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5B41A34F-C568-45D5-A509-B00654B4DD50}" xr6:coauthVersionLast="36" xr6:coauthVersionMax="47" xr10:uidLastSave="{00000000-0000-0000-0000-000000000000}"/>
  <bookViews>
    <workbookView xWindow="0" yWindow="0" windowWidth="28800" windowHeight="12015" tabRatio="840" xr2:uid="{00000000-000D-0000-FFFF-FFFF00000000}"/>
  </bookViews>
  <sheets>
    <sheet name="年齢階層別_生活習慣病の状況" sheetId="30" r:id="rId1"/>
    <sheet name="男女別_生活習慣病の状況" sheetId="65" r:id="rId2"/>
    <sheet name="要介護度別_生活習慣病の状況" sheetId="70" r:id="rId3"/>
    <sheet name="市区町村別_生活習慣病の状況" sheetId="19" r:id="rId4"/>
    <sheet name="市区町村別_生活習慣病患者割合グラフ" sheetId="24" r:id="rId5"/>
    <sheet name="市区町村別_生活習慣病患者割合MAP" sheetId="71" r:id="rId6"/>
    <sheet name="市区町村別_生活習慣病患者一人当たりグラフ" sheetId="33" r:id="rId7"/>
    <sheet name="市区町村別_生活習慣病患者一人当たりMAP" sheetId="72" r:id="rId8"/>
    <sheet name="市区町村別_年齢調整生活習慣病医療費" sheetId="44" r:id="rId9"/>
    <sheet name="市区町村別_年齢調整生活習慣病医療費グラフ" sheetId="45" r:id="rId10"/>
    <sheet name="生活習慣病疾病別の医療費" sheetId="31" r:id="rId11"/>
    <sheet name="市区町村別_生活習慣病疾病別の医療費" sheetId="34" r:id="rId12"/>
    <sheet name="市区町村別_生活習慣病疾病別の医療費グラフ①" sheetId="39" r:id="rId13"/>
    <sheet name="市区町村別_生活習慣病疾病別の医療費グラフ②" sheetId="64" r:id="rId14"/>
    <sheet name="市区町村別_年齢調整糖尿病医療費" sheetId="48" r:id="rId15"/>
    <sheet name="市区町村別_年齢調整糖尿病医療費グラフ" sheetId="49" r:id="rId16"/>
    <sheet name="市区町村別_年齢調整腎不全医療費" sheetId="52" r:id="rId17"/>
    <sheet name="市区町村別_年齢調整腎不全医療費グラフ" sheetId="53" r:id="rId18"/>
    <sheet name="市区町村別_年齢調整高血圧性疾患医療費" sheetId="57" r:id="rId19"/>
    <sheet name="市区町村別_年齢調整高血圧性疾患医療費グラフ" sheetId="58" r:id="rId20"/>
  </sheets>
  <definedNames>
    <definedName name="_xlnm._FilterDatabase" localSheetId="3" hidden="1">市区町村別_生活習慣病の状況!$B$1:$I$79</definedName>
    <definedName name="_xlnm._FilterDatabase" localSheetId="11" hidden="1">市区町村別_生活習慣病疾病別の医療費!$B$1:$K$828</definedName>
    <definedName name="_xlnm._FilterDatabase" localSheetId="1" hidden="1">男女別_生活習慣病の状況!$B$1:$H$6</definedName>
    <definedName name="_xlnm._FilterDatabase" localSheetId="0" hidden="1">年齢階層別_生活習慣病の状況!$B$1:$H$19</definedName>
    <definedName name="_xlnm._FilterDatabase" localSheetId="2" hidden="1">要介護度別_生活習慣病の状況!$B$1:$J$28</definedName>
    <definedName name="_Order1" hidden="1">255</definedName>
    <definedName name="_xlnm.Print_Area" localSheetId="3">市区町村別_生活習慣病の状況!$A$1:$I$79</definedName>
    <definedName name="_xlnm.Print_Area" localSheetId="7">市区町村別_生活習慣病患者一人当たりMAP!$A$1:$W$122</definedName>
    <definedName name="_xlnm.Print_Area" localSheetId="6">市区町村別_生活習慣病患者一人当たりグラフ!$A$1:$R$77</definedName>
    <definedName name="_xlnm.Print_Area" localSheetId="5">市区町村別_生活習慣病患者割合MAP!$A$1:$W$122</definedName>
    <definedName name="_xlnm.Print_Area" localSheetId="4">市区町村別_生活習慣病患者割合グラフ!$A$1:$R$77</definedName>
    <definedName name="_xlnm.Print_Area" localSheetId="11">市区町村別_生活習慣病疾病別の医療費!$A$1:$K$828</definedName>
    <definedName name="_xlnm.Print_Area" localSheetId="12">市区町村別_生活習慣病疾病別の医療費グラフ①!$A$1:$M$76</definedName>
    <definedName name="_xlnm.Print_Area" localSheetId="13">市区町村別_生活習慣病疾病別の医療費グラフ②!$A$1:$U$390</definedName>
    <definedName name="_xlnm.Print_Area" localSheetId="18">市区町村別_年齢調整高血圧性疾患医療費!$A$1:$F$82</definedName>
    <definedName name="_xlnm.Print_Area" localSheetId="19">市区町村別_年齢調整高血圧性疾患医療費グラフ!$A$1:$T$154</definedName>
    <definedName name="_xlnm.Print_Area" localSheetId="16">市区町村別_年齢調整腎不全医療費!$A$1:$F$82</definedName>
    <definedName name="_xlnm.Print_Area" localSheetId="17">市区町村別_年齢調整腎不全医療費グラフ!$A$1:$T$77</definedName>
    <definedName name="_xlnm.Print_Area" localSheetId="8">市区町村別_年齢調整生活習慣病医療費!$A$1:$F$81</definedName>
    <definedName name="_xlnm.Print_Area" localSheetId="14">市区町村別_年齢調整糖尿病医療費!$A$1:$F$82</definedName>
    <definedName name="_xlnm.Print_Area" localSheetId="15">市区町村別_年齢調整糖尿病医療費グラフ!$A$1:$T$154</definedName>
    <definedName name="_xlnm.Print_Area" localSheetId="10">生活習慣病疾病別の医療費!$A$1:$L$102</definedName>
    <definedName name="_xlnm.Print_Area" localSheetId="1">男女別_生活習慣病の状況!$A$1:$H$6</definedName>
    <definedName name="_xlnm.Print_Area" localSheetId="0">年齢階層別_生活習慣病の状況!$A$1:$J$60</definedName>
    <definedName name="_xlnm.Print_Area" localSheetId="2">要介護度別_生活習慣病の状況!$A$1:$L$67</definedName>
    <definedName name="_xlnm.Print_Titles" localSheetId="11">市区町村別_生活習慣病疾病別の医療費!$1:$3</definedName>
  </definedNames>
  <calcPr calcId="191029"/>
</workbook>
</file>

<file path=xl/calcChain.xml><?xml version="1.0" encoding="utf-8"?>
<calcChain xmlns="http://schemas.openxmlformats.org/spreadsheetml/2006/main">
  <c r="P29" i="31" l="1"/>
  <c r="P30" i="31"/>
  <c r="P31" i="31"/>
  <c r="P32" i="31"/>
  <c r="P33" i="31"/>
  <c r="P34" i="31"/>
  <c r="P35" i="31"/>
  <c r="P36" i="31"/>
  <c r="P37" i="31"/>
  <c r="P28" i="31"/>
  <c r="O29" i="31"/>
  <c r="O30" i="31"/>
  <c r="O31" i="31"/>
  <c r="O32" i="31"/>
  <c r="O33" i="31"/>
  <c r="O34" i="31"/>
  <c r="O35" i="31"/>
  <c r="O36" i="31"/>
  <c r="O37" i="31"/>
  <c r="O28" i="31"/>
  <c r="Q29" i="31"/>
  <c r="Q30" i="31"/>
  <c r="Q31" i="31"/>
  <c r="Q32" i="31"/>
  <c r="Q33" i="31"/>
  <c r="Q34" i="31"/>
  <c r="Q35" i="31"/>
  <c r="Q36" i="31"/>
  <c r="Q37" i="31"/>
  <c r="Q28" i="31"/>
  <c r="Q47" i="31" s="1"/>
  <c r="O47" i="31" s="1"/>
  <c r="Q46" i="31" l="1"/>
  <c r="O46" i="31" s="1"/>
  <c r="Q45" i="31"/>
  <c r="O45" i="31" s="1"/>
  <c r="Q44" i="31"/>
  <c r="O44" i="31" s="1"/>
  <c r="Q53" i="31"/>
  <c r="O53" i="31" s="1"/>
  <c r="Q52" i="31"/>
  <c r="O52" i="31" s="1"/>
  <c r="Q51" i="31"/>
  <c r="O51" i="31" s="1"/>
  <c r="Q50" i="31"/>
  <c r="O50" i="31" s="1"/>
  <c r="Q49" i="31"/>
  <c r="O49" i="31" s="1"/>
  <c r="Q48" i="31"/>
  <c r="O48" i="31" s="1"/>
  <c r="P50" i="31"/>
  <c r="P45" i="31"/>
  <c r="P46" i="31"/>
  <c r="P47" i="31"/>
  <c r="O42" i="70"/>
  <c r="N42" i="70"/>
  <c r="O41" i="70"/>
  <c r="N41" i="70"/>
  <c r="O40" i="70"/>
  <c r="N40" i="70"/>
  <c r="O39" i="70"/>
  <c r="N39" i="70"/>
  <c r="O38" i="70"/>
  <c r="N38" i="70"/>
  <c r="O37" i="70"/>
  <c r="N37" i="70"/>
  <c r="O36" i="70"/>
  <c r="N36" i="70"/>
  <c r="O35" i="70"/>
  <c r="N35" i="70"/>
  <c r="O34" i="70"/>
  <c r="N34" i="70"/>
  <c r="J13" i="70"/>
  <c r="I13" i="70"/>
  <c r="P42" i="70" s="1"/>
  <c r="J12" i="70"/>
  <c r="I12" i="70"/>
  <c r="P41" i="70" s="1"/>
  <c r="J11" i="70"/>
  <c r="I11" i="70"/>
  <c r="P40" i="70" s="1"/>
  <c r="J10" i="70"/>
  <c r="I10" i="70"/>
  <c r="P39" i="70" s="1"/>
  <c r="J9" i="70"/>
  <c r="I9" i="70"/>
  <c r="P38" i="70" s="1"/>
  <c r="J8" i="70"/>
  <c r="I8" i="70"/>
  <c r="P37" i="70" s="1"/>
  <c r="J7" i="70"/>
  <c r="I7" i="70"/>
  <c r="P36" i="70" s="1"/>
  <c r="J6" i="70"/>
  <c r="I6" i="70"/>
  <c r="P35" i="70" s="1"/>
  <c r="H5" i="70"/>
  <c r="G5" i="70"/>
  <c r="F5" i="70"/>
  <c r="F14" i="70" s="1"/>
  <c r="E5" i="70"/>
  <c r="E14" i="70" s="1"/>
  <c r="J4" i="70"/>
  <c r="I4" i="70"/>
  <c r="P34" i="70" s="1"/>
  <c r="P53" i="31" l="1"/>
  <c r="P49" i="31"/>
  <c r="P48" i="31"/>
  <c r="P52" i="31"/>
  <c r="P51" i="31"/>
  <c r="P44" i="31"/>
  <c r="J5" i="70"/>
  <c r="I5" i="70"/>
  <c r="G14" i="70"/>
  <c r="H14" i="70"/>
  <c r="I14" i="70" s="1"/>
  <c r="J14" i="70" l="1"/>
  <c r="H10" i="30" l="1"/>
  <c r="G10" i="30"/>
  <c r="F11" i="30"/>
  <c r="E11" i="30"/>
  <c r="E6" i="65" s="1"/>
  <c r="D11" i="30"/>
  <c r="C11" i="30"/>
  <c r="D79" i="19" l="1"/>
  <c r="L26" i="30"/>
  <c r="F79" i="19"/>
  <c r="G79" i="19"/>
  <c r="C6" i="65"/>
  <c r="F6" i="65"/>
  <c r="H11" i="30"/>
  <c r="E79" i="19"/>
  <c r="D6" i="65"/>
  <c r="D3" i="31"/>
  <c r="D818" i="34"/>
  <c r="G11" i="30"/>
  <c r="H16" i="31" l="1"/>
  <c r="P7" i="31"/>
  <c r="H6" i="65"/>
  <c r="I79" i="19"/>
  <c r="H79" i="19"/>
  <c r="G6" i="65"/>
  <c r="L25" i="30" l="1"/>
  <c r="L24" i="30"/>
  <c r="H6" i="31" l="1"/>
  <c r="P8" i="31" l="1"/>
  <c r="P6" i="31"/>
  <c r="E79" i="52" l="1"/>
  <c r="D79" i="52"/>
  <c r="E79" i="48"/>
  <c r="D79" i="48"/>
  <c r="E79" i="57"/>
  <c r="D79" i="57"/>
  <c r="BB78" i="34" l="1"/>
  <c r="BB77" i="34"/>
  <c r="BB76" i="34"/>
  <c r="BB75" i="34"/>
  <c r="BB74" i="34"/>
  <c r="BB73" i="34"/>
  <c r="BB72" i="34"/>
  <c r="BB71" i="34"/>
  <c r="BB70" i="34"/>
  <c r="BB69" i="34"/>
  <c r="BB68" i="34"/>
  <c r="BB67" i="34"/>
  <c r="BB66" i="34"/>
  <c r="BB65" i="34"/>
  <c r="BB64" i="34"/>
  <c r="BB63" i="34"/>
  <c r="BB62" i="34"/>
  <c r="BB61" i="34"/>
  <c r="BB60" i="34"/>
  <c r="BB59" i="34"/>
  <c r="BB58" i="34"/>
  <c r="BB57" i="34"/>
  <c r="BB56" i="34"/>
  <c r="BB55" i="34"/>
  <c r="BB54" i="34"/>
  <c r="BB53" i="34"/>
  <c r="BB52" i="34"/>
  <c r="BB51" i="34"/>
  <c r="BB50" i="34"/>
  <c r="BB49" i="34"/>
  <c r="BB48" i="34"/>
  <c r="BB47" i="34"/>
  <c r="BB46" i="34"/>
  <c r="BB45" i="34"/>
  <c r="BB44" i="34"/>
  <c r="BB43" i="34"/>
  <c r="BB42" i="34"/>
  <c r="BB41" i="34"/>
  <c r="BB40" i="34"/>
  <c r="BB39" i="34"/>
  <c r="BB38" i="34"/>
  <c r="BB37" i="34"/>
  <c r="BB36" i="34"/>
  <c r="BB35" i="34"/>
  <c r="BB34" i="34"/>
  <c r="BB33" i="34"/>
  <c r="BB32" i="34"/>
  <c r="BB31" i="34"/>
  <c r="BB30" i="34"/>
  <c r="BB29" i="34"/>
  <c r="BB28" i="34"/>
  <c r="BB27" i="34"/>
  <c r="BB26" i="34"/>
  <c r="BB25" i="34"/>
  <c r="BB24" i="34"/>
  <c r="BB23" i="34"/>
  <c r="BB22" i="34"/>
  <c r="BB21" i="34"/>
  <c r="BB20" i="34"/>
  <c r="BB19" i="34"/>
  <c r="BB18" i="34"/>
  <c r="BB17" i="34"/>
  <c r="BB16" i="34"/>
  <c r="BB15" i="34"/>
  <c r="BB14" i="34"/>
  <c r="BB13" i="34"/>
  <c r="BB12" i="34"/>
  <c r="BB11" i="34"/>
  <c r="BB10" i="34"/>
  <c r="BB9" i="34"/>
  <c r="BB8" i="34"/>
  <c r="BB7" i="34"/>
  <c r="BB6" i="34"/>
  <c r="BB5" i="34"/>
  <c r="BB4" i="34"/>
  <c r="AY78" i="34"/>
  <c r="AY77" i="34"/>
  <c r="AY76" i="34"/>
  <c r="AY75" i="34"/>
  <c r="AY74" i="34"/>
  <c r="AY73" i="34"/>
  <c r="AY72" i="34"/>
  <c r="AY71" i="34"/>
  <c r="AY70" i="34"/>
  <c r="AY69" i="34"/>
  <c r="AY68" i="34"/>
  <c r="AY67" i="34"/>
  <c r="AY66" i="34"/>
  <c r="AY65" i="34"/>
  <c r="AY64" i="34"/>
  <c r="AY63" i="34"/>
  <c r="AY62" i="34"/>
  <c r="AY61" i="34"/>
  <c r="AY60" i="34"/>
  <c r="AY59" i="34"/>
  <c r="AY58" i="34"/>
  <c r="AY57" i="34"/>
  <c r="AY56" i="34"/>
  <c r="AY55" i="34"/>
  <c r="AY54" i="34"/>
  <c r="AY53" i="34"/>
  <c r="AY52" i="34"/>
  <c r="AY51" i="34"/>
  <c r="AY50" i="34"/>
  <c r="AY49" i="34"/>
  <c r="AY48" i="34"/>
  <c r="AY47" i="34"/>
  <c r="AY46" i="34"/>
  <c r="AY45" i="34"/>
  <c r="AY44" i="34"/>
  <c r="AY43" i="34"/>
  <c r="AY42" i="34"/>
  <c r="AY41" i="34"/>
  <c r="AY40" i="34"/>
  <c r="AY39" i="34"/>
  <c r="AY38" i="34"/>
  <c r="AY37" i="34"/>
  <c r="AY36" i="34"/>
  <c r="AY35" i="34"/>
  <c r="AY34" i="34"/>
  <c r="AY33" i="34"/>
  <c r="AY32" i="34"/>
  <c r="AY31" i="34"/>
  <c r="AY30" i="34"/>
  <c r="AY29" i="34"/>
  <c r="AY28" i="34"/>
  <c r="AY27" i="34"/>
  <c r="AY26" i="34"/>
  <c r="AY25" i="34"/>
  <c r="AY24" i="34"/>
  <c r="AY23" i="34"/>
  <c r="AY22" i="34"/>
  <c r="AY21" i="34"/>
  <c r="AY20" i="34"/>
  <c r="AY19" i="34"/>
  <c r="AY18" i="34"/>
  <c r="AY17" i="34"/>
  <c r="AY16" i="34"/>
  <c r="AY15" i="34"/>
  <c r="AY14" i="34"/>
  <c r="AY13" i="34"/>
  <c r="AY12" i="34"/>
  <c r="AY11" i="34"/>
  <c r="AY10" i="34"/>
  <c r="AY9" i="34"/>
  <c r="AY8" i="34"/>
  <c r="AY7" i="34"/>
  <c r="AY6" i="34"/>
  <c r="AY5" i="34"/>
  <c r="AY4" i="34"/>
  <c r="AV78" i="34"/>
  <c r="AV77" i="34"/>
  <c r="AV76" i="34"/>
  <c r="AV75" i="34"/>
  <c r="AV74" i="34"/>
  <c r="AV73" i="34"/>
  <c r="AV72" i="34"/>
  <c r="AV71" i="34"/>
  <c r="AV70" i="34"/>
  <c r="AV69" i="34"/>
  <c r="AV68" i="34"/>
  <c r="AV67" i="34"/>
  <c r="AV66" i="34"/>
  <c r="AV65" i="34"/>
  <c r="AV64" i="34"/>
  <c r="AV63" i="34"/>
  <c r="AV62" i="34"/>
  <c r="AV61" i="34"/>
  <c r="AV60" i="34"/>
  <c r="AV59" i="34"/>
  <c r="AV58" i="34"/>
  <c r="AV57" i="34"/>
  <c r="AV56" i="34"/>
  <c r="AV55" i="34"/>
  <c r="AV54" i="34"/>
  <c r="AV53" i="34"/>
  <c r="AV52" i="34"/>
  <c r="AV51" i="34"/>
  <c r="AV50" i="34"/>
  <c r="AV49" i="34"/>
  <c r="AV48" i="34"/>
  <c r="AV47" i="34"/>
  <c r="AV46" i="34"/>
  <c r="AV45" i="34"/>
  <c r="AV44" i="34"/>
  <c r="AV43" i="34"/>
  <c r="AV42" i="34"/>
  <c r="AV41" i="34"/>
  <c r="AV40" i="34"/>
  <c r="AV39" i="34"/>
  <c r="AV38" i="34"/>
  <c r="AV37" i="34"/>
  <c r="AV36" i="34"/>
  <c r="AV35" i="34"/>
  <c r="AV34" i="34"/>
  <c r="AV33" i="34"/>
  <c r="AV32" i="34"/>
  <c r="AV31" i="34"/>
  <c r="AV30" i="34"/>
  <c r="AV29" i="34"/>
  <c r="AV28" i="34"/>
  <c r="AV27" i="34"/>
  <c r="AV26" i="34"/>
  <c r="AV25" i="34"/>
  <c r="AV24" i="34"/>
  <c r="AV23" i="34"/>
  <c r="AV22" i="34"/>
  <c r="AV21" i="34"/>
  <c r="AV20" i="34"/>
  <c r="AV19" i="34"/>
  <c r="AV18" i="34"/>
  <c r="AV17" i="34"/>
  <c r="AV16" i="34"/>
  <c r="AV15" i="34"/>
  <c r="AV14" i="34"/>
  <c r="AV13" i="34"/>
  <c r="AV12" i="34"/>
  <c r="AV11" i="34"/>
  <c r="AV10" i="34"/>
  <c r="AV9" i="34"/>
  <c r="AV8" i="34"/>
  <c r="AV7" i="34"/>
  <c r="AV6" i="34"/>
  <c r="AV5" i="34"/>
  <c r="AV4" i="34"/>
  <c r="AS78" i="34"/>
  <c r="AS77" i="34"/>
  <c r="AS76" i="34"/>
  <c r="AS75" i="34"/>
  <c r="AS74" i="34"/>
  <c r="AS73" i="34"/>
  <c r="AS72" i="34"/>
  <c r="AS71" i="34"/>
  <c r="AS70" i="34"/>
  <c r="AS69" i="34"/>
  <c r="AS68" i="34"/>
  <c r="AS67" i="34"/>
  <c r="AS66" i="34"/>
  <c r="AS65" i="34"/>
  <c r="AS64" i="34"/>
  <c r="AS63" i="34"/>
  <c r="AS62" i="34"/>
  <c r="AS61" i="34"/>
  <c r="AS60" i="34"/>
  <c r="AS59" i="34"/>
  <c r="AS58" i="34"/>
  <c r="AS57" i="34"/>
  <c r="AS56" i="34"/>
  <c r="AS55" i="34"/>
  <c r="AS54" i="34"/>
  <c r="AS53" i="34"/>
  <c r="AS52" i="34"/>
  <c r="AS51" i="34"/>
  <c r="AS50" i="34"/>
  <c r="AS49" i="34"/>
  <c r="AS48" i="34"/>
  <c r="AS47" i="34"/>
  <c r="AS46" i="34"/>
  <c r="AS45" i="34"/>
  <c r="AS44" i="34"/>
  <c r="AS43" i="34"/>
  <c r="AS42" i="34"/>
  <c r="AS41" i="34"/>
  <c r="AS40" i="34"/>
  <c r="AS39" i="34"/>
  <c r="AS38" i="34"/>
  <c r="AS37" i="34"/>
  <c r="AS36" i="34"/>
  <c r="AS35" i="34"/>
  <c r="AS34" i="34"/>
  <c r="AS33" i="34"/>
  <c r="AS32" i="34"/>
  <c r="AS31" i="34"/>
  <c r="AS30" i="34"/>
  <c r="AS29" i="34"/>
  <c r="AS28" i="34"/>
  <c r="AS27" i="34"/>
  <c r="AS26" i="34"/>
  <c r="AS25" i="34"/>
  <c r="AS24" i="34"/>
  <c r="AS23" i="34"/>
  <c r="AS22" i="34"/>
  <c r="AS21" i="34"/>
  <c r="AS20" i="34"/>
  <c r="AS19" i="34"/>
  <c r="AS18" i="34"/>
  <c r="AS17" i="34"/>
  <c r="AS16" i="34"/>
  <c r="AS15" i="34"/>
  <c r="AS14" i="34"/>
  <c r="AS13" i="34"/>
  <c r="AS12" i="34"/>
  <c r="AS11" i="34"/>
  <c r="AS10" i="34"/>
  <c r="AS9" i="34"/>
  <c r="AS8" i="34"/>
  <c r="AS7" i="34"/>
  <c r="AS6" i="34"/>
  <c r="AS5" i="34"/>
  <c r="AS4" i="34"/>
  <c r="AP78" i="34"/>
  <c r="AP77" i="34"/>
  <c r="AP76" i="34"/>
  <c r="AP75" i="34"/>
  <c r="AP74" i="34"/>
  <c r="AP73" i="34"/>
  <c r="AP72" i="34"/>
  <c r="AP71" i="34"/>
  <c r="AP70" i="34"/>
  <c r="AP69" i="34"/>
  <c r="AP68" i="34"/>
  <c r="AP67" i="34"/>
  <c r="AP66" i="34"/>
  <c r="AP65" i="34"/>
  <c r="AP64" i="34"/>
  <c r="AP63" i="34"/>
  <c r="AP62" i="34"/>
  <c r="AP61" i="34"/>
  <c r="AP60" i="34"/>
  <c r="AP59" i="34"/>
  <c r="AP58" i="34"/>
  <c r="AP57" i="34"/>
  <c r="AP56" i="34"/>
  <c r="AP55" i="34"/>
  <c r="AP54" i="34"/>
  <c r="AP53" i="34"/>
  <c r="AP52" i="34"/>
  <c r="AP51" i="34"/>
  <c r="AP50" i="34"/>
  <c r="AP49" i="34"/>
  <c r="AP48" i="34"/>
  <c r="AP47" i="34"/>
  <c r="AP46" i="34"/>
  <c r="AP45" i="34"/>
  <c r="AP44" i="34"/>
  <c r="AP43" i="34"/>
  <c r="AP42" i="34"/>
  <c r="AP41" i="34"/>
  <c r="AP40" i="34"/>
  <c r="AP39" i="34"/>
  <c r="AP38" i="34"/>
  <c r="AP37" i="34"/>
  <c r="AP36" i="34"/>
  <c r="AP35" i="34"/>
  <c r="AP34" i="34"/>
  <c r="AP33" i="34"/>
  <c r="AP32" i="34"/>
  <c r="AP31" i="34"/>
  <c r="AP30" i="34"/>
  <c r="AP29" i="34"/>
  <c r="AP28" i="34"/>
  <c r="AP27" i="34"/>
  <c r="AP26" i="34"/>
  <c r="AP25" i="34"/>
  <c r="AP24" i="34"/>
  <c r="AP23" i="34"/>
  <c r="AP22" i="34"/>
  <c r="AP21" i="34"/>
  <c r="AP20" i="34"/>
  <c r="AP19" i="34"/>
  <c r="AP18" i="34"/>
  <c r="AP17" i="34"/>
  <c r="AP16" i="34"/>
  <c r="AP15" i="34"/>
  <c r="AP14" i="34"/>
  <c r="AP13" i="34"/>
  <c r="AP12" i="34"/>
  <c r="AP11" i="34"/>
  <c r="AP10" i="34"/>
  <c r="AP9" i="34"/>
  <c r="AP8" i="34"/>
  <c r="AP7" i="34"/>
  <c r="AP6" i="34"/>
  <c r="AP5" i="34"/>
  <c r="AP4" i="34"/>
  <c r="AM78" i="34"/>
  <c r="AM77" i="34"/>
  <c r="AM76" i="34"/>
  <c r="AM75" i="34"/>
  <c r="AM74" i="34"/>
  <c r="AM73" i="34"/>
  <c r="AM72" i="34"/>
  <c r="AM71" i="34"/>
  <c r="AM70" i="34"/>
  <c r="AM69" i="34"/>
  <c r="AM68" i="34"/>
  <c r="AM67" i="34"/>
  <c r="AM66" i="34"/>
  <c r="AM65" i="34"/>
  <c r="AM64" i="34"/>
  <c r="AM63" i="34"/>
  <c r="AM62" i="34"/>
  <c r="AM61" i="34"/>
  <c r="AM60" i="34"/>
  <c r="AM59" i="34"/>
  <c r="AM58" i="34"/>
  <c r="AM57" i="34"/>
  <c r="AM56" i="34"/>
  <c r="AM55" i="34"/>
  <c r="AM54" i="34"/>
  <c r="AM53" i="34"/>
  <c r="AM52" i="34"/>
  <c r="AM51" i="34"/>
  <c r="AM50" i="34"/>
  <c r="AM49" i="34"/>
  <c r="AM48" i="34"/>
  <c r="AM47" i="34"/>
  <c r="AM46" i="34"/>
  <c r="AM45" i="34"/>
  <c r="AM44" i="34"/>
  <c r="AM43" i="34"/>
  <c r="AM42" i="34"/>
  <c r="AM41" i="34"/>
  <c r="AM40" i="34"/>
  <c r="AM39" i="34"/>
  <c r="AM38" i="34"/>
  <c r="AM37" i="34"/>
  <c r="AM36" i="34"/>
  <c r="AM35" i="34"/>
  <c r="AM34" i="34"/>
  <c r="AM33" i="34"/>
  <c r="AM32" i="34"/>
  <c r="AM31" i="34"/>
  <c r="AM30" i="34"/>
  <c r="AM29" i="34"/>
  <c r="AM28" i="34"/>
  <c r="AM27" i="34"/>
  <c r="AM26" i="34"/>
  <c r="AM25" i="34"/>
  <c r="AM24" i="34"/>
  <c r="AM23" i="34"/>
  <c r="AM22" i="34"/>
  <c r="AM21" i="34"/>
  <c r="AM20" i="34"/>
  <c r="AM19" i="34"/>
  <c r="AM18" i="34"/>
  <c r="AM17" i="34"/>
  <c r="AM16" i="34"/>
  <c r="AM15" i="34"/>
  <c r="AM14" i="34"/>
  <c r="AM13" i="34"/>
  <c r="AM12" i="34"/>
  <c r="AM11" i="34"/>
  <c r="AM10" i="34"/>
  <c r="AM9" i="34"/>
  <c r="AM8" i="34"/>
  <c r="AM7" i="34"/>
  <c r="AM6" i="34"/>
  <c r="AM5" i="34"/>
  <c r="AM4" i="34"/>
  <c r="AJ78" i="34"/>
  <c r="AJ77" i="34"/>
  <c r="AJ76" i="34"/>
  <c r="AJ75" i="34"/>
  <c r="AJ74" i="34"/>
  <c r="AJ73" i="34"/>
  <c r="AJ72" i="34"/>
  <c r="AJ71" i="34"/>
  <c r="AJ70" i="34"/>
  <c r="AJ69" i="34"/>
  <c r="AJ68" i="34"/>
  <c r="AJ67" i="34"/>
  <c r="AJ66" i="34"/>
  <c r="AJ65" i="34"/>
  <c r="AJ64" i="34"/>
  <c r="AJ63" i="34"/>
  <c r="AJ62" i="34"/>
  <c r="AJ61" i="34"/>
  <c r="AJ60" i="34"/>
  <c r="AJ59" i="34"/>
  <c r="AJ58" i="34"/>
  <c r="AJ57" i="34"/>
  <c r="AJ56" i="34"/>
  <c r="AJ55" i="34"/>
  <c r="AJ54" i="34"/>
  <c r="AJ53" i="34"/>
  <c r="AJ52" i="34"/>
  <c r="AJ51" i="34"/>
  <c r="AJ50" i="34"/>
  <c r="AJ49" i="34"/>
  <c r="AJ48" i="34"/>
  <c r="AJ47" i="34"/>
  <c r="AJ46" i="34"/>
  <c r="AJ45" i="34"/>
  <c r="AJ44" i="34"/>
  <c r="AJ43" i="34"/>
  <c r="AJ42" i="34"/>
  <c r="AJ41" i="34"/>
  <c r="AJ40" i="34"/>
  <c r="AJ39" i="34"/>
  <c r="AJ38" i="34"/>
  <c r="AJ37" i="34"/>
  <c r="AJ36" i="34"/>
  <c r="AJ35" i="34"/>
  <c r="AJ34" i="34"/>
  <c r="AJ33" i="34"/>
  <c r="AJ32" i="34"/>
  <c r="AJ31" i="34"/>
  <c r="AJ30" i="34"/>
  <c r="AJ29" i="34"/>
  <c r="AJ28" i="34"/>
  <c r="AJ27" i="34"/>
  <c r="AJ26" i="34"/>
  <c r="AJ25" i="34"/>
  <c r="AJ24" i="34"/>
  <c r="AJ23" i="34"/>
  <c r="AJ22" i="34"/>
  <c r="AJ21" i="34"/>
  <c r="AJ20" i="34"/>
  <c r="AJ19" i="34"/>
  <c r="AJ18" i="34"/>
  <c r="AJ17" i="34"/>
  <c r="AJ16" i="34"/>
  <c r="AJ15" i="34"/>
  <c r="AJ14" i="34"/>
  <c r="AJ13" i="34"/>
  <c r="AJ12" i="34"/>
  <c r="AJ11" i="34"/>
  <c r="AJ10" i="34"/>
  <c r="AJ9" i="34"/>
  <c r="AJ8" i="34"/>
  <c r="AJ7" i="34"/>
  <c r="AJ6" i="34"/>
  <c r="AJ5" i="34"/>
  <c r="AJ4" i="34"/>
  <c r="AG78" i="34"/>
  <c r="AG77" i="34"/>
  <c r="AG76" i="34"/>
  <c r="AG75" i="34"/>
  <c r="AG74" i="34"/>
  <c r="AG73" i="34"/>
  <c r="AG72" i="34"/>
  <c r="AG71" i="34"/>
  <c r="AG70" i="34"/>
  <c r="AG69" i="34"/>
  <c r="AG68" i="34"/>
  <c r="AG67" i="34"/>
  <c r="AG66" i="34"/>
  <c r="AG65" i="34"/>
  <c r="AG64" i="34"/>
  <c r="AG63" i="34"/>
  <c r="AG62" i="34"/>
  <c r="AG61" i="34"/>
  <c r="AG60" i="34"/>
  <c r="AG59" i="34"/>
  <c r="AG58" i="34"/>
  <c r="AG57" i="34"/>
  <c r="AG56" i="34"/>
  <c r="AG55" i="34"/>
  <c r="AG54" i="34"/>
  <c r="AG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11" i="34"/>
  <c r="AG10" i="34"/>
  <c r="AG9" i="34"/>
  <c r="AG8" i="34"/>
  <c r="AG7" i="34"/>
  <c r="AG6" i="34"/>
  <c r="AG5" i="34"/>
  <c r="AG4" i="34"/>
  <c r="AD78" i="34"/>
  <c r="AD77" i="34"/>
  <c r="AD76" i="34"/>
  <c r="AD75" i="34"/>
  <c r="AD74" i="34"/>
  <c r="AD73" i="34"/>
  <c r="AD72" i="34"/>
  <c r="AD71" i="34"/>
  <c r="AD70" i="34"/>
  <c r="AD69" i="34"/>
  <c r="AD68" i="34"/>
  <c r="AD67" i="34"/>
  <c r="AD66" i="34"/>
  <c r="AD65" i="34"/>
  <c r="AD64" i="34"/>
  <c r="AD63" i="34"/>
  <c r="AD62" i="34"/>
  <c r="AD61" i="34"/>
  <c r="AD60" i="34"/>
  <c r="AD59" i="34"/>
  <c r="AD58" i="34"/>
  <c r="AD57" i="34"/>
  <c r="AD56" i="34"/>
  <c r="AD55" i="34"/>
  <c r="AD54" i="34"/>
  <c r="AD53" i="34"/>
  <c r="AD52" i="34"/>
  <c r="AD51" i="34"/>
  <c r="AD50" i="34"/>
  <c r="AD49" i="34"/>
  <c r="AD48" i="34"/>
  <c r="AD47" i="34"/>
  <c r="AD46" i="34"/>
  <c r="AD45" i="34"/>
  <c r="AD44" i="34"/>
  <c r="AD43" i="34"/>
  <c r="AD42" i="34"/>
  <c r="AD41" i="34"/>
  <c r="AD40" i="34"/>
  <c r="AD39" i="34"/>
  <c r="AD38" i="34"/>
  <c r="AD37" i="34"/>
  <c r="AD36" i="34"/>
  <c r="AD35" i="34"/>
  <c r="AD34" i="34"/>
  <c r="AD33" i="34"/>
  <c r="AD32" i="34"/>
  <c r="AD31" i="34"/>
  <c r="AD30" i="34"/>
  <c r="AD29" i="34"/>
  <c r="AD28" i="34"/>
  <c r="AD27" i="34"/>
  <c r="AD26" i="34"/>
  <c r="AD25" i="34"/>
  <c r="AD24" i="34"/>
  <c r="AD23" i="34"/>
  <c r="AD22" i="34"/>
  <c r="AD21" i="34"/>
  <c r="AD20" i="34"/>
  <c r="AD19" i="34"/>
  <c r="AD18" i="34"/>
  <c r="AD17" i="34"/>
  <c r="AD16" i="34"/>
  <c r="AD15" i="34"/>
  <c r="AD14" i="34"/>
  <c r="AD13" i="34"/>
  <c r="AD12" i="34"/>
  <c r="AD11" i="34"/>
  <c r="AD10" i="34"/>
  <c r="AD9" i="34"/>
  <c r="AD8" i="34"/>
  <c r="AD7" i="34"/>
  <c r="AD6" i="34"/>
  <c r="AD5" i="34"/>
  <c r="AD4" i="34"/>
  <c r="AA78" i="34"/>
  <c r="AA77" i="34"/>
  <c r="AA76" i="34"/>
  <c r="AA75" i="34"/>
  <c r="AA74" i="34"/>
  <c r="AA73" i="34"/>
  <c r="AA72" i="34"/>
  <c r="AA71" i="34"/>
  <c r="AA70" i="34"/>
  <c r="AA69" i="34"/>
  <c r="AA68" i="34"/>
  <c r="AA67" i="34"/>
  <c r="AA66" i="34"/>
  <c r="AA65" i="34"/>
  <c r="AA64" i="34"/>
  <c r="AA63" i="34"/>
  <c r="AA62" i="34"/>
  <c r="AA61" i="34"/>
  <c r="AA60" i="34"/>
  <c r="AA59" i="34"/>
  <c r="AA58" i="34"/>
  <c r="AA57" i="34"/>
  <c r="AA56" i="34"/>
  <c r="AA55" i="34"/>
  <c r="AA54" i="34"/>
  <c r="AA53" i="34"/>
  <c r="AA52" i="34"/>
  <c r="AA51" i="34"/>
  <c r="AA50" i="34"/>
  <c r="AA49" i="34"/>
  <c r="AA48" i="34"/>
  <c r="AA47" i="34"/>
  <c r="AA46" i="34"/>
  <c r="AA45" i="34"/>
  <c r="AA44" i="34"/>
  <c r="AA43" i="34"/>
  <c r="AA42" i="34"/>
  <c r="AA41" i="34"/>
  <c r="AA40" i="34"/>
  <c r="AA39" i="34"/>
  <c r="AA38" i="34"/>
  <c r="AA37" i="34"/>
  <c r="AA36" i="34"/>
  <c r="AA35" i="34"/>
  <c r="AA34" i="34"/>
  <c r="AA33" i="34"/>
  <c r="AA32" i="34"/>
  <c r="AA31" i="34"/>
  <c r="AA30" i="34"/>
  <c r="AA29" i="34"/>
  <c r="AA28" i="34"/>
  <c r="AA27" i="34"/>
  <c r="AA26" i="34"/>
  <c r="AA25" i="34"/>
  <c r="AA24" i="34"/>
  <c r="AA23" i="34"/>
  <c r="AA22" i="34"/>
  <c r="AA21" i="34"/>
  <c r="AA20" i="34"/>
  <c r="AA19" i="34"/>
  <c r="AA18" i="34"/>
  <c r="AA17" i="34"/>
  <c r="AA16" i="34"/>
  <c r="AA15" i="34"/>
  <c r="AA14" i="34"/>
  <c r="AA13" i="34"/>
  <c r="AA12" i="34"/>
  <c r="AA11" i="34"/>
  <c r="AA10" i="34"/>
  <c r="AA9" i="34"/>
  <c r="AA8" i="34"/>
  <c r="AA7" i="34"/>
  <c r="AA6" i="34"/>
  <c r="AA5" i="34"/>
  <c r="AA4" i="34"/>
  <c r="H5" i="65" l="1"/>
  <c r="H4" i="65"/>
  <c r="H9" i="30"/>
  <c r="H8" i="30"/>
  <c r="H7" i="30"/>
  <c r="H6" i="30"/>
  <c r="H5" i="30"/>
  <c r="H4" i="30"/>
  <c r="G5" i="65" l="1"/>
  <c r="G4" i="65"/>
  <c r="L4" i="30" l="1"/>
  <c r="P6" i="57"/>
  <c r="P7" i="57"/>
  <c r="P8" i="57"/>
  <c r="P9" i="57"/>
  <c r="P10" i="57"/>
  <c r="P11" i="57"/>
  <c r="P12" i="57"/>
  <c r="P13" i="57"/>
  <c r="P14" i="57"/>
  <c r="P15" i="57"/>
  <c r="P16" i="57"/>
  <c r="P17" i="57"/>
  <c r="P18" i="57"/>
  <c r="P19" i="57"/>
  <c r="P20" i="57"/>
  <c r="P21" i="57"/>
  <c r="P22" i="57"/>
  <c r="P23" i="57"/>
  <c r="P24" i="57"/>
  <c r="P25" i="57"/>
  <c r="P26" i="57"/>
  <c r="P27" i="57"/>
  <c r="P28" i="57"/>
  <c r="P29" i="57"/>
  <c r="P30" i="57"/>
  <c r="P31" i="57"/>
  <c r="P32" i="57"/>
  <c r="P33" i="57"/>
  <c r="P34" i="57"/>
  <c r="P35" i="57"/>
  <c r="P36" i="57"/>
  <c r="P37" i="57"/>
  <c r="P38" i="57"/>
  <c r="P39" i="57"/>
  <c r="P40" i="57"/>
  <c r="P41" i="57"/>
  <c r="P42" i="57"/>
  <c r="P43" i="57"/>
  <c r="P44" i="57"/>
  <c r="P45" i="57"/>
  <c r="P46" i="57"/>
  <c r="P47" i="57"/>
  <c r="P48" i="57"/>
  <c r="P49" i="57"/>
  <c r="P50" i="57"/>
  <c r="P51" i="57"/>
  <c r="P52" i="57"/>
  <c r="P53" i="57"/>
  <c r="P54" i="57"/>
  <c r="P55" i="57"/>
  <c r="P56" i="57"/>
  <c r="P57" i="57"/>
  <c r="P58" i="57"/>
  <c r="P59" i="57"/>
  <c r="P60" i="57"/>
  <c r="P61" i="57"/>
  <c r="P62" i="57"/>
  <c r="P63" i="57"/>
  <c r="P64" i="57"/>
  <c r="P65" i="57"/>
  <c r="P66" i="57"/>
  <c r="P67" i="57"/>
  <c r="P68" i="57"/>
  <c r="P69" i="57"/>
  <c r="P70" i="57"/>
  <c r="P71" i="57"/>
  <c r="P72" i="57"/>
  <c r="P73" i="57"/>
  <c r="P74" i="57"/>
  <c r="P75" i="57"/>
  <c r="P76" i="57"/>
  <c r="P77" i="57"/>
  <c r="P78" i="57"/>
  <c r="P5" i="57"/>
  <c r="K78" i="57"/>
  <c r="J78" i="57"/>
  <c r="K77" i="57"/>
  <c r="J77" i="57"/>
  <c r="K76" i="57"/>
  <c r="J76" i="57"/>
  <c r="K75" i="57"/>
  <c r="J75" i="57"/>
  <c r="K74" i="57"/>
  <c r="J74" i="57"/>
  <c r="K73" i="57"/>
  <c r="J73" i="57"/>
  <c r="K72" i="57"/>
  <c r="J72" i="57"/>
  <c r="K71" i="57"/>
  <c r="J71" i="57"/>
  <c r="K70" i="57"/>
  <c r="J70" i="57"/>
  <c r="K69" i="57"/>
  <c r="J69" i="57"/>
  <c r="K68" i="57"/>
  <c r="J68" i="57"/>
  <c r="K67" i="57"/>
  <c r="J67" i="57"/>
  <c r="K66" i="57"/>
  <c r="J66" i="57"/>
  <c r="K65" i="57"/>
  <c r="J65" i="57"/>
  <c r="K64" i="57"/>
  <c r="J64" i="57"/>
  <c r="K63" i="57"/>
  <c r="J63" i="57"/>
  <c r="K62" i="57"/>
  <c r="J62" i="57"/>
  <c r="K61" i="57"/>
  <c r="J61" i="57"/>
  <c r="K60" i="57"/>
  <c r="J60" i="57"/>
  <c r="K59" i="57"/>
  <c r="J59" i="57"/>
  <c r="K58" i="57"/>
  <c r="J58" i="57"/>
  <c r="K57" i="57"/>
  <c r="J57" i="57"/>
  <c r="K56" i="57"/>
  <c r="J56" i="57"/>
  <c r="K55" i="57"/>
  <c r="J55" i="57"/>
  <c r="K54" i="57"/>
  <c r="J54" i="57"/>
  <c r="K53" i="57"/>
  <c r="J53" i="57"/>
  <c r="K52" i="57"/>
  <c r="J52" i="57"/>
  <c r="K51" i="57"/>
  <c r="J51" i="57"/>
  <c r="K50" i="57"/>
  <c r="J50" i="57"/>
  <c r="K49" i="57"/>
  <c r="J49" i="57"/>
  <c r="K48" i="57"/>
  <c r="J48" i="57"/>
  <c r="K47" i="57"/>
  <c r="J47" i="57"/>
  <c r="K46" i="57"/>
  <c r="J46" i="57"/>
  <c r="K45" i="57"/>
  <c r="J45" i="57"/>
  <c r="K44" i="57"/>
  <c r="J44" i="57"/>
  <c r="K43" i="57"/>
  <c r="J43" i="57"/>
  <c r="K42" i="57"/>
  <c r="J42" i="57"/>
  <c r="K41" i="57"/>
  <c r="J41" i="57"/>
  <c r="K40" i="57"/>
  <c r="J40" i="57"/>
  <c r="K39" i="57"/>
  <c r="J39" i="57"/>
  <c r="K38" i="57"/>
  <c r="J38" i="57"/>
  <c r="K37" i="57"/>
  <c r="J37" i="57"/>
  <c r="K36" i="57"/>
  <c r="J36" i="57"/>
  <c r="K35" i="57"/>
  <c r="J35" i="57"/>
  <c r="K34" i="57"/>
  <c r="J34" i="57"/>
  <c r="K33" i="57"/>
  <c r="J33" i="57"/>
  <c r="K32" i="57"/>
  <c r="J32" i="57"/>
  <c r="K31" i="57"/>
  <c r="J31" i="57"/>
  <c r="K30" i="57"/>
  <c r="J30" i="57"/>
  <c r="K29" i="57"/>
  <c r="J29" i="57"/>
  <c r="K28" i="57"/>
  <c r="J28" i="57"/>
  <c r="K27" i="57"/>
  <c r="J27" i="57"/>
  <c r="K26" i="57"/>
  <c r="J26" i="57"/>
  <c r="K25" i="57"/>
  <c r="J25" i="57"/>
  <c r="K24" i="57"/>
  <c r="J24" i="57"/>
  <c r="K23" i="57"/>
  <c r="J23" i="57"/>
  <c r="K22" i="57"/>
  <c r="J22" i="57"/>
  <c r="K21" i="57"/>
  <c r="J21" i="57"/>
  <c r="K20" i="57"/>
  <c r="J20" i="57"/>
  <c r="K19" i="57"/>
  <c r="J19" i="57"/>
  <c r="K18" i="57"/>
  <c r="J18" i="57"/>
  <c r="K17" i="57"/>
  <c r="J17" i="57"/>
  <c r="K16" i="57"/>
  <c r="J16" i="57"/>
  <c r="K15" i="57"/>
  <c r="J15" i="57"/>
  <c r="K14" i="57"/>
  <c r="J14" i="57"/>
  <c r="K13" i="57"/>
  <c r="J13" i="57"/>
  <c r="K12" i="57"/>
  <c r="J12" i="57"/>
  <c r="K11" i="57"/>
  <c r="J11" i="57"/>
  <c r="K10" i="57"/>
  <c r="J10" i="57"/>
  <c r="K9" i="57"/>
  <c r="J9" i="57"/>
  <c r="K8" i="57"/>
  <c r="J8" i="57"/>
  <c r="K7" i="57"/>
  <c r="J7" i="57"/>
  <c r="K6" i="57"/>
  <c r="J6" i="57"/>
  <c r="K5" i="57"/>
  <c r="J5" i="57"/>
  <c r="P6" i="48"/>
  <c r="P7" i="48"/>
  <c r="P8" i="48"/>
  <c r="P9" i="48"/>
  <c r="P10" i="48"/>
  <c r="P11" i="48"/>
  <c r="P12" i="48"/>
  <c r="P13" i="48"/>
  <c r="P14" i="48"/>
  <c r="P15" i="48"/>
  <c r="P16" i="48"/>
  <c r="P17" i="48"/>
  <c r="P18" i="48"/>
  <c r="P19" i="48"/>
  <c r="P20" i="48"/>
  <c r="P21" i="48"/>
  <c r="P22" i="48"/>
  <c r="P23" i="48"/>
  <c r="P24" i="48"/>
  <c r="P25" i="48"/>
  <c r="P26" i="48"/>
  <c r="P27" i="48"/>
  <c r="P28" i="48"/>
  <c r="P29" i="48"/>
  <c r="P30" i="48"/>
  <c r="P31" i="48"/>
  <c r="P32" i="48"/>
  <c r="P33" i="48"/>
  <c r="P34" i="48"/>
  <c r="P35" i="48"/>
  <c r="P36" i="48"/>
  <c r="P37" i="48"/>
  <c r="P38" i="48"/>
  <c r="P39" i="48"/>
  <c r="P40" i="48"/>
  <c r="P41" i="48"/>
  <c r="P42" i="48"/>
  <c r="P43" i="48"/>
  <c r="P44" i="48"/>
  <c r="P45" i="48"/>
  <c r="P46" i="48"/>
  <c r="P47" i="48"/>
  <c r="P48" i="48"/>
  <c r="P49" i="48"/>
  <c r="P50" i="48"/>
  <c r="P51" i="48"/>
  <c r="P52" i="48"/>
  <c r="P53" i="48"/>
  <c r="P54" i="48"/>
  <c r="P55" i="48"/>
  <c r="P56" i="48"/>
  <c r="P57" i="48"/>
  <c r="P58" i="48"/>
  <c r="P59" i="48"/>
  <c r="P60" i="48"/>
  <c r="P61" i="48"/>
  <c r="P62" i="48"/>
  <c r="P63" i="48"/>
  <c r="P64" i="48"/>
  <c r="P65" i="48"/>
  <c r="P66" i="48"/>
  <c r="P67" i="48"/>
  <c r="P68" i="48"/>
  <c r="P69" i="48"/>
  <c r="P70" i="48"/>
  <c r="P71" i="48"/>
  <c r="P72" i="48"/>
  <c r="P73" i="48"/>
  <c r="P74" i="48"/>
  <c r="P75" i="48"/>
  <c r="P76" i="48"/>
  <c r="P77" i="48"/>
  <c r="P78" i="48"/>
  <c r="P5" i="48"/>
  <c r="K6" i="48"/>
  <c r="K7" i="48"/>
  <c r="K8" i="48"/>
  <c r="K9" i="48"/>
  <c r="K10" i="48"/>
  <c r="K11" i="48"/>
  <c r="K12" i="48"/>
  <c r="K13" i="48"/>
  <c r="K14" i="48"/>
  <c r="K15" i="48"/>
  <c r="K16" i="48"/>
  <c r="K17" i="48"/>
  <c r="K18" i="48"/>
  <c r="K19" i="48"/>
  <c r="K20" i="48"/>
  <c r="K21" i="48"/>
  <c r="K22" i="48"/>
  <c r="K23" i="48"/>
  <c r="K24" i="48"/>
  <c r="K25" i="48"/>
  <c r="K26" i="48"/>
  <c r="K27" i="48"/>
  <c r="K28" i="48"/>
  <c r="K29" i="48"/>
  <c r="K30" i="48"/>
  <c r="K31" i="48"/>
  <c r="K32" i="48"/>
  <c r="K33" i="48"/>
  <c r="K34" i="48"/>
  <c r="K35" i="48"/>
  <c r="K36" i="48"/>
  <c r="K37" i="48"/>
  <c r="K38" i="48"/>
  <c r="K39" i="48"/>
  <c r="K40" i="48"/>
  <c r="K41" i="48"/>
  <c r="K42" i="48"/>
  <c r="K43" i="48"/>
  <c r="K44" i="48"/>
  <c r="K45" i="48"/>
  <c r="K46" i="48"/>
  <c r="K47" i="48"/>
  <c r="K48" i="48"/>
  <c r="K49" i="48"/>
  <c r="K50" i="48"/>
  <c r="K51" i="48"/>
  <c r="K52" i="48"/>
  <c r="K53" i="48"/>
  <c r="K54" i="48"/>
  <c r="K55" i="48"/>
  <c r="K56" i="48"/>
  <c r="K57" i="48"/>
  <c r="K58" i="48"/>
  <c r="K59" i="48"/>
  <c r="K60" i="48"/>
  <c r="K61" i="48"/>
  <c r="K62" i="48"/>
  <c r="K63" i="48"/>
  <c r="K64" i="48"/>
  <c r="K65" i="48"/>
  <c r="K66" i="48"/>
  <c r="K67" i="48"/>
  <c r="K68" i="48"/>
  <c r="K69" i="48"/>
  <c r="K70" i="48"/>
  <c r="K71" i="48"/>
  <c r="K72" i="48"/>
  <c r="K73" i="48"/>
  <c r="K74" i="48"/>
  <c r="K75" i="48"/>
  <c r="K76" i="48"/>
  <c r="K77" i="48"/>
  <c r="K78" i="48"/>
  <c r="K5" i="48"/>
  <c r="J6" i="48"/>
  <c r="J7" i="48"/>
  <c r="J8" i="48"/>
  <c r="J9" i="48"/>
  <c r="J10" i="48"/>
  <c r="J11" i="48"/>
  <c r="J12" i="48"/>
  <c r="J13" i="48"/>
  <c r="J14" i="48"/>
  <c r="J15" i="48"/>
  <c r="J16" i="48"/>
  <c r="J17" i="48"/>
  <c r="J18" i="48"/>
  <c r="J19" i="48"/>
  <c r="J20" i="48"/>
  <c r="J21" i="48"/>
  <c r="J22" i="48"/>
  <c r="J23" i="48"/>
  <c r="J24" i="48"/>
  <c r="J25" i="48"/>
  <c r="J26" i="48"/>
  <c r="J27" i="48"/>
  <c r="J28" i="48"/>
  <c r="J29" i="48"/>
  <c r="J30" i="48"/>
  <c r="J31" i="48"/>
  <c r="J32" i="48"/>
  <c r="J33" i="48"/>
  <c r="J34" i="48"/>
  <c r="J35" i="48"/>
  <c r="J36" i="48"/>
  <c r="J37" i="48"/>
  <c r="J38" i="48"/>
  <c r="J39" i="48"/>
  <c r="J40" i="48"/>
  <c r="J41" i="48"/>
  <c r="J42" i="48"/>
  <c r="J43" i="48"/>
  <c r="J44" i="48"/>
  <c r="J45" i="48"/>
  <c r="J46" i="48"/>
  <c r="J47" i="48"/>
  <c r="J48" i="48"/>
  <c r="J49" i="48"/>
  <c r="J50" i="48"/>
  <c r="J51" i="48"/>
  <c r="J52" i="48"/>
  <c r="J53" i="48"/>
  <c r="J54" i="48"/>
  <c r="J55" i="48"/>
  <c r="J56" i="48"/>
  <c r="J57" i="48"/>
  <c r="J58" i="48"/>
  <c r="J59" i="48"/>
  <c r="J60" i="48"/>
  <c r="J61" i="48"/>
  <c r="J62" i="48"/>
  <c r="J63" i="48"/>
  <c r="J64" i="48"/>
  <c r="J65" i="48"/>
  <c r="J66" i="48"/>
  <c r="J67" i="48"/>
  <c r="J68" i="48"/>
  <c r="J69" i="48"/>
  <c r="J70" i="48"/>
  <c r="J71" i="48"/>
  <c r="J72" i="48"/>
  <c r="J73" i="48"/>
  <c r="J74" i="48"/>
  <c r="J75" i="48"/>
  <c r="J76" i="48"/>
  <c r="J77" i="48"/>
  <c r="J78" i="48"/>
  <c r="J5" i="48"/>
  <c r="J6" i="44"/>
  <c r="J7" i="44"/>
  <c r="J8" i="44"/>
  <c r="J9" i="44"/>
  <c r="J10" i="44"/>
  <c r="J11" i="44"/>
  <c r="J12" i="44"/>
  <c r="J13" i="44"/>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5" i="44"/>
  <c r="K5" i="44"/>
  <c r="CG5" i="34"/>
  <c r="CG6" i="34"/>
  <c r="CG7" i="34"/>
  <c r="CG8" i="34"/>
  <c r="CG9" i="34"/>
  <c r="CG10" i="34"/>
  <c r="CG11" i="34"/>
  <c r="CG12" i="34"/>
  <c r="CG13" i="34"/>
  <c r="CG14" i="34"/>
  <c r="CG15" i="34"/>
  <c r="CG16" i="34"/>
  <c r="CG17" i="34"/>
  <c r="CG18" i="34"/>
  <c r="CG19" i="34"/>
  <c r="CG20" i="34"/>
  <c r="CG21" i="34"/>
  <c r="CG22" i="34"/>
  <c r="CG23" i="34"/>
  <c r="CG24" i="34"/>
  <c r="CG25" i="34"/>
  <c r="CG26" i="34"/>
  <c r="CG27" i="34"/>
  <c r="CG28" i="34"/>
  <c r="CG29" i="34"/>
  <c r="CG30" i="34"/>
  <c r="CG31" i="34"/>
  <c r="CG32" i="34"/>
  <c r="CG33" i="34"/>
  <c r="CG34" i="34"/>
  <c r="CG35" i="34"/>
  <c r="CG36" i="34"/>
  <c r="CG37" i="34"/>
  <c r="CG38" i="34"/>
  <c r="CG39" i="34"/>
  <c r="CG40" i="34"/>
  <c r="CG41" i="34"/>
  <c r="CG42" i="34"/>
  <c r="CG43" i="34"/>
  <c r="CG44" i="34"/>
  <c r="CG45" i="34"/>
  <c r="CG46" i="34"/>
  <c r="CG47" i="34"/>
  <c r="CG48" i="34"/>
  <c r="CG49" i="34"/>
  <c r="CG50" i="34"/>
  <c r="CG51" i="34"/>
  <c r="CG52" i="34"/>
  <c r="CG53" i="34"/>
  <c r="CG54" i="34"/>
  <c r="CG55" i="34"/>
  <c r="CG56" i="34"/>
  <c r="CG57" i="34"/>
  <c r="CG58" i="34"/>
  <c r="CG59" i="34"/>
  <c r="CG60" i="34"/>
  <c r="CG61" i="34"/>
  <c r="CG62" i="34"/>
  <c r="CG63" i="34"/>
  <c r="CG64" i="34"/>
  <c r="CG65" i="34"/>
  <c r="CG66" i="34"/>
  <c r="CG67" i="34"/>
  <c r="CG68" i="34"/>
  <c r="CG69" i="34"/>
  <c r="CG70" i="34"/>
  <c r="CG71" i="34"/>
  <c r="CG72" i="34"/>
  <c r="CG73" i="34"/>
  <c r="CG74" i="34"/>
  <c r="CG75" i="34"/>
  <c r="CG76" i="34"/>
  <c r="CG77" i="34"/>
  <c r="CD5" i="34"/>
  <c r="CD6" i="34"/>
  <c r="CD7" i="34"/>
  <c r="CD8" i="34"/>
  <c r="CD9" i="34"/>
  <c r="CD10" i="34"/>
  <c r="CD11" i="34"/>
  <c r="CD12" i="34"/>
  <c r="CD13" i="34"/>
  <c r="CD14" i="34"/>
  <c r="CD15" i="34"/>
  <c r="CD16" i="34"/>
  <c r="CD17" i="34"/>
  <c r="CD18" i="34"/>
  <c r="CD19" i="34"/>
  <c r="CD20" i="34"/>
  <c r="CD21" i="34"/>
  <c r="CD22" i="34"/>
  <c r="CD23" i="34"/>
  <c r="CD24" i="34"/>
  <c r="CD25" i="34"/>
  <c r="CD26" i="34"/>
  <c r="CD27" i="34"/>
  <c r="CD28" i="34"/>
  <c r="CD29" i="34"/>
  <c r="CD30" i="34"/>
  <c r="CD31" i="34"/>
  <c r="CD32" i="34"/>
  <c r="CD33" i="34"/>
  <c r="CD34" i="34"/>
  <c r="CD35" i="34"/>
  <c r="CD36" i="34"/>
  <c r="CD37" i="34"/>
  <c r="CD38" i="34"/>
  <c r="CD39" i="34"/>
  <c r="CD40" i="34"/>
  <c r="CD41" i="34"/>
  <c r="CD42" i="34"/>
  <c r="CD43" i="34"/>
  <c r="CD44" i="34"/>
  <c r="CD45" i="34"/>
  <c r="CD46" i="34"/>
  <c r="CD47" i="34"/>
  <c r="CD48" i="34"/>
  <c r="CD49" i="34"/>
  <c r="CD50" i="34"/>
  <c r="CD51" i="34"/>
  <c r="CD52" i="34"/>
  <c r="CD53" i="34"/>
  <c r="CD54" i="34"/>
  <c r="CD55" i="34"/>
  <c r="CD56" i="34"/>
  <c r="CD57" i="34"/>
  <c r="CD58" i="34"/>
  <c r="CD59" i="34"/>
  <c r="CD60" i="34"/>
  <c r="CD61" i="34"/>
  <c r="CD62" i="34"/>
  <c r="CD63" i="34"/>
  <c r="CD64" i="34"/>
  <c r="CD65" i="34"/>
  <c r="CD66" i="34"/>
  <c r="CD67" i="34"/>
  <c r="CD68" i="34"/>
  <c r="CD69" i="34"/>
  <c r="CD70" i="34"/>
  <c r="CD71" i="34"/>
  <c r="CD72" i="34"/>
  <c r="CD73" i="34"/>
  <c r="CD74" i="34"/>
  <c r="CD75" i="34"/>
  <c r="CD76" i="34"/>
  <c r="CD77" i="34"/>
  <c r="CA5" i="34"/>
  <c r="CA6" i="34"/>
  <c r="CA7" i="34"/>
  <c r="CA8" i="34"/>
  <c r="CA9" i="34"/>
  <c r="CA10" i="34"/>
  <c r="CA11" i="34"/>
  <c r="CA12" i="34"/>
  <c r="CA13" i="34"/>
  <c r="CA14" i="34"/>
  <c r="CA15" i="34"/>
  <c r="CA16" i="34"/>
  <c r="CA17" i="34"/>
  <c r="CA18" i="34"/>
  <c r="CA19" i="34"/>
  <c r="CA20" i="34"/>
  <c r="CA21" i="34"/>
  <c r="CA22" i="34"/>
  <c r="CA23" i="34"/>
  <c r="CA24" i="34"/>
  <c r="CA25" i="34"/>
  <c r="CA26" i="34"/>
  <c r="CA27" i="34"/>
  <c r="CA28" i="34"/>
  <c r="CA29" i="34"/>
  <c r="CA30" i="34"/>
  <c r="CA31" i="34"/>
  <c r="CA32" i="34"/>
  <c r="CA33" i="34"/>
  <c r="CA34" i="34"/>
  <c r="CA35" i="34"/>
  <c r="CA36" i="34"/>
  <c r="CA37" i="34"/>
  <c r="CA38" i="34"/>
  <c r="CA39" i="34"/>
  <c r="CA40" i="34"/>
  <c r="CA41" i="34"/>
  <c r="CA42" i="34"/>
  <c r="CA43" i="34"/>
  <c r="CA44" i="34"/>
  <c r="CA45" i="34"/>
  <c r="CA46" i="34"/>
  <c r="CA47" i="34"/>
  <c r="CA48" i="34"/>
  <c r="CA49" i="34"/>
  <c r="CA50" i="34"/>
  <c r="CA51" i="34"/>
  <c r="CA52" i="34"/>
  <c r="CA53" i="34"/>
  <c r="CA54" i="34"/>
  <c r="CA55" i="34"/>
  <c r="CA56" i="34"/>
  <c r="CA57" i="34"/>
  <c r="CA58" i="34"/>
  <c r="CA59" i="34"/>
  <c r="CA60" i="34"/>
  <c r="CA61" i="34"/>
  <c r="CA62" i="34"/>
  <c r="CA63" i="34"/>
  <c r="CA64" i="34"/>
  <c r="CA65" i="34"/>
  <c r="CA66" i="34"/>
  <c r="CA67" i="34"/>
  <c r="CA68" i="34"/>
  <c r="CA69" i="34"/>
  <c r="CA70" i="34"/>
  <c r="CA71" i="34"/>
  <c r="CA72" i="34"/>
  <c r="CA73" i="34"/>
  <c r="CA74" i="34"/>
  <c r="CA75" i="34"/>
  <c r="CA76" i="34"/>
  <c r="CA77" i="34"/>
  <c r="BX5" i="34"/>
  <c r="BX6" i="34"/>
  <c r="BX7" i="34"/>
  <c r="BX8" i="34"/>
  <c r="BX9" i="34"/>
  <c r="BX10" i="34"/>
  <c r="BX11" i="34"/>
  <c r="BX12" i="34"/>
  <c r="BX13" i="34"/>
  <c r="BX14" i="34"/>
  <c r="BX15" i="34"/>
  <c r="BX16" i="34"/>
  <c r="BX17" i="34"/>
  <c r="BX18" i="34"/>
  <c r="BX19" i="34"/>
  <c r="BX20" i="34"/>
  <c r="BX21" i="34"/>
  <c r="BX22" i="34"/>
  <c r="BX23" i="34"/>
  <c r="BX24" i="34"/>
  <c r="BX25" i="34"/>
  <c r="BX26" i="34"/>
  <c r="BX27" i="34"/>
  <c r="BX28" i="34"/>
  <c r="BX29" i="34"/>
  <c r="BX30" i="34"/>
  <c r="BX31" i="34"/>
  <c r="BX32" i="34"/>
  <c r="BX33" i="34"/>
  <c r="BX34" i="34"/>
  <c r="BX35" i="34"/>
  <c r="BX36" i="34"/>
  <c r="BX37" i="34"/>
  <c r="BX38" i="34"/>
  <c r="BX39" i="34"/>
  <c r="BX40" i="34"/>
  <c r="BX41" i="34"/>
  <c r="BX42" i="34"/>
  <c r="BX43" i="34"/>
  <c r="BX44" i="34"/>
  <c r="BX45" i="34"/>
  <c r="BX46" i="34"/>
  <c r="BX47" i="34"/>
  <c r="BX48" i="34"/>
  <c r="BX49" i="34"/>
  <c r="BX50" i="34"/>
  <c r="BX51" i="34"/>
  <c r="BX52" i="34"/>
  <c r="BX53" i="34"/>
  <c r="BX54" i="34"/>
  <c r="BX55" i="34"/>
  <c r="BX56" i="34"/>
  <c r="BX57" i="34"/>
  <c r="BX58" i="34"/>
  <c r="BX59" i="34"/>
  <c r="BX60" i="34"/>
  <c r="BX61" i="34"/>
  <c r="BX62" i="34"/>
  <c r="BX63" i="34"/>
  <c r="BX64" i="34"/>
  <c r="BX65" i="34"/>
  <c r="BX66" i="34"/>
  <c r="BX67" i="34"/>
  <c r="BX68" i="34"/>
  <c r="BX69" i="34"/>
  <c r="BX70" i="34"/>
  <c r="BX71" i="34"/>
  <c r="BX72" i="34"/>
  <c r="BX73" i="34"/>
  <c r="BX74" i="34"/>
  <c r="BX75" i="34"/>
  <c r="BX76" i="34"/>
  <c r="BX77" i="34"/>
  <c r="BU5" i="34"/>
  <c r="BU6" i="34"/>
  <c r="BU7" i="34"/>
  <c r="BU8" i="34"/>
  <c r="BU9" i="34"/>
  <c r="BU10" i="34"/>
  <c r="BU11" i="34"/>
  <c r="BU12" i="34"/>
  <c r="BU13" i="34"/>
  <c r="BU14" i="34"/>
  <c r="BU15" i="34"/>
  <c r="BU16" i="34"/>
  <c r="BU17" i="34"/>
  <c r="BU18" i="34"/>
  <c r="BU19" i="34"/>
  <c r="BU20" i="34"/>
  <c r="BU21" i="34"/>
  <c r="BU22" i="34"/>
  <c r="BU23" i="34"/>
  <c r="BU24" i="34"/>
  <c r="BU25" i="34"/>
  <c r="BU26" i="34"/>
  <c r="BU27" i="34"/>
  <c r="BU28" i="34"/>
  <c r="BU29" i="34"/>
  <c r="BU30" i="34"/>
  <c r="BU31" i="34"/>
  <c r="BU32" i="34"/>
  <c r="BU33" i="34"/>
  <c r="BU34" i="34"/>
  <c r="BU35" i="34"/>
  <c r="BU36" i="34"/>
  <c r="BU37" i="34"/>
  <c r="BU38" i="34"/>
  <c r="BU39" i="34"/>
  <c r="BU40" i="34"/>
  <c r="BU41" i="34"/>
  <c r="BU42" i="34"/>
  <c r="BU43" i="34"/>
  <c r="BU44" i="34"/>
  <c r="BU45" i="34"/>
  <c r="BU46" i="34"/>
  <c r="BU47" i="34"/>
  <c r="BU48" i="34"/>
  <c r="BU49" i="34"/>
  <c r="BU50" i="34"/>
  <c r="BU51" i="34"/>
  <c r="BU52" i="34"/>
  <c r="BU53" i="34"/>
  <c r="BU54" i="34"/>
  <c r="BU55" i="34"/>
  <c r="BU56" i="34"/>
  <c r="BU57" i="34"/>
  <c r="BU58" i="34"/>
  <c r="BU59" i="34"/>
  <c r="BU60" i="34"/>
  <c r="BU61" i="34"/>
  <c r="BU62" i="34"/>
  <c r="BU63" i="34"/>
  <c r="BU64" i="34"/>
  <c r="BU65" i="34"/>
  <c r="BU66" i="34"/>
  <c r="BU67" i="34"/>
  <c r="BU68" i="34"/>
  <c r="BU69" i="34"/>
  <c r="BU70" i="34"/>
  <c r="BU71" i="34"/>
  <c r="BU72" i="34"/>
  <c r="BU73" i="34"/>
  <c r="BU74" i="34"/>
  <c r="BU75" i="34"/>
  <c r="BU76" i="34"/>
  <c r="BU77" i="34"/>
  <c r="BR5" i="34"/>
  <c r="BR6" i="34"/>
  <c r="BR7" i="34"/>
  <c r="BR8" i="34"/>
  <c r="BR9" i="34"/>
  <c r="BR10" i="34"/>
  <c r="BR11" i="34"/>
  <c r="BR12" i="34"/>
  <c r="BR13" i="34"/>
  <c r="BR14" i="34"/>
  <c r="BR15" i="34"/>
  <c r="BR16" i="34"/>
  <c r="BR17" i="34"/>
  <c r="BR18" i="34"/>
  <c r="BR19" i="34"/>
  <c r="BR20" i="34"/>
  <c r="BR21" i="34"/>
  <c r="BR22" i="34"/>
  <c r="BR23" i="34"/>
  <c r="BR24" i="34"/>
  <c r="BR25" i="34"/>
  <c r="BR26" i="34"/>
  <c r="BR27" i="34"/>
  <c r="BR28" i="34"/>
  <c r="BR29" i="34"/>
  <c r="BR30" i="34"/>
  <c r="BR31" i="34"/>
  <c r="BR32" i="34"/>
  <c r="BR33" i="34"/>
  <c r="BR34" i="34"/>
  <c r="BR35" i="34"/>
  <c r="BR36" i="34"/>
  <c r="BR37" i="34"/>
  <c r="BR38" i="34"/>
  <c r="BR39" i="34"/>
  <c r="BR40" i="34"/>
  <c r="BR41" i="34"/>
  <c r="BR42" i="34"/>
  <c r="BR43" i="34"/>
  <c r="BR44" i="34"/>
  <c r="BR45" i="34"/>
  <c r="BR46" i="34"/>
  <c r="BR47" i="34"/>
  <c r="BR48" i="34"/>
  <c r="BR49" i="34"/>
  <c r="BR50" i="34"/>
  <c r="BR51" i="34"/>
  <c r="BR52" i="34"/>
  <c r="BR53" i="34"/>
  <c r="BR54" i="34"/>
  <c r="BR55" i="34"/>
  <c r="BR56" i="34"/>
  <c r="BR57" i="34"/>
  <c r="BR58" i="34"/>
  <c r="BR59" i="34"/>
  <c r="BR60" i="34"/>
  <c r="BR61" i="34"/>
  <c r="BR62" i="34"/>
  <c r="BR63" i="34"/>
  <c r="BR64" i="34"/>
  <c r="BR65" i="34"/>
  <c r="BR66" i="34"/>
  <c r="BR67" i="34"/>
  <c r="BR68" i="34"/>
  <c r="BR69" i="34"/>
  <c r="BR70" i="34"/>
  <c r="BR71" i="34"/>
  <c r="BR72" i="34"/>
  <c r="BR73" i="34"/>
  <c r="BR74" i="34"/>
  <c r="BR75" i="34"/>
  <c r="BR76" i="34"/>
  <c r="BR77" i="34"/>
  <c r="BO5" i="34"/>
  <c r="BO6" i="34"/>
  <c r="BO7" i="34"/>
  <c r="BO8" i="34"/>
  <c r="BO9" i="34"/>
  <c r="BO10" i="34"/>
  <c r="BO11" i="34"/>
  <c r="BO12" i="34"/>
  <c r="BO13" i="34"/>
  <c r="BO14" i="34"/>
  <c r="BO15" i="34"/>
  <c r="BO16" i="34"/>
  <c r="BO17" i="34"/>
  <c r="BO18" i="34"/>
  <c r="BO19" i="34"/>
  <c r="BO20" i="34"/>
  <c r="BO21" i="34"/>
  <c r="BO22" i="34"/>
  <c r="BO23" i="34"/>
  <c r="BO24" i="34"/>
  <c r="BO25" i="34"/>
  <c r="BO26" i="34"/>
  <c r="BO27" i="34"/>
  <c r="BO28" i="34"/>
  <c r="BO29" i="34"/>
  <c r="BO30" i="34"/>
  <c r="BO31" i="34"/>
  <c r="BO32" i="34"/>
  <c r="BO33" i="34"/>
  <c r="BO34" i="34"/>
  <c r="BO35" i="34"/>
  <c r="BO36" i="34"/>
  <c r="BO37" i="34"/>
  <c r="BO38" i="34"/>
  <c r="BO39" i="34"/>
  <c r="BO40" i="34"/>
  <c r="BO41" i="34"/>
  <c r="BO42" i="34"/>
  <c r="BO43" i="34"/>
  <c r="BO44" i="34"/>
  <c r="BO45" i="34"/>
  <c r="BO46" i="34"/>
  <c r="BO47" i="34"/>
  <c r="BO48" i="34"/>
  <c r="BO49" i="34"/>
  <c r="BO50" i="34"/>
  <c r="BO51" i="34"/>
  <c r="BO52" i="34"/>
  <c r="BO53" i="34"/>
  <c r="BO54" i="34"/>
  <c r="BO55" i="34"/>
  <c r="BO56" i="34"/>
  <c r="BO57" i="34"/>
  <c r="BO58" i="34"/>
  <c r="BO59" i="34"/>
  <c r="BO60" i="34"/>
  <c r="BO61" i="34"/>
  <c r="BO62" i="34"/>
  <c r="BO63" i="34"/>
  <c r="BO64" i="34"/>
  <c r="BO65" i="34"/>
  <c r="BO66" i="34"/>
  <c r="BO67" i="34"/>
  <c r="BO68" i="34"/>
  <c r="BO69" i="34"/>
  <c r="BO70" i="34"/>
  <c r="BO71" i="34"/>
  <c r="BO72" i="34"/>
  <c r="BO73" i="34"/>
  <c r="BO74" i="34"/>
  <c r="BO75" i="34"/>
  <c r="BO76" i="34"/>
  <c r="BO77" i="34"/>
  <c r="BL5" i="34"/>
  <c r="BL6" i="34"/>
  <c r="BL7" i="34"/>
  <c r="BL8" i="34"/>
  <c r="BL9" i="34"/>
  <c r="BL10" i="34"/>
  <c r="BL11" i="34"/>
  <c r="BL12" i="34"/>
  <c r="BL13" i="34"/>
  <c r="BL14" i="34"/>
  <c r="BL15" i="34"/>
  <c r="BL16" i="34"/>
  <c r="BL17" i="34"/>
  <c r="BL18" i="34"/>
  <c r="BL19" i="34"/>
  <c r="BL20" i="34"/>
  <c r="BL21" i="34"/>
  <c r="BL22" i="34"/>
  <c r="BL23" i="34"/>
  <c r="BL24" i="34"/>
  <c r="BL25" i="34"/>
  <c r="BL26" i="34"/>
  <c r="BL27" i="34"/>
  <c r="BL28" i="34"/>
  <c r="BL29" i="34"/>
  <c r="BL30" i="34"/>
  <c r="BL31" i="34"/>
  <c r="BL32" i="34"/>
  <c r="BL33" i="34"/>
  <c r="BL34" i="34"/>
  <c r="BL35" i="34"/>
  <c r="BL36" i="34"/>
  <c r="BL37" i="34"/>
  <c r="BL38" i="34"/>
  <c r="BL39" i="34"/>
  <c r="BL40" i="34"/>
  <c r="BL41" i="34"/>
  <c r="BL42" i="34"/>
  <c r="BL43" i="34"/>
  <c r="BL44" i="34"/>
  <c r="BL45" i="34"/>
  <c r="BL46" i="34"/>
  <c r="BL47" i="34"/>
  <c r="BL48" i="34"/>
  <c r="BL49" i="34"/>
  <c r="BL50" i="34"/>
  <c r="BL51" i="34"/>
  <c r="BL52" i="34"/>
  <c r="BL53" i="34"/>
  <c r="BL54" i="34"/>
  <c r="BL55" i="34"/>
  <c r="BL56" i="34"/>
  <c r="BL57" i="34"/>
  <c r="BL58" i="34"/>
  <c r="BL59" i="34"/>
  <c r="BL60" i="34"/>
  <c r="BL61" i="34"/>
  <c r="BL62" i="34"/>
  <c r="BL63" i="34"/>
  <c r="BL64" i="34"/>
  <c r="BL65" i="34"/>
  <c r="BL66" i="34"/>
  <c r="BL67" i="34"/>
  <c r="BL68" i="34"/>
  <c r="BL69" i="34"/>
  <c r="BL70" i="34"/>
  <c r="BL71" i="34"/>
  <c r="BL72" i="34"/>
  <c r="BL73" i="34"/>
  <c r="BL74" i="34"/>
  <c r="BL75" i="34"/>
  <c r="BL76" i="34"/>
  <c r="BL77" i="34"/>
  <c r="BI5" i="34"/>
  <c r="BI6" i="34"/>
  <c r="BI7" i="34"/>
  <c r="BI8" i="34"/>
  <c r="BI9" i="34"/>
  <c r="BI10" i="34"/>
  <c r="BI11" i="34"/>
  <c r="BI12" i="34"/>
  <c r="BI13" i="34"/>
  <c r="BI14" i="34"/>
  <c r="BI15" i="34"/>
  <c r="BI16" i="34"/>
  <c r="BI17" i="34"/>
  <c r="BI18" i="34"/>
  <c r="BI19" i="34"/>
  <c r="BI20" i="34"/>
  <c r="BI21" i="34"/>
  <c r="BI22" i="34"/>
  <c r="BI23" i="34"/>
  <c r="BI24" i="34"/>
  <c r="BI25" i="34"/>
  <c r="BI26" i="34"/>
  <c r="BI27" i="34"/>
  <c r="BI28" i="34"/>
  <c r="BI29" i="34"/>
  <c r="BI30" i="34"/>
  <c r="BI31" i="34"/>
  <c r="BI32" i="34"/>
  <c r="BI33" i="34"/>
  <c r="BI34" i="34"/>
  <c r="BI35" i="34"/>
  <c r="BI36" i="34"/>
  <c r="BI37" i="34"/>
  <c r="BI38" i="34"/>
  <c r="BI39" i="34"/>
  <c r="BI40" i="34"/>
  <c r="BI41" i="34"/>
  <c r="BI42" i="34"/>
  <c r="BI43" i="34"/>
  <c r="BI44" i="34"/>
  <c r="BI45" i="34"/>
  <c r="BI46" i="34"/>
  <c r="BI47" i="34"/>
  <c r="BI48" i="34"/>
  <c r="BI49" i="34"/>
  <c r="BI50" i="34"/>
  <c r="BI51" i="34"/>
  <c r="BI52" i="34"/>
  <c r="BI53" i="34"/>
  <c r="BI54" i="34"/>
  <c r="BI55" i="34"/>
  <c r="BI56" i="34"/>
  <c r="BI57" i="34"/>
  <c r="BI58" i="34"/>
  <c r="BI59" i="34"/>
  <c r="BI60" i="34"/>
  <c r="BI61" i="34"/>
  <c r="BI62" i="34"/>
  <c r="BI63" i="34"/>
  <c r="BI64" i="34"/>
  <c r="BI65" i="34"/>
  <c r="BI66" i="34"/>
  <c r="BI67" i="34"/>
  <c r="BI68" i="34"/>
  <c r="BI69" i="34"/>
  <c r="BI70" i="34"/>
  <c r="BI71" i="34"/>
  <c r="BI72" i="34"/>
  <c r="BI73" i="34"/>
  <c r="BI74" i="34"/>
  <c r="BI75" i="34"/>
  <c r="BI76" i="34"/>
  <c r="BI77" i="34"/>
  <c r="BF4" i="34"/>
  <c r="BI4" i="34"/>
  <c r="BL4" i="34"/>
  <c r="BO4" i="34"/>
  <c r="BR4" i="34"/>
  <c r="BU4" i="34"/>
  <c r="BX4" i="34"/>
  <c r="CA4" i="34"/>
  <c r="CD4" i="34"/>
  <c r="CG4" i="34"/>
  <c r="BF5" i="34"/>
  <c r="BF6" i="34"/>
  <c r="BF7" i="34"/>
  <c r="BF8" i="34"/>
  <c r="BF9" i="34"/>
  <c r="BF10" i="34"/>
  <c r="BF11" i="34"/>
  <c r="BF12" i="34"/>
  <c r="BF13" i="34"/>
  <c r="BF14" i="34"/>
  <c r="BF15" i="34"/>
  <c r="BF16" i="34"/>
  <c r="BF17" i="34"/>
  <c r="BF18" i="34"/>
  <c r="BF19" i="34"/>
  <c r="BF20" i="34"/>
  <c r="BF21" i="34"/>
  <c r="BF22" i="34"/>
  <c r="BF23" i="34"/>
  <c r="BF24" i="34"/>
  <c r="BF25" i="34"/>
  <c r="BF26" i="34"/>
  <c r="BF27" i="34"/>
  <c r="BF28" i="34"/>
  <c r="BF29" i="34"/>
  <c r="BF30" i="34"/>
  <c r="BF31" i="34"/>
  <c r="BF32" i="34"/>
  <c r="BF33" i="34"/>
  <c r="BF34" i="34"/>
  <c r="BF35" i="34"/>
  <c r="BF36" i="34"/>
  <c r="BF37" i="34"/>
  <c r="BF38" i="34"/>
  <c r="BF39" i="34"/>
  <c r="BF40" i="34"/>
  <c r="BF41" i="34"/>
  <c r="BF42" i="34"/>
  <c r="BF43" i="34"/>
  <c r="BF44" i="34"/>
  <c r="BF45" i="34"/>
  <c r="BF46" i="34"/>
  <c r="BF47" i="34"/>
  <c r="BF48" i="34"/>
  <c r="BF49" i="34"/>
  <c r="BF50" i="34"/>
  <c r="BF51" i="34"/>
  <c r="BF52" i="34"/>
  <c r="BF53" i="34"/>
  <c r="BF54" i="34"/>
  <c r="BF55" i="34"/>
  <c r="BF56" i="34"/>
  <c r="BF57" i="34"/>
  <c r="BF58" i="34"/>
  <c r="BF59" i="34"/>
  <c r="BF60" i="34"/>
  <c r="BF61" i="34"/>
  <c r="BF62" i="34"/>
  <c r="BF63" i="34"/>
  <c r="BF64" i="34"/>
  <c r="BF65" i="34"/>
  <c r="BF66" i="34"/>
  <c r="BF67" i="34"/>
  <c r="BF68" i="34"/>
  <c r="BF69" i="34"/>
  <c r="BF70" i="34"/>
  <c r="BF71" i="34"/>
  <c r="BF72" i="34"/>
  <c r="BF73" i="34"/>
  <c r="BF74" i="34"/>
  <c r="BF75" i="34"/>
  <c r="BF76" i="34"/>
  <c r="BF77" i="34"/>
  <c r="P6" i="44"/>
  <c r="P7" i="44"/>
  <c r="P8" i="44"/>
  <c r="P9" i="44"/>
  <c r="P10" i="44"/>
  <c r="P11" i="44"/>
  <c r="P12" i="44"/>
  <c r="P13" i="44"/>
  <c r="P14" i="44"/>
  <c r="P15" i="44"/>
  <c r="P16" i="44"/>
  <c r="P17" i="44"/>
  <c r="P18" i="44"/>
  <c r="P19" i="44"/>
  <c r="P20" i="44"/>
  <c r="P21" i="44"/>
  <c r="P22" i="44"/>
  <c r="P23" i="44"/>
  <c r="P24" i="44"/>
  <c r="P25" i="44"/>
  <c r="P26" i="44"/>
  <c r="P27" i="44"/>
  <c r="P28" i="44"/>
  <c r="P29" i="44"/>
  <c r="P30" i="44"/>
  <c r="P31" i="44"/>
  <c r="P32" i="44"/>
  <c r="P33" i="44"/>
  <c r="P34" i="44"/>
  <c r="P35" i="44"/>
  <c r="P36" i="44"/>
  <c r="P37" i="44"/>
  <c r="P38" i="44"/>
  <c r="P39" i="44"/>
  <c r="P40" i="44"/>
  <c r="P41" i="44"/>
  <c r="P42" i="44"/>
  <c r="P43" i="44"/>
  <c r="P44" i="44"/>
  <c r="P45" i="44"/>
  <c r="P46" i="44"/>
  <c r="P47" i="44"/>
  <c r="P48" i="44"/>
  <c r="P49" i="44"/>
  <c r="P50" i="44"/>
  <c r="P51" i="44"/>
  <c r="P52" i="44"/>
  <c r="P53" i="44"/>
  <c r="P54" i="44"/>
  <c r="P55" i="44"/>
  <c r="P56" i="44"/>
  <c r="P57" i="44"/>
  <c r="P58" i="44"/>
  <c r="P59" i="44"/>
  <c r="P60" i="44"/>
  <c r="P61" i="44"/>
  <c r="P62" i="44"/>
  <c r="P63" i="44"/>
  <c r="P64" i="44"/>
  <c r="P65" i="44"/>
  <c r="P66" i="44"/>
  <c r="P67" i="44"/>
  <c r="P68" i="44"/>
  <c r="P69" i="44"/>
  <c r="P70" i="44"/>
  <c r="P71" i="44"/>
  <c r="P72" i="44"/>
  <c r="P73" i="44"/>
  <c r="P74" i="44"/>
  <c r="P75" i="44"/>
  <c r="P76" i="44"/>
  <c r="P77" i="44"/>
  <c r="P78" i="44"/>
  <c r="P5" i="44"/>
  <c r="K6" i="44"/>
  <c r="K7" i="44"/>
  <c r="K8" i="44"/>
  <c r="L8" i="44" s="1"/>
  <c r="K9" i="44"/>
  <c r="K10" i="44"/>
  <c r="K11" i="44"/>
  <c r="L11" i="44" s="1"/>
  <c r="K12" i="44"/>
  <c r="K13" i="44"/>
  <c r="L13" i="44" s="1"/>
  <c r="K14" i="44"/>
  <c r="K15" i="44"/>
  <c r="K16" i="44"/>
  <c r="L16" i="44" s="1"/>
  <c r="K17" i="44"/>
  <c r="L17" i="44" s="1"/>
  <c r="K18" i="44"/>
  <c r="K19" i="44"/>
  <c r="L19" i="44" s="1"/>
  <c r="K20" i="44"/>
  <c r="L20" i="44" s="1"/>
  <c r="K21" i="44"/>
  <c r="K22" i="44"/>
  <c r="K23" i="44"/>
  <c r="K24" i="44"/>
  <c r="K25" i="44"/>
  <c r="L25" i="44" s="1"/>
  <c r="K26" i="44"/>
  <c r="K27" i="44"/>
  <c r="K28" i="44"/>
  <c r="L28" i="44" s="1"/>
  <c r="K29" i="44"/>
  <c r="L29" i="44" s="1"/>
  <c r="K30" i="44"/>
  <c r="K31" i="44"/>
  <c r="K32" i="44"/>
  <c r="L32" i="44" s="1"/>
  <c r="K33" i="44"/>
  <c r="K34" i="44"/>
  <c r="K35" i="44"/>
  <c r="L35" i="44" s="1"/>
  <c r="K36" i="44"/>
  <c r="K37" i="44"/>
  <c r="L37" i="44" s="1"/>
  <c r="K38" i="44"/>
  <c r="K39" i="44"/>
  <c r="K40" i="44"/>
  <c r="L40" i="44" s="1"/>
  <c r="K41" i="44"/>
  <c r="L41" i="44" s="1"/>
  <c r="K42" i="44"/>
  <c r="K43" i="44"/>
  <c r="L43" i="44" s="1"/>
  <c r="K44" i="44"/>
  <c r="L44" i="44" s="1"/>
  <c r="K45" i="44"/>
  <c r="K46" i="44"/>
  <c r="K47" i="44"/>
  <c r="K48" i="44"/>
  <c r="K49" i="44"/>
  <c r="L49" i="44" s="1"/>
  <c r="K50" i="44"/>
  <c r="K51" i="44"/>
  <c r="K52" i="44"/>
  <c r="L52" i="44" s="1"/>
  <c r="K53" i="44"/>
  <c r="L53" i="44" s="1"/>
  <c r="K54" i="44"/>
  <c r="K55" i="44"/>
  <c r="K56" i="44"/>
  <c r="L56" i="44" s="1"/>
  <c r="K57" i="44"/>
  <c r="K58" i="44"/>
  <c r="K59" i="44"/>
  <c r="L59" i="44" s="1"/>
  <c r="K60" i="44"/>
  <c r="K61" i="44"/>
  <c r="L61" i="44" s="1"/>
  <c r="K62" i="44"/>
  <c r="K63" i="44"/>
  <c r="K64" i="44"/>
  <c r="L64" i="44" s="1"/>
  <c r="K65" i="44"/>
  <c r="L65" i="44" s="1"/>
  <c r="K66" i="44"/>
  <c r="K67" i="44"/>
  <c r="L67" i="44" s="1"/>
  <c r="K68" i="44"/>
  <c r="L68" i="44" s="1"/>
  <c r="K69" i="44"/>
  <c r="K70" i="44"/>
  <c r="K71" i="44"/>
  <c r="K72" i="44"/>
  <c r="K73" i="44"/>
  <c r="L73" i="44" s="1"/>
  <c r="K74" i="44"/>
  <c r="K75" i="44"/>
  <c r="K76" i="44"/>
  <c r="L76" i="44" s="1"/>
  <c r="K77" i="44"/>
  <c r="L77" i="44" s="1"/>
  <c r="K78" i="44"/>
  <c r="H5" i="19"/>
  <c r="L71" i="44" l="1"/>
  <c r="L55" i="44"/>
  <c r="L47" i="44"/>
  <c r="L31" i="44"/>
  <c r="L23" i="44"/>
  <c r="L7" i="44"/>
  <c r="L75" i="44"/>
  <c r="L69" i="44"/>
  <c r="L63" i="44"/>
  <c r="L57" i="44"/>
  <c r="L51" i="44"/>
  <c r="L45" i="44"/>
  <c r="L39" i="44"/>
  <c r="L33" i="44"/>
  <c r="L27" i="44"/>
  <c r="L21" i="44"/>
  <c r="L15" i="44"/>
  <c r="L9" i="44"/>
  <c r="L8" i="57"/>
  <c r="L14" i="57"/>
  <c r="L20" i="57"/>
  <c r="L26" i="57"/>
  <c r="L32" i="57"/>
  <c r="L38" i="57"/>
  <c r="L10" i="57"/>
  <c r="L16" i="57"/>
  <c r="L22" i="57"/>
  <c r="L28" i="57"/>
  <c r="L34" i="57"/>
  <c r="L40" i="57"/>
  <c r="L44" i="57"/>
  <c r="L46" i="57"/>
  <c r="L52" i="57"/>
  <c r="L58" i="57"/>
  <c r="L64" i="57"/>
  <c r="L70" i="57"/>
  <c r="L76" i="57"/>
  <c r="L5" i="57"/>
  <c r="L7" i="57"/>
  <c r="L11" i="57"/>
  <c r="L13" i="57"/>
  <c r="L17" i="57"/>
  <c r="L19" i="57"/>
  <c r="L23" i="57"/>
  <c r="L25" i="57"/>
  <c r="L29" i="57"/>
  <c r="L31" i="57"/>
  <c r="L35" i="57"/>
  <c r="L37" i="57"/>
  <c r="L41" i="57"/>
  <c r="L43" i="57"/>
  <c r="L49" i="57"/>
  <c r="L55" i="57"/>
  <c r="L61" i="57"/>
  <c r="L67" i="57"/>
  <c r="L73" i="57"/>
  <c r="L70" i="48"/>
  <c r="L58" i="48"/>
  <c r="L46" i="48"/>
  <c r="L34" i="48"/>
  <c r="L22" i="48"/>
  <c r="L10" i="48"/>
  <c r="L76" i="48"/>
  <c r="L64" i="48"/>
  <c r="L52" i="48"/>
  <c r="L40" i="48"/>
  <c r="L28" i="48"/>
  <c r="L16" i="48"/>
  <c r="L5" i="44"/>
  <c r="L74" i="44"/>
  <c r="L70" i="44"/>
  <c r="L62" i="44"/>
  <c r="L58" i="44"/>
  <c r="L50" i="44"/>
  <c r="L46" i="44"/>
  <c r="L38" i="44"/>
  <c r="L34" i="44"/>
  <c r="L26" i="44"/>
  <c r="L22" i="44"/>
  <c r="L14" i="44"/>
  <c r="L10" i="44"/>
  <c r="L47" i="57"/>
  <c r="L50" i="57"/>
  <c r="L53" i="57"/>
  <c r="L56" i="57"/>
  <c r="L59" i="57"/>
  <c r="L62" i="57"/>
  <c r="L65" i="57"/>
  <c r="L68" i="57"/>
  <c r="L71" i="57"/>
  <c r="L74" i="57"/>
  <c r="L77" i="57"/>
  <c r="L6" i="57"/>
  <c r="L9" i="57"/>
  <c r="L12" i="57"/>
  <c r="L15" i="57"/>
  <c r="L18" i="57"/>
  <c r="L21" i="57"/>
  <c r="L24" i="57"/>
  <c r="L27" i="57"/>
  <c r="L30" i="57"/>
  <c r="L33" i="57"/>
  <c r="L36" i="57"/>
  <c r="L39" i="57"/>
  <c r="L42" i="57"/>
  <c r="L45" i="57"/>
  <c r="L48" i="57"/>
  <c r="L51" i="57"/>
  <c r="L54" i="57"/>
  <c r="L57" i="57"/>
  <c r="L60" i="57"/>
  <c r="L63" i="57"/>
  <c r="L66" i="57"/>
  <c r="L69" i="57"/>
  <c r="L72" i="57"/>
  <c r="L75" i="57"/>
  <c r="L78" i="57"/>
  <c r="L75" i="48"/>
  <c r="L69" i="48"/>
  <c r="L63" i="48"/>
  <c r="L57" i="48"/>
  <c r="L51" i="48"/>
  <c r="L45" i="48"/>
  <c r="L39" i="48"/>
  <c r="L33" i="48"/>
  <c r="L27" i="48"/>
  <c r="L21" i="48"/>
  <c r="L15" i="48"/>
  <c r="L9" i="48"/>
  <c r="L74" i="48"/>
  <c r="L68" i="48"/>
  <c r="L62" i="48"/>
  <c r="L56" i="48"/>
  <c r="L50" i="48"/>
  <c r="L44" i="48"/>
  <c r="L38" i="48"/>
  <c r="L32" i="48"/>
  <c r="L26" i="48"/>
  <c r="L20" i="48"/>
  <c r="L14" i="48"/>
  <c r="L8" i="48"/>
  <c r="L5" i="48"/>
  <c r="L73" i="48"/>
  <c r="L67" i="48"/>
  <c r="L61" i="48"/>
  <c r="L55" i="48"/>
  <c r="L49" i="48"/>
  <c r="L43" i="48"/>
  <c r="L37" i="48"/>
  <c r="L31" i="48"/>
  <c r="L25" i="48"/>
  <c r="L19" i="48"/>
  <c r="L13" i="48"/>
  <c r="L7" i="48"/>
  <c r="L78" i="48"/>
  <c r="L72" i="48"/>
  <c r="L66" i="48"/>
  <c r="L60" i="48"/>
  <c r="L54" i="48"/>
  <c r="L48" i="48"/>
  <c r="L42" i="48"/>
  <c r="L36" i="48"/>
  <c r="L30" i="48"/>
  <c r="L24" i="48"/>
  <c r="L18" i="48"/>
  <c r="L12" i="48"/>
  <c r="L6" i="48"/>
  <c r="L77" i="48"/>
  <c r="L71" i="48"/>
  <c r="L65" i="48"/>
  <c r="L59" i="48"/>
  <c r="L53" i="48"/>
  <c r="L47" i="48"/>
  <c r="L41" i="48"/>
  <c r="L35" i="48"/>
  <c r="L29" i="48"/>
  <c r="L23" i="48"/>
  <c r="L17" i="48"/>
  <c r="L11" i="48"/>
  <c r="L78" i="44"/>
  <c r="L72" i="44"/>
  <c r="L66" i="44"/>
  <c r="L60" i="44"/>
  <c r="L54" i="44"/>
  <c r="L48" i="44"/>
  <c r="L42" i="44"/>
  <c r="L36" i="44"/>
  <c r="L30" i="44"/>
  <c r="L24" i="44"/>
  <c r="L18" i="44"/>
  <c r="L12" i="44"/>
  <c r="L6" i="44"/>
  <c r="E79" i="44"/>
  <c r="D79" i="44"/>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5" i="19" l="1"/>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57" i="19"/>
  <c r="U58" i="19"/>
  <c r="U59" i="19"/>
  <c r="U60" i="19"/>
  <c r="U61" i="19"/>
  <c r="U62" i="19"/>
  <c r="U63" i="19"/>
  <c r="U64" i="19"/>
  <c r="U65" i="19"/>
  <c r="U66" i="19"/>
  <c r="U67" i="19"/>
  <c r="U68" i="19"/>
  <c r="U69" i="19"/>
  <c r="U70" i="19"/>
  <c r="U71" i="19"/>
  <c r="U72" i="19"/>
  <c r="U73" i="19"/>
  <c r="U74" i="19"/>
  <c r="U75" i="19"/>
  <c r="U76" i="19"/>
  <c r="U77" i="19"/>
  <c r="U78" i="19"/>
  <c r="U5" i="19"/>
  <c r="G9" i="30" l="1"/>
  <c r="G8" i="30"/>
  <c r="G7" i="30"/>
  <c r="G6" i="30"/>
  <c r="G5" i="30"/>
  <c r="G4" i="30"/>
  <c r="H15" i="31" l="1"/>
  <c r="H7" i="31"/>
  <c r="H8" i="31"/>
  <c r="H14" i="31"/>
  <c r="H13" i="31"/>
  <c r="H12" i="31"/>
  <c r="H11" i="31"/>
  <c r="H10" i="31"/>
  <c r="H9" i="31"/>
  <c r="I6" i="31" l="1"/>
  <c r="I9" i="31"/>
  <c r="I10" i="31"/>
  <c r="I12" i="31"/>
  <c r="I13" i="31"/>
  <c r="I14" i="31"/>
  <c r="I8" i="31"/>
  <c r="I7" i="31"/>
  <c r="I15" i="31"/>
  <c r="I11" i="31"/>
  <c r="D4" i="34" l="1"/>
  <c r="G553" i="34" l="1"/>
  <c r="O78" i="57" l="1"/>
  <c r="Q78" i="57" s="1"/>
  <c r="N78" i="57"/>
  <c r="O77" i="57"/>
  <c r="Q77" i="57" s="1"/>
  <c r="N77" i="57"/>
  <c r="O76" i="57"/>
  <c r="Q76" i="57" s="1"/>
  <c r="N76" i="57"/>
  <c r="O75" i="57"/>
  <c r="Q75" i="57" s="1"/>
  <c r="N75" i="57"/>
  <c r="O74" i="57"/>
  <c r="Q74" i="57" s="1"/>
  <c r="N74" i="57"/>
  <c r="O73" i="57"/>
  <c r="Q73" i="57" s="1"/>
  <c r="N73" i="57"/>
  <c r="O72" i="57"/>
  <c r="Q72" i="57" s="1"/>
  <c r="N72" i="57"/>
  <c r="O71" i="57"/>
  <c r="Q71" i="57" s="1"/>
  <c r="N71" i="57"/>
  <c r="O70" i="57"/>
  <c r="Q70" i="57" s="1"/>
  <c r="N70" i="57"/>
  <c r="O69" i="57"/>
  <c r="Q69" i="57" s="1"/>
  <c r="N69" i="57"/>
  <c r="O68" i="57"/>
  <c r="Q68" i="57" s="1"/>
  <c r="N68" i="57"/>
  <c r="O67" i="57"/>
  <c r="Q67" i="57" s="1"/>
  <c r="N67" i="57"/>
  <c r="O66" i="57"/>
  <c r="Q66" i="57" s="1"/>
  <c r="N66" i="57"/>
  <c r="O65" i="57"/>
  <c r="Q65" i="57" s="1"/>
  <c r="N65" i="57"/>
  <c r="O64" i="57"/>
  <c r="Q64" i="57" s="1"/>
  <c r="N64" i="57"/>
  <c r="O63" i="57"/>
  <c r="Q63" i="57" s="1"/>
  <c r="N63" i="57"/>
  <c r="O62" i="57"/>
  <c r="Q62" i="57" s="1"/>
  <c r="N62" i="57"/>
  <c r="O61" i="57"/>
  <c r="Q61" i="57" s="1"/>
  <c r="N61" i="57"/>
  <c r="O60" i="57"/>
  <c r="Q60" i="57" s="1"/>
  <c r="N60" i="57"/>
  <c r="O59" i="57"/>
  <c r="Q59" i="57" s="1"/>
  <c r="N59" i="57"/>
  <c r="O58" i="57"/>
  <c r="Q58" i="57" s="1"/>
  <c r="N58" i="57"/>
  <c r="O57" i="57"/>
  <c r="Q57" i="57" s="1"/>
  <c r="N57" i="57"/>
  <c r="O56" i="57"/>
  <c r="Q56" i="57" s="1"/>
  <c r="N56" i="57"/>
  <c r="O55" i="57"/>
  <c r="Q55" i="57" s="1"/>
  <c r="N55" i="57"/>
  <c r="O54" i="57"/>
  <c r="Q54" i="57" s="1"/>
  <c r="N54" i="57"/>
  <c r="O53" i="57"/>
  <c r="Q53" i="57" s="1"/>
  <c r="N53" i="57"/>
  <c r="O52" i="57"/>
  <c r="Q52" i="57" s="1"/>
  <c r="N52" i="57"/>
  <c r="O51" i="57"/>
  <c r="Q51" i="57" s="1"/>
  <c r="N51" i="57"/>
  <c r="O50" i="57"/>
  <c r="Q50" i="57" s="1"/>
  <c r="N50" i="57"/>
  <c r="O49" i="57"/>
  <c r="Q49" i="57" s="1"/>
  <c r="N49" i="57"/>
  <c r="O48" i="57"/>
  <c r="Q48" i="57" s="1"/>
  <c r="N48" i="57"/>
  <c r="O47" i="57"/>
  <c r="Q47" i="57" s="1"/>
  <c r="N47" i="57"/>
  <c r="O46" i="57"/>
  <c r="Q46" i="57" s="1"/>
  <c r="N46" i="57"/>
  <c r="O45" i="57"/>
  <c r="Q45" i="57" s="1"/>
  <c r="N45" i="57"/>
  <c r="O44" i="57"/>
  <c r="Q44" i="57" s="1"/>
  <c r="N44" i="57"/>
  <c r="O43" i="57"/>
  <c r="Q43" i="57" s="1"/>
  <c r="N43" i="57"/>
  <c r="O42" i="57"/>
  <c r="Q42" i="57" s="1"/>
  <c r="N42" i="57"/>
  <c r="O41" i="57"/>
  <c r="Q41" i="57" s="1"/>
  <c r="N41" i="57"/>
  <c r="O40" i="57"/>
  <c r="Q40" i="57" s="1"/>
  <c r="N40" i="57"/>
  <c r="O39" i="57"/>
  <c r="Q39" i="57" s="1"/>
  <c r="N39" i="57"/>
  <c r="O38" i="57"/>
  <c r="Q38" i="57" s="1"/>
  <c r="N38" i="57"/>
  <c r="O37" i="57"/>
  <c r="Q37" i="57" s="1"/>
  <c r="N37" i="57"/>
  <c r="O36" i="57"/>
  <c r="Q36" i="57" s="1"/>
  <c r="N36" i="57"/>
  <c r="O35" i="57"/>
  <c r="Q35" i="57" s="1"/>
  <c r="N35" i="57"/>
  <c r="O34" i="57"/>
  <c r="Q34" i="57" s="1"/>
  <c r="N34" i="57"/>
  <c r="O33" i="57"/>
  <c r="Q33" i="57" s="1"/>
  <c r="N33" i="57"/>
  <c r="O32" i="57"/>
  <c r="Q32" i="57" s="1"/>
  <c r="N32" i="57"/>
  <c r="O31" i="57"/>
  <c r="Q31" i="57" s="1"/>
  <c r="N31" i="57"/>
  <c r="O30" i="57"/>
  <c r="Q30" i="57" s="1"/>
  <c r="N30" i="57"/>
  <c r="O29" i="57"/>
  <c r="Q29" i="57" s="1"/>
  <c r="N29" i="57"/>
  <c r="O28" i="57"/>
  <c r="Q28" i="57" s="1"/>
  <c r="N28" i="57"/>
  <c r="O27" i="57"/>
  <c r="Q27" i="57" s="1"/>
  <c r="N27" i="57"/>
  <c r="O26" i="57"/>
  <c r="Q26" i="57" s="1"/>
  <c r="N26" i="57"/>
  <c r="O25" i="57"/>
  <c r="Q25" i="57" s="1"/>
  <c r="N25" i="57"/>
  <c r="O24" i="57"/>
  <c r="Q24" i="57" s="1"/>
  <c r="N24" i="57"/>
  <c r="O23" i="57"/>
  <c r="Q23" i="57" s="1"/>
  <c r="N23" i="57"/>
  <c r="O22" i="57"/>
  <c r="Q22" i="57" s="1"/>
  <c r="N22" i="57"/>
  <c r="O21" i="57"/>
  <c r="Q21" i="57" s="1"/>
  <c r="N21" i="57"/>
  <c r="O20" i="57"/>
  <c r="Q20" i="57" s="1"/>
  <c r="N20" i="57"/>
  <c r="O19" i="57"/>
  <c r="Q19" i="57" s="1"/>
  <c r="N19" i="57"/>
  <c r="O18" i="57"/>
  <c r="Q18" i="57" s="1"/>
  <c r="N18" i="57"/>
  <c r="O17" i="57"/>
  <c r="Q17" i="57" s="1"/>
  <c r="N17" i="57"/>
  <c r="O16" i="57"/>
  <c r="Q16" i="57" s="1"/>
  <c r="N16" i="57"/>
  <c r="O15" i="57"/>
  <c r="Q15" i="57" s="1"/>
  <c r="N15" i="57"/>
  <c r="O14" i="57"/>
  <c r="Q14" i="57" s="1"/>
  <c r="N14" i="57"/>
  <c r="O13" i="57"/>
  <c r="Q13" i="57" s="1"/>
  <c r="N13" i="57"/>
  <c r="O12" i="57"/>
  <c r="Q12" i="57" s="1"/>
  <c r="N12" i="57"/>
  <c r="O11" i="57"/>
  <c r="Q11" i="57" s="1"/>
  <c r="N11" i="57"/>
  <c r="O10" i="57"/>
  <c r="Q10" i="57" s="1"/>
  <c r="N10" i="57"/>
  <c r="O9" i="57"/>
  <c r="Q9" i="57" s="1"/>
  <c r="N9" i="57"/>
  <c r="O8" i="57"/>
  <c r="Q8" i="57" s="1"/>
  <c r="N8" i="57"/>
  <c r="O7" i="57"/>
  <c r="Q7" i="57" s="1"/>
  <c r="N7" i="57"/>
  <c r="O6" i="57"/>
  <c r="Q6" i="57" s="1"/>
  <c r="N6" i="57"/>
  <c r="O5" i="57"/>
  <c r="Q5" i="57" s="1"/>
  <c r="N5" i="57"/>
  <c r="I78" i="52" l="1"/>
  <c r="H78" i="52"/>
  <c r="I77" i="52"/>
  <c r="H77" i="52"/>
  <c r="I76" i="52"/>
  <c r="H76" i="52"/>
  <c r="I75" i="52"/>
  <c r="H75" i="52"/>
  <c r="I74" i="52"/>
  <c r="H74" i="52"/>
  <c r="I73" i="52"/>
  <c r="H73" i="52"/>
  <c r="I72" i="52"/>
  <c r="H72" i="52"/>
  <c r="I71" i="52"/>
  <c r="H71" i="52"/>
  <c r="I70" i="52"/>
  <c r="H70" i="52"/>
  <c r="I69" i="52"/>
  <c r="H69" i="52"/>
  <c r="I68" i="52"/>
  <c r="H68" i="52"/>
  <c r="I67" i="52"/>
  <c r="H67" i="52"/>
  <c r="I66" i="52"/>
  <c r="H66" i="52"/>
  <c r="I65" i="52"/>
  <c r="H65" i="52"/>
  <c r="I64" i="52"/>
  <c r="H64" i="52"/>
  <c r="I63" i="52"/>
  <c r="H63" i="52"/>
  <c r="I62" i="52"/>
  <c r="H62" i="52"/>
  <c r="I61" i="52"/>
  <c r="H61" i="52"/>
  <c r="I60" i="52"/>
  <c r="H60" i="52"/>
  <c r="I59" i="52"/>
  <c r="H59" i="52"/>
  <c r="I58" i="52"/>
  <c r="H58" i="52"/>
  <c r="I57" i="52"/>
  <c r="H57" i="52"/>
  <c r="I56" i="52"/>
  <c r="H56" i="52"/>
  <c r="I55" i="52"/>
  <c r="H55" i="52"/>
  <c r="I54" i="52"/>
  <c r="H54" i="52"/>
  <c r="I53" i="52"/>
  <c r="H53" i="52"/>
  <c r="I52" i="52"/>
  <c r="H52" i="52"/>
  <c r="I51" i="52"/>
  <c r="H51" i="52"/>
  <c r="I50" i="52"/>
  <c r="H50" i="52"/>
  <c r="I49" i="52"/>
  <c r="H49" i="52"/>
  <c r="I48" i="52"/>
  <c r="H48" i="52"/>
  <c r="I47" i="52"/>
  <c r="H47" i="52"/>
  <c r="I46" i="52"/>
  <c r="H46" i="52"/>
  <c r="I45" i="52"/>
  <c r="H45" i="52"/>
  <c r="I44" i="52"/>
  <c r="H44" i="52"/>
  <c r="I43" i="52"/>
  <c r="H43" i="52"/>
  <c r="I42" i="52"/>
  <c r="H42" i="52"/>
  <c r="I41" i="52"/>
  <c r="H41" i="52"/>
  <c r="I40" i="52"/>
  <c r="H40" i="52"/>
  <c r="I39" i="52"/>
  <c r="H39" i="52"/>
  <c r="I38" i="52"/>
  <c r="H38" i="52"/>
  <c r="I37" i="52"/>
  <c r="H37" i="52"/>
  <c r="I36" i="52"/>
  <c r="H36" i="52"/>
  <c r="I35" i="52"/>
  <c r="H35" i="52"/>
  <c r="I34" i="52"/>
  <c r="H34" i="52"/>
  <c r="I33" i="52"/>
  <c r="H33" i="52"/>
  <c r="I32" i="52"/>
  <c r="H32" i="52"/>
  <c r="I31" i="52"/>
  <c r="H31" i="52"/>
  <c r="I30" i="52"/>
  <c r="H30" i="52"/>
  <c r="I29" i="52"/>
  <c r="H29" i="52"/>
  <c r="I28" i="52"/>
  <c r="H28" i="52"/>
  <c r="I27" i="52"/>
  <c r="H27" i="52"/>
  <c r="I26" i="52"/>
  <c r="H26" i="52"/>
  <c r="I25" i="52"/>
  <c r="H25" i="52"/>
  <c r="I24" i="52"/>
  <c r="H24" i="52"/>
  <c r="I23" i="52"/>
  <c r="H23" i="52"/>
  <c r="I22" i="52"/>
  <c r="H22" i="52"/>
  <c r="I21" i="52"/>
  <c r="H21" i="52"/>
  <c r="I20" i="52"/>
  <c r="H20" i="52"/>
  <c r="I19" i="52"/>
  <c r="H19" i="52"/>
  <c r="I18" i="52"/>
  <c r="H18" i="52"/>
  <c r="I17" i="52"/>
  <c r="H17" i="52"/>
  <c r="I16" i="52"/>
  <c r="H16" i="52"/>
  <c r="I15" i="52"/>
  <c r="H15" i="52"/>
  <c r="I14" i="52"/>
  <c r="H14" i="52"/>
  <c r="I13" i="52"/>
  <c r="H13" i="52"/>
  <c r="I12" i="52"/>
  <c r="H12" i="52"/>
  <c r="I11" i="52"/>
  <c r="H11" i="52"/>
  <c r="I10" i="52"/>
  <c r="H10" i="52"/>
  <c r="I9" i="52"/>
  <c r="H9" i="52"/>
  <c r="I8" i="52"/>
  <c r="H8" i="52"/>
  <c r="I7" i="52"/>
  <c r="H7" i="52"/>
  <c r="I6" i="52"/>
  <c r="H6" i="52"/>
  <c r="I5" i="52"/>
  <c r="H5" i="52"/>
  <c r="O78" i="48" l="1"/>
  <c r="Q78" i="48" s="1"/>
  <c r="N78" i="48"/>
  <c r="O77" i="48"/>
  <c r="Q77" i="48" s="1"/>
  <c r="N77" i="48"/>
  <c r="O76" i="48"/>
  <c r="Q76" i="48" s="1"/>
  <c r="N76" i="48"/>
  <c r="O75" i="48"/>
  <c r="Q75" i="48" s="1"/>
  <c r="N75" i="48"/>
  <c r="O74" i="48"/>
  <c r="Q74" i="48" s="1"/>
  <c r="N74" i="48"/>
  <c r="O73" i="48"/>
  <c r="Q73" i="48" s="1"/>
  <c r="N73" i="48"/>
  <c r="O72" i="48"/>
  <c r="Q72" i="48" s="1"/>
  <c r="N72" i="48"/>
  <c r="O71" i="48"/>
  <c r="Q71" i="48" s="1"/>
  <c r="N71" i="48"/>
  <c r="O70" i="48"/>
  <c r="Q70" i="48" s="1"/>
  <c r="N70" i="48"/>
  <c r="O69" i="48"/>
  <c r="Q69" i="48" s="1"/>
  <c r="N69" i="48"/>
  <c r="O68" i="48"/>
  <c r="Q68" i="48" s="1"/>
  <c r="N68" i="48"/>
  <c r="O67" i="48"/>
  <c r="Q67" i="48" s="1"/>
  <c r="N67" i="48"/>
  <c r="O66" i="48"/>
  <c r="Q66" i="48" s="1"/>
  <c r="N66" i="48"/>
  <c r="O65" i="48"/>
  <c r="Q65" i="48" s="1"/>
  <c r="N65" i="48"/>
  <c r="O64" i="48"/>
  <c r="Q64" i="48" s="1"/>
  <c r="N64" i="48"/>
  <c r="O63" i="48"/>
  <c r="Q63" i="48" s="1"/>
  <c r="N63" i="48"/>
  <c r="O62" i="48"/>
  <c r="Q62" i="48" s="1"/>
  <c r="N62" i="48"/>
  <c r="O61" i="48"/>
  <c r="Q61" i="48" s="1"/>
  <c r="N61" i="48"/>
  <c r="O60" i="48"/>
  <c r="Q60" i="48" s="1"/>
  <c r="N60" i="48"/>
  <c r="O59" i="48"/>
  <c r="Q59" i="48" s="1"/>
  <c r="N59" i="48"/>
  <c r="O58" i="48"/>
  <c r="Q58" i="48" s="1"/>
  <c r="N58" i="48"/>
  <c r="O57" i="48"/>
  <c r="Q57" i="48" s="1"/>
  <c r="N57" i="48"/>
  <c r="O56" i="48"/>
  <c r="Q56" i="48" s="1"/>
  <c r="N56" i="48"/>
  <c r="O55" i="48"/>
  <c r="Q55" i="48" s="1"/>
  <c r="N55" i="48"/>
  <c r="O54" i="48"/>
  <c r="Q54" i="48" s="1"/>
  <c r="N54" i="48"/>
  <c r="O53" i="48"/>
  <c r="Q53" i="48" s="1"/>
  <c r="N53" i="48"/>
  <c r="O52" i="48"/>
  <c r="Q52" i="48" s="1"/>
  <c r="N52" i="48"/>
  <c r="O51" i="48"/>
  <c r="Q51" i="48" s="1"/>
  <c r="N51" i="48"/>
  <c r="O50" i="48"/>
  <c r="Q50" i="48" s="1"/>
  <c r="N50" i="48"/>
  <c r="O49" i="48"/>
  <c r="Q49" i="48" s="1"/>
  <c r="N49" i="48"/>
  <c r="O48" i="48"/>
  <c r="Q48" i="48" s="1"/>
  <c r="N48" i="48"/>
  <c r="O47" i="48"/>
  <c r="Q47" i="48" s="1"/>
  <c r="N47" i="48"/>
  <c r="O46" i="48"/>
  <c r="Q46" i="48" s="1"/>
  <c r="N46" i="48"/>
  <c r="O45" i="48"/>
  <c r="Q45" i="48" s="1"/>
  <c r="N45" i="48"/>
  <c r="O44" i="48"/>
  <c r="Q44" i="48" s="1"/>
  <c r="N44" i="48"/>
  <c r="O43" i="48"/>
  <c r="Q43" i="48" s="1"/>
  <c r="N43" i="48"/>
  <c r="O42" i="48"/>
  <c r="Q42" i="48" s="1"/>
  <c r="N42" i="48"/>
  <c r="O41" i="48"/>
  <c r="Q41" i="48" s="1"/>
  <c r="N41" i="48"/>
  <c r="O40" i="48"/>
  <c r="Q40" i="48" s="1"/>
  <c r="N40" i="48"/>
  <c r="O39" i="48"/>
  <c r="Q39" i="48" s="1"/>
  <c r="N39" i="48"/>
  <c r="O38" i="48"/>
  <c r="Q38" i="48" s="1"/>
  <c r="N38" i="48"/>
  <c r="O37" i="48"/>
  <c r="Q37" i="48" s="1"/>
  <c r="N37" i="48"/>
  <c r="O36" i="48"/>
  <c r="Q36" i="48" s="1"/>
  <c r="N36" i="48"/>
  <c r="O35" i="48"/>
  <c r="Q35" i="48" s="1"/>
  <c r="N35" i="48"/>
  <c r="O34" i="48"/>
  <c r="Q34" i="48" s="1"/>
  <c r="N34" i="48"/>
  <c r="O33" i="48"/>
  <c r="Q33" i="48" s="1"/>
  <c r="N33" i="48"/>
  <c r="O32" i="48"/>
  <c r="Q32" i="48" s="1"/>
  <c r="N32" i="48"/>
  <c r="O31" i="48"/>
  <c r="Q31" i="48" s="1"/>
  <c r="N31" i="48"/>
  <c r="O30" i="48"/>
  <c r="Q30" i="48" s="1"/>
  <c r="N30" i="48"/>
  <c r="O29" i="48"/>
  <c r="Q29" i="48" s="1"/>
  <c r="N29" i="48"/>
  <c r="O28" i="48"/>
  <c r="Q28" i="48" s="1"/>
  <c r="N28" i="48"/>
  <c r="O27" i="48"/>
  <c r="Q27" i="48" s="1"/>
  <c r="N27" i="48"/>
  <c r="O26" i="48"/>
  <c r="Q26" i="48" s="1"/>
  <c r="N26" i="48"/>
  <c r="O25" i="48"/>
  <c r="Q25" i="48" s="1"/>
  <c r="N25" i="48"/>
  <c r="O24" i="48"/>
  <c r="Q24" i="48" s="1"/>
  <c r="N24" i="48"/>
  <c r="O23" i="48"/>
  <c r="Q23" i="48" s="1"/>
  <c r="N23" i="48"/>
  <c r="O22" i="48"/>
  <c r="Q22" i="48" s="1"/>
  <c r="N22" i="48"/>
  <c r="O21" i="48"/>
  <c r="Q21" i="48" s="1"/>
  <c r="N21" i="48"/>
  <c r="O20" i="48"/>
  <c r="Q20" i="48" s="1"/>
  <c r="N20" i="48"/>
  <c r="O19" i="48"/>
  <c r="Q19" i="48" s="1"/>
  <c r="N19" i="48"/>
  <c r="O18" i="48"/>
  <c r="Q18" i="48" s="1"/>
  <c r="N18" i="48"/>
  <c r="O17" i="48"/>
  <c r="Q17" i="48" s="1"/>
  <c r="N17" i="48"/>
  <c r="O16" i="48"/>
  <c r="Q16" i="48" s="1"/>
  <c r="N16" i="48"/>
  <c r="O15" i="48"/>
  <c r="Q15" i="48" s="1"/>
  <c r="N15" i="48"/>
  <c r="O14" i="48"/>
  <c r="Q14" i="48" s="1"/>
  <c r="N14" i="48"/>
  <c r="O13" i="48"/>
  <c r="Q13" i="48" s="1"/>
  <c r="N13" i="48"/>
  <c r="O12" i="48"/>
  <c r="Q12" i="48" s="1"/>
  <c r="N12" i="48"/>
  <c r="O11" i="48"/>
  <c r="Q11" i="48" s="1"/>
  <c r="N11" i="48"/>
  <c r="O10" i="48"/>
  <c r="Q10" i="48" s="1"/>
  <c r="N10" i="48"/>
  <c r="O9" i="48"/>
  <c r="Q9" i="48" s="1"/>
  <c r="N9" i="48"/>
  <c r="O8" i="48"/>
  <c r="Q8" i="48" s="1"/>
  <c r="N8" i="48"/>
  <c r="O7" i="48"/>
  <c r="Q7" i="48" s="1"/>
  <c r="N7" i="48"/>
  <c r="O6" i="48"/>
  <c r="Q6" i="48" s="1"/>
  <c r="N6" i="48"/>
  <c r="O5" i="48"/>
  <c r="Q5" i="48" s="1"/>
  <c r="N5" i="48"/>
  <c r="O78" i="44" l="1"/>
  <c r="Q78" i="44" s="1"/>
  <c r="N78" i="44"/>
  <c r="O77" i="44"/>
  <c r="Q77" i="44" s="1"/>
  <c r="N77" i="44"/>
  <c r="O76" i="44"/>
  <c r="Q76" i="44" s="1"/>
  <c r="N76" i="44"/>
  <c r="O75" i="44"/>
  <c r="Q75" i="44" s="1"/>
  <c r="N75" i="44"/>
  <c r="O74" i="44"/>
  <c r="Q74" i="44" s="1"/>
  <c r="N74" i="44"/>
  <c r="O73" i="44"/>
  <c r="Q73" i="44" s="1"/>
  <c r="N73" i="44"/>
  <c r="O72" i="44"/>
  <c r="Q72" i="44" s="1"/>
  <c r="N72" i="44"/>
  <c r="O71" i="44"/>
  <c r="Q71" i="44" s="1"/>
  <c r="N71" i="44"/>
  <c r="O70" i="44"/>
  <c r="Q70" i="44" s="1"/>
  <c r="N70" i="44"/>
  <c r="O69" i="44"/>
  <c r="Q69" i="44" s="1"/>
  <c r="N69" i="44"/>
  <c r="O68" i="44"/>
  <c r="Q68" i="44" s="1"/>
  <c r="N68" i="44"/>
  <c r="O67" i="44"/>
  <c r="Q67" i="44" s="1"/>
  <c r="N67" i="44"/>
  <c r="O66" i="44"/>
  <c r="Q66" i="44" s="1"/>
  <c r="N66" i="44"/>
  <c r="O65" i="44"/>
  <c r="Q65" i="44" s="1"/>
  <c r="N65" i="44"/>
  <c r="O64" i="44"/>
  <c r="Q64" i="44" s="1"/>
  <c r="N64" i="44"/>
  <c r="O63" i="44"/>
  <c r="Q63" i="44" s="1"/>
  <c r="N63" i="44"/>
  <c r="O62" i="44"/>
  <c r="Q62" i="44" s="1"/>
  <c r="N62" i="44"/>
  <c r="O61" i="44"/>
  <c r="Q61" i="44" s="1"/>
  <c r="N61" i="44"/>
  <c r="O60" i="44"/>
  <c r="Q60" i="44" s="1"/>
  <c r="N60" i="44"/>
  <c r="O59" i="44"/>
  <c r="Q59" i="44" s="1"/>
  <c r="N59" i="44"/>
  <c r="O58" i="44"/>
  <c r="Q58" i="44" s="1"/>
  <c r="N58" i="44"/>
  <c r="O57" i="44"/>
  <c r="Q57" i="44" s="1"/>
  <c r="N57" i="44"/>
  <c r="O56" i="44"/>
  <c r="Q56" i="44" s="1"/>
  <c r="N56" i="44"/>
  <c r="O55" i="44"/>
  <c r="Q55" i="44" s="1"/>
  <c r="N55" i="44"/>
  <c r="O54" i="44"/>
  <c r="Q54" i="44" s="1"/>
  <c r="N54" i="44"/>
  <c r="O53" i="44"/>
  <c r="Q53" i="44" s="1"/>
  <c r="N53" i="44"/>
  <c r="O52" i="44"/>
  <c r="Q52" i="44" s="1"/>
  <c r="N52" i="44"/>
  <c r="O51" i="44"/>
  <c r="Q51" i="44" s="1"/>
  <c r="N51" i="44"/>
  <c r="O50" i="44"/>
  <c r="Q50" i="44" s="1"/>
  <c r="N50" i="44"/>
  <c r="O49" i="44"/>
  <c r="Q49" i="44" s="1"/>
  <c r="N49" i="44"/>
  <c r="O48" i="44"/>
  <c r="Q48" i="44" s="1"/>
  <c r="N48" i="44"/>
  <c r="O47" i="44"/>
  <c r="Q47" i="44" s="1"/>
  <c r="N47" i="44"/>
  <c r="O46" i="44"/>
  <c r="Q46" i="44" s="1"/>
  <c r="N46" i="44"/>
  <c r="O45" i="44"/>
  <c r="Q45" i="44" s="1"/>
  <c r="N45" i="44"/>
  <c r="O44" i="44"/>
  <c r="Q44" i="44" s="1"/>
  <c r="N44" i="44"/>
  <c r="O43" i="44"/>
  <c r="Q43" i="44" s="1"/>
  <c r="N43" i="44"/>
  <c r="O42" i="44"/>
  <c r="Q42" i="44" s="1"/>
  <c r="N42" i="44"/>
  <c r="O41" i="44"/>
  <c r="Q41" i="44" s="1"/>
  <c r="N41" i="44"/>
  <c r="O40" i="44"/>
  <c r="Q40" i="44" s="1"/>
  <c r="N40" i="44"/>
  <c r="O39" i="44"/>
  <c r="Q39" i="44" s="1"/>
  <c r="N39" i="44"/>
  <c r="O38" i="44"/>
  <c r="Q38" i="44" s="1"/>
  <c r="N38" i="44"/>
  <c r="O37" i="44"/>
  <c r="Q37" i="44" s="1"/>
  <c r="N37" i="44"/>
  <c r="O36" i="44"/>
  <c r="Q36" i="44" s="1"/>
  <c r="N36" i="44"/>
  <c r="O35" i="44"/>
  <c r="Q35" i="44" s="1"/>
  <c r="N35" i="44"/>
  <c r="O34" i="44"/>
  <c r="Q34" i="44" s="1"/>
  <c r="N34" i="44"/>
  <c r="O33" i="44"/>
  <c r="Q33" i="44" s="1"/>
  <c r="N33" i="44"/>
  <c r="O32" i="44"/>
  <c r="Q32" i="44" s="1"/>
  <c r="N32" i="44"/>
  <c r="O31" i="44"/>
  <c r="Q31" i="44" s="1"/>
  <c r="N31" i="44"/>
  <c r="O30" i="44"/>
  <c r="Q30" i="44" s="1"/>
  <c r="N30" i="44"/>
  <c r="O29" i="44"/>
  <c r="Q29" i="44" s="1"/>
  <c r="N29" i="44"/>
  <c r="O28" i="44"/>
  <c r="Q28" i="44" s="1"/>
  <c r="N28" i="44"/>
  <c r="O27" i="44"/>
  <c r="Q27" i="44" s="1"/>
  <c r="N27" i="44"/>
  <c r="O26" i="44"/>
  <c r="Q26" i="44" s="1"/>
  <c r="N26" i="44"/>
  <c r="O25" i="44"/>
  <c r="Q25" i="44" s="1"/>
  <c r="N25" i="44"/>
  <c r="O24" i="44"/>
  <c r="Q24" i="44" s="1"/>
  <c r="N24" i="44"/>
  <c r="O23" i="44"/>
  <c r="Q23" i="44" s="1"/>
  <c r="N23" i="44"/>
  <c r="O22" i="44"/>
  <c r="Q22" i="44" s="1"/>
  <c r="N22" i="44"/>
  <c r="O21" i="44"/>
  <c r="Q21" i="44" s="1"/>
  <c r="N21" i="44"/>
  <c r="O20" i="44"/>
  <c r="Q20" i="44" s="1"/>
  <c r="N20" i="44"/>
  <c r="O19" i="44"/>
  <c r="Q19" i="44" s="1"/>
  <c r="N19" i="44"/>
  <c r="O18" i="44"/>
  <c r="Q18" i="44" s="1"/>
  <c r="N18" i="44"/>
  <c r="O17" i="44"/>
  <c r="Q17" i="44" s="1"/>
  <c r="N17" i="44"/>
  <c r="O16" i="44"/>
  <c r="Q16" i="44" s="1"/>
  <c r="N16" i="44"/>
  <c r="O15" i="44"/>
  <c r="Q15" i="44" s="1"/>
  <c r="N15" i="44"/>
  <c r="O14" i="44"/>
  <c r="Q14" i="44" s="1"/>
  <c r="N14" i="44"/>
  <c r="O13" i="44"/>
  <c r="Q13" i="44" s="1"/>
  <c r="N13" i="44"/>
  <c r="O12" i="44"/>
  <c r="Q12" i="44" s="1"/>
  <c r="N12" i="44"/>
  <c r="O11" i="44"/>
  <c r="Q11" i="44" s="1"/>
  <c r="N11" i="44"/>
  <c r="O10" i="44"/>
  <c r="Q10" i="44" s="1"/>
  <c r="N10" i="44"/>
  <c r="O9" i="44"/>
  <c r="Q9" i="44" s="1"/>
  <c r="N9" i="44"/>
  <c r="O8" i="44"/>
  <c r="Q8" i="44" s="1"/>
  <c r="N8" i="44"/>
  <c r="O7" i="44"/>
  <c r="Q7" i="44" s="1"/>
  <c r="N7" i="44"/>
  <c r="O6" i="44"/>
  <c r="Q6" i="44" s="1"/>
  <c r="N6" i="44"/>
  <c r="O5" i="44"/>
  <c r="Q5" i="44" s="1"/>
  <c r="N5" i="44"/>
  <c r="K24" i="34" l="1"/>
  <c r="K23" i="34"/>
  <c r="K22" i="34"/>
  <c r="K21" i="34"/>
  <c r="K20" i="34"/>
  <c r="K19" i="34"/>
  <c r="K18" i="34"/>
  <c r="K17" i="34"/>
  <c r="K16" i="34"/>
  <c r="K15" i="34"/>
  <c r="K5" i="34"/>
  <c r="K6" i="34"/>
  <c r="K7" i="34"/>
  <c r="K8" i="34"/>
  <c r="K9" i="34"/>
  <c r="K10" i="34"/>
  <c r="K11" i="34"/>
  <c r="K12" i="34"/>
  <c r="K13" i="34"/>
  <c r="K26" i="34"/>
  <c r="K27" i="34"/>
  <c r="K28" i="34"/>
  <c r="K29" i="34"/>
  <c r="K30" i="34"/>
  <c r="K31" i="34"/>
  <c r="K32" i="34"/>
  <c r="K33" i="34"/>
  <c r="K34" i="34"/>
  <c r="K35" i="34"/>
  <c r="K37" i="34"/>
  <c r="K38" i="34"/>
  <c r="K39" i="34"/>
  <c r="K40" i="34"/>
  <c r="K41" i="34"/>
  <c r="K42" i="34"/>
  <c r="K43" i="34"/>
  <c r="K44" i="34"/>
  <c r="K45" i="34"/>
  <c r="K46" i="34"/>
  <c r="K48" i="34"/>
  <c r="K49" i="34"/>
  <c r="K50" i="34"/>
  <c r="K51" i="34"/>
  <c r="K52" i="34"/>
  <c r="K53" i="34"/>
  <c r="K54" i="34"/>
  <c r="K55" i="34"/>
  <c r="K56" i="34"/>
  <c r="K57" i="34"/>
  <c r="K59" i="34"/>
  <c r="K60" i="34"/>
  <c r="K61" i="34"/>
  <c r="K62" i="34"/>
  <c r="K63" i="34"/>
  <c r="K64" i="34"/>
  <c r="K65" i="34"/>
  <c r="K66" i="34"/>
  <c r="K67" i="34"/>
  <c r="K68" i="34"/>
  <c r="K70" i="34"/>
  <c r="K71" i="34"/>
  <c r="K72" i="34"/>
  <c r="K73" i="34"/>
  <c r="K74" i="34"/>
  <c r="K75" i="34"/>
  <c r="K76" i="34"/>
  <c r="K77" i="34"/>
  <c r="K78" i="34"/>
  <c r="K79" i="34"/>
  <c r="K81" i="34"/>
  <c r="K82" i="34"/>
  <c r="K83" i="34"/>
  <c r="K84" i="34"/>
  <c r="K85" i="34"/>
  <c r="K86" i="34"/>
  <c r="K87" i="34"/>
  <c r="K88" i="34"/>
  <c r="K89" i="34"/>
  <c r="K90" i="34"/>
  <c r="K92" i="34"/>
  <c r="K93" i="34"/>
  <c r="K94" i="34"/>
  <c r="K95" i="34"/>
  <c r="K96" i="34"/>
  <c r="K97" i="34"/>
  <c r="K98" i="34"/>
  <c r="K99" i="34"/>
  <c r="K100" i="34"/>
  <c r="K101" i="34"/>
  <c r="K103" i="34"/>
  <c r="K104" i="34"/>
  <c r="K105" i="34"/>
  <c r="K106" i="34"/>
  <c r="K107" i="34"/>
  <c r="K108" i="34"/>
  <c r="K109" i="34"/>
  <c r="K110" i="34"/>
  <c r="K111" i="34"/>
  <c r="K112" i="34"/>
  <c r="K114" i="34"/>
  <c r="K115" i="34"/>
  <c r="K116" i="34"/>
  <c r="K117" i="34"/>
  <c r="K118" i="34"/>
  <c r="K119" i="34"/>
  <c r="K120" i="34"/>
  <c r="K121" i="34"/>
  <c r="K122" i="34"/>
  <c r="K123" i="34"/>
  <c r="K125" i="34"/>
  <c r="K126" i="34"/>
  <c r="K127" i="34"/>
  <c r="K128" i="34"/>
  <c r="K129" i="34"/>
  <c r="K130" i="34"/>
  <c r="K131" i="34"/>
  <c r="K132" i="34"/>
  <c r="K133" i="34"/>
  <c r="K134" i="34"/>
  <c r="K136" i="34"/>
  <c r="K137" i="34"/>
  <c r="K138" i="34"/>
  <c r="K139" i="34"/>
  <c r="K140" i="34"/>
  <c r="K141" i="34"/>
  <c r="K142" i="34"/>
  <c r="K143" i="34"/>
  <c r="K144" i="34"/>
  <c r="K145" i="34"/>
  <c r="K147" i="34"/>
  <c r="K148" i="34"/>
  <c r="K149" i="34"/>
  <c r="K150" i="34"/>
  <c r="K151" i="34"/>
  <c r="K152" i="34"/>
  <c r="K153" i="34"/>
  <c r="K154" i="34"/>
  <c r="K155" i="34"/>
  <c r="K156" i="34"/>
  <c r="K158" i="34"/>
  <c r="K159" i="34"/>
  <c r="K160" i="34"/>
  <c r="K161" i="34"/>
  <c r="K162" i="34"/>
  <c r="K163" i="34"/>
  <c r="K164" i="34"/>
  <c r="K165" i="34"/>
  <c r="K166" i="34"/>
  <c r="K167" i="34"/>
  <c r="K169" i="34"/>
  <c r="K170" i="34"/>
  <c r="K171" i="34"/>
  <c r="K172" i="34"/>
  <c r="K173" i="34"/>
  <c r="K174" i="34"/>
  <c r="K175" i="34"/>
  <c r="K176" i="34"/>
  <c r="K177" i="34"/>
  <c r="K178" i="34"/>
  <c r="K180" i="34"/>
  <c r="K181" i="34"/>
  <c r="K182" i="34"/>
  <c r="K183" i="34"/>
  <c r="K184" i="34"/>
  <c r="K185" i="34"/>
  <c r="K186" i="34"/>
  <c r="K187" i="34"/>
  <c r="K188" i="34"/>
  <c r="K189" i="34"/>
  <c r="K191" i="34"/>
  <c r="K192" i="34"/>
  <c r="K193" i="34"/>
  <c r="K194" i="34"/>
  <c r="K195" i="34"/>
  <c r="K196" i="34"/>
  <c r="K197" i="34"/>
  <c r="K198" i="34"/>
  <c r="K199" i="34"/>
  <c r="K200" i="34"/>
  <c r="K202" i="34"/>
  <c r="K203" i="34"/>
  <c r="K204" i="34"/>
  <c r="K205" i="34"/>
  <c r="K206" i="34"/>
  <c r="K207" i="34"/>
  <c r="K208" i="34"/>
  <c r="K209" i="34"/>
  <c r="K210" i="34"/>
  <c r="K211" i="34"/>
  <c r="K213" i="34"/>
  <c r="K214" i="34"/>
  <c r="K215" i="34"/>
  <c r="K216" i="34"/>
  <c r="K217" i="34"/>
  <c r="K218" i="34"/>
  <c r="K219" i="34"/>
  <c r="K220" i="34"/>
  <c r="K221" i="34"/>
  <c r="K222" i="34"/>
  <c r="K224" i="34"/>
  <c r="K225" i="34"/>
  <c r="K226" i="34"/>
  <c r="K227" i="34"/>
  <c r="K228" i="34"/>
  <c r="K229" i="34"/>
  <c r="K230" i="34"/>
  <c r="K231" i="34"/>
  <c r="K232" i="34"/>
  <c r="K233" i="34"/>
  <c r="K235" i="34"/>
  <c r="K236" i="34"/>
  <c r="K237" i="34"/>
  <c r="K238" i="34"/>
  <c r="K239" i="34"/>
  <c r="K240" i="34"/>
  <c r="K241" i="34"/>
  <c r="K242" i="34"/>
  <c r="K243" i="34"/>
  <c r="K244" i="34"/>
  <c r="K246" i="34"/>
  <c r="K247" i="34"/>
  <c r="K248" i="34"/>
  <c r="K249" i="34"/>
  <c r="K250" i="34"/>
  <c r="K251" i="34"/>
  <c r="K252" i="34"/>
  <c r="K253" i="34"/>
  <c r="K254" i="34"/>
  <c r="K255" i="34"/>
  <c r="K257" i="34"/>
  <c r="K258" i="34"/>
  <c r="K259" i="34"/>
  <c r="K260" i="34"/>
  <c r="K261" i="34"/>
  <c r="K262" i="34"/>
  <c r="K263" i="34"/>
  <c r="K264" i="34"/>
  <c r="K265" i="34"/>
  <c r="K266" i="34"/>
  <c r="K268" i="34"/>
  <c r="K269" i="34"/>
  <c r="K270" i="34"/>
  <c r="K271" i="34"/>
  <c r="K272" i="34"/>
  <c r="K273" i="34"/>
  <c r="K274" i="34"/>
  <c r="K275" i="34"/>
  <c r="K276" i="34"/>
  <c r="K277" i="34"/>
  <c r="K279" i="34"/>
  <c r="K280" i="34"/>
  <c r="K281" i="34"/>
  <c r="K282" i="34"/>
  <c r="K283" i="34"/>
  <c r="K284" i="34"/>
  <c r="K285" i="34"/>
  <c r="K286" i="34"/>
  <c r="K287" i="34"/>
  <c r="K288" i="34"/>
  <c r="K290" i="34"/>
  <c r="K291" i="34"/>
  <c r="K292" i="34"/>
  <c r="K293" i="34"/>
  <c r="K294" i="34"/>
  <c r="K295" i="34"/>
  <c r="K296" i="34"/>
  <c r="K297" i="34"/>
  <c r="K298" i="34"/>
  <c r="K299" i="34"/>
  <c r="K301" i="34"/>
  <c r="K302" i="34"/>
  <c r="K303" i="34"/>
  <c r="K304" i="34"/>
  <c r="K305" i="34"/>
  <c r="K306" i="34"/>
  <c r="K307" i="34"/>
  <c r="K308" i="34"/>
  <c r="K309" i="34"/>
  <c r="K310" i="34"/>
  <c r="K312" i="34"/>
  <c r="K313" i="34"/>
  <c r="K314" i="34"/>
  <c r="K315" i="34"/>
  <c r="K316" i="34"/>
  <c r="K317" i="34"/>
  <c r="K318" i="34"/>
  <c r="K319" i="34"/>
  <c r="K320" i="34"/>
  <c r="K321" i="34"/>
  <c r="K323" i="34"/>
  <c r="K324" i="34"/>
  <c r="K325" i="34"/>
  <c r="K326" i="34"/>
  <c r="K327" i="34"/>
  <c r="K328" i="34"/>
  <c r="K329" i="34"/>
  <c r="K330" i="34"/>
  <c r="K331" i="34"/>
  <c r="K332" i="34"/>
  <c r="K334" i="34"/>
  <c r="K335" i="34"/>
  <c r="K336" i="34"/>
  <c r="K337" i="34"/>
  <c r="K338" i="34"/>
  <c r="K339" i="34"/>
  <c r="K340" i="34"/>
  <c r="K341" i="34"/>
  <c r="K342" i="34"/>
  <c r="K343" i="34"/>
  <c r="K345" i="34"/>
  <c r="K346" i="34"/>
  <c r="K347" i="34"/>
  <c r="K348" i="34"/>
  <c r="K349" i="34"/>
  <c r="K350" i="34"/>
  <c r="K351" i="34"/>
  <c r="K352" i="34"/>
  <c r="K353" i="34"/>
  <c r="K354" i="34"/>
  <c r="K356" i="34"/>
  <c r="K357" i="34"/>
  <c r="K358" i="34"/>
  <c r="K359" i="34"/>
  <c r="K360" i="34"/>
  <c r="K361" i="34"/>
  <c r="K362" i="34"/>
  <c r="K363" i="34"/>
  <c r="K364" i="34"/>
  <c r="K365" i="34"/>
  <c r="K367" i="34"/>
  <c r="K368" i="34"/>
  <c r="K369" i="34"/>
  <c r="K370" i="34"/>
  <c r="K371" i="34"/>
  <c r="K372" i="34"/>
  <c r="K373" i="34"/>
  <c r="K374" i="34"/>
  <c r="K375" i="34"/>
  <c r="K376" i="34"/>
  <c r="K378" i="34"/>
  <c r="K379" i="34"/>
  <c r="K380" i="34"/>
  <c r="K381" i="34"/>
  <c r="K382" i="34"/>
  <c r="K383" i="34"/>
  <c r="K384" i="34"/>
  <c r="K385" i="34"/>
  <c r="K386" i="34"/>
  <c r="K387" i="34"/>
  <c r="K389" i="34"/>
  <c r="K390" i="34"/>
  <c r="K391" i="34"/>
  <c r="K392" i="34"/>
  <c r="K393" i="34"/>
  <c r="K394" i="34"/>
  <c r="K395" i="34"/>
  <c r="K396" i="34"/>
  <c r="K397" i="34"/>
  <c r="K398" i="34"/>
  <c r="K400" i="34"/>
  <c r="K401" i="34"/>
  <c r="K402" i="34"/>
  <c r="K403" i="34"/>
  <c r="K404" i="34"/>
  <c r="K405" i="34"/>
  <c r="K406" i="34"/>
  <c r="K407" i="34"/>
  <c r="K408" i="34"/>
  <c r="K409" i="34"/>
  <c r="K411" i="34"/>
  <c r="K412" i="34"/>
  <c r="K413" i="34"/>
  <c r="K414" i="34"/>
  <c r="K415" i="34"/>
  <c r="K416" i="34"/>
  <c r="K417" i="34"/>
  <c r="K418" i="34"/>
  <c r="K419" i="34"/>
  <c r="K420" i="34"/>
  <c r="K422" i="34"/>
  <c r="K423" i="34"/>
  <c r="K424" i="34"/>
  <c r="K425" i="34"/>
  <c r="K426" i="34"/>
  <c r="K427" i="34"/>
  <c r="K428" i="34"/>
  <c r="K429" i="34"/>
  <c r="K430" i="34"/>
  <c r="K431" i="34"/>
  <c r="K433" i="34"/>
  <c r="K434" i="34"/>
  <c r="K435" i="34"/>
  <c r="K436" i="34"/>
  <c r="K437" i="34"/>
  <c r="K438" i="34"/>
  <c r="K439" i="34"/>
  <c r="K440" i="34"/>
  <c r="K441" i="34"/>
  <c r="K442" i="34"/>
  <c r="K444" i="34"/>
  <c r="K445" i="34"/>
  <c r="K446" i="34"/>
  <c r="K447" i="34"/>
  <c r="K448" i="34"/>
  <c r="K449" i="34"/>
  <c r="K450" i="34"/>
  <c r="K451" i="34"/>
  <c r="K452" i="34"/>
  <c r="K453" i="34"/>
  <c r="K455" i="34"/>
  <c r="K456" i="34"/>
  <c r="K457" i="34"/>
  <c r="K458" i="34"/>
  <c r="K459" i="34"/>
  <c r="K460" i="34"/>
  <c r="K461" i="34"/>
  <c r="K462" i="34"/>
  <c r="K463" i="34"/>
  <c r="K464" i="34"/>
  <c r="K466" i="34"/>
  <c r="K467" i="34"/>
  <c r="K468" i="34"/>
  <c r="K469" i="34"/>
  <c r="K470" i="34"/>
  <c r="K471" i="34"/>
  <c r="K472" i="34"/>
  <c r="K473" i="34"/>
  <c r="K474" i="34"/>
  <c r="K475" i="34"/>
  <c r="K477" i="34"/>
  <c r="K478" i="34"/>
  <c r="K479" i="34"/>
  <c r="K480" i="34"/>
  <c r="K481" i="34"/>
  <c r="K482" i="34"/>
  <c r="K483" i="34"/>
  <c r="K484" i="34"/>
  <c r="K485" i="34"/>
  <c r="K486" i="34"/>
  <c r="K488" i="34"/>
  <c r="K489" i="34"/>
  <c r="K490" i="34"/>
  <c r="K491" i="34"/>
  <c r="K492" i="34"/>
  <c r="K493" i="34"/>
  <c r="K494" i="34"/>
  <c r="K495" i="34"/>
  <c r="K496" i="34"/>
  <c r="K497" i="34"/>
  <c r="K499" i="34"/>
  <c r="K500" i="34"/>
  <c r="K501" i="34"/>
  <c r="K502" i="34"/>
  <c r="K503" i="34"/>
  <c r="K504" i="34"/>
  <c r="K505" i="34"/>
  <c r="K506" i="34"/>
  <c r="K507" i="34"/>
  <c r="K508" i="34"/>
  <c r="K510" i="34"/>
  <c r="K511" i="34"/>
  <c r="K512" i="34"/>
  <c r="K513" i="34"/>
  <c r="K514" i="34"/>
  <c r="K515" i="34"/>
  <c r="K516" i="34"/>
  <c r="K517" i="34"/>
  <c r="K518" i="34"/>
  <c r="K519" i="34"/>
  <c r="K521" i="34"/>
  <c r="K522" i="34"/>
  <c r="K523" i="34"/>
  <c r="K524" i="34"/>
  <c r="K525" i="34"/>
  <c r="K526" i="34"/>
  <c r="K527" i="34"/>
  <c r="K528" i="34"/>
  <c r="K529" i="34"/>
  <c r="K530" i="34"/>
  <c r="K532" i="34"/>
  <c r="K533" i="34"/>
  <c r="K534" i="34"/>
  <c r="K535" i="34"/>
  <c r="K536" i="34"/>
  <c r="K537" i="34"/>
  <c r="K538" i="34"/>
  <c r="K539" i="34"/>
  <c r="K540" i="34"/>
  <c r="K541" i="34"/>
  <c r="K543" i="34"/>
  <c r="K544" i="34"/>
  <c r="K545" i="34"/>
  <c r="K546" i="34"/>
  <c r="K547" i="34"/>
  <c r="K548" i="34"/>
  <c r="K549" i="34"/>
  <c r="K550" i="34"/>
  <c r="K551" i="34"/>
  <c r="K552" i="34"/>
  <c r="K554" i="34"/>
  <c r="K555" i="34"/>
  <c r="K556" i="34"/>
  <c r="K557" i="34"/>
  <c r="K558" i="34"/>
  <c r="K559" i="34"/>
  <c r="K560" i="34"/>
  <c r="K561" i="34"/>
  <c r="K562" i="34"/>
  <c r="K563" i="34"/>
  <c r="K565" i="34"/>
  <c r="K566" i="34"/>
  <c r="K567" i="34"/>
  <c r="K568" i="34"/>
  <c r="K569" i="34"/>
  <c r="K570" i="34"/>
  <c r="K571" i="34"/>
  <c r="K572" i="34"/>
  <c r="K573" i="34"/>
  <c r="K574" i="34"/>
  <c r="K576" i="34"/>
  <c r="K577" i="34"/>
  <c r="K578" i="34"/>
  <c r="K579" i="34"/>
  <c r="K580" i="34"/>
  <c r="K581" i="34"/>
  <c r="K582" i="34"/>
  <c r="K583" i="34"/>
  <c r="K584" i="34"/>
  <c r="K585" i="34"/>
  <c r="K587" i="34"/>
  <c r="K588" i="34"/>
  <c r="K589" i="34"/>
  <c r="K590" i="34"/>
  <c r="K591" i="34"/>
  <c r="K592" i="34"/>
  <c r="K593" i="34"/>
  <c r="K594" i="34"/>
  <c r="K595" i="34"/>
  <c r="K596" i="34"/>
  <c r="K598" i="34"/>
  <c r="K599" i="34"/>
  <c r="K600" i="34"/>
  <c r="K601" i="34"/>
  <c r="K602" i="34"/>
  <c r="K603" i="34"/>
  <c r="K604" i="34"/>
  <c r="K605" i="34"/>
  <c r="K606" i="34"/>
  <c r="K607" i="34"/>
  <c r="K609" i="34"/>
  <c r="K610" i="34"/>
  <c r="K611" i="34"/>
  <c r="K612" i="34"/>
  <c r="K613" i="34"/>
  <c r="K614" i="34"/>
  <c r="K615" i="34"/>
  <c r="K616" i="34"/>
  <c r="K617" i="34"/>
  <c r="K618" i="34"/>
  <c r="K620" i="34"/>
  <c r="K621" i="34"/>
  <c r="K622" i="34"/>
  <c r="K623" i="34"/>
  <c r="K624" i="34"/>
  <c r="K625" i="34"/>
  <c r="K626" i="34"/>
  <c r="K627" i="34"/>
  <c r="K628" i="34"/>
  <c r="K629" i="34"/>
  <c r="K631" i="34"/>
  <c r="K632" i="34"/>
  <c r="K633" i="34"/>
  <c r="K634" i="34"/>
  <c r="K635" i="34"/>
  <c r="K636" i="34"/>
  <c r="K637" i="34"/>
  <c r="K638" i="34"/>
  <c r="K639" i="34"/>
  <c r="K640" i="34"/>
  <c r="K642" i="34"/>
  <c r="K643" i="34"/>
  <c r="K644" i="34"/>
  <c r="K645" i="34"/>
  <c r="K646" i="34"/>
  <c r="K647" i="34"/>
  <c r="K648" i="34"/>
  <c r="K649" i="34"/>
  <c r="K650" i="34"/>
  <c r="K651" i="34"/>
  <c r="K653" i="34"/>
  <c r="K654" i="34"/>
  <c r="K655" i="34"/>
  <c r="K656" i="34"/>
  <c r="K657" i="34"/>
  <c r="K658" i="34"/>
  <c r="K659" i="34"/>
  <c r="K660" i="34"/>
  <c r="K661" i="34"/>
  <c r="K662" i="34"/>
  <c r="K664" i="34"/>
  <c r="K665" i="34"/>
  <c r="K666" i="34"/>
  <c r="K667" i="34"/>
  <c r="K668" i="34"/>
  <c r="K669" i="34"/>
  <c r="K670" i="34"/>
  <c r="K671" i="34"/>
  <c r="K672" i="34"/>
  <c r="K673" i="34"/>
  <c r="K675" i="34"/>
  <c r="K676" i="34"/>
  <c r="K677" i="34"/>
  <c r="K678" i="34"/>
  <c r="K679" i="34"/>
  <c r="K680" i="34"/>
  <c r="K681" i="34"/>
  <c r="K682" i="34"/>
  <c r="K683" i="34"/>
  <c r="K684" i="34"/>
  <c r="K686" i="34"/>
  <c r="K687" i="34"/>
  <c r="K688" i="34"/>
  <c r="K689" i="34"/>
  <c r="K690" i="34"/>
  <c r="K691" i="34"/>
  <c r="K692" i="34"/>
  <c r="K693" i="34"/>
  <c r="K694" i="34"/>
  <c r="K695" i="34"/>
  <c r="K697" i="34"/>
  <c r="K698" i="34"/>
  <c r="K699" i="34"/>
  <c r="K700" i="34"/>
  <c r="K701" i="34"/>
  <c r="K702" i="34"/>
  <c r="K703" i="34"/>
  <c r="K704" i="34"/>
  <c r="K705" i="34"/>
  <c r="K706" i="34"/>
  <c r="K708" i="34"/>
  <c r="K709" i="34"/>
  <c r="K710" i="34"/>
  <c r="K711" i="34"/>
  <c r="K712" i="34"/>
  <c r="K713" i="34"/>
  <c r="K714" i="34"/>
  <c r="K715" i="34"/>
  <c r="K716" i="34"/>
  <c r="K717" i="34"/>
  <c r="K719" i="34"/>
  <c r="K720" i="34"/>
  <c r="K721" i="34"/>
  <c r="K722" i="34"/>
  <c r="K723" i="34"/>
  <c r="K724" i="34"/>
  <c r="K725" i="34"/>
  <c r="K726" i="34"/>
  <c r="K727" i="34"/>
  <c r="K728" i="34"/>
  <c r="K730" i="34"/>
  <c r="K731" i="34"/>
  <c r="K732" i="34"/>
  <c r="K733" i="34"/>
  <c r="K734" i="34"/>
  <c r="K735" i="34"/>
  <c r="K736" i="34"/>
  <c r="K737" i="34"/>
  <c r="K738" i="34"/>
  <c r="K739" i="34"/>
  <c r="K741" i="34"/>
  <c r="K742" i="34"/>
  <c r="K743" i="34"/>
  <c r="K744" i="34"/>
  <c r="K745" i="34"/>
  <c r="K746" i="34"/>
  <c r="K747" i="34"/>
  <c r="K748" i="34"/>
  <c r="K749" i="34"/>
  <c r="K750" i="34"/>
  <c r="K752" i="34"/>
  <c r="K753" i="34"/>
  <c r="K754" i="34"/>
  <c r="K755" i="34"/>
  <c r="K756" i="34"/>
  <c r="K757" i="34"/>
  <c r="K758" i="34"/>
  <c r="K759" i="34"/>
  <c r="K760" i="34"/>
  <c r="K761" i="34"/>
  <c r="K763" i="34"/>
  <c r="K764" i="34"/>
  <c r="K765" i="34"/>
  <c r="K766" i="34"/>
  <c r="K767" i="34"/>
  <c r="K768" i="34"/>
  <c r="K769" i="34"/>
  <c r="K770" i="34"/>
  <c r="K771" i="34"/>
  <c r="K772" i="34"/>
  <c r="K774" i="34"/>
  <c r="K775" i="34"/>
  <c r="K776" i="34"/>
  <c r="K777" i="34"/>
  <c r="K778" i="34"/>
  <c r="K779" i="34"/>
  <c r="K780" i="34"/>
  <c r="K781" i="34"/>
  <c r="K782" i="34"/>
  <c r="K783" i="34"/>
  <c r="K785" i="34"/>
  <c r="K786" i="34"/>
  <c r="K787" i="34"/>
  <c r="K788" i="34"/>
  <c r="K789" i="34"/>
  <c r="K790" i="34"/>
  <c r="K791" i="34"/>
  <c r="K792" i="34"/>
  <c r="K793" i="34"/>
  <c r="K794" i="34"/>
  <c r="K796" i="34"/>
  <c r="K797" i="34"/>
  <c r="K798" i="34"/>
  <c r="K799" i="34"/>
  <c r="K800" i="34"/>
  <c r="K801" i="34"/>
  <c r="K802" i="34"/>
  <c r="K803" i="34"/>
  <c r="K804" i="34"/>
  <c r="K805" i="34"/>
  <c r="K807" i="34"/>
  <c r="K808" i="34"/>
  <c r="K809" i="34"/>
  <c r="K810" i="34"/>
  <c r="K811" i="34"/>
  <c r="K812" i="34"/>
  <c r="K813" i="34"/>
  <c r="K814" i="34"/>
  <c r="K815" i="34"/>
  <c r="K816" i="34"/>
  <c r="K4" i="34"/>
  <c r="D807" i="34"/>
  <c r="D796" i="34"/>
  <c r="D785" i="34"/>
  <c r="D774" i="34"/>
  <c r="D763" i="34"/>
  <c r="D752" i="34"/>
  <c r="D741" i="34"/>
  <c r="D730" i="34"/>
  <c r="D719" i="34"/>
  <c r="D708" i="34"/>
  <c r="D697" i="34"/>
  <c r="D686" i="34"/>
  <c r="D675" i="34"/>
  <c r="D664" i="34"/>
  <c r="D653" i="34"/>
  <c r="D642" i="34"/>
  <c r="D631" i="34"/>
  <c r="D620" i="34"/>
  <c r="J623" i="34" s="1"/>
  <c r="D609" i="34"/>
  <c r="D598" i="34"/>
  <c r="D587" i="34"/>
  <c r="D576" i="34"/>
  <c r="D565" i="34"/>
  <c r="D554" i="34"/>
  <c r="D543" i="34"/>
  <c r="D532" i="34"/>
  <c r="D521" i="34"/>
  <c r="D510" i="34"/>
  <c r="D499" i="34"/>
  <c r="D488" i="34"/>
  <c r="D477" i="34"/>
  <c r="D466" i="34"/>
  <c r="D455" i="34"/>
  <c r="D444" i="34"/>
  <c r="D433" i="34"/>
  <c r="D422" i="34"/>
  <c r="J431" i="34" s="1"/>
  <c r="D411" i="34"/>
  <c r="D400" i="34"/>
  <c r="D389" i="34"/>
  <c r="D378" i="34"/>
  <c r="D367" i="34"/>
  <c r="D356" i="34"/>
  <c r="D345" i="34"/>
  <c r="D334" i="34"/>
  <c r="D323" i="34"/>
  <c r="D312" i="34"/>
  <c r="D301" i="34"/>
  <c r="D290" i="34"/>
  <c r="D279" i="34"/>
  <c r="D268" i="34"/>
  <c r="D257" i="34"/>
  <c r="D246" i="34"/>
  <c r="D235" i="34"/>
  <c r="D224" i="34"/>
  <c r="D213" i="34"/>
  <c r="D202" i="34"/>
  <c r="J206" i="34" s="1"/>
  <c r="D191" i="34"/>
  <c r="D180" i="34"/>
  <c r="D169" i="34"/>
  <c r="D158" i="34"/>
  <c r="D147" i="34"/>
  <c r="J147" i="34" s="1"/>
  <c r="D136" i="34"/>
  <c r="D125" i="34"/>
  <c r="D114" i="34"/>
  <c r="J124" i="34" s="1"/>
  <c r="D103" i="34"/>
  <c r="J110" i="34" s="1"/>
  <c r="D92" i="34"/>
  <c r="J102" i="34" s="1"/>
  <c r="D81" i="34"/>
  <c r="J91" i="34" s="1"/>
  <c r="D70" i="34"/>
  <c r="D59" i="34"/>
  <c r="D48" i="34"/>
  <c r="D37" i="34"/>
  <c r="D26" i="34"/>
  <c r="J32" i="34" s="1"/>
  <c r="D15" i="34"/>
  <c r="J10" i="34"/>
  <c r="H6" i="19"/>
  <c r="I6" i="19"/>
  <c r="H7" i="19"/>
  <c r="I7" i="19"/>
  <c r="H8" i="19"/>
  <c r="I8" i="19"/>
  <c r="H9" i="19"/>
  <c r="I9" i="19"/>
  <c r="H10" i="19"/>
  <c r="I10" i="19"/>
  <c r="H11" i="19"/>
  <c r="I11" i="19"/>
  <c r="H12" i="19"/>
  <c r="I12" i="19"/>
  <c r="H13" i="19"/>
  <c r="I13" i="19"/>
  <c r="H14" i="19"/>
  <c r="I14" i="19"/>
  <c r="H15" i="19"/>
  <c r="I15" i="19"/>
  <c r="H16" i="19"/>
  <c r="I16" i="19"/>
  <c r="H17" i="19"/>
  <c r="I17" i="19"/>
  <c r="H18" i="19"/>
  <c r="I18" i="19"/>
  <c r="H19" i="19"/>
  <c r="I19" i="19"/>
  <c r="H20" i="19"/>
  <c r="I20" i="19"/>
  <c r="H21" i="19"/>
  <c r="I21" i="19"/>
  <c r="H22" i="19"/>
  <c r="I22" i="19"/>
  <c r="H23" i="19"/>
  <c r="I23" i="19"/>
  <c r="H24" i="19"/>
  <c r="I24" i="19"/>
  <c r="H25" i="19"/>
  <c r="I25" i="19"/>
  <c r="H26" i="19"/>
  <c r="I26" i="19"/>
  <c r="H27" i="19"/>
  <c r="I27" i="19"/>
  <c r="H28" i="19"/>
  <c r="I28" i="19"/>
  <c r="H29" i="19"/>
  <c r="I29" i="19"/>
  <c r="H30" i="19"/>
  <c r="I30" i="19"/>
  <c r="H31" i="19"/>
  <c r="I31" i="19"/>
  <c r="H32" i="19"/>
  <c r="I32" i="19"/>
  <c r="H33" i="19"/>
  <c r="I33" i="19"/>
  <c r="H34" i="19"/>
  <c r="I34" i="19"/>
  <c r="H35" i="19"/>
  <c r="I35" i="19"/>
  <c r="H36" i="19"/>
  <c r="I36" i="19"/>
  <c r="H37" i="19"/>
  <c r="I37" i="19"/>
  <c r="H38" i="19"/>
  <c r="I38" i="19"/>
  <c r="H39" i="19"/>
  <c r="I39" i="19"/>
  <c r="H40" i="19"/>
  <c r="I40" i="19"/>
  <c r="H41" i="19"/>
  <c r="I41" i="19"/>
  <c r="H42" i="19"/>
  <c r="I42" i="19"/>
  <c r="H43" i="19"/>
  <c r="I43" i="19"/>
  <c r="H44" i="19"/>
  <c r="I44" i="19"/>
  <c r="H45" i="19"/>
  <c r="I45" i="19"/>
  <c r="H46" i="19"/>
  <c r="I46" i="19"/>
  <c r="H47" i="19"/>
  <c r="I47" i="19"/>
  <c r="H48" i="19"/>
  <c r="I48" i="19"/>
  <c r="H49" i="19"/>
  <c r="I49" i="19"/>
  <c r="H50" i="19"/>
  <c r="I50" i="19"/>
  <c r="H51" i="19"/>
  <c r="I51" i="19"/>
  <c r="H52" i="19"/>
  <c r="I52" i="19"/>
  <c r="H53" i="19"/>
  <c r="I53" i="19"/>
  <c r="H54" i="19"/>
  <c r="I54" i="19"/>
  <c r="H55" i="19"/>
  <c r="I55" i="19"/>
  <c r="H56" i="19"/>
  <c r="I56" i="19"/>
  <c r="H57" i="19"/>
  <c r="I57" i="19"/>
  <c r="H58" i="19"/>
  <c r="I58" i="19"/>
  <c r="H59" i="19"/>
  <c r="I59" i="19"/>
  <c r="H60" i="19"/>
  <c r="I60" i="19"/>
  <c r="H61" i="19"/>
  <c r="I61" i="19"/>
  <c r="H62" i="19"/>
  <c r="I62" i="19"/>
  <c r="H63" i="19"/>
  <c r="I63" i="19"/>
  <c r="H64" i="19"/>
  <c r="I64" i="19"/>
  <c r="H65" i="19"/>
  <c r="I65" i="19"/>
  <c r="H66" i="19"/>
  <c r="I66" i="19"/>
  <c r="H67" i="19"/>
  <c r="I67" i="19"/>
  <c r="H68" i="19"/>
  <c r="I68" i="19"/>
  <c r="H69" i="19"/>
  <c r="I69" i="19"/>
  <c r="H70" i="19"/>
  <c r="I70" i="19"/>
  <c r="H71" i="19"/>
  <c r="I71" i="19"/>
  <c r="H72" i="19"/>
  <c r="I72" i="19"/>
  <c r="H73" i="19"/>
  <c r="I73" i="19"/>
  <c r="H74" i="19"/>
  <c r="I74" i="19"/>
  <c r="H75" i="19"/>
  <c r="I75" i="19"/>
  <c r="H76" i="19"/>
  <c r="I76" i="19"/>
  <c r="H77" i="19"/>
  <c r="I77" i="19"/>
  <c r="H78" i="19"/>
  <c r="I78" i="19"/>
  <c r="I5" i="19"/>
  <c r="L5" i="19" l="1"/>
  <c r="P6" i="19"/>
  <c r="P5" i="19"/>
  <c r="L6" i="19"/>
  <c r="J24" i="34"/>
  <c r="J47" i="34"/>
  <c r="J39" i="34"/>
  <c r="J44" i="34"/>
  <c r="J43" i="34"/>
  <c r="J42" i="34"/>
  <c r="J41" i="34"/>
  <c r="J45" i="34"/>
  <c r="J40" i="34"/>
  <c r="J38" i="34"/>
  <c r="J37" i="34"/>
  <c r="J133" i="34"/>
  <c r="J125" i="34"/>
  <c r="J130" i="34"/>
  <c r="J129" i="34"/>
  <c r="J128" i="34"/>
  <c r="J135" i="34"/>
  <c r="J127" i="34"/>
  <c r="J131" i="34"/>
  <c r="J134" i="34"/>
  <c r="J221" i="34"/>
  <c r="J213" i="34"/>
  <c r="J220" i="34"/>
  <c r="J219" i="34"/>
  <c r="J218" i="34"/>
  <c r="J217" i="34"/>
  <c r="J216" i="34"/>
  <c r="J223" i="34"/>
  <c r="J215" i="34"/>
  <c r="J214" i="34"/>
  <c r="J310" i="34"/>
  <c r="J302" i="34"/>
  <c r="J309" i="34"/>
  <c r="J301" i="34"/>
  <c r="J308" i="34"/>
  <c r="J307" i="34"/>
  <c r="J306" i="34"/>
  <c r="J305" i="34"/>
  <c r="J304" i="34"/>
  <c r="J311" i="34"/>
  <c r="J303" i="34"/>
  <c r="J398" i="34"/>
  <c r="J390" i="34"/>
  <c r="J397" i="34"/>
  <c r="J389" i="34"/>
  <c r="J396" i="34"/>
  <c r="J395" i="34"/>
  <c r="J394" i="34"/>
  <c r="J393" i="34"/>
  <c r="J392" i="34"/>
  <c r="J399" i="34"/>
  <c r="J391" i="34"/>
  <c r="J486" i="34"/>
  <c r="J478" i="34"/>
  <c r="J485" i="34"/>
  <c r="J477" i="34"/>
  <c r="J484" i="34"/>
  <c r="J483" i="34"/>
  <c r="J482" i="34"/>
  <c r="J481" i="34"/>
  <c r="J480" i="34"/>
  <c r="J487" i="34"/>
  <c r="J479" i="34"/>
  <c r="J574" i="34"/>
  <c r="J566" i="34"/>
  <c r="J573" i="34"/>
  <c r="J565" i="34"/>
  <c r="J572" i="34"/>
  <c r="J571" i="34"/>
  <c r="J570" i="34"/>
  <c r="J569" i="34"/>
  <c r="J568" i="34"/>
  <c r="J575" i="34"/>
  <c r="J567" i="34"/>
  <c r="J662" i="34"/>
  <c r="J654" i="34"/>
  <c r="J661" i="34"/>
  <c r="J653" i="34"/>
  <c r="J660" i="34"/>
  <c r="J659" i="34"/>
  <c r="J658" i="34"/>
  <c r="J657" i="34"/>
  <c r="J656" i="34"/>
  <c r="J663" i="34"/>
  <c r="J655" i="34"/>
  <c r="J750" i="34"/>
  <c r="J742" i="34"/>
  <c r="J749" i="34"/>
  <c r="J741" i="34"/>
  <c r="J748" i="34"/>
  <c r="J747" i="34"/>
  <c r="J746" i="34"/>
  <c r="J745" i="34"/>
  <c r="J744" i="34"/>
  <c r="J743" i="34"/>
  <c r="J751" i="34"/>
  <c r="J83" i="34"/>
  <c r="J132" i="34"/>
  <c r="J55" i="34"/>
  <c r="J54" i="34"/>
  <c r="J53" i="34"/>
  <c r="J52" i="34"/>
  <c r="J51" i="34"/>
  <c r="J58" i="34"/>
  <c r="J50" i="34"/>
  <c r="J57" i="34"/>
  <c r="J49" i="34"/>
  <c r="J56" i="34"/>
  <c r="J48" i="34"/>
  <c r="J141" i="34"/>
  <c r="J146" i="34"/>
  <c r="J138" i="34"/>
  <c r="J145" i="34"/>
  <c r="J137" i="34"/>
  <c r="J144" i="34"/>
  <c r="J136" i="34"/>
  <c r="J143" i="34"/>
  <c r="J142" i="34"/>
  <c r="J140" i="34"/>
  <c r="J139" i="34"/>
  <c r="J229" i="34"/>
  <c r="J228" i="34"/>
  <c r="J227" i="34"/>
  <c r="J234" i="34"/>
  <c r="J226" i="34"/>
  <c r="J233" i="34"/>
  <c r="J225" i="34"/>
  <c r="J232" i="34"/>
  <c r="J224" i="34"/>
  <c r="J231" i="34"/>
  <c r="J230" i="34"/>
  <c r="J318" i="34"/>
  <c r="J317" i="34"/>
  <c r="J316" i="34"/>
  <c r="J315" i="34"/>
  <c r="J322" i="34"/>
  <c r="J314" i="34"/>
  <c r="J321" i="34"/>
  <c r="J313" i="34"/>
  <c r="J320" i="34"/>
  <c r="J312" i="34"/>
  <c r="J319" i="34"/>
  <c r="J406" i="34"/>
  <c r="J405" i="34"/>
  <c r="J404" i="34"/>
  <c r="J403" i="34"/>
  <c r="J410" i="34"/>
  <c r="J402" i="34"/>
  <c r="J409" i="34"/>
  <c r="J401" i="34"/>
  <c r="J408" i="34"/>
  <c r="J400" i="34"/>
  <c r="J407" i="34"/>
  <c r="J494" i="34"/>
  <c r="J493" i="34"/>
  <c r="J492" i="34"/>
  <c r="J491" i="34"/>
  <c r="J498" i="34"/>
  <c r="J490" i="34"/>
  <c r="J497" i="34"/>
  <c r="J489" i="34"/>
  <c r="J496" i="34"/>
  <c r="J488" i="34"/>
  <c r="J582" i="34"/>
  <c r="J581" i="34"/>
  <c r="J580" i="34"/>
  <c r="J579" i="34"/>
  <c r="J586" i="34"/>
  <c r="J578" i="34"/>
  <c r="J585" i="34"/>
  <c r="J577" i="34"/>
  <c r="J584" i="34"/>
  <c r="J576" i="34"/>
  <c r="J583" i="34"/>
  <c r="J670" i="34"/>
  <c r="J669" i="34"/>
  <c r="J668" i="34"/>
  <c r="J667" i="34"/>
  <c r="J674" i="34"/>
  <c r="J666" i="34"/>
  <c r="J673" i="34"/>
  <c r="J665" i="34"/>
  <c r="J672" i="34"/>
  <c r="J664" i="34"/>
  <c r="J671" i="34"/>
  <c r="J758" i="34"/>
  <c r="J757" i="34"/>
  <c r="J756" i="34"/>
  <c r="J755" i="34"/>
  <c r="J762" i="34"/>
  <c r="J754" i="34"/>
  <c r="J761" i="34"/>
  <c r="J753" i="34"/>
  <c r="J760" i="34"/>
  <c r="J752" i="34"/>
  <c r="J759" i="34"/>
  <c r="J84" i="34"/>
  <c r="J222" i="34"/>
  <c r="J59" i="34"/>
  <c r="J61" i="34"/>
  <c r="J60" i="34"/>
  <c r="J69" i="34"/>
  <c r="J66" i="34"/>
  <c r="J65" i="34"/>
  <c r="J64" i="34"/>
  <c r="J63" i="34"/>
  <c r="J67" i="34"/>
  <c r="J157" i="34"/>
  <c r="J149" i="34"/>
  <c r="J154" i="34"/>
  <c r="J153" i="34"/>
  <c r="J152" i="34"/>
  <c r="J151" i="34"/>
  <c r="J150" i="34"/>
  <c r="J156" i="34"/>
  <c r="J245" i="34"/>
  <c r="J237" i="34"/>
  <c r="J244" i="34"/>
  <c r="J236" i="34"/>
  <c r="J242" i="34"/>
  <c r="J241" i="34"/>
  <c r="J240" i="34"/>
  <c r="J239" i="34"/>
  <c r="J238" i="34"/>
  <c r="J235" i="34"/>
  <c r="J243" i="34"/>
  <c r="J326" i="34"/>
  <c r="J333" i="34"/>
  <c r="J325" i="34"/>
  <c r="J332" i="34"/>
  <c r="J324" i="34"/>
  <c r="J331" i="34"/>
  <c r="J323" i="34"/>
  <c r="J330" i="34"/>
  <c r="J329" i="34"/>
  <c r="J328" i="34"/>
  <c r="J327" i="34"/>
  <c r="J414" i="34"/>
  <c r="J421" i="34"/>
  <c r="J413" i="34"/>
  <c r="J420" i="34"/>
  <c r="J412" i="34"/>
  <c r="J419" i="34"/>
  <c r="J411" i="34"/>
  <c r="J418" i="34"/>
  <c r="J417" i="34"/>
  <c r="J416" i="34"/>
  <c r="J415" i="34"/>
  <c r="J502" i="34"/>
  <c r="J509" i="34"/>
  <c r="J501" i="34"/>
  <c r="J508" i="34"/>
  <c r="J500" i="34"/>
  <c r="J507" i="34"/>
  <c r="J499" i="34"/>
  <c r="J506" i="34"/>
  <c r="J505" i="34"/>
  <c r="J504" i="34"/>
  <c r="J503" i="34"/>
  <c r="J590" i="34"/>
  <c r="J597" i="34"/>
  <c r="J589" i="34"/>
  <c r="J596" i="34"/>
  <c r="J588" i="34"/>
  <c r="J595" i="34"/>
  <c r="J587" i="34"/>
  <c r="J594" i="34"/>
  <c r="J593" i="34"/>
  <c r="J592" i="34"/>
  <c r="J591" i="34"/>
  <c r="J678" i="34"/>
  <c r="J685" i="34"/>
  <c r="J677" i="34"/>
  <c r="J684" i="34"/>
  <c r="J676" i="34"/>
  <c r="J683" i="34"/>
  <c r="J675" i="34"/>
  <c r="J682" i="34"/>
  <c r="J681" i="34"/>
  <c r="J680" i="34"/>
  <c r="J679" i="34"/>
  <c r="J766" i="34"/>
  <c r="J773" i="34"/>
  <c r="J765" i="34"/>
  <c r="J772" i="34"/>
  <c r="J764" i="34"/>
  <c r="J771" i="34"/>
  <c r="J763" i="34"/>
  <c r="J770" i="34"/>
  <c r="J769" i="34"/>
  <c r="J768" i="34"/>
  <c r="J767" i="34"/>
  <c r="J7" i="34"/>
  <c r="J148" i="34"/>
  <c r="J77" i="34"/>
  <c r="J74" i="34"/>
  <c r="J73" i="34"/>
  <c r="J80" i="34"/>
  <c r="J72" i="34"/>
  <c r="J79" i="34"/>
  <c r="J71" i="34"/>
  <c r="J78" i="34"/>
  <c r="J76" i="34"/>
  <c r="J75" i="34"/>
  <c r="J70" i="34"/>
  <c r="J165" i="34"/>
  <c r="J162" i="34"/>
  <c r="J161" i="34"/>
  <c r="J168" i="34"/>
  <c r="J160" i="34"/>
  <c r="J167" i="34"/>
  <c r="J159" i="34"/>
  <c r="J164" i="34"/>
  <c r="J163" i="34"/>
  <c r="J158" i="34"/>
  <c r="J254" i="34"/>
  <c r="J246" i="34"/>
  <c r="J253" i="34"/>
  <c r="J252" i="34"/>
  <c r="J251" i="34"/>
  <c r="J250" i="34"/>
  <c r="J249" i="34"/>
  <c r="J256" i="34"/>
  <c r="J248" i="34"/>
  <c r="J255" i="34"/>
  <c r="J247" i="34"/>
  <c r="J342" i="34"/>
  <c r="J334" i="34"/>
  <c r="J341" i="34"/>
  <c r="J340" i="34"/>
  <c r="J339" i="34"/>
  <c r="J338" i="34"/>
  <c r="J337" i="34"/>
  <c r="J344" i="34"/>
  <c r="J336" i="34"/>
  <c r="J343" i="34"/>
  <c r="J335" i="34"/>
  <c r="J430" i="34"/>
  <c r="J422" i="34"/>
  <c r="J429" i="34"/>
  <c r="J428" i="34"/>
  <c r="J427" i="34"/>
  <c r="J426" i="34"/>
  <c r="J425" i="34"/>
  <c r="J432" i="34"/>
  <c r="J424" i="34"/>
  <c r="J423" i="34"/>
  <c r="J518" i="34"/>
  <c r="J510" i="34"/>
  <c r="J517" i="34"/>
  <c r="J516" i="34"/>
  <c r="J515" i="34"/>
  <c r="J514" i="34"/>
  <c r="J513" i="34"/>
  <c r="J520" i="34"/>
  <c r="J512" i="34"/>
  <c r="J519" i="34"/>
  <c r="J511" i="34"/>
  <c r="J606" i="34"/>
  <c r="J598" i="34"/>
  <c r="J605" i="34"/>
  <c r="J604" i="34"/>
  <c r="J603" i="34"/>
  <c r="J602" i="34"/>
  <c r="J601" i="34"/>
  <c r="J608" i="34"/>
  <c r="J600" i="34"/>
  <c r="J607" i="34"/>
  <c r="J599" i="34"/>
  <c r="J694" i="34"/>
  <c r="J686" i="34"/>
  <c r="J693" i="34"/>
  <c r="J692" i="34"/>
  <c r="J691" i="34"/>
  <c r="J690" i="34"/>
  <c r="J689" i="34"/>
  <c r="J696" i="34"/>
  <c r="J688" i="34"/>
  <c r="J695" i="34"/>
  <c r="J687" i="34"/>
  <c r="J782" i="34"/>
  <c r="J774" i="34"/>
  <c r="J781" i="34"/>
  <c r="J780" i="34"/>
  <c r="J779" i="34"/>
  <c r="J778" i="34"/>
  <c r="J777" i="34"/>
  <c r="J784" i="34"/>
  <c r="J776" i="34"/>
  <c r="J783" i="34"/>
  <c r="J775" i="34"/>
  <c r="J8" i="34"/>
  <c r="J29" i="34"/>
  <c r="J155" i="34"/>
  <c r="J495" i="34"/>
  <c r="J85" i="34"/>
  <c r="J90" i="34"/>
  <c r="J82" i="34"/>
  <c r="J89" i="34"/>
  <c r="J81" i="34"/>
  <c r="J88" i="34"/>
  <c r="J87" i="34"/>
  <c r="J86" i="34"/>
  <c r="J173" i="34"/>
  <c r="J178" i="34"/>
  <c r="J170" i="34"/>
  <c r="J177" i="34"/>
  <c r="J169" i="34"/>
  <c r="J176" i="34"/>
  <c r="J175" i="34"/>
  <c r="J172" i="34"/>
  <c r="J179" i="34"/>
  <c r="J262" i="34"/>
  <c r="J261" i="34"/>
  <c r="J260" i="34"/>
  <c r="J267" i="34"/>
  <c r="J259" i="34"/>
  <c r="J266" i="34"/>
  <c r="J258" i="34"/>
  <c r="J265" i="34"/>
  <c r="J257" i="34"/>
  <c r="J264" i="34"/>
  <c r="J263" i="34"/>
  <c r="J350" i="34"/>
  <c r="J349" i="34"/>
  <c r="J348" i="34"/>
  <c r="J355" i="34"/>
  <c r="J347" i="34"/>
  <c r="J354" i="34"/>
  <c r="J346" i="34"/>
  <c r="J353" i="34"/>
  <c r="J345" i="34"/>
  <c r="J352" i="34"/>
  <c r="J351" i="34"/>
  <c r="J438" i="34"/>
  <c r="J437" i="34"/>
  <c r="J436" i="34"/>
  <c r="J443" i="34"/>
  <c r="J435" i="34"/>
  <c r="J442" i="34"/>
  <c r="J434" i="34"/>
  <c r="J441" i="34"/>
  <c r="J433" i="34"/>
  <c r="J440" i="34"/>
  <c r="J439" i="34"/>
  <c r="J526" i="34"/>
  <c r="J525" i="34"/>
  <c r="J524" i="34"/>
  <c r="J531" i="34"/>
  <c r="J523" i="34"/>
  <c r="J530" i="34"/>
  <c r="J522" i="34"/>
  <c r="J529" i="34"/>
  <c r="J521" i="34"/>
  <c r="J528" i="34"/>
  <c r="J527" i="34"/>
  <c r="J614" i="34"/>
  <c r="J613" i="34"/>
  <c r="J612" i="34"/>
  <c r="J619" i="34"/>
  <c r="J611" i="34"/>
  <c r="J618" i="34"/>
  <c r="J610" i="34"/>
  <c r="J617" i="34"/>
  <c r="J609" i="34"/>
  <c r="J616" i="34"/>
  <c r="J615" i="34"/>
  <c r="J702" i="34"/>
  <c r="J701" i="34"/>
  <c r="J700" i="34"/>
  <c r="J707" i="34"/>
  <c r="J699" i="34"/>
  <c r="J706" i="34"/>
  <c r="J698" i="34"/>
  <c r="J705" i="34"/>
  <c r="J697" i="34"/>
  <c r="J704" i="34"/>
  <c r="J703" i="34"/>
  <c r="J790" i="34"/>
  <c r="J789" i="34"/>
  <c r="J788" i="34"/>
  <c r="J795" i="34"/>
  <c r="J787" i="34"/>
  <c r="J794" i="34"/>
  <c r="J786" i="34"/>
  <c r="J793" i="34"/>
  <c r="J785" i="34"/>
  <c r="J792" i="34"/>
  <c r="J791" i="34"/>
  <c r="J107" i="34"/>
  <c r="J166" i="34"/>
  <c r="J9" i="34"/>
  <c r="J14" i="34"/>
  <c r="J6" i="34"/>
  <c r="J13" i="34"/>
  <c r="J5" i="34"/>
  <c r="J12" i="34"/>
  <c r="J4" i="34"/>
  <c r="J11" i="34"/>
  <c r="J101" i="34"/>
  <c r="J93" i="34"/>
  <c r="J98" i="34"/>
  <c r="J97" i="34"/>
  <c r="J96" i="34"/>
  <c r="J95" i="34"/>
  <c r="J100" i="34"/>
  <c r="J99" i="34"/>
  <c r="J94" i="34"/>
  <c r="J92" i="34"/>
  <c r="J189" i="34"/>
  <c r="J181" i="34"/>
  <c r="J188" i="34"/>
  <c r="J187" i="34"/>
  <c r="J186" i="34"/>
  <c r="J185" i="34"/>
  <c r="J184" i="34"/>
  <c r="J183" i="34"/>
  <c r="J190" i="34"/>
  <c r="J182" i="34"/>
  <c r="J180" i="34"/>
  <c r="J278" i="34"/>
  <c r="J270" i="34"/>
  <c r="J277" i="34"/>
  <c r="J269" i="34"/>
  <c r="J276" i="34"/>
  <c r="J268" i="34"/>
  <c r="J275" i="34"/>
  <c r="J274" i="34"/>
  <c r="J273" i="34"/>
  <c r="J272" i="34"/>
  <c r="J271" i="34"/>
  <c r="J366" i="34"/>
  <c r="J358" i="34"/>
  <c r="J365" i="34"/>
  <c r="J357" i="34"/>
  <c r="J364" i="34"/>
  <c r="J356" i="34"/>
  <c r="J363" i="34"/>
  <c r="J362" i="34"/>
  <c r="J361" i="34"/>
  <c r="J360" i="34"/>
  <c r="J359" i="34"/>
  <c r="J454" i="34"/>
  <c r="J446" i="34"/>
  <c r="J453" i="34"/>
  <c r="J445" i="34"/>
  <c r="J452" i="34"/>
  <c r="J444" i="34"/>
  <c r="J451" i="34"/>
  <c r="J450" i="34"/>
  <c r="J449" i="34"/>
  <c r="J448" i="34"/>
  <c r="J447" i="34"/>
  <c r="J542" i="34"/>
  <c r="J534" i="34"/>
  <c r="J541" i="34"/>
  <c r="J533" i="34"/>
  <c r="J540" i="34"/>
  <c r="J532" i="34"/>
  <c r="J539" i="34"/>
  <c r="J538" i="34"/>
  <c r="J537" i="34"/>
  <c r="J536" i="34"/>
  <c r="J535" i="34"/>
  <c r="J630" i="34"/>
  <c r="J622" i="34"/>
  <c r="J629" i="34"/>
  <c r="J621" i="34"/>
  <c r="J628" i="34"/>
  <c r="J620" i="34"/>
  <c r="J627" i="34"/>
  <c r="J626" i="34"/>
  <c r="J625" i="34"/>
  <c r="J624" i="34"/>
  <c r="J718" i="34"/>
  <c r="J710" i="34"/>
  <c r="J717" i="34"/>
  <c r="J709" i="34"/>
  <c r="J716" i="34"/>
  <c r="J708" i="34"/>
  <c r="J715" i="34"/>
  <c r="J714" i="34"/>
  <c r="J713" i="34"/>
  <c r="J712" i="34"/>
  <c r="J711" i="34"/>
  <c r="J806" i="34"/>
  <c r="J798" i="34"/>
  <c r="J805" i="34"/>
  <c r="J797" i="34"/>
  <c r="J804" i="34"/>
  <c r="J796" i="34"/>
  <c r="J803" i="34"/>
  <c r="J802" i="34"/>
  <c r="J801" i="34"/>
  <c r="J800" i="34"/>
  <c r="J799" i="34"/>
  <c r="J46" i="34"/>
  <c r="J171" i="34"/>
  <c r="J23" i="34"/>
  <c r="J15" i="34"/>
  <c r="J20" i="34"/>
  <c r="J19" i="34"/>
  <c r="J18" i="34"/>
  <c r="J25" i="34"/>
  <c r="J17" i="34"/>
  <c r="J22" i="34"/>
  <c r="J21" i="34"/>
  <c r="J16" i="34"/>
  <c r="J109" i="34"/>
  <c r="J106" i="34"/>
  <c r="J113" i="34"/>
  <c r="J105" i="34"/>
  <c r="J112" i="34"/>
  <c r="J104" i="34"/>
  <c r="J111" i="34"/>
  <c r="J103" i="34"/>
  <c r="J108" i="34"/>
  <c r="J197" i="34"/>
  <c r="J196" i="34"/>
  <c r="J195" i="34"/>
  <c r="J194" i="34"/>
  <c r="J201" i="34"/>
  <c r="J193" i="34"/>
  <c r="J200" i="34"/>
  <c r="J192" i="34"/>
  <c r="J199" i="34"/>
  <c r="J191" i="34"/>
  <c r="J286" i="34"/>
  <c r="J285" i="34"/>
  <c r="J284" i="34"/>
  <c r="J283" i="34"/>
  <c r="J282" i="34"/>
  <c r="J289" i="34"/>
  <c r="J281" i="34"/>
  <c r="J288" i="34"/>
  <c r="J280" i="34"/>
  <c r="J287" i="34"/>
  <c r="J279" i="34"/>
  <c r="J374" i="34"/>
  <c r="J373" i="34"/>
  <c r="J372" i="34"/>
  <c r="J371" i="34"/>
  <c r="J370" i="34"/>
  <c r="J377" i="34"/>
  <c r="J369" i="34"/>
  <c r="J376" i="34"/>
  <c r="J368" i="34"/>
  <c r="J375" i="34"/>
  <c r="J367" i="34"/>
  <c r="J462" i="34"/>
  <c r="J461" i="34"/>
  <c r="J460" i="34"/>
  <c r="J459" i="34"/>
  <c r="J458" i="34"/>
  <c r="J465" i="34"/>
  <c r="J457" i="34"/>
  <c r="J464" i="34"/>
  <c r="J456" i="34"/>
  <c r="J463" i="34"/>
  <c r="J455" i="34"/>
  <c r="J550" i="34"/>
  <c r="J549" i="34"/>
  <c r="J548" i="34"/>
  <c r="J547" i="34"/>
  <c r="J546" i="34"/>
  <c r="J553" i="34"/>
  <c r="J545" i="34"/>
  <c r="J552" i="34"/>
  <c r="J544" i="34"/>
  <c r="J551" i="34"/>
  <c r="J543" i="34"/>
  <c r="J638" i="34"/>
  <c r="J637" i="34"/>
  <c r="J636" i="34"/>
  <c r="J635" i="34"/>
  <c r="J634" i="34"/>
  <c r="J641" i="34"/>
  <c r="J633" i="34"/>
  <c r="J640" i="34"/>
  <c r="J632" i="34"/>
  <c r="J639" i="34"/>
  <c r="J631" i="34"/>
  <c r="J726" i="34"/>
  <c r="J725" i="34"/>
  <c r="J724" i="34"/>
  <c r="J723" i="34"/>
  <c r="J722" i="34"/>
  <c r="J729" i="34"/>
  <c r="J721" i="34"/>
  <c r="J728" i="34"/>
  <c r="J720" i="34"/>
  <c r="J727" i="34"/>
  <c r="J719" i="34"/>
  <c r="J814" i="34"/>
  <c r="J813" i="34"/>
  <c r="J812" i="34"/>
  <c r="J811" i="34"/>
  <c r="J810" i="34"/>
  <c r="J817" i="34"/>
  <c r="J809" i="34"/>
  <c r="J816" i="34"/>
  <c r="J808" i="34"/>
  <c r="J807" i="34"/>
  <c r="J815" i="34"/>
  <c r="J62" i="34"/>
  <c r="J174" i="34"/>
  <c r="J31" i="34"/>
  <c r="J36" i="34"/>
  <c r="J28" i="34"/>
  <c r="J35" i="34"/>
  <c r="J27" i="34"/>
  <c r="J34" i="34"/>
  <c r="J26" i="34"/>
  <c r="J33" i="34"/>
  <c r="J30" i="34"/>
  <c r="J117" i="34"/>
  <c r="J122" i="34"/>
  <c r="J114" i="34"/>
  <c r="J121" i="34"/>
  <c r="J120" i="34"/>
  <c r="J119" i="34"/>
  <c r="J123" i="34"/>
  <c r="J118" i="34"/>
  <c r="J116" i="34"/>
  <c r="J115" i="34"/>
  <c r="J205" i="34"/>
  <c r="J212" i="34"/>
  <c r="J204" i="34"/>
  <c r="J211" i="34"/>
  <c r="J203" i="34"/>
  <c r="J210" i="34"/>
  <c r="J202" i="34"/>
  <c r="J209" i="34"/>
  <c r="J208" i="34"/>
  <c r="J207" i="34"/>
  <c r="J294" i="34"/>
  <c r="J293" i="34"/>
  <c r="J300" i="34"/>
  <c r="J292" i="34"/>
  <c r="J299" i="34"/>
  <c r="J291" i="34"/>
  <c r="J298" i="34"/>
  <c r="J290" i="34"/>
  <c r="J297" i="34"/>
  <c r="J296" i="34"/>
  <c r="J295" i="34"/>
  <c r="J382" i="34"/>
  <c r="J381" i="34"/>
  <c r="J388" i="34"/>
  <c r="J380" i="34"/>
  <c r="J387" i="34"/>
  <c r="J379" i="34"/>
  <c r="J386" i="34"/>
  <c r="J378" i="34"/>
  <c r="J385" i="34"/>
  <c r="J384" i="34"/>
  <c r="J383" i="34"/>
  <c r="J470" i="34"/>
  <c r="J469" i="34"/>
  <c r="J476" i="34"/>
  <c r="J468" i="34"/>
  <c r="J475" i="34"/>
  <c r="J467" i="34"/>
  <c r="J474" i="34"/>
  <c r="J466" i="34"/>
  <c r="J473" i="34"/>
  <c r="J472" i="34"/>
  <c r="J471" i="34"/>
  <c r="J558" i="34"/>
  <c r="J557" i="34"/>
  <c r="J564" i="34"/>
  <c r="J556" i="34"/>
  <c r="J563" i="34"/>
  <c r="J555" i="34"/>
  <c r="J562" i="34"/>
  <c r="J554" i="34"/>
  <c r="J561" i="34"/>
  <c r="J560" i="34"/>
  <c r="J559" i="34"/>
  <c r="J646" i="34"/>
  <c r="J645" i="34"/>
  <c r="J652" i="34"/>
  <c r="J644" i="34"/>
  <c r="J651" i="34"/>
  <c r="J643" i="34"/>
  <c r="J650" i="34"/>
  <c r="J642" i="34"/>
  <c r="J649" i="34"/>
  <c r="J648" i="34"/>
  <c r="J647" i="34"/>
  <c r="J734" i="34"/>
  <c r="J733" i="34"/>
  <c r="J740" i="34"/>
  <c r="J732" i="34"/>
  <c r="J739" i="34"/>
  <c r="J731" i="34"/>
  <c r="J738" i="34"/>
  <c r="J730" i="34"/>
  <c r="J737" i="34"/>
  <c r="J736" i="34"/>
  <c r="J735" i="34"/>
  <c r="J68" i="34"/>
  <c r="J126" i="34"/>
  <c r="J198" i="34"/>
  <c r="P57" i="19"/>
  <c r="P17" i="19"/>
  <c r="P25" i="19"/>
  <c r="L7" i="19"/>
  <c r="P65" i="19"/>
  <c r="P49" i="19"/>
  <c r="P33" i="19"/>
  <c r="P41" i="19"/>
  <c r="P77" i="19"/>
  <c r="P61" i="19"/>
  <c r="P45" i="19"/>
  <c r="P29" i="19"/>
  <c r="P13" i="19"/>
  <c r="P73" i="19"/>
  <c r="P9" i="19"/>
  <c r="P69" i="19"/>
  <c r="P53" i="19"/>
  <c r="P37" i="19"/>
  <c r="P21" i="19"/>
  <c r="L74" i="19"/>
  <c r="L68" i="19"/>
  <c r="L64" i="19"/>
  <c r="L60" i="19"/>
  <c r="L58" i="19"/>
  <c r="L56" i="19"/>
  <c r="L54" i="19"/>
  <c r="L48" i="19"/>
  <c r="L46" i="19"/>
  <c r="L44" i="19"/>
  <c r="L42" i="19"/>
  <c r="L40" i="19"/>
  <c r="L38" i="19"/>
  <c r="L36" i="19"/>
  <c r="L34" i="19"/>
  <c r="L32" i="19"/>
  <c r="L30" i="19"/>
  <c r="L28" i="19"/>
  <c r="L26" i="19"/>
  <c r="L24" i="19"/>
  <c r="L22" i="19"/>
  <c r="L20" i="19"/>
  <c r="L18" i="19"/>
  <c r="L16" i="19"/>
  <c r="L14" i="19"/>
  <c r="L12" i="19"/>
  <c r="L10" i="19"/>
  <c r="L8" i="19"/>
  <c r="P76" i="19"/>
  <c r="P72" i="19"/>
  <c r="P68" i="19"/>
  <c r="P64" i="19"/>
  <c r="P60" i="19"/>
  <c r="P56" i="19"/>
  <c r="P52" i="19"/>
  <c r="P48" i="19"/>
  <c r="P44" i="19"/>
  <c r="P40" i="19"/>
  <c r="P36" i="19"/>
  <c r="P32" i="19"/>
  <c r="P28" i="19"/>
  <c r="P24" i="19"/>
  <c r="P20" i="19"/>
  <c r="P16" i="19"/>
  <c r="P12" i="19"/>
  <c r="P8" i="19"/>
  <c r="L78" i="19"/>
  <c r="L72" i="19"/>
  <c r="L50" i="19"/>
  <c r="P75" i="19"/>
  <c r="P71" i="19"/>
  <c r="P67" i="19"/>
  <c r="P63" i="19"/>
  <c r="P59" i="19"/>
  <c r="P55" i="19"/>
  <c r="P51" i="19"/>
  <c r="P47" i="19"/>
  <c r="P43" i="19"/>
  <c r="P39" i="19"/>
  <c r="P35" i="19"/>
  <c r="P31" i="19"/>
  <c r="P27" i="19"/>
  <c r="P23" i="19"/>
  <c r="P19" i="19"/>
  <c r="P15" i="19"/>
  <c r="P11" i="19"/>
  <c r="P7" i="19"/>
  <c r="L76" i="19"/>
  <c r="L70" i="19"/>
  <c r="L66" i="19"/>
  <c r="L62" i="19"/>
  <c r="L52" i="19"/>
  <c r="L77" i="19"/>
  <c r="L75" i="19"/>
  <c r="L73" i="19"/>
  <c r="L71" i="19"/>
  <c r="L69" i="19"/>
  <c r="L67" i="19"/>
  <c r="L65" i="19"/>
  <c r="L63" i="19"/>
  <c r="L61" i="19"/>
  <c r="L59" i="19"/>
  <c r="L57" i="19"/>
  <c r="L55" i="19"/>
  <c r="L53" i="19"/>
  <c r="L51" i="19"/>
  <c r="L49" i="19"/>
  <c r="L47" i="19"/>
  <c r="L45" i="19"/>
  <c r="L43" i="19"/>
  <c r="L41" i="19"/>
  <c r="L39" i="19"/>
  <c r="L37" i="19"/>
  <c r="L35" i="19"/>
  <c r="L33" i="19"/>
  <c r="L31" i="19"/>
  <c r="L29" i="19"/>
  <c r="L27" i="19"/>
  <c r="L25" i="19"/>
  <c r="L23" i="19"/>
  <c r="L21" i="19"/>
  <c r="L19" i="19"/>
  <c r="L17" i="19"/>
  <c r="L15" i="19"/>
  <c r="L13" i="19"/>
  <c r="L11" i="19"/>
  <c r="L9" i="19"/>
  <c r="P78" i="19"/>
  <c r="P74" i="19"/>
  <c r="P70" i="19"/>
  <c r="P66" i="19"/>
  <c r="P62" i="19"/>
  <c r="P58" i="19"/>
  <c r="P54" i="19"/>
  <c r="P50" i="19"/>
  <c r="P46" i="19"/>
  <c r="P42" i="19"/>
  <c r="P38" i="19"/>
  <c r="P34" i="19"/>
  <c r="P30" i="19"/>
  <c r="P26" i="19"/>
  <c r="P22" i="19"/>
  <c r="P18" i="19"/>
  <c r="P14" i="19"/>
  <c r="P10" i="19"/>
  <c r="O10" i="19" l="1"/>
  <c r="Q10" i="19" s="1"/>
  <c r="R10" i="19" s="1"/>
  <c r="O58" i="19"/>
  <c r="Q58" i="19" s="1"/>
  <c r="R58" i="19" s="1"/>
  <c r="K21" i="19"/>
  <c r="M21" i="19" s="1"/>
  <c r="N21" i="19" s="1"/>
  <c r="K45" i="19"/>
  <c r="M45" i="19" s="1"/>
  <c r="N45" i="19" s="1"/>
  <c r="K53" i="19"/>
  <c r="M53" i="19" s="1"/>
  <c r="N53" i="19" s="1"/>
  <c r="K70" i="19"/>
  <c r="M70" i="19" s="1"/>
  <c r="N70" i="19" s="1"/>
  <c r="O31" i="19"/>
  <c r="Q31" i="19" s="1"/>
  <c r="R31" i="19" s="1"/>
  <c r="O5" i="19"/>
  <c r="Q5" i="19" s="1"/>
  <c r="R5" i="19" s="1"/>
  <c r="O20" i="19"/>
  <c r="Q20" i="19" s="1"/>
  <c r="R20" i="19" s="1"/>
  <c r="O68" i="19"/>
  <c r="Q68" i="19" s="1"/>
  <c r="R68" i="19" s="1"/>
  <c r="K8" i="19"/>
  <c r="M8" i="19" s="1"/>
  <c r="N8" i="19" s="1"/>
  <c r="K32" i="19"/>
  <c r="M32" i="19" s="1"/>
  <c r="N32" i="19" s="1"/>
  <c r="K60" i="19"/>
  <c r="M60" i="19" s="1"/>
  <c r="N60" i="19" s="1"/>
  <c r="K7" i="19"/>
  <c r="M7" i="19" s="1"/>
  <c r="N7" i="19" s="1"/>
  <c r="O22" i="19"/>
  <c r="Q22" i="19" s="1"/>
  <c r="R22" i="19" s="1"/>
  <c r="O54" i="19"/>
  <c r="Q54" i="19" s="1"/>
  <c r="R54" i="19" s="1"/>
  <c r="K11" i="19"/>
  <c r="M11" i="19" s="1"/>
  <c r="N11" i="19" s="1"/>
  <c r="K27" i="19"/>
  <c r="M27" i="19" s="1"/>
  <c r="N27" i="19" s="1"/>
  <c r="K43" i="19"/>
  <c r="M43" i="19" s="1"/>
  <c r="N43" i="19" s="1"/>
  <c r="K59" i="19"/>
  <c r="M59" i="19" s="1"/>
  <c r="N59" i="19" s="1"/>
  <c r="K75" i="19"/>
  <c r="M75" i="19" s="1"/>
  <c r="N75" i="19" s="1"/>
  <c r="O11" i="19"/>
  <c r="Q11" i="19" s="1"/>
  <c r="R11" i="19" s="1"/>
  <c r="O43" i="19"/>
  <c r="Q43" i="19" s="1"/>
  <c r="R43" i="19" s="1"/>
  <c r="O75" i="19"/>
  <c r="Q75" i="19" s="1"/>
  <c r="R75" i="19" s="1"/>
  <c r="O16" i="19"/>
  <c r="Q16" i="19" s="1"/>
  <c r="R16" i="19" s="1"/>
  <c r="O48" i="19"/>
  <c r="Q48" i="19" s="1"/>
  <c r="R48" i="19" s="1"/>
  <c r="K6" i="19"/>
  <c r="M6" i="19" s="1"/>
  <c r="N6" i="19" s="1"/>
  <c r="K22" i="19"/>
  <c r="M22" i="19" s="1"/>
  <c r="N22" i="19" s="1"/>
  <c r="K38" i="19"/>
  <c r="M38" i="19" s="1"/>
  <c r="N38" i="19" s="1"/>
  <c r="K58" i="19"/>
  <c r="M58" i="19" s="1"/>
  <c r="N58" i="19" s="1"/>
  <c r="K74" i="19"/>
  <c r="M74" i="19" s="1"/>
  <c r="N74" i="19" s="1"/>
  <c r="O29" i="19"/>
  <c r="Q29" i="19" s="1"/>
  <c r="R29" i="19" s="1"/>
  <c r="O57" i="19"/>
  <c r="Q57" i="19" s="1"/>
  <c r="R57" i="19" s="1"/>
  <c r="O26" i="19"/>
  <c r="Q26" i="19" s="1"/>
  <c r="R26" i="19" s="1"/>
  <c r="K13" i="19"/>
  <c r="M13" i="19" s="1"/>
  <c r="N13" i="19" s="1"/>
  <c r="K37" i="19"/>
  <c r="M37" i="19" s="1"/>
  <c r="N37" i="19" s="1"/>
  <c r="K69" i="19"/>
  <c r="M69" i="19" s="1"/>
  <c r="N69" i="19" s="1"/>
  <c r="O15" i="19"/>
  <c r="Q15" i="19" s="1"/>
  <c r="R15" i="19" s="1"/>
  <c r="O47" i="19"/>
  <c r="Q47" i="19" s="1"/>
  <c r="R47" i="19" s="1"/>
  <c r="K78" i="19"/>
  <c r="M78" i="19" s="1"/>
  <c r="N78" i="19" s="1"/>
  <c r="O52" i="19"/>
  <c r="Q52" i="19" s="1"/>
  <c r="R52" i="19" s="1"/>
  <c r="K24" i="19"/>
  <c r="M24" i="19" s="1"/>
  <c r="N24" i="19" s="1"/>
  <c r="K48" i="19"/>
  <c r="M48" i="19" s="1"/>
  <c r="N48" i="19" s="1"/>
  <c r="O21" i="19"/>
  <c r="Q21" i="19" s="1"/>
  <c r="R21" i="19" s="1"/>
  <c r="O45" i="19"/>
  <c r="Q45" i="19" s="1"/>
  <c r="R45" i="19" s="1"/>
  <c r="O14" i="19"/>
  <c r="Q14" i="19" s="1"/>
  <c r="R14" i="19" s="1"/>
  <c r="O30" i="19"/>
  <c r="Q30" i="19" s="1"/>
  <c r="R30" i="19" s="1"/>
  <c r="O46" i="19"/>
  <c r="Q46" i="19" s="1"/>
  <c r="R46" i="19" s="1"/>
  <c r="O62" i="19"/>
  <c r="Q62" i="19" s="1"/>
  <c r="R62" i="19" s="1"/>
  <c r="O78" i="19"/>
  <c r="Q78" i="19" s="1"/>
  <c r="R78" i="19" s="1"/>
  <c r="K15" i="19"/>
  <c r="M15" i="19" s="1"/>
  <c r="N15" i="19" s="1"/>
  <c r="K23" i="19"/>
  <c r="M23" i="19" s="1"/>
  <c r="N23" i="19" s="1"/>
  <c r="K31" i="19"/>
  <c r="M31" i="19" s="1"/>
  <c r="N31" i="19" s="1"/>
  <c r="K39" i="19"/>
  <c r="M39" i="19" s="1"/>
  <c r="N39" i="19" s="1"/>
  <c r="K47" i="19"/>
  <c r="M47" i="19" s="1"/>
  <c r="N47" i="19" s="1"/>
  <c r="K55" i="19"/>
  <c r="M55" i="19" s="1"/>
  <c r="N55" i="19" s="1"/>
  <c r="K63" i="19"/>
  <c r="M63" i="19" s="1"/>
  <c r="N63" i="19" s="1"/>
  <c r="K71" i="19"/>
  <c r="M71" i="19" s="1"/>
  <c r="N71" i="19" s="1"/>
  <c r="K52" i="19"/>
  <c r="M52" i="19" s="1"/>
  <c r="N52" i="19" s="1"/>
  <c r="K76" i="19"/>
  <c r="M76" i="19" s="1"/>
  <c r="N76" i="19" s="1"/>
  <c r="O19" i="19"/>
  <c r="Q19" i="19" s="1"/>
  <c r="R19" i="19" s="1"/>
  <c r="O35" i="19"/>
  <c r="Q35" i="19" s="1"/>
  <c r="R35" i="19" s="1"/>
  <c r="O51" i="19"/>
  <c r="Q51" i="19" s="1"/>
  <c r="R51" i="19" s="1"/>
  <c r="O67" i="19"/>
  <c r="Q67" i="19" s="1"/>
  <c r="R67" i="19" s="1"/>
  <c r="K5" i="19"/>
  <c r="M5" i="19" s="1"/>
  <c r="N5" i="19" s="1"/>
  <c r="O8" i="19"/>
  <c r="Q8" i="19" s="1"/>
  <c r="R8" i="19" s="1"/>
  <c r="O24" i="19"/>
  <c r="Q24" i="19" s="1"/>
  <c r="R24" i="19" s="1"/>
  <c r="O40" i="19"/>
  <c r="Q40" i="19" s="1"/>
  <c r="R40" i="19" s="1"/>
  <c r="O56" i="19"/>
  <c r="Q56" i="19" s="1"/>
  <c r="R56" i="19" s="1"/>
  <c r="O72" i="19"/>
  <c r="Q72" i="19" s="1"/>
  <c r="R72" i="19" s="1"/>
  <c r="K10" i="19"/>
  <c r="M10" i="19" s="1"/>
  <c r="N10" i="19" s="1"/>
  <c r="K18" i="19"/>
  <c r="M18" i="19" s="1"/>
  <c r="N18" i="19" s="1"/>
  <c r="K26" i="19"/>
  <c r="M26" i="19" s="1"/>
  <c r="N26" i="19" s="1"/>
  <c r="K34" i="19"/>
  <c r="M34" i="19" s="1"/>
  <c r="N34" i="19" s="1"/>
  <c r="K42" i="19"/>
  <c r="M42" i="19" s="1"/>
  <c r="N42" i="19" s="1"/>
  <c r="K54" i="19"/>
  <c r="M54" i="19" s="1"/>
  <c r="N54" i="19" s="1"/>
  <c r="K64" i="19"/>
  <c r="M64" i="19" s="1"/>
  <c r="N64" i="19" s="1"/>
  <c r="O37" i="19"/>
  <c r="Q37" i="19" s="1"/>
  <c r="R37" i="19" s="1"/>
  <c r="O73" i="19"/>
  <c r="Q73" i="19" s="1"/>
  <c r="R73" i="19" s="1"/>
  <c r="O61" i="19"/>
  <c r="Q61" i="19" s="1"/>
  <c r="R61" i="19" s="1"/>
  <c r="O33" i="19"/>
  <c r="Q33" i="19" s="1"/>
  <c r="R33" i="19" s="1"/>
  <c r="O25" i="19"/>
  <c r="Q25" i="19" s="1"/>
  <c r="R25" i="19" s="1"/>
  <c r="O38" i="19"/>
  <c r="Q38" i="19" s="1"/>
  <c r="R38" i="19" s="1"/>
  <c r="O70" i="19"/>
  <c r="Q70" i="19" s="1"/>
  <c r="R70" i="19" s="1"/>
  <c r="K19" i="19"/>
  <c r="M19" i="19" s="1"/>
  <c r="N19" i="19" s="1"/>
  <c r="K35" i="19"/>
  <c r="M35" i="19" s="1"/>
  <c r="N35" i="19" s="1"/>
  <c r="K51" i="19"/>
  <c r="M51" i="19" s="1"/>
  <c r="N51" i="19" s="1"/>
  <c r="K67" i="19"/>
  <c r="M67" i="19" s="1"/>
  <c r="N67" i="19" s="1"/>
  <c r="K66" i="19"/>
  <c r="M66" i="19" s="1"/>
  <c r="N66" i="19" s="1"/>
  <c r="O27" i="19"/>
  <c r="Q27" i="19" s="1"/>
  <c r="R27" i="19" s="1"/>
  <c r="O59" i="19"/>
  <c r="Q59" i="19" s="1"/>
  <c r="R59" i="19" s="1"/>
  <c r="K72" i="19"/>
  <c r="M72" i="19" s="1"/>
  <c r="N72" i="19" s="1"/>
  <c r="O32" i="19"/>
  <c r="Q32" i="19" s="1"/>
  <c r="R32" i="19" s="1"/>
  <c r="O64" i="19"/>
  <c r="Q64" i="19" s="1"/>
  <c r="R64" i="19" s="1"/>
  <c r="K14" i="19"/>
  <c r="M14" i="19" s="1"/>
  <c r="N14" i="19" s="1"/>
  <c r="K30" i="19"/>
  <c r="M30" i="19" s="1"/>
  <c r="N30" i="19" s="1"/>
  <c r="K46" i="19"/>
  <c r="M46" i="19" s="1"/>
  <c r="N46" i="19" s="1"/>
  <c r="O69" i="19"/>
  <c r="Q69" i="19" s="1"/>
  <c r="R69" i="19" s="1"/>
  <c r="O6" i="19"/>
  <c r="Q6" i="19" s="1"/>
  <c r="R6" i="19" s="1"/>
  <c r="O65" i="19"/>
  <c r="Q65" i="19" s="1"/>
  <c r="R65" i="19" s="1"/>
  <c r="O42" i="19"/>
  <c r="Q42" i="19" s="1"/>
  <c r="R42" i="19" s="1"/>
  <c r="O74" i="19"/>
  <c r="Q74" i="19" s="1"/>
  <c r="R74" i="19" s="1"/>
  <c r="K29" i="19"/>
  <c r="M29" i="19" s="1"/>
  <c r="N29" i="19" s="1"/>
  <c r="K61" i="19"/>
  <c r="M61" i="19" s="1"/>
  <c r="N61" i="19" s="1"/>
  <c r="K77" i="19"/>
  <c r="M77" i="19" s="1"/>
  <c r="N77" i="19" s="1"/>
  <c r="O63" i="19"/>
  <c r="Q63" i="19" s="1"/>
  <c r="R63" i="19" s="1"/>
  <c r="O36" i="19"/>
  <c r="Q36" i="19" s="1"/>
  <c r="R36" i="19" s="1"/>
  <c r="K16" i="19"/>
  <c r="M16" i="19" s="1"/>
  <c r="N16" i="19" s="1"/>
  <c r="K40" i="19"/>
  <c r="M40" i="19" s="1"/>
  <c r="N40" i="19" s="1"/>
  <c r="O9" i="19"/>
  <c r="Q9" i="19" s="1"/>
  <c r="R9" i="19" s="1"/>
  <c r="O41" i="19"/>
  <c r="Q41" i="19" s="1"/>
  <c r="R41" i="19" s="1"/>
  <c r="O18" i="19"/>
  <c r="Q18" i="19" s="1"/>
  <c r="R18" i="19" s="1"/>
  <c r="O34" i="19"/>
  <c r="Q34" i="19" s="1"/>
  <c r="R34" i="19" s="1"/>
  <c r="O50" i="19"/>
  <c r="Q50" i="19" s="1"/>
  <c r="R50" i="19" s="1"/>
  <c r="O66" i="19"/>
  <c r="Q66" i="19" s="1"/>
  <c r="R66" i="19" s="1"/>
  <c r="K9" i="19"/>
  <c r="M9" i="19" s="1"/>
  <c r="N9" i="19" s="1"/>
  <c r="K17" i="19"/>
  <c r="M17" i="19" s="1"/>
  <c r="N17" i="19" s="1"/>
  <c r="K25" i="19"/>
  <c r="M25" i="19" s="1"/>
  <c r="N25" i="19" s="1"/>
  <c r="K33" i="19"/>
  <c r="M33" i="19" s="1"/>
  <c r="N33" i="19" s="1"/>
  <c r="K41" i="19"/>
  <c r="M41" i="19" s="1"/>
  <c r="N41" i="19" s="1"/>
  <c r="K49" i="19"/>
  <c r="M49" i="19" s="1"/>
  <c r="N49" i="19" s="1"/>
  <c r="K57" i="19"/>
  <c r="M57" i="19" s="1"/>
  <c r="N57" i="19" s="1"/>
  <c r="K65" i="19"/>
  <c r="M65" i="19" s="1"/>
  <c r="N65" i="19" s="1"/>
  <c r="K73" i="19"/>
  <c r="M73" i="19" s="1"/>
  <c r="N73" i="19" s="1"/>
  <c r="K62" i="19"/>
  <c r="M62" i="19" s="1"/>
  <c r="N62" i="19" s="1"/>
  <c r="O7" i="19"/>
  <c r="Q7" i="19" s="1"/>
  <c r="R7" i="19" s="1"/>
  <c r="O23" i="19"/>
  <c r="Q23" i="19" s="1"/>
  <c r="R23" i="19" s="1"/>
  <c r="O39" i="19"/>
  <c r="Q39" i="19" s="1"/>
  <c r="R39" i="19" s="1"/>
  <c r="O55" i="19"/>
  <c r="Q55" i="19" s="1"/>
  <c r="R55" i="19" s="1"/>
  <c r="O71" i="19"/>
  <c r="Q71" i="19" s="1"/>
  <c r="R71" i="19" s="1"/>
  <c r="K50" i="19"/>
  <c r="M50" i="19" s="1"/>
  <c r="N50" i="19" s="1"/>
  <c r="O12" i="19"/>
  <c r="Q12" i="19" s="1"/>
  <c r="R12" i="19" s="1"/>
  <c r="O28" i="19"/>
  <c r="Q28" i="19" s="1"/>
  <c r="R28" i="19" s="1"/>
  <c r="O44" i="19"/>
  <c r="Q44" i="19" s="1"/>
  <c r="R44" i="19" s="1"/>
  <c r="O60" i="19"/>
  <c r="Q60" i="19" s="1"/>
  <c r="R60" i="19" s="1"/>
  <c r="O76" i="19"/>
  <c r="Q76" i="19" s="1"/>
  <c r="R76" i="19" s="1"/>
  <c r="K12" i="19"/>
  <c r="M12" i="19" s="1"/>
  <c r="N12" i="19" s="1"/>
  <c r="K20" i="19"/>
  <c r="M20" i="19" s="1"/>
  <c r="N20" i="19" s="1"/>
  <c r="K28" i="19"/>
  <c r="M28" i="19" s="1"/>
  <c r="N28" i="19" s="1"/>
  <c r="K36" i="19"/>
  <c r="M36" i="19" s="1"/>
  <c r="N36" i="19" s="1"/>
  <c r="K44" i="19"/>
  <c r="M44" i="19" s="1"/>
  <c r="N44" i="19" s="1"/>
  <c r="K56" i="19"/>
  <c r="M56" i="19" s="1"/>
  <c r="N56" i="19" s="1"/>
  <c r="K68" i="19"/>
  <c r="M68" i="19" s="1"/>
  <c r="N68" i="19" s="1"/>
  <c r="O53" i="19"/>
  <c r="Q53" i="19" s="1"/>
  <c r="R53" i="19" s="1"/>
  <c r="O13" i="19"/>
  <c r="Q13" i="19" s="1"/>
  <c r="R13" i="19" s="1"/>
  <c r="O77" i="19"/>
  <c r="Q77" i="19" s="1"/>
  <c r="R77" i="19" s="1"/>
  <c r="O49" i="19"/>
  <c r="Q49" i="19" s="1"/>
  <c r="R49" i="19" s="1"/>
  <c r="O17" i="19"/>
  <c r="Q17" i="19" s="1"/>
  <c r="R17" i="19" s="1"/>
  <c r="K820" i="34" l="1"/>
  <c r="K819" i="34"/>
  <c r="K821" i="34"/>
  <c r="K822" i="34"/>
  <c r="K823" i="34"/>
  <c r="K824" i="34"/>
  <c r="K825" i="34"/>
  <c r="K826" i="34"/>
  <c r="K827" i="34"/>
  <c r="K828" i="34"/>
  <c r="K818" i="34"/>
  <c r="I819" i="34"/>
  <c r="J819" i="34"/>
  <c r="I820" i="34"/>
  <c r="J820" i="34"/>
  <c r="I821" i="34"/>
  <c r="J821" i="34"/>
  <c r="I822" i="34"/>
  <c r="J822" i="34"/>
  <c r="I823" i="34"/>
  <c r="J823" i="34"/>
  <c r="I824" i="34"/>
  <c r="J824" i="34"/>
  <c r="I825" i="34"/>
  <c r="J825" i="34"/>
  <c r="I826" i="34"/>
  <c r="J826" i="34"/>
  <c r="I827" i="34"/>
  <c r="J827" i="34"/>
  <c r="I828" i="34"/>
  <c r="J828" i="34"/>
  <c r="J818" i="34"/>
  <c r="I818" i="34"/>
  <c r="H819" i="34"/>
  <c r="H820" i="34"/>
  <c r="H821" i="34"/>
  <c r="H822" i="34"/>
  <c r="H823" i="34"/>
  <c r="H824" i="34"/>
  <c r="H825" i="34"/>
  <c r="H826" i="34"/>
  <c r="H827" i="34"/>
  <c r="AI78" i="34" l="1"/>
  <c r="AK78" i="34" s="1"/>
  <c r="AF78" i="34"/>
  <c r="AH78" i="34" s="1"/>
  <c r="AC78" i="34"/>
  <c r="AE78" i="34" s="1"/>
  <c r="AU78" i="34"/>
  <c r="AW78" i="34" s="1"/>
  <c r="BA78" i="34"/>
  <c r="BC78" i="34" s="1"/>
  <c r="AX78" i="34"/>
  <c r="AZ78" i="34" s="1"/>
  <c r="AR78" i="34"/>
  <c r="AT78" i="34" s="1"/>
  <c r="AO78" i="34"/>
  <c r="AQ78" i="34" s="1"/>
  <c r="AL78" i="34"/>
  <c r="AN78" i="34" s="1"/>
  <c r="BZ8" i="34"/>
  <c r="CB8" i="34" s="1"/>
  <c r="BZ12" i="34"/>
  <c r="CB12" i="34" s="1"/>
  <c r="BZ16" i="34"/>
  <c r="CB16" i="34" s="1"/>
  <c r="BZ20" i="34"/>
  <c r="CB20" i="34" s="1"/>
  <c r="BZ24" i="34"/>
  <c r="CB24" i="34" s="1"/>
  <c r="BZ28" i="34"/>
  <c r="CB28" i="34" s="1"/>
  <c r="BZ32" i="34"/>
  <c r="CB32" i="34" s="1"/>
  <c r="BZ36" i="34"/>
  <c r="CB36" i="34" s="1"/>
  <c r="BZ40" i="34"/>
  <c r="CB40" i="34" s="1"/>
  <c r="BZ44" i="34"/>
  <c r="CB44" i="34" s="1"/>
  <c r="BZ48" i="34"/>
  <c r="CB48" i="34" s="1"/>
  <c r="BZ52" i="34"/>
  <c r="CB52" i="34" s="1"/>
  <c r="BZ56" i="34"/>
  <c r="CB56" i="34" s="1"/>
  <c r="BZ60" i="34"/>
  <c r="CB60" i="34" s="1"/>
  <c r="BZ64" i="34"/>
  <c r="CB64" i="34" s="1"/>
  <c r="BZ68" i="34"/>
  <c r="CB68" i="34" s="1"/>
  <c r="BZ72" i="34"/>
  <c r="CB72" i="34" s="1"/>
  <c r="BZ76" i="34"/>
  <c r="CB76" i="34" s="1"/>
  <c r="BZ5" i="34"/>
  <c r="CB5" i="34" s="1"/>
  <c r="BZ10" i="34"/>
  <c r="CB10" i="34" s="1"/>
  <c r="BZ15" i="34"/>
  <c r="CB15" i="34" s="1"/>
  <c r="BZ21" i="34"/>
  <c r="CB21" i="34" s="1"/>
  <c r="BZ26" i="34"/>
  <c r="CB26" i="34" s="1"/>
  <c r="BZ31" i="34"/>
  <c r="CB31" i="34" s="1"/>
  <c r="BZ37" i="34"/>
  <c r="CB37" i="34" s="1"/>
  <c r="BZ42" i="34"/>
  <c r="CB42" i="34" s="1"/>
  <c r="BZ47" i="34"/>
  <c r="CB47" i="34" s="1"/>
  <c r="BZ53" i="34"/>
  <c r="CB53" i="34" s="1"/>
  <c r="BZ58" i="34"/>
  <c r="CB58" i="34" s="1"/>
  <c r="BZ63" i="34"/>
  <c r="CB63" i="34" s="1"/>
  <c r="BZ69" i="34"/>
  <c r="CB69" i="34" s="1"/>
  <c r="BZ74" i="34"/>
  <c r="CB74" i="34" s="1"/>
  <c r="BZ6" i="34"/>
  <c r="CB6" i="34" s="1"/>
  <c r="BZ11" i="34"/>
  <c r="CB11" i="34" s="1"/>
  <c r="BZ17" i="34"/>
  <c r="CB17" i="34" s="1"/>
  <c r="BZ22" i="34"/>
  <c r="CB22" i="34" s="1"/>
  <c r="BZ27" i="34"/>
  <c r="CB27" i="34" s="1"/>
  <c r="BZ33" i="34"/>
  <c r="CB33" i="34" s="1"/>
  <c r="BZ38" i="34"/>
  <c r="CB38" i="34" s="1"/>
  <c r="BZ43" i="34"/>
  <c r="CB43" i="34" s="1"/>
  <c r="BZ49" i="34"/>
  <c r="CB49" i="34" s="1"/>
  <c r="BZ54" i="34"/>
  <c r="CB54" i="34" s="1"/>
  <c r="BZ59" i="34"/>
  <c r="CB59" i="34" s="1"/>
  <c r="BZ65" i="34"/>
  <c r="CB65" i="34" s="1"/>
  <c r="BZ70" i="34"/>
  <c r="CB70" i="34" s="1"/>
  <c r="BZ75" i="34"/>
  <c r="CB75" i="34" s="1"/>
  <c r="BZ13" i="34"/>
  <c r="CB13" i="34" s="1"/>
  <c r="BZ23" i="34"/>
  <c r="CB23" i="34" s="1"/>
  <c r="BZ34" i="34"/>
  <c r="CB34" i="34" s="1"/>
  <c r="BZ45" i="34"/>
  <c r="CB45" i="34" s="1"/>
  <c r="BZ55" i="34"/>
  <c r="CB55" i="34" s="1"/>
  <c r="BZ66" i="34"/>
  <c r="CB66" i="34" s="1"/>
  <c r="BZ77" i="34"/>
  <c r="CB77" i="34" s="1"/>
  <c r="BZ14" i="34"/>
  <c r="CB14" i="34" s="1"/>
  <c r="BZ25" i="34"/>
  <c r="CB25" i="34" s="1"/>
  <c r="BZ35" i="34"/>
  <c r="CB35" i="34" s="1"/>
  <c r="BZ46" i="34"/>
  <c r="CB46" i="34" s="1"/>
  <c r="BZ57" i="34"/>
  <c r="CB57" i="34" s="1"/>
  <c r="BZ67" i="34"/>
  <c r="CB67" i="34" s="1"/>
  <c r="BZ18" i="34"/>
  <c r="CB18" i="34" s="1"/>
  <c r="BZ39" i="34"/>
  <c r="CB39" i="34" s="1"/>
  <c r="BZ61" i="34"/>
  <c r="CB61" i="34" s="1"/>
  <c r="BZ7" i="34"/>
  <c r="CB7" i="34" s="1"/>
  <c r="BZ29" i="34"/>
  <c r="CB29" i="34" s="1"/>
  <c r="BZ50" i="34"/>
  <c r="CB50" i="34" s="1"/>
  <c r="BZ71" i="34"/>
  <c r="CB71" i="34" s="1"/>
  <c r="BZ19" i="34"/>
  <c r="CB19" i="34" s="1"/>
  <c r="BZ41" i="34"/>
  <c r="CB41" i="34" s="1"/>
  <c r="BZ62" i="34"/>
  <c r="CB62" i="34" s="1"/>
  <c r="BZ4" i="34"/>
  <c r="CB4" i="34" s="1"/>
  <c r="BZ51" i="34"/>
  <c r="CB51" i="34" s="1"/>
  <c r="BZ73" i="34"/>
  <c r="CB73" i="34" s="1"/>
  <c r="BZ9" i="34"/>
  <c r="CB9" i="34" s="1"/>
  <c r="BZ30" i="34"/>
  <c r="CB30" i="34" s="1"/>
  <c r="BK6" i="34"/>
  <c r="BM6" i="34" s="1"/>
  <c r="BK10" i="34"/>
  <c r="BM10" i="34" s="1"/>
  <c r="BK14" i="34"/>
  <c r="BM14" i="34" s="1"/>
  <c r="BK18" i="34"/>
  <c r="BM18" i="34" s="1"/>
  <c r="BK22" i="34"/>
  <c r="BM22" i="34" s="1"/>
  <c r="BK26" i="34"/>
  <c r="BM26" i="34" s="1"/>
  <c r="BK30" i="34"/>
  <c r="BM30" i="34" s="1"/>
  <c r="BK34" i="34"/>
  <c r="BM34" i="34" s="1"/>
  <c r="BK38" i="34"/>
  <c r="BM38" i="34" s="1"/>
  <c r="BK42" i="34"/>
  <c r="BM42" i="34" s="1"/>
  <c r="BK46" i="34"/>
  <c r="BM46" i="34" s="1"/>
  <c r="BK8" i="34"/>
  <c r="BM8" i="34" s="1"/>
  <c r="BK13" i="34"/>
  <c r="BM13" i="34" s="1"/>
  <c r="BK19" i="34"/>
  <c r="BM19" i="34" s="1"/>
  <c r="BK24" i="34"/>
  <c r="BM24" i="34" s="1"/>
  <c r="BK29" i="34"/>
  <c r="BM29" i="34" s="1"/>
  <c r="BK35" i="34"/>
  <c r="BM35" i="34" s="1"/>
  <c r="BK40" i="34"/>
  <c r="BM40" i="34" s="1"/>
  <c r="BK45" i="34"/>
  <c r="BM45" i="34" s="1"/>
  <c r="BK50" i="34"/>
  <c r="BM50" i="34" s="1"/>
  <c r="BK54" i="34"/>
  <c r="BM54" i="34" s="1"/>
  <c r="BK58" i="34"/>
  <c r="BM58" i="34" s="1"/>
  <c r="BK62" i="34"/>
  <c r="BM62" i="34" s="1"/>
  <c r="BK66" i="34"/>
  <c r="BM66" i="34" s="1"/>
  <c r="BK70" i="34"/>
  <c r="BM70" i="34" s="1"/>
  <c r="BK74" i="34"/>
  <c r="BM74" i="34" s="1"/>
  <c r="BK5" i="34"/>
  <c r="BM5" i="34" s="1"/>
  <c r="BK11" i="34"/>
  <c r="BM11" i="34" s="1"/>
  <c r="BK16" i="34"/>
  <c r="BM16" i="34" s="1"/>
  <c r="BK21" i="34"/>
  <c r="BM21" i="34" s="1"/>
  <c r="BK27" i="34"/>
  <c r="BM27" i="34" s="1"/>
  <c r="BK32" i="34"/>
  <c r="BM32" i="34" s="1"/>
  <c r="BK37" i="34"/>
  <c r="BM37" i="34" s="1"/>
  <c r="BK43" i="34"/>
  <c r="BM43" i="34" s="1"/>
  <c r="BK48" i="34"/>
  <c r="BM48" i="34" s="1"/>
  <c r="BK52" i="34"/>
  <c r="BM52" i="34" s="1"/>
  <c r="BK56" i="34"/>
  <c r="BM56" i="34" s="1"/>
  <c r="BK60" i="34"/>
  <c r="BM60" i="34" s="1"/>
  <c r="BK64" i="34"/>
  <c r="BM64" i="34" s="1"/>
  <c r="BK68" i="34"/>
  <c r="BM68" i="34" s="1"/>
  <c r="BK72" i="34"/>
  <c r="BM72" i="34" s="1"/>
  <c r="BK76" i="34"/>
  <c r="BM76" i="34" s="1"/>
  <c r="BK9" i="34"/>
  <c r="BM9" i="34" s="1"/>
  <c r="BK15" i="34"/>
  <c r="BM15" i="34" s="1"/>
  <c r="BK20" i="34"/>
  <c r="BM20" i="34" s="1"/>
  <c r="BK25" i="34"/>
  <c r="BM25" i="34" s="1"/>
  <c r="BK31" i="34"/>
  <c r="BM31" i="34" s="1"/>
  <c r="BK36" i="34"/>
  <c r="BM36" i="34" s="1"/>
  <c r="BK41" i="34"/>
  <c r="BM41" i="34" s="1"/>
  <c r="BK47" i="34"/>
  <c r="BM47" i="34" s="1"/>
  <c r="BK51" i="34"/>
  <c r="BM51" i="34" s="1"/>
  <c r="BK55" i="34"/>
  <c r="BM55" i="34" s="1"/>
  <c r="BK59" i="34"/>
  <c r="BM59" i="34" s="1"/>
  <c r="BK63" i="34"/>
  <c r="BM63" i="34" s="1"/>
  <c r="BK67" i="34"/>
  <c r="BM67" i="34" s="1"/>
  <c r="BK71" i="34"/>
  <c r="BM71" i="34" s="1"/>
  <c r="BK75" i="34"/>
  <c r="BM75" i="34" s="1"/>
  <c r="BK12" i="34"/>
  <c r="BM12" i="34" s="1"/>
  <c r="BK33" i="34"/>
  <c r="BM33" i="34" s="1"/>
  <c r="BK53" i="34"/>
  <c r="BM53" i="34" s="1"/>
  <c r="BK69" i="34"/>
  <c r="BM69" i="34" s="1"/>
  <c r="BK17" i="34"/>
  <c r="BM17" i="34" s="1"/>
  <c r="BK39" i="34"/>
  <c r="BM39" i="34" s="1"/>
  <c r="BK57" i="34"/>
  <c r="BM57" i="34" s="1"/>
  <c r="BK73" i="34"/>
  <c r="BM73" i="34" s="1"/>
  <c r="BK23" i="34"/>
  <c r="BM23" i="34" s="1"/>
  <c r="BK44" i="34"/>
  <c r="BM44" i="34" s="1"/>
  <c r="BK61" i="34"/>
  <c r="BM61" i="34" s="1"/>
  <c r="BK77" i="34"/>
  <c r="BM77" i="34" s="1"/>
  <c r="BK28" i="34"/>
  <c r="BM28" i="34" s="1"/>
  <c r="BK49" i="34"/>
  <c r="BM49" i="34" s="1"/>
  <c r="BK7" i="34"/>
  <c r="BM7" i="34" s="1"/>
  <c r="BK65" i="34"/>
  <c r="BM65" i="34" s="1"/>
  <c r="BK4" i="34"/>
  <c r="BM4" i="34" s="1"/>
  <c r="CF5" i="34"/>
  <c r="CH5" i="34" s="1"/>
  <c r="CF6" i="34"/>
  <c r="CH6" i="34" s="1"/>
  <c r="CF7" i="34"/>
  <c r="CH7" i="34" s="1"/>
  <c r="CF8" i="34"/>
  <c r="CH8" i="34" s="1"/>
  <c r="CF12" i="34"/>
  <c r="CH12" i="34" s="1"/>
  <c r="CF16" i="34"/>
  <c r="CH16" i="34" s="1"/>
  <c r="CF20" i="34"/>
  <c r="CH20" i="34" s="1"/>
  <c r="CF24" i="34"/>
  <c r="CH24" i="34" s="1"/>
  <c r="CF28" i="34"/>
  <c r="CH28" i="34" s="1"/>
  <c r="CF32" i="34"/>
  <c r="CH32" i="34" s="1"/>
  <c r="CF36" i="34"/>
  <c r="CH36" i="34" s="1"/>
  <c r="CF40" i="34"/>
  <c r="CH40" i="34" s="1"/>
  <c r="CF44" i="34"/>
  <c r="CH44" i="34" s="1"/>
  <c r="CF48" i="34"/>
  <c r="CH48" i="34" s="1"/>
  <c r="CF52" i="34"/>
  <c r="CH52" i="34" s="1"/>
  <c r="CF56" i="34"/>
  <c r="CH56" i="34" s="1"/>
  <c r="CF60" i="34"/>
  <c r="CH60" i="34" s="1"/>
  <c r="CF64" i="34"/>
  <c r="CH64" i="34" s="1"/>
  <c r="CF68" i="34"/>
  <c r="CH68" i="34" s="1"/>
  <c r="CF72" i="34"/>
  <c r="CH72" i="34" s="1"/>
  <c r="CF76" i="34"/>
  <c r="CH76" i="34" s="1"/>
  <c r="CF9" i="34"/>
  <c r="CH9" i="34" s="1"/>
  <c r="CF14" i="34"/>
  <c r="CH14" i="34" s="1"/>
  <c r="CF19" i="34"/>
  <c r="CH19" i="34" s="1"/>
  <c r="CF25" i="34"/>
  <c r="CH25" i="34" s="1"/>
  <c r="CF30" i="34"/>
  <c r="CH30" i="34" s="1"/>
  <c r="CF35" i="34"/>
  <c r="CH35" i="34" s="1"/>
  <c r="CF41" i="34"/>
  <c r="CH41" i="34" s="1"/>
  <c r="CF46" i="34"/>
  <c r="CH46" i="34" s="1"/>
  <c r="CF51" i="34"/>
  <c r="CH51" i="34" s="1"/>
  <c r="CF57" i="34"/>
  <c r="CH57" i="34" s="1"/>
  <c r="CF62" i="34"/>
  <c r="CH62" i="34" s="1"/>
  <c r="CF67" i="34"/>
  <c r="CH67" i="34" s="1"/>
  <c r="CF73" i="34"/>
  <c r="CH73" i="34" s="1"/>
  <c r="CF10" i="34"/>
  <c r="CH10" i="34" s="1"/>
  <c r="CF15" i="34"/>
  <c r="CH15" i="34" s="1"/>
  <c r="CF21" i="34"/>
  <c r="CH21" i="34" s="1"/>
  <c r="CF26" i="34"/>
  <c r="CH26" i="34" s="1"/>
  <c r="CF31" i="34"/>
  <c r="CH31" i="34" s="1"/>
  <c r="CF37" i="34"/>
  <c r="CH37" i="34" s="1"/>
  <c r="CF42" i="34"/>
  <c r="CH42" i="34" s="1"/>
  <c r="CF47" i="34"/>
  <c r="CH47" i="34" s="1"/>
  <c r="CF53" i="34"/>
  <c r="CH53" i="34" s="1"/>
  <c r="CF58" i="34"/>
  <c r="CH58" i="34" s="1"/>
  <c r="CF63" i="34"/>
  <c r="CH63" i="34" s="1"/>
  <c r="CF69" i="34"/>
  <c r="CH69" i="34" s="1"/>
  <c r="CF74" i="34"/>
  <c r="CH74" i="34" s="1"/>
  <c r="CF11" i="34"/>
  <c r="CH11" i="34" s="1"/>
  <c r="CF22" i="34"/>
  <c r="CH22" i="34" s="1"/>
  <c r="CF33" i="34"/>
  <c r="CH33" i="34" s="1"/>
  <c r="CF43" i="34"/>
  <c r="CH43" i="34" s="1"/>
  <c r="CF54" i="34"/>
  <c r="CH54" i="34" s="1"/>
  <c r="CF65" i="34"/>
  <c r="CH65" i="34" s="1"/>
  <c r="CF75" i="34"/>
  <c r="CH75" i="34" s="1"/>
  <c r="CF13" i="34"/>
  <c r="CH13" i="34" s="1"/>
  <c r="CF23" i="34"/>
  <c r="CH23" i="34" s="1"/>
  <c r="CF34" i="34"/>
  <c r="CH34" i="34" s="1"/>
  <c r="CF45" i="34"/>
  <c r="CH45" i="34" s="1"/>
  <c r="CF55" i="34"/>
  <c r="CH55" i="34" s="1"/>
  <c r="CF66" i="34"/>
  <c r="CH66" i="34" s="1"/>
  <c r="CF77" i="34"/>
  <c r="CH77" i="34" s="1"/>
  <c r="CF17" i="34"/>
  <c r="CH17" i="34" s="1"/>
  <c r="CF38" i="34"/>
  <c r="CH38" i="34" s="1"/>
  <c r="CF59" i="34"/>
  <c r="CH59" i="34" s="1"/>
  <c r="CF27" i="34"/>
  <c r="CH27" i="34" s="1"/>
  <c r="CF49" i="34"/>
  <c r="CH49" i="34" s="1"/>
  <c r="CF70" i="34"/>
  <c r="CH70" i="34" s="1"/>
  <c r="CF18" i="34"/>
  <c r="CH18" i="34" s="1"/>
  <c r="CF39" i="34"/>
  <c r="CH39" i="34" s="1"/>
  <c r="CF61" i="34"/>
  <c r="CH61" i="34" s="1"/>
  <c r="CF29" i="34"/>
  <c r="CH29" i="34" s="1"/>
  <c r="CF4" i="34"/>
  <c r="CH4" i="34" s="1"/>
  <c r="CF50" i="34"/>
  <c r="CH50" i="34" s="1"/>
  <c r="CF71" i="34"/>
  <c r="CH71" i="34" s="1"/>
  <c r="BT8" i="34"/>
  <c r="BV8" i="34" s="1"/>
  <c r="BT12" i="34"/>
  <c r="BV12" i="34" s="1"/>
  <c r="BT16" i="34"/>
  <c r="BV16" i="34" s="1"/>
  <c r="BT20" i="34"/>
  <c r="BV20" i="34" s="1"/>
  <c r="BT24" i="34"/>
  <c r="BV24" i="34" s="1"/>
  <c r="BT28" i="34"/>
  <c r="BV28" i="34" s="1"/>
  <c r="BT32" i="34"/>
  <c r="BV32" i="34" s="1"/>
  <c r="BT36" i="34"/>
  <c r="BV36" i="34" s="1"/>
  <c r="BT40" i="34"/>
  <c r="BV40" i="34" s="1"/>
  <c r="BT44" i="34"/>
  <c r="BV44" i="34" s="1"/>
  <c r="BT48" i="34"/>
  <c r="BV48" i="34" s="1"/>
  <c r="BT6" i="34"/>
  <c r="BV6" i="34" s="1"/>
  <c r="BT11" i="34"/>
  <c r="BV11" i="34" s="1"/>
  <c r="BT17" i="34"/>
  <c r="BV17" i="34" s="1"/>
  <c r="BT22" i="34"/>
  <c r="BV22" i="34" s="1"/>
  <c r="BT27" i="34"/>
  <c r="BV27" i="34" s="1"/>
  <c r="BT33" i="34"/>
  <c r="BV33" i="34" s="1"/>
  <c r="BT38" i="34"/>
  <c r="BV38" i="34" s="1"/>
  <c r="BT43" i="34"/>
  <c r="BV43" i="34" s="1"/>
  <c r="BT49" i="34"/>
  <c r="BV49" i="34" s="1"/>
  <c r="BT53" i="34"/>
  <c r="BV53" i="34" s="1"/>
  <c r="BT57" i="34"/>
  <c r="BV57" i="34" s="1"/>
  <c r="BT61" i="34"/>
  <c r="BV61" i="34" s="1"/>
  <c r="BT65" i="34"/>
  <c r="BV65" i="34" s="1"/>
  <c r="BT69" i="34"/>
  <c r="BV69" i="34" s="1"/>
  <c r="BT73" i="34"/>
  <c r="BV73" i="34" s="1"/>
  <c r="BT77" i="34"/>
  <c r="BV77" i="34" s="1"/>
  <c r="BT7" i="34"/>
  <c r="BV7" i="34" s="1"/>
  <c r="BT14" i="34"/>
  <c r="BV14" i="34" s="1"/>
  <c r="BT21" i="34"/>
  <c r="BV21" i="34" s="1"/>
  <c r="BT29" i="34"/>
  <c r="BV29" i="34" s="1"/>
  <c r="BT35" i="34"/>
  <c r="BV35" i="34" s="1"/>
  <c r="BT42" i="34"/>
  <c r="BV42" i="34" s="1"/>
  <c r="BT50" i="34"/>
  <c r="BV50" i="34" s="1"/>
  <c r="BT55" i="34"/>
  <c r="BV55" i="34" s="1"/>
  <c r="BT60" i="34"/>
  <c r="BV60" i="34" s="1"/>
  <c r="BT66" i="34"/>
  <c r="BV66" i="34" s="1"/>
  <c r="BT71" i="34"/>
  <c r="BV71" i="34" s="1"/>
  <c r="BT76" i="34"/>
  <c r="BV76" i="34" s="1"/>
  <c r="BT9" i="34"/>
  <c r="BV9" i="34" s="1"/>
  <c r="BT15" i="34"/>
  <c r="BV15" i="34" s="1"/>
  <c r="BT23" i="34"/>
  <c r="BV23" i="34" s="1"/>
  <c r="BT30" i="34"/>
  <c r="BV30" i="34" s="1"/>
  <c r="BT37" i="34"/>
  <c r="BV37" i="34" s="1"/>
  <c r="BT45" i="34"/>
  <c r="BV45" i="34" s="1"/>
  <c r="BT51" i="34"/>
  <c r="BV51" i="34" s="1"/>
  <c r="BT56" i="34"/>
  <c r="BV56" i="34" s="1"/>
  <c r="BT62" i="34"/>
  <c r="BV62" i="34" s="1"/>
  <c r="BT67" i="34"/>
  <c r="BV67" i="34" s="1"/>
  <c r="BT72" i="34"/>
  <c r="BV72" i="34" s="1"/>
  <c r="BT18" i="34"/>
  <c r="BV18" i="34" s="1"/>
  <c r="BT31" i="34"/>
  <c r="BV31" i="34" s="1"/>
  <c r="BT46" i="34"/>
  <c r="BV46" i="34" s="1"/>
  <c r="BT58" i="34"/>
  <c r="BV58" i="34" s="1"/>
  <c r="BT68" i="34"/>
  <c r="BV68" i="34" s="1"/>
  <c r="BT10" i="34"/>
  <c r="BV10" i="34" s="1"/>
  <c r="BT25" i="34"/>
  <c r="BV25" i="34" s="1"/>
  <c r="BT39" i="34"/>
  <c r="BV39" i="34" s="1"/>
  <c r="BT52" i="34"/>
  <c r="BV52" i="34" s="1"/>
  <c r="BT63" i="34"/>
  <c r="BV63" i="34" s="1"/>
  <c r="BT74" i="34"/>
  <c r="BV74" i="34" s="1"/>
  <c r="BT5" i="34"/>
  <c r="BV5" i="34" s="1"/>
  <c r="BT19" i="34"/>
  <c r="BV19" i="34" s="1"/>
  <c r="BT34" i="34"/>
  <c r="BV34" i="34" s="1"/>
  <c r="BT47" i="34"/>
  <c r="BV47" i="34" s="1"/>
  <c r="BT59" i="34"/>
  <c r="BV59" i="34" s="1"/>
  <c r="BT70" i="34"/>
  <c r="BV70" i="34" s="1"/>
  <c r="BT41" i="34"/>
  <c r="BV41" i="34" s="1"/>
  <c r="BT54" i="34"/>
  <c r="BV54" i="34" s="1"/>
  <c r="BT13" i="34"/>
  <c r="BV13" i="34" s="1"/>
  <c r="BT64" i="34"/>
  <c r="BV64" i="34" s="1"/>
  <c r="BT4" i="34"/>
  <c r="BV4" i="34" s="1"/>
  <c r="BT26" i="34"/>
  <c r="BV26" i="34" s="1"/>
  <c r="BT75" i="34"/>
  <c r="BV75" i="34" s="1"/>
  <c r="BH8" i="34"/>
  <c r="BJ8" i="34" s="1"/>
  <c r="BH12" i="34"/>
  <c r="BJ12" i="34" s="1"/>
  <c r="BH16" i="34"/>
  <c r="BJ16" i="34" s="1"/>
  <c r="BH20" i="34"/>
  <c r="BJ20" i="34" s="1"/>
  <c r="BH24" i="34"/>
  <c r="BJ24" i="34" s="1"/>
  <c r="BH28" i="34"/>
  <c r="BJ28" i="34" s="1"/>
  <c r="BH32" i="34"/>
  <c r="BJ32" i="34" s="1"/>
  <c r="BH36" i="34"/>
  <c r="BJ36" i="34" s="1"/>
  <c r="BH40" i="34"/>
  <c r="BJ40" i="34" s="1"/>
  <c r="BH44" i="34"/>
  <c r="BJ44" i="34" s="1"/>
  <c r="BH48" i="34"/>
  <c r="BJ48" i="34" s="1"/>
  <c r="BH52" i="34"/>
  <c r="BJ52" i="34" s="1"/>
  <c r="BH56" i="34"/>
  <c r="BJ56" i="34" s="1"/>
  <c r="BH60" i="34"/>
  <c r="BJ60" i="34" s="1"/>
  <c r="BH64" i="34"/>
  <c r="BJ64" i="34" s="1"/>
  <c r="BH68" i="34"/>
  <c r="BJ68" i="34" s="1"/>
  <c r="BH72" i="34"/>
  <c r="BJ72" i="34" s="1"/>
  <c r="BH76" i="34"/>
  <c r="BJ76" i="34" s="1"/>
  <c r="BH6" i="34"/>
  <c r="BJ6" i="34" s="1"/>
  <c r="BH10" i="34"/>
  <c r="BJ10" i="34" s="1"/>
  <c r="BH14" i="34"/>
  <c r="BJ14" i="34" s="1"/>
  <c r="BH18" i="34"/>
  <c r="BJ18" i="34" s="1"/>
  <c r="BH22" i="34"/>
  <c r="BJ22" i="34" s="1"/>
  <c r="BH26" i="34"/>
  <c r="BJ26" i="34" s="1"/>
  <c r="BH30" i="34"/>
  <c r="BJ30" i="34" s="1"/>
  <c r="BH34" i="34"/>
  <c r="BJ34" i="34" s="1"/>
  <c r="BH38" i="34"/>
  <c r="BJ38" i="34" s="1"/>
  <c r="BH42" i="34"/>
  <c r="BJ42" i="34" s="1"/>
  <c r="BH46" i="34"/>
  <c r="BJ46" i="34" s="1"/>
  <c r="BH50" i="34"/>
  <c r="BJ50" i="34" s="1"/>
  <c r="BH5" i="34"/>
  <c r="BJ5" i="34" s="1"/>
  <c r="BH9" i="34"/>
  <c r="BJ9" i="34" s="1"/>
  <c r="BH13" i="34"/>
  <c r="BJ13" i="34" s="1"/>
  <c r="BH17" i="34"/>
  <c r="BJ17" i="34" s="1"/>
  <c r="BH21" i="34"/>
  <c r="BJ21" i="34" s="1"/>
  <c r="BH25" i="34"/>
  <c r="BJ25" i="34" s="1"/>
  <c r="BH29" i="34"/>
  <c r="BJ29" i="34" s="1"/>
  <c r="BH33" i="34"/>
  <c r="BJ33" i="34" s="1"/>
  <c r="BH37" i="34"/>
  <c r="BJ37" i="34" s="1"/>
  <c r="BH41" i="34"/>
  <c r="BJ41" i="34" s="1"/>
  <c r="BH45" i="34"/>
  <c r="BJ45" i="34" s="1"/>
  <c r="BH49" i="34"/>
  <c r="BJ49" i="34" s="1"/>
  <c r="BH53" i="34"/>
  <c r="BJ53" i="34" s="1"/>
  <c r="BH57" i="34"/>
  <c r="BJ57" i="34" s="1"/>
  <c r="BH61" i="34"/>
  <c r="BJ61" i="34" s="1"/>
  <c r="BH65" i="34"/>
  <c r="BJ65" i="34" s="1"/>
  <c r="BH69" i="34"/>
  <c r="BJ69" i="34" s="1"/>
  <c r="BH73" i="34"/>
  <c r="BJ73" i="34" s="1"/>
  <c r="BH77" i="34"/>
  <c r="BJ77" i="34" s="1"/>
  <c r="BH11" i="34"/>
  <c r="BJ11" i="34" s="1"/>
  <c r="BH27" i="34"/>
  <c r="BJ27" i="34" s="1"/>
  <c r="BH43" i="34"/>
  <c r="BJ43" i="34" s="1"/>
  <c r="BH55" i="34"/>
  <c r="BJ55" i="34" s="1"/>
  <c r="BH63" i="34"/>
  <c r="BJ63" i="34" s="1"/>
  <c r="BH71" i="34"/>
  <c r="BJ71" i="34" s="1"/>
  <c r="BH4" i="34"/>
  <c r="BJ4" i="34" s="1"/>
  <c r="BH15" i="34"/>
  <c r="BJ15" i="34" s="1"/>
  <c r="BH31" i="34"/>
  <c r="BJ31" i="34" s="1"/>
  <c r="BH47" i="34"/>
  <c r="BJ47" i="34" s="1"/>
  <c r="BH58" i="34"/>
  <c r="BJ58" i="34" s="1"/>
  <c r="BH66" i="34"/>
  <c r="BJ66" i="34" s="1"/>
  <c r="BH74" i="34"/>
  <c r="BJ74" i="34" s="1"/>
  <c r="BH19" i="34"/>
  <c r="BJ19" i="34" s="1"/>
  <c r="BH35" i="34"/>
  <c r="BJ35" i="34" s="1"/>
  <c r="BH51" i="34"/>
  <c r="BJ51" i="34" s="1"/>
  <c r="BH59" i="34"/>
  <c r="BJ59" i="34" s="1"/>
  <c r="BH67" i="34"/>
  <c r="BJ67" i="34" s="1"/>
  <c r="BH75" i="34"/>
  <c r="BJ75" i="34" s="1"/>
  <c r="BH7" i="34"/>
  <c r="BJ7" i="34" s="1"/>
  <c r="BH39" i="34"/>
  <c r="BJ39" i="34" s="1"/>
  <c r="BH62" i="34"/>
  <c r="BJ62" i="34" s="1"/>
  <c r="BH23" i="34"/>
  <c r="BJ23" i="34" s="1"/>
  <c r="BH54" i="34"/>
  <c r="BJ54" i="34" s="1"/>
  <c r="BH70" i="34"/>
  <c r="BJ70" i="34" s="1"/>
  <c r="BN8" i="34"/>
  <c r="BP8" i="34" s="1"/>
  <c r="BN12" i="34"/>
  <c r="BP12" i="34" s="1"/>
  <c r="BN16" i="34"/>
  <c r="BP16" i="34" s="1"/>
  <c r="BN20" i="34"/>
  <c r="BP20" i="34" s="1"/>
  <c r="BN24" i="34"/>
  <c r="BP24" i="34" s="1"/>
  <c r="BN28" i="34"/>
  <c r="BP28" i="34" s="1"/>
  <c r="BN32" i="34"/>
  <c r="BP32" i="34" s="1"/>
  <c r="BN36" i="34"/>
  <c r="BP36" i="34" s="1"/>
  <c r="BN40" i="34"/>
  <c r="BP40" i="34" s="1"/>
  <c r="BN44" i="34"/>
  <c r="BP44" i="34" s="1"/>
  <c r="BN48" i="34"/>
  <c r="BP48" i="34" s="1"/>
  <c r="BN52" i="34"/>
  <c r="BP52" i="34" s="1"/>
  <c r="BN56" i="34"/>
  <c r="BP56" i="34" s="1"/>
  <c r="BN60" i="34"/>
  <c r="BP60" i="34" s="1"/>
  <c r="BN64" i="34"/>
  <c r="BP64" i="34" s="1"/>
  <c r="BN68" i="34"/>
  <c r="BP68" i="34" s="1"/>
  <c r="BN72" i="34"/>
  <c r="BP72" i="34" s="1"/>
  <c r="BN76" i="34"/>
  <c r="BP76" i="34" s="1"/>
  <c r="BN7" i="34"/>
  <c r="BP7" i="34" s="1"/>
  <c r="BN13" i="34"/>
  <c r="BP13" i="34" s="1"/>
  <c r="BN18" i="34"/>
  <c r="BP18" i="34" s="1"/>
  <c r="BN23" i="34"/>
  <c r="BP23" i="34" s="1"/>
  <c r="BN29" i="34"/>
  <c r="BP29" i="34" s="1"/>
  <c r="BN34" i="34"/>
  <c r="BP34" i="34" s="1"/>
  <c r="BN39" i="34"/>
  <c r="BP39" i="34" s="1"/>
  <c r="BN45" i="34"/>
  <c r="BP45" i="34" s="1"/>
  <c r="BN50" i="34"/>
  <c r="BP50" i="34" s="1"/>
  <c r="BN55" i="34"/>
  <c r="BP55" i="34" s="1"/>
  <c r="BN61" i="34"/>
  <c r="BP61" i="34" s="1"/>
  <c r="BN66" i="34"/>
  <c r="BP66" i="34" s="1"/>
  <c r="BN71" i="34"/>
  <c r="BP71" i="34" s="1"/>
  <c r="BN77" i="34"/>
  <c r="BP77" i="34" s="1"/>
  <c r="BN5" i="34"/>
  <c r="BP5" i="34" s="1"/>
  <c r="BN10" i="34"/>
  <c r="BP10" i="34" s="1"/>
  <c r="BN15" i="34"/>
  <c r="BP15" i="34" s="1"/>
  <c r="BN21" i="34"/>
  <c r="BP21" i="34" s="1"/>
  <c r="BN26" i="34"/>
  <c r="BP26" i="34" s="1"/>
  <c r="BN31" i="34"/>
  <c r="BP31" i="34" s="1"/>
  <c r="BN37" i="34"/>
  <c r="BP37" i="34" s="1"/>
  <c r="BN42" i="34"/>
  <c r="BP42" i="34" s="1"/>
  <c r="BN47" i="34"/>
  <c r="BP47" i="34" s="1"/>
  <c r="BN53" i="34"/>
  <c r="BP53" i="34" s="1"/>
  <c r="BN58" i="34"/>
  <c r="BP58" i="34" s="1"/>
  <c r="BN69" i="34"/>
  <c r="BP69" i="34" s="1"/>
  <c r="BN74" i="34"/>
  <c r="BP74" i="34" s="1"/>
  <c r="BN9" i="34"/>
  <c r="BP9" i="34" s="1"/>
  <c r="BN14" i="34"/>
  <c r="BP14" i="34" s="1"/>
  <c r="BN19" i="34"/>
  <c r="BP19" i="34" s="1"/>
  <c r="BN25" i="34"/>
  <c r="BP25" i="34" s="1"/>
  <c r="BN30" i="34"/>
  <c r="BP30" i="34" s="1"/>
  <c r="BN35" i="34"/>
  <c r="BP35" i="34" s="1"/>
  <c r="BN41" i="34"/>
  <c r="BP41" i="34" s="1"/>
  <c r="BN46" i="34"/>
  <c r="BP46" i="34" s="1"/>
  <c r="BN51" i="34"/>
  <c r="BP51" i="34" s="1"/>
  <c r="BN57" i="34"/>
  <c r="BP57" i="34" s="1"/>
  <c r="BN62" i="34"/>
  <c r="BP62" i="34" s="1"/>
  <c r="BN67" i="34"/>
  <c r="BP67" i="34" s="1"/>
  <c r="BN73" i="34"/>
  <c r="BP73" i="34" s="1"/>
  <c r="BN4" i="34"/>
  <c r="BP4" i="34" s="1"/>
  <c r="BN63" i="34"/>
  <c r="BP63" i="34" s="1"/>
  <c r="BN22" i="34"/>
  <c r="BP22" i="34" s="1"/>
  <c r="BN43" i="34"/>
  <c r="BP43" i="34" s="1"/>
  <c r="BN65" i="34"/>
  <c r="BP65" i="34" s="1"/>
  <c r="BN6" i="34"/>
  <c r="BP6" i="34" s="1"/>
  <c r="BN27" i="34"/>
  <c r="BP27" i="34" s="1"/>
  <c r="BN49" i="34"/>
  <c r="BP49" i="34" s="1"/>
  <c r="BN70" i="34"/>
  <c r="BP70" i="34" s="1"/>
  <c r="BN11" i="34"/>
  <c r="BP11" i="34" s="1"/>
  <c r="BN33" i="34"/>
  <c r="BP33" i="34" s="1"/>
  <c r="BN54" i="34"/>
  <c r="BP54" i="34" s="1"/>
  <c r="BN75" i="34"/>
  <c r="BP75" i="34" s="1"/>
  <c r="BN17" i="34"/>
  <c r="BP17" i="34" s="1"/>
  <c r="BN59" i="34"/>
  <c r="BP59" i="34" s="1"/>
  <c r="BN38" i="34"/>
  <c r="BP38" i="34" s="1"/>
  <c r="BW6" i="34"/>
  <c r="BY6" i="34" s="1"/>
  <c r="BW10" i="34"/>
  <c r="BY10" i="34" s="1"/>
  <c r="BW14" i="34"/>
  <c r="BY14" i="34" s="1"/>
  <c r="BW18" i="34"/>
  <c r="BY18" i="34" s="1"/>
  <c r="BW22" i="34"/>
  <c r="BY22" i="34" s="1"/>
  <c r="BW26" i="34"/>
  <c r="BY26" i="34" s="1"/>
  <c r="BW30" i="34"/>
  <c r="BY30" i="34" s="1"/>
  <c r="BW34" i="34"/>
  <c r="BY34" i="34" s="1"/>
  <c r="BW38" i="34"/>
  <c r="BY38" i="34" s="1"/>
  <c r="BW42" i="34"/>
  <c r="BY42" i="34" s="1"/>
  <c r="BW46" i="34"/>
  <c r="BY46" i="34" s="1"/>
  <c r="BW50" i="34"/>
  <c r="BY50" i="34" s="1"/>
  <c r="BW54" i="34"/>
  <c r="BY54" i="34" s="1"/>
  <c r="BW58" i="34"/>
  <c r="BY58" i="34" s="1"/>
  <c r="BW62" i="34"/>
  <c r="BY62" i="34" s="1"/>
  <c r="BW66" i="34"/>
  <c r="BY66" i="34" s="1"/>
  <c r="BW70" i="34"/>
  <c r="BY70" i="34" s="1"/>
  <c r="BW74" i="34"/>
  <c r="BY74" i="34" s="1"/>
  <c r="BW5" i="34"/>
  <c r="BY5" i="34" s="1"/>
  <c r="BW11" i="34"/>
  <c r="BY11" i="34" s="1"/>
  <c r="BW16" i="34"/>
  <c r="BY16" i="34" s="1"/>
  <c r="BW21" i="34"/>
  <c r="BY21" i="34" s="1"/>
  <c r="BW27" i="34"/>
  <c r="BY27" i="34" s="1"/>
  <c r="BW32" i="34"/>
  <c r="BY32" i="34" s="1"/>
  <c r="BW37" i="34"/>
  <c r="BY37" i="34" s="1"/>
  <c r="BW43" i="34"/>
  <c r="BY43" i="34" s="1"/>
  <c r="BW48" i="34"/>
  <c r="BY48" i="34" s="1"/>
  <c r="BW53" i="34"/>
  <c r="BY53" i="34" s="1"/>
  <c r="BW59" i="34"/>
  <c r="BY59" i="34" s="1"/>
  <c r="BW64" i="34"/>
  <c r="BY64" i="34" s="1"/>
  <c r="BW69" i="34"/>
  <c r="BY69" i="34" s="1"/>
  <c r="BW75" i="34"/>
  <c r="BY75" i="34" s="1"/>
  <c r="BW7" i="34"/>
  <c r="BY7" i="34" s="1"/>
  <c r="BW12" i="34"/>
  <c r="BY12" i="34" s="1"/>
  <c r="BW17" i="34"/>
  <c r="BY17" i="34" s="1"/>
  <c r="BW23" i="34"/>
  <c r="BY23" i="34" s="1"/>
  <c r="BW28" i="34"/>
  <c r="BY28" i="34" s="1"/>
  <c r="BW33" i="34"/>
  <c r="BY33" i="34" s="1"/>
  <c r="BW39" i="34"/>
  <c r="BY39" i="34" s="1"/>
  <c r="BW44" i="34"/>
  <c r="BY44" i="34" s="1"/>
  <c r="BW13" i="34"/>
  <c r="BY13" i="34" s="1"/>
  <c r="BW24" i="34"/>
  <c r="BY24" i="34" s="1"/>
  <c r="BW35" i="34"/>
  <c r="BY35" i="34" s="1"/>
  <c r="BW45" i="34"/>
  <c r="BY45" i="34" s="1"/>
  <c r="BW52" i="34"/>
  <c r="BY52" i="34" s="1"/>
  <c r="BW60" i="34"/>
  <c r="BY60" i="34" s="1"/>
  <c r="BW67" i="34"/>
  <c r="BY67" i="34" s="1"/>
  <c r="BW73" i="34"/>
  <c r="BY73" i="34" s="1"/>
  <c r="BW15" i="34"/>
  <c r="BY15" i="34" s="1"/>
  <c r="BW25" i="34"/>
  <c r="BY25" i="34" s="1"/>
  <c r="BW36" i="34"/>
  <c r="BY36" i="34" s="1"/>
  <c r="BW47" i="34"/>
  <c r="BY47" i="34" s="1"/>
  <c r="BW55" i="34"/>
  <c r="BY55" i="34" s="1"/>
  <c r="BW61" i="34"/>
  <c r="BY61" i="34" s="1"/>
  <c r="BW68" i="34"/>
  <c r="BY68" i="34" s="1"/>
  <c r="BW76" i="34"/>
  <c r="BY76" i="34" s="1"/>
  <c r="BW8" i="34"/>
  <c r="BY8" i="34" s="1"/>
  <c r="BW29" i="34"/>
  <c r="BY29" i="34" s="1"/>
  <c r="BW49" i="34"/>
  <c r="BY49" i="34" s="1"/>
  <c r="BW63" i="34"/>
  <c r="BY63" i="34" s="1"/>
  <c r="BW77" i="34"/>
  <c r="BY77" i="34" s="1"/>
  <c r="BW19" i="34"/>
  <c r="BY19" i="34" s="1"/>
  <c r="BW40" i="34"/>
  <c r="BY40" i="34" s="1"/>
  <c r="BW56" i="34"/>
  <c r="BY56" i="34" s="1"/>
  <c r="BW71" i="34"/>
  <c r="BY71" i="34" s="1"/>
  <c r="BW9" i="34"/>
  <c r="BY9" i="34" s="1"/>
  <c r="BW31" i="34"/>
  <c r="BY31" i="34" s="1"/>
  <c r="BW51" i="34"/>
  <c r="BY51" i="34" s="1"/>
  <c r="BW65" i="34"/>
  <c r="BY65" i="34" s="1"/>
  <c r="BW57" i="34"/>
  <c r="BY57" i="34" s="1"/>
  <c r="BW72" i="34"/>
  <c r="BY72" i="34" s="1"/>
  <c r="BW4" i="34"/>
  <c r="BY4" i="34" s="1"/>
  <c r="BW20" i="34"/>
  <c r="BY20" i="34" s="1"/>
  <c r="BW41" i="34"/>
  <c r="BY41" i="34" s="1"/>
  <c r="CC6" i="34"/>
  <c r="CE6" i="34" s="1"/>
  <c r="CC10" i="34"/>
  <c r="CE10" i="34" s="1"/>
  <c r="CC14" i="34"/>
  <c r="CE14" i="34" s="1"/>
  <c r="CC18" i="34"/>
  <c r="CE18" i="34" s="1"/>
  <c r="CC22" i="34"/>
  <c r="CE22" i="34" s="1"/>
  <c r="CC26" i="34"/>
  <c r="CE26" i="34" s="1"/>
  <c r="CC30" i="34"/>
  <c r="CE30" i="34" s="1"/>
  <c r="CC34" i="34"/>
  <c r="CE34" i="34" s="1"/>
  <c r="CC38" i="34"/>
  <c r="CE38" i="34" s="1"/>
  <c r="CC42" i="34"/>
  <c r="CE42" i="34" s="1"/>
  <c r="CC46" i="34"/>
  <c r="CE46" i="34" s="1"/>
  <c r="CC50" i="34"/>
  <c r="CE50" i="34" s="1"/>
  <c r="CC54" i="34"/>
  <c r="CE54" i="34" s="1"/>
  <c r="CC58" i="34"/>
  <c r="CE58" i="34" s="1"/>
  <c r="CC62" i="34"/>
  <c r="CE62" i="34" s="1"/>
  <c r="CC66" i="34"/>
  <c r="CE66" i="34" s="1"/>
  <c r="CC70" i="34"/>
  <c r="CE70" i="34" s="1"/>
  <c r="CC74" i="34"/>
  <c r="CE74" i="34" s="1"/>
  <c r="CC9" i="34"/>
  <c r="CE9" i="34" s="1"/>
  <c r="CC15" i="34"/>
  <c r="CE15" i="34" s="1"/>
  <c r="CC20" i="34"/>
  <c r="CE20" i="34" s="1"/>
  <c r="CC25" i="34"/>
  <c r="CE25" i="34" s="1"/>
  <c r="CC31" i="34"/>
  <c r="CE31" i="34" s="1"/>
  <c r="CC36" i="34"/>
  <c r="CE36" i="34" s="1"/>
  <c r="CC41" i="34"/>
  <c r="CE41" i="34" s="1"/>
  <c r="CC47" i="34"/>
  <c r="CE47" i="34" s="1"/>
  <c r="CC52" i="34"/>
  <c r="CE52" i="34" s="1"/>
  <c r="CC57" i="34"/>
  <c r="CE57" i="34" s="1"/>
  <c r="CC63" i="34"/>
  <c r="CE63" i="34" s="1"/>
  <c r="CC68" i="34"/>
  <c r="CE68" i="34" s="1"/>
  <c r="CC73" i="34"/>
  <c r="CE73" i="34" s="1"/>
  <c r="CC5" i="34"/>
  <c r="CE5" i="34" s="1"/>
  <c r="CC11" i="34"/>
  <c r="CE11" i="34" s="1"/>
  <c r="CC16" i="34"/>
  <c r="CE16" i="34" s="1"/>
  <c r="CC21" i="34"/>
  <c r="CE21" i="34" s="1"/>
  <c r="CC27" i="34"/>
  <c r="CE27" i="34" s="1"/>
  <c r="CC32" i="34"/>
  <c r="CE32" i="34" s="1"/>
  <c r="CC37" i="34"/>
  <c r="CE37" i="34" s="1"/>
  <c r="CC43" i="34"/>
  <c r="CE43" i="34" s="1"/>
  <c r="CC48" i="34"/>
  <c r="CE48" i="34" s="1"/>
  <c r="CC53" i="34"/>
  <c r="CE53" i="34" s="1"/>
  <c r="CC59" i="34"/>
  <c r="CE59" i="34" s="1"/>
  <c r="CC64" i="34"/>
  <c r="CE64" i="34" s="1"/>
  <c r="CC69" i="34"/>
  <c r="CE69" i="34" s="1"/>
  <c r="CC75" i="34"/>
  <c r="CE75" i="34" s="1"/>
  <c r="CC12" i="34"/>
  <c r="CE12" i="34" s="1"/>
  <c r="CC23" i="34"/>
  <c r="CE23" i="34" s="1"/>
  <c r="CC33" i="34"/>
  <c r="CE33" i="34" s="1"/>
  <c r="CC44" i="34"/>
  <c r="CE44" i="34" s="1"/>
  <c r="CC55" i="34"/>
  <c r="CE55" i="34" s="1"/>
  <c r="CC65" i="34"/>
  <c r="CE65" i="34" s="1"/>
  <c r="CC76" i="34"/>
  <c r="CE76" i="34" s="1"/>
  <c r="CC13" i="34"/>
  <c r="CE13" i="34" s="1"/>
  <c r="CC24" i="34"/>
  <c r="CE24" i="34" s="1"/>
  <c r="CC35" i="34"/>
  <c r="CE35" i="34" s="1"/>
  <c r="CC45" i="34"/>
  <c r="CE45" i="34" s="1"/>
  <c r="CC56" i="34"/>
  <c r="CE56" i="34" s="1"/>
  <c r="CC67" i="34"/>
  <c r="CE67" i="34" s="1"/>
  <c r="CC77" i="34"/>
  <c r="CE77" i="34" s="1"/>
  <c r="CC7" i="34"/>
  <c r="CE7" i="34" s="1"/>
  <c r="CC28" i="34"/>
  <c r="CE28" i="34" s="1"/>
  <c r="CC49" i="34"/>
  <c r="CE49" i="34" s="1"/>
  <c r="CC71" i="34"/>
  <c r="CE71" i="34" s="1"/>
  <c r="CC4" i="34"/>
  <c r="CE4" i="34" s="1"/>
  <c r="CC17" i="34"/>
  <c r="CE17" i="34" s="1"/>
  <c r="CC39" i="34"/>
  <c r="CE39" i="34" s="1"/>
  <c r="CC60" i="34"/>
  <c r="CE60" i="34" s="1"/>
  <c r="CC8" i="34"/>
  <c r="CE8" i="34" s="1"/>
  <c r="CC29" i="34"/>
  <c r="CE29" i="34" s="1"/>
  <c r="CC51" i="34"/>
  <c r="CE51" i="34" s="1"/>
  <c r="CC72" i="34"/>
  <c r="CE72" i="34" s="1"/>
  <c r="CC40" i="34"/>
  <c r="CE40" i="34" s="1"/>
  <c r="CC61" i="34"/>
  <c r="CE61" i="34" s="1"/>
  <c r="CC19" i="34"/>
  <c r="CE19" i="34" s="1"/>
  <c r="BQ7" i="34"/>
  <c r="BS7" i="34" s="1"/>
  <c r="BQ11" i="34"/>
  <c r="BS11" i="34" s="1"/>
  <c r="BQ15" i="34"/>
  <c r="BS15" i="34" s="1"/>
  <c r="BQ19" i="34"/>
  <c r="BS19" i="34" s="1"/>
  <c r="BQ23" i="34"/>
  <c r="BS23" i="34" s="1"/>
  <c r="BQ27" i="34"/>
  <c r="BS27" i="34" s="1"/>
  <c r="BQ31" i="34"/>
  <c r="BS31" i="34" s="1"/>
  <c r="BQ35" i="34"/>
  <c r="BS35" i="34" s="1"/>
  <c r="BQ39" i="34"/>
  <c r="BS39" i="34" s="1"/>
  <c r="BQ43" i="34"/>
  <c r="BS43" i="34" s="1"/>
  <c r="BQ47" i="34"/>
  <c r="BS47" i="34" s="1"/>
  <c r="BQ51" i="34"/>
  <c r="BS51" i="34" s="1"/>
  <c r="BQ55" i="34"/>
  <c r="BS55" i="34" s="1"/>
  <c r="BQ59" i="34"/>
  <c r="BS59" i="34" s="1"/>
  <c r="BQ8" i="34"/>
  <c r="BS8" i="34" s="1"/>
  <c r="BQ13" i="34"/>
  <c r="BS13" i="34" s="1"/>
  <c r="BQ18" i="34"/>
  <c r="BS18" i="34" s="1"/>
  <c r="BQ24" i="34"/>
  <c r="BS24" i="34" s="1"/>
  <c r="BQ29" i="34"/>
  <c r="BS29" i="34" s="1"/>
  <c r="BQ34" i="34"/>
  <c r="BS34" i="34" s="1"/>
  <c r="BQ40" i="34"/>
  <c r="BS40" i="34" s="1"/>
  <c r="BQ9" i="34"/>
  <c r="BS9" i="34" s="1"/>
  <c r="BQ14" i="34"/>
  <c r="BS14" i="34" s="1"/>
  <c r="BQ20" i="34"/>
  <c r="BS20" i="34" s="1"/>
  <c r="BQ25" i="34"/>
  <c r="BS25" i="34" s="1"/>
  <c r="BQ30" i="34"/>
  <c r="BS30" i="34" s="1"/>
  <c r="BQ36" i="34"/>
  <c r="BS36" i="34" s="1"/>
  <c r="BQ41" i="34"/>
  <c r="BS41" i="34" s="1"/>
  <c r="BQ46" i="34"/>
  <c r="BS46" i="34" s="1"/>
  <c r="BQ52" i="34"/>
  <c r="BS52" i="34" s="1"/>
  <c r="BQ57" i="34"/>
  <c r="BS57" i="34" s="1"/>
  <c r="BQ62" i="34"/>
  <c r="BS62" i="34" s="1"/>
  <c r="BQ66" i="34"/>
  <c r="BS66" i="34" s="1"/>
  <c r="BQ70" i="34"/>
  <c r="BS70" i="34" s="1"/>
  <c r="BQ74" i="34"/>
  <c r="BS74" i="34" s="1"/>
  <c r="BQ5" i="34"/>
  <c r="BS5" i="34" s="1"/>
  <c r="BQ16" i="34"/>
  <c r="BS16" i="34" s="1"/>
  <c r="BQ26" i="34"/>
  <c r="BS26" i="34" s="1"/>
  <c r="BQ37" i="34"/>
  <c r="BS37" i="34" s="1"/>
  <c r="BQ45" i="34"/>
  <c r="BS45" i="34" s="1"/>
  <c r="BQ53" i="34"/>
  <c r="BS53" i="34" s="1"/>
  <c r="BQ60" i="34"/>
  <c r="BS60" i="34" s="1"/>
  <c r="BQ65" i="34"/>
  <c r="BS65" i="34" s="1"/>
  <c r="BQ71" i="34"/>
  <c r="BS71" i="34" s="1"/>
  <c r="BQ76" i="34"/>
  <c r="BS76" i="34" s="1"/>
  <c r="BQ4" i="34"/>
  <c r="BS4" i="34" s="1"/>
  <c r="BQ10" i="34"/>
  <c r="BS10" i="34" s="1"/>
  <c r="BQ21" i="34"/>
  <c r="BS21" i="34" s="1"/>
  <c r="BQ32" i="34"/>
  <c r="BS32" i="34" s="1"/>
  <c r="BQ42" i="34"/>
  <c r="BS42" i="34" s="1"/>
  <c r="BQ49" i="34"/>
  <c r="BS49" i="34" s="1"/>
  <c r="BQ56" i="34"/>
  <c r="BS56" i="34" s="1"/>
  <c r="BQ63" i="34"/>
  <c r="BS63" i="34" s="1"/>
  <c r="BQ68" i="34"/>
  <c r="BS68" i="34" s="1"/>
  <c r="BQ73" i="34"/>
  <c r="BS73" i="34" s="1"/>
  <c r="BQ6" i="34"/>
  <c r="BS6" i="34" s="1"/>
  <c r="BQ17" i="34"/>
  <c r="BS17" i="34" s="1"/>
  <c r="BQ28" i="34"/>
  <c r="BS28" i="34" s="1"/>
  <c r="BQ38" i="34"/>
  <c r="BS38" i="34" s="1"/>
  <c r="BQ48" i="34"/>
  <c r="BS48" i="34" s="1"/>
  <c r="BQ54" i="34"/>
  <c r="BS54" i="34" s="1"/>
  <c r="BQ61" i="34"/>
  <c r="BS61" i="34" s="1"/>
  <c r="BQ67" i="34"/>
  <c r="BS67" i="34" s="1"/>
  <c r="BQ72" i="34"/>
  <c r="BS72" i="34" s="1"/>
  <c r="BQ77" i="34"/>
  <c r="BS77" i="34" s="1"/>
  <c r="BQ12" i="34"/>
  <c r="BS12" i="34" s="1"/>
  <c r="BQ50" i="34"/>
  <c r="BS50" i="34" s="1"/>
  <c r="BQ75" i="34"/>
  <c r="BS75" i="34" s="1"/>
  <c r="BQ22" i="34"/>
  <c r="BS22" i="34" s="1"/>
  <c r="BQ58" i="34"/>
  <c r="BS58" i="34" s="1"/>
  <c r="BQ33" i="34"/>
  <c r="BS33" i="34" s="1"/>
  <c r="BQ64" i="34"/>
  <c r="BS64" i="34" s="1"/>
  <c r="BQ44" i="34"/>
  <c r="BS44" i="34" s="1"/>
  <c r="BQ69" i="34"/>
  <c r="BS69" i="34" s="1"/>
  <c r="W78" i="19" l="1"/>
  <c r="Y78" i="19" s="1"/>
  <c r="T78" i="19"/>
  <c r="V78" i="19" s="1"/>
  <c r="G819" i="34"/>
  <c r="G820" i="34"/>
  <c r="G821" i="34"/>
  <c r="G822" i="34"/>
  <c r="G823" i="34"/>
  <c r="G824" i="34"/>
  <c r="G825" i="34"/>
  <c r="G826" i="34"/>
  <c r="G827" i="34"/>
  <c r="G828" i="34"/>
  <c r="G818" i="34"/>
  <c r="G817" i="34" l="1"/>
  <c r="G806" i="34"/>
  <c r="G795" i="34"/>
  <c r="G784" i="34"/>
  <c r="G773" i="34"/>
  <c r="G762" i="34"/>
  <c r="G751" i="34"/>
  <c r="G740" i="34"/>
  <c r="G729" i="34"/>
  <c r="G718" i="34"/>
  <c r="G707" i="34"/>
  <c r="G696" i="34"/>
  <c r="G685" i="34"/>
  <c r="G674" i="34"/>
  <c r="G663" i="34"/>
  <c r="G652" i="34"/>
  <c r="G641" i="34"/>
  <c r="G630" i="34"/>
  <c r="G619" i="34"/>
  <c r="G608" i="34"/>
  <c r="G597" i="34"/>
  <c r="G586" i="34"/>
  <c r="G575" i="34"/>
  <c r="G564" i="34"/>
  <c r="G542" i="34"/>
  <c r="G531" i="34"/>
  <c r="G520" i="34"/>
  <c r="G509" i="34"/>
  <c r="G498" i="34"/>
  <c r="G487" i="34"/>
  <c r="G476" i="34"/>
  <c r="G465" i="34"/>
  <c r="G454" i="34"/>
  <c r="G443" i="34"/>
  <c r="G432" i="34"/>
  <c r="G421" i="34"/>
  <c r="G410" i="34"/>
  <c r="G399" i="34"/>
  <c r="G388" i="34"/>
  <c r="G377" i="34"/>
  <c r="G366" i="34"/>
  <c r="G355" i="34"/>
  <c r="G344" i="34"/>
  <c r="G333" i="34"/>
  <c r="G322" i="34"/>
  <c r="G311" i="34"/>
  <c r="G300" i="34"/>
  <c r="G289" i="34"/>
  <c r="G278" i="34"/>
  <c r="G267" i="34"/>
  <c r="G256" i="34"/>
  <c r="G245" i="34"/>
  <c r="G234" i="34"/>
  <c r="G223" i="34"/>
  <c r="G212" i="34"/>
  <c r="G201" i="34"/>
  <c r="G190" i="34"/>
  <c r="G179" i="34"/>
  <c r="G168" i="34"/>
  <c r="G157" i="34"/>
  <c r="G146" i="34"/>
  <c r="G135" i="34"/>
  <c r="G124" i="34"/>
  <c r="G113" i="34"/>
  <c r="G102" i="34"/>
  <c r="G91" i="34"/>
  <c r="G80" i="34"/>
  <c r="G69" i="34"/>
  <c r="G58" i="34"/>
  <c r="H48" i="34" s="1"/>
  <c r="Z8" i="34" s="1"/>
  <c r="AB8" i="34" s="1"/>
  <c r="G47" i="34"/>
  <c r="G36" i="34"/>
  <c r="G25" i="34"/>
  <c r="G14" i="34"/>
  <c r="H4" i="34" l="1"/>
  <c r="K311" i="34"/>
  <c r="H308" i="34"/>
  <c r="AU31" i="34" s="1"/>
  <c r="AW31" i="34" s="1"/>
  <c r="H305" i="34"/>
  <c r="AL31" i="34" s="1"/>
  <c r="AN31" i="34" s="1"/>
  <c r="H304" i="34"/>
  <c r="H303" i="34"/>
  <c r="AF31" i="34" s="1"/>
  <c r="AH31" i="34" s="1"/>
  <c r="H310" i="34"/>
  <c r="H302" i="34"/>
  <c r="H309" i="34"/>
  <c r="H307" i="34"/>
  <c r="H306" i="34"/>
  <c r="AO31" i="34" s="1"/>
  <c r="AQ31" i="34" s="1"/>
  <c r="H301" i="34"/>
  <c r="Z31" i="34" s="1"/>
  <c r="AB31" i="34" s="1"/>
  <c r="K531" i="34"/>
  <c r="H527" i="34"/>
  <c r="AR51" i="34" s="1"/>
  <c r="AT51" i="34" s="1"/>
  <c r="H524" i="34"/>
  <c r="AI51" i="34" s="1"/>
  <c r="AK51" i="34" s="1"/>
  <c r="H523" i="34"/>
  <c r="H530" i="34"/>
  <c r="H522" i="34"/>
  <c r="AC51" i="34" s="1"/>
  <c r="AE51" i="34" s="1"/>
  <c r="H529" i="34"/>
  <c r="AX51" i="34" s="1"/>
  <c r="AZ51" i="34" s="1"/>
  <c r="H521" i="34"/>
  <c r="Z51" i="34" s="1"/>
  <c r="AB51" i="34" s="1"/>
  <c r="H528" i="34"/>
  <c r="H526" i="34"/>
  <c r="H525" i="34"/>
  <c r="K674" i="34"/>
  <c r="H668" i="34"/>
  <c r="H673" i="34"/>
  <c r="H665" i="34"/>
  <c r="H672" i="34"/>
  <c r="AX64" i="34" s="1"/>
  <c r="AZ64" i="34" s="1"/>
  <c r="H664" i="34"/>
  <c r="H671" i="34"/>
  <c r="AU64" i="34" s="1"/>
  <c r="AW64" i="34" s="1"/>
  <c r="H670" i="34"/>
  <c r="H669" i="34"/>
  <c r="H667" i="34"/>
  <c r="H666" i="34"/>
  <c r="AF64" i="34" s="1"/>
  <c r="AH64" i="34" s="1"/>
  <c r="K718" i="34"/>
  <c r="H712" i="34"/>
  <c r="AL68" i="34" s="1"/>
  <c r="AN68" i="34" s="1"/>
  <c r="H717" i="34"/>
  <c r="H709" i="34"/>
  <c r="AC68" i="34" s="1"/>
  <c r="AE68" i="34" s="1"/>
  <c r="H716" i="34"/>
  <c r="AX68" i="34" s="1"/>
  <c r="AZ68" i="34" s="1"/>
  <c r="H708" i="34"/>
  <c r="H715" i="34"/>
  <c r="H714" i="34"/>
  <c r="AR68" i="34" s="1"/>
  <c r="AT68" i="34" s="1"/>
  <c r="H710" i="34"/>
  <c r="AF68" i="34" s="1"/>
  <c r="AH68" i="34" s="1"/>
  <c r="H713" i="34"/>
  <c r="H711" i="34"/>
  <c r="K795" i="34"/>
  <c r="H791" i="34"/>
  <c r="AR75" i="34" s="1"/>
  <c r="AT75" i="34" s="1"/>
  <c r="H788" i="34"/>
  <c r="H787" i="34"/>
  <c r="H794" i="34"/>
  <c r="H786" i="34"/>
  <c r="AC75" i="34" s="1"/>
  <c r="AE75" i="34" s="1"/>
  <c r="H793" i="34"/>
  <c r="H785" i="34"/>
  <c r="H789" i="34"/>
  <c r="AL75" i="34" s="1"/>
  <c r="AN75" i="34" s="1"/>
  <c r="H792" i="34"/>
  <c r="AU75" i="34" s="1"/>
  <c r="AW75" i="34" s="1"/>
  <c r="H790" i="34"/>
  <c r="K168" i="34"/>
  <c r="H167" i="34"/>
  <c r="H159" i="34"/>
  <c r="AC18" i="34" s="1"/>
  <c r="AE18" i="34" s="1"/>
  <c r="H164" i="34"/>
  <c r="AR18" i="34" s="1"/>
  <c r="AT18" i="34" s="1"/>
  <c r="H163" i="34"/>
  <c r="H162" i="34"/>
  <c r="AL18" i="34" s="1"/>
  <c r="AN18" i="34" s="1"/>
  <c r="H161" i="34"/>
  <c r="AI18" i="34" s="1"/>
  <c r="AK18" i="34" s="1"/>
  <c r="H166" i="34"/>
  <c r="H165" i="34"/>
  <c r="H160" i="34"/>
  <c r="AF18" i="34" s="1"/>
  <c r="AH18" i="34" s="1"/>
  <c r="H158" i="34"/>
  <c r="Z18" i="34" s="1"/>
  <c r="AB18" i="34" s="1"/>
  <c r="K223" i="34"/>
  <c r="H220" i="34"/>
  <c r="AU23" i="34" s="1"/>
  <c r="AW23" i="34" s="1"/>
  <c r="H217" i="34"/>
  <c r="AL23" i="34" s="1"/>
  <c r="AN23" i="34" s="1"/>
  <c r="H216" i="34"/>
  <c r="AI23" i="34" s="1"/>
  <c r="AK23" i="34" s="1"/>
  <c r="H215" i="34"/>
  <c r="H222" i="34"/>
  <c r="H214" i="34"/>
  <c r="AC23" i="34" s="1"/>
  <c r="AE23" i="34" s="1"/>
  <c r="H218" i="34"/>
  <c r="AO23" i="34" s="1"/>
  <c r="AQ23" i="34" s="1"/>
  <c r="H213" i="34"/>
  <c r="H221" i="34"/>
  <c r="H219" i="34"/>
  <c r="AR23" i="34" s="1"/>
  <c r="AT23" i="34" s="1"/>
  <c r="K256" i="34"/>
  <c r="H255" i="34"/>
  <c r="H247" i="34"/>
  <c r="H252" i="34"/>
  <c r="AR26" i="34" s="1"/>
  <c r="AT26" i="34" s="1"/>
  <c r="H251" i="34"/>
  <c r="H250" i="34"/>
  <c r="H249" i="34"/>
  <c r="H254" i="34"/>
  <c r="AX26" i="34" s="1"/>
  <c r="AZ26" i="34" s="1"/>
  <c r="H253" i="34"/>
  <c r="AU26" i="34" s="1"/>
  <c r="AW26" i="34" s="1"/>
  <c r="H248" i="34"/>
  <c r="AF26" i="34" s="1"/>
  <c r="AH26" i="34" s="1"/>
  <c r="H246" i="34"/>
  <c r="K322" i="34"/>
  <c r="H317" i="34"/>
  <c r="AO32" i="34" s="1"/>
  <c r="AQ32" i="34" s="1"/>
  <c r="H314" i="34"/>
  <c r="H321" i="34"/>
  <c r="H313" i="34"/>
  <c r="AC32" i="34" s="1"/>
  <c r="AE32" i="34" s="1"/>
  <c r="H320" i="34"/>
  <c r="AX32" i="34" s="1"/>
  <c r="AZ32" i="34" s="1"/>
  <c r="H312" i="34"/>
  <c r="H319" i="34"/>
  <c r="AU32" i="34" s="1"/>
  <c r="AW32" i="34" s="1"/>
  <c r="H318" i="34"/>
  <c r="AR32" i="34" s="1"/>
  <c r="AT32" i="34" s="1"/>
  <c r="H316" i="34"/>
  <c r="H315" i="34"/>
  <c r="K344" i="34"/>
  <c r="H343" i="34"/>
  <c r="H335" i="34"/>
  <c r="AC34" i="34" s="1"/>
  <c r="AE34" i="34" s="1"/>
  <c r="H340" i="34"/>
  <c r="H339" i="34"/>
  <c r="H338" i="34"/>
  <c r="AL34" i="34" s="1"/>
  <c r="AN34" i="34" s="1"/>
  <c r="H337" i="34"/>
  <c r="AI34" i="34" s="1"/>
  <c r="AK34" i="34" s="1"/>
  <c r="H334" i="34"/>
  <c r="H342" i="34"/>
  <c r="H341" i="34"/>
  <c r="AU34" i="34" s="1"/>
  <c r="AW34" i="34" s="1"/>
  <c r="H336" i="34"/>
  <c r="K432" i="34"/>
  <c r="H425" i="34"/>
  <c r="AI42" i="34" s="1"/>
  <c r="AK42" i="34" s="1"/>
  <c r="H424" i="34"/>
  <c r="AF42" i="34" s="1"/>
  <c r="AH42" i="34" s="1"/>
  <c r="H423" i="34"/>
  <c r="H430" i="34"/>
  <c r="AX42" i="34" s="1"/>
  <c r="AZ42" i="34" s="1"/>
  <c r="H429" i="34"/>
  <c r="H428" i="34"/>
  <c r="AR42" i="34" s="1"/>
  <c r="AT42" i="34" s="1"/>
  <c r="H427" i="34"/>
  <c r="H431" i="34"/>
  <c r="H426" i="34"/>
  <c r="H422" i="34"/>
  <c r="Z42" i="34" s="1"/>
  <c r="AB42" i="34" s="1"/>
  <c r="K597" i="34"/>
  <c r="H589" i="34"/>
  <c r="AF57" i="34" s="1"/>
  <c r="AH57" i="34" s="1"/>
  <c r="H594" i="34"/>
  <c r="AU57" i="34" s="1"/>
  <c r="AW57" i="34" s="1"/>
  <c r="H593" i="34"/>
  <c r="AR57" i="34" s="1"/>
  <c r="AT57" i="34" s="1"/>
  <c r="H592" i="34"/>
  <c r="H591" i="34"/>
  <c r="H590" i="34"/>
  <c r="H588" i="34"/>
  <c r="AC57" i="34" s="1"/>
  <c r="AE57" i="34" s="1"/>
  <c r="H587" i="34"/>
  <c r="H596" i="34"/>
  <c r="H595" i="34"/>
  <c r="AX57" i="34" s="1"/>
  <c r="AZ57" i="34" s="1"/>
  <c r="K14" i="34"/>
  <c r="H11" i="34"/>
  <c r="AU4" i="34" s="1"/>
  <c r="AW4" i="34" s="1"/>
  <c r="H8" i="34"/>
  <c r="AL4" i="34" s="1"/>
  <c r="AN4" i="34" s="1"/>
  <c r="H7" i="34"/>
  <c r="H6" i="34"/>
  <c r="H13" i="34"/>
  <c r="H5" i="34"/>
  <c r="H9" i="34"/>
  <c r="H12" i="34"/>
  <c r="H10" i="34"/>
  <c r="K113" i="34"/>
  <c r="H112" i="34"/>
  <c r="H104" i="34"/>
  <c r="H109" i="34"/>
  <c r="AR13" i="34" s="1"/>
  <c r="AT13" i="34" s="1"/>
  <c r="H108" i="34"/>
  <c r="H107" i="34"/>
  <c r="H106" i="34"/>
  <c r="H111" i="34"/>
  <c r="AX13" i="34" s="1"/>
  <c r="AZ13" i="34" s="1"/>
  <c r="H110" i="34"/>
  <c r="H105" i="34"/>
  <c r="AF13" i="34" s="1"/>
  <c r="AH13" i="34" s="1"/>
  <c r="H103" i="34"/>
  <c r="K179" i="34"/>
  <c r="H176" i="34"/>
  <c r="AU19" i="34" s="1"/>
  <c r="AW19" i="34" s="1"/>
  <c r="H173" i="34"/>
  <c r="AL19" i="34" s="1"/>
  <c r="AN19" i="34" s="1"/>
  <c r="H172" i="34"/>
  <c r="H171" i="34"/>
  <c r="AF19" i="34" s="1"/>
  <c r="AH19" i="34" s="1"/>
  <c r="H178" i="34"/>
  <c r="BA19" i="34" s="1"/>
  <c r="BC19" i="34" s="1"/>
  <c r="H170" i="34"/>
  <c r="H169" i="34"/>
  <c r="H177" i="34"/>
  <c r="AX19" i="34" s="1"/>
  <c r="AZ19" i="34" s="1"/>
  <c r="H175" i="34"/>
  <c r="H174" i="34"/>
  <c r="K267" i="34"/>
  <c r="H264" i="34"/>
  <c r="AU27" i="34" s="1"/>
  <c r="AW27" i="34" s="1"/>
  <c r="H261" i="34"/>
  <c r="AL27" i="34" s="1"/>
  <c r="AN27" i="34" s="1"/>
  <c r="H260" i="34"/>
  <c r="H259" i="34"/>
  <c r="H266" i="34"/>
  <c r="H258" i="34"/>
  <c r="AC27" i="34" s="1"/>
  <c r="AE27" i="34" s="1"/>
  <c r="H263" i="34"/>
  <c r="H262" i="34"/>
  <c r="H257" i="34"/>
  <c r="Z27" i="34" s="1"/>
  <c r="AB27" i="34" s="1"/>
  <c r="H265" i="34"/>
  <c r="AX27" i="34" s="1"/>
  <c r="AZ27" i="34" s="1"/>
  <c r="K355" i="34"/>
  <c r="H352" i="34"/>
  <c r="H349" i="34"/>
  <c r="AL35" i="34" s="1"/>
  <c r="AN35" i="34" s="1"/>
  <c r="H348" i="34"/>
  <c r="H347" i="34"/>
  <c r="H354" i="34"/>
  <c r="H346" i="34"/>
  <c r="AC35" i="34" s="1"/>
  <c r="AE35" i="34" s="1"/>
  <c r="H353" i="34"/>
  <c r="AX35" i="34" s="1"/>
  <c r="AZ35" i="34" s="1"/>
  <c r="H351" i="34"/>
  <c r="AR35" i="34" s="1"/>
  <c r="AT35" i="34" s="1"/>
  <c r="H350" i="34"/>
  <c r="H345" i="34"/>
  <c r="Z35" i="34" s="1"/>
  <c r="AB35" i="34" s="1"/>
  <c r="K443" i="34"/>
  <c r="H442" i="34"/>
  <c r="H434" i="34"/>
  <c r="AC43" i="34" s="1"/>
  <c r="AE43" i="34" s="1"/>
  <c r="H441" i="34"/>
  <c r="AX43" i="34" s="1"/>
  <c r="AZ43" i="34" s="1"/>
  <c r="H433" i="34"/>
  <c r="Z43" i="34" s="1"/>
  <c r="AB43" i="34" s="1"/>
  <c r="H436" i="34"/>
  <c r="AI43" i="34" s="1"/>
  <c r="AK43" i="34" s="1"/>
  <c r="H440" i="34"/>
  <c r="H439" i="34"/>
  <c r="AR43" i="34" s="1"/>
  <c r="AT43" i="34" s="1"/>
  <c r="H438" i="34"/>
  <c r="AO43" i="34" s="1"/>
  <c r="AQ43" i="34" s="1"/>
  <c r="H437" i="34"/>
  <c r="H435" i="34"/>
  <c r="H474" i="34"/>
  <c r="AX46" i="34" s="1"/>
  <c r="AZ46" i="34" s="1"/>
  <c r="H466" i="34"/>
  <c r="Z46" i="34" s="1"/>
  <c r="AB46" i="34" s="1"/>
  <c r="H470" i="34"/>
  <c r="K476" i="34"/>
  <c r="H469" i="34"/>
  <c r="AI46" i="34" s="1"/>
  <c r="AK46" i="34" s="1"/>
  <c r="H468" i="34"/>
  <c r="AF46" i="34" s="1"/>
  <c r="AH46" i="34" s="1"/>
  <c r="H475" i="34"/>
  <c r="H473" i="34"/>
  <c r="H472" i="34"/>
  <c r="AR46" i="34" s="1"/>
  <c r="AT46" i="34" s="1"/>
  <c r="H471" i="34"/>
  <c r="AO46" i="34" s="1"/>
  <c r="AQ46" i="34" s="1"/>
  <c r="H467" i="34"/>
  <c r="K542" i="34"/>
  <c r="H536" i="34"/>
  <c r="AL52" i="34" s="1"/>
  <c r="AN52" i="34" s="1"/>
  <c r="H541" i="34"/>
  <c r="H533" i="34"/>
  <c r="H540" i="34"/>
  <c r="H532" i="34"/>
  <c r="Z52" i="34" s="1"/>
  <c r="AB52" i="34" s="1"/>
  <c r="H539" i="34"/>
  <c r="AU52" i="34" s="1"/>
  <c r="AW52" i="34" s="1"/>
  <c r="H538" i="34"/>
  <c r="H537" i="34"/>
  <c r="AO52" i="34" s="1"/>
  <c r="AQ52" i="34" s="1"/>
  <c r="H535" i="34"/>
  <c r="H534" i="34"/>
  <c r="AF52" i="34" s="1"/>
  <c r="AH52" i="34" s="1"/>
  <c r="K608" i="34"/>
  <c r="H606" i="34"/>
  <c r="H598" i="34"/>
  <c r="Z58" i="34" s="1"/>
  <c r="AB58" i="34" s="1"/>
  <c r="H603" i="34"/>
  <c r="AO58" i="34" s="1"/>
  <c r="AQ58" i="34" s="1"/>
  <c r="H602" i="34"/>
  <c r="H601" i="34"/>
  <c r="AI58" i="34" s="1"/>
  <c r="AK58" i="34" s="1"/>
  <c r="H600" i="34"/>
  <c r="AF58" i="34" s="1"/>
  <c r="AH58" i="34" s="1"/>
  <c r="H599" i="34"/>
  <c r="AC58" i="34" s="1"/>
  <c r="AE58" i="34" s="1"/>
  <c r="H607" i="34"/>
  <c r="H605" i="34"/>
  <c r="H604" i="34"/>
  <c r="AR58" i="34" s="1"/>
  <c r="AT58" i="34" s="1"/>
  <c r="K25" i="34"/>
  <c r="H24" i="34"/>
  <c r="H16" i="34"/>
  <c r="AC5" i="34" s="1"/>
  <c r="AE5" i="34" s="1"/>
  <c r="H21" i="34"/>
  <c r="H20" i="34"/>
  <c r="AO5" i="34" s="1"/>
  <c r="AQ5" i="34" s="1"/>
  <c r="H19" i="34"/>
  <c r="AL5" i="34" s="1"/>
  <c r="AN5" i="34" s="1"/>
  <c r="H18" i="34"/>
  <c r="H17" i="34"/>
  <c r="H15" i="34"/>
  <c r="Z5" i="34" s="1"/>
  <c r="AB5" i="34" s="1"/>
  <c r="H23" i="34"/>
  <c r="H22" i="34"/>
  <c r="K124" i="34"/>
  <c r="H121" i="34"/>
  <c r="AU14" i="34" s="1"/>
  <c r="AW14" i="34" s="1"/>
  <c r="H118" i="34"/>
  <c r="H117" i="34"/>
  <c r="H116" i="34"/>
  <c r="H123" i="34"/>
  <c r="H115" i="34"/>
  <c r="AC14" i="34" s="1"/>
  <c r="AE14" i="34" s="1"/>
  <c r="H122" i="34"/>
  <c r="H120" i="34"/>
  <c r="H119" i="34"/>
  <c r="AO14" i="34" s="1"/>
  <c r="AQ14" i="34" s="1"/>
  <c r="H114" i="34"/>
  <c r="K190" i="34"/>
  <c r="H185" i="34"/>
  <c r="AO20" i="34" s="1"/>
  <c r="AQ20" i="34" s="1"/>
  <c r="H182" i="34"/>
  <c r="AF20" i="34" s="1"/>
  <c r="AH20" i="34" s="1"/>
  <c r="H189" i="34"/>
  <c r="H181" i="34"/>
  <c r="H188" i="34"/>
  <c r="H180" i="34"/>
  <c r="Z20" i="34" s="1"/>
  <c r="AB20" i="34" s="1"/>
  <c r="H187" i="34"/>
  <c r="AU20" i="34" s="1"/>
  <c r="AW20" i="34" s="1"/>
  <c r="H186" i="34"/>
  <c r="H184" i="34"/>
  <c r="AL20" i="34" s="1"/>
  <c r="AN20" i="34" s="1"/>
  <c r="H183" i="34"/>
  <c r="AI20" i="34" s="1"/>
  <c r="AK20" i="34" s="1"/>
  <c r="K278" i="34"/>
  <c r="H273" i="34"/>
  <c r="H270" i="34"/>
  <c r="AF28" i="34" s="1"/>
  <c r="AH28" i="34" s="1"/>
  <c r="H277" i="34"/>
  <c r="H269" i="34"/>
  <c r="AC28" i="34" s="1"/>
  <c r="AE28" i="34" s="1"/>
  <c r="H276" i="34"/>
  <c r="H268" i="34"/>
  <c r="H275" i="34"/>
  <c r="AU28" i="34" s="1"/>
  <c r="AW28" i="34" s="1"/>
  <c r="H274" i="34"/>
  <c r="AR28" i="34" s="1"/>
  <c r="AT28" i="34" s="1"/>
  <c r="H272" i="34"/>
  <c r="H271" i="34"/>
  <c r="AI28" i="34" s="1"/>
  <c r="AK28" i="34" s="1"/>
  <c r="K366" i="34"/>
  <c r="H361" i="34"/>
  <c r="AO36" i="34" s="1"/>
  <c r="AQ36" i="34" s="1"/>
  <c r="H358" i="34"/>
  <c r="H365" i="34"/>
  <c r="H357" i="34"/>
  <c r="AC36" i="34" s="1"/>
  <c r="AE36" i="34" s="1"/>
  <c r="H364" i="34"/>
  <c r="AX36" i="34" s="1"/>
  <c r="AZ36" i="34" s="1"/>
  <c r="H356" i="34"/>
  <c r="H363" i="34"/>
  <c r="H359" i="34"/>
  <c r="AI36" i="34" s="1"/>
  <c r="AK36" i="34" s="1"/>
  <c r="H362" i="34"/>
  <c r="AR36" i="34" s="1"/>
  <c r="AT36" i="34" s="1"/>
  <c r="H360" i="34"/>
  <c r="K553" i="34"/>
  <c r="H545" i="34"/>
  <c r="AF53" i="34" s="1"/>
  <c r="AH53" i="34" s="1"/>
  <c r="H550" i="34"/>
  <c r="AU53" i="34" s="1"/>
  <c r="AW53" i="34" s="1"/>
  <c r="H549" i="34"/>
  <c r="H548" i="34"/>
  <c r="H547" i="34"/>
  <c r="AL53" i="34" s="1"/>
  <c r="AN53" i="34" s="1"/>
  <c r="H552" i="34"/>
  <c r="H544" i="34"/>
  <c r="H543" i="34"/>
  <c r="H551" i="34"/>
  <c r="AX53" i="34" s="1"/>
  <c r="AZ53" i="34" s="1"/>
  <c r="H546" i="34"/>
  <c r="K619" i="34"/>
  <c r="H615" i="34"/>
  <c r="H612" i="34"/>
  <c r="AI59" i="34" s="1"/>
  <c r="AK59" i="34" s="1"/>
  <c r="H611" i="34"/>
  <c r="H618" i="34"/>
  <c r="H610" i="34"/>
  <c r="H617" i="34"/>
  <c r="AX59" i="34" s="1"/>
  <c r="AZ59" i="34" s="1"/>
  <c r="H609" i="34"/>
  <c r="Z59" i="34" s="1"/>
  <c r="AB59" i="34" s="1"/>
  <c r="H614" i="34"/>
  <c r="AO59" i="34" s="1"/>
  <c r="AQ59" i="34" s="1"/>
  <c r="H613" i="34"/>
  <c r="AL59" i="34" s="1"/>
  <c r="AN59" i="34" s="1"/>
  <c r="H616" i="34"/>
  <c r="AU59" i="34" s="1"/>
  <c r="AW59" i="34" s="1"/>
  <c r="K729" i="34"/>
  <c r="H721" i="34"/>
  <c r="AF69" i="34" s="1"/>
  <c r="AH69" i="34" s="1"/>
  <c r="H726" i="34"/>
  <c r="H725" i="34"/>
  <c r="AR69" i="34" s="1"/>
  <c r="AT69" i="34" s="1"/>
  <c r="H724" i="34"/>
  <c r="H723" i="34"/>
  <c r="H719" i="34"/>
  <c r="Z69" i="34" s="1"/>
  <c r="AB69" i="34" s="1"/>
  <c r="H728" i="34"/>
  <c r="H727" i="34"/>
  <c r="AX69" i="34" s="1"/>
  <c r="AZ69" i="34" s="1"/>
  <c r="H722" i="34"/>
  <c r="H720" i="34"/>
  <c r="K806" i="34"/>
  <c r="H800" i="34"/>
  <c r="AL76" i="34" s="1"/>
  <c r="AN76" i="34" s="1"/>
  <c r="H805" i="34"/>
  <c r="H797" i="34"/>
  <c r="AC76" i="34" s="1"/>
  <c r="AE76" i="34" s="1"/>
  <c r="H804" i="34"/>
  <c r="AX76" i="34" s="1"/>
  <c r="AZ76" i="34" s="1"/>
  <c r="H796" i="34"/>
  <c r="Z76" i="34" s="1"/>
  <c r="AB76" i="34" s="1"/>
  <c r="H803" i="34"/>
  <c r="H802" i="34"/>
  <c r="H801" i="34"/>
  <c r="AO76" i="34" s="1"/>
  <c r="AQ76" i="34" s="1"/>
  <c r="H799" i="34"/>
  <c r="H798" i="34"/>
  <c r="K234" i="34"/>
  <c r="H229" i="34"/>
  <c r="AO24" i="34" s="1"/>
  <c r="AQ24" i="34" s="1"/>
  <c r="H226" i="34"/>
  <c r="AF24" i="34" s="1"/>
  <c r="AH24" i="34" s="1"/>
  <c r="H233" i="34"/>
  <c r="H225" i="34"/>
  <c r="H232" i="34"/>
  <c r="AX24" i="34" s="1"/>
  <c r="AZ24" i="34" s="1"/>
  <c r="H224" i="34"/>
  <c r="Z24" i="34" s="1"/>
  <c r="AB24" i="34" s="1"/>
  <c r="H231" i="34"/>
  <c r="H230" i="34"/>
  <c r="H228" i="34"/>
  <c r="H227" i="34"/>
  <c r="K289" i="34"/>
  <c r="H282" i="34"/>
  <c r="AI29" i="34" s="1"/>
  <c r="AK29" i="34" s="1"/>
  <c r="H287" i="34"/>
  <c r="AX29" i="34" s="1"/>
  <c r="AZ29" i="34" s="1"/>
  <c r="H279" i="34"/>
  <c r="Z29" i="34" s="1"/>
  <c r="AB29" i="34" s="1"/>
  <c r="H286" i="34"/>
  <c r="H285" i="34"/>
  <c r="H284" i="34"/>
  <c r="AO29" i="34" s="1"/>
  <c r="AQ29" i="34" s="1"/>
  <c r="H288" i="34"/>
  <c r="H283" i="34"/>
  <c r="H281" i="34"/>
  <c r="H280" i="34"/>
  <c r="AC29" i="34" s="1"/>
  <c r="AE29" i="34" s="1"/>
  <c r="K333" i="34"/>
  <c r="H326" i="34"/>
  <c r="H331" i="34"/>
  <c r="H323" i="34"/>
  <c r="Z33" i="34" s="1"/>
  <c r="AB33" i="34" s="1"/>
  <c r="H330" i="34"/>
  <c r="AU33" i="34" s="1"/>
  <c r="AW33" i="34" s="1"/>
  <c r="H329" i="34"/>
  <c r="H328" i="34"/>
  <c r="H332" i="34"/>
  <c r="H327" i="34"/>
  <c r="AL33" i="34" s="1"/>
  <c r="AN33" i="34" s="1"/>
  <c r="H325" i="34"/>
  <c r="H324" i="34"/>
  <c r="AC33" i="34" s="1"/>
  <c r="AE33" i="34" s="1"/>
  <c r="K377" i="34"/>
  <c r="H370" i="34"/>
  <c r="AI37" i="34" s="1"/>
  <c r="AK37" i="34" s="1"/>
  <c r="H375" i="34"/>
  <c r="AX37" i="34" s="1"/>
  <c r="AZ37" i="34" s="1"/>
  <c r="H367" i="34"/>
  <c r="H374" i="34"/>
  <c r="AU37" i="34" s="1"/>
  <c r="AW37" i="34" s="1"/>
  <c r="H373" i="34"/>
  <c r="H372" i="34"/>
  <c r="H376" i="34"/>
  <c r="H371" i="34"/>
  <c r="AL37" i="34" s="1"/>
  <c r="AN37" i="34" s="1"/>
  <c r="H369" i="34"/>
  <c r="AF37" i="34" s="1"/>
  <c r="AH37" i="34" s="1"/>
  <c r="H368" i="34"/>
  <c r="K410" i="34"/>
  <c r="H407" i="34"/>
  <c r="AU40" i="34" s="1"/>
  <c r="AW40" i="34" s="1"/>
  <c r="H406" i="34"/>
  <c r="H401" i="34"/>
  <c r="H408" i="34"/>
  <c r="AX40" i="34" s="1"/>
  <c r="AZ40" i="34" s="1"/>
  <c r="H405" i="34"/>
  <c r="AO40" i="34" s="1"/>
  <c r="AQ40" i="34" s="1"/>
  <c r="H404" i="34"/>
  <c r="H403" i="34"/>
  <c r="AI40" i="34" s="1"/>
  <c r="AK40" i="34" s="1"/>
  <c r="H409" i="34"/>
  <c r="H402" i="34"/>
  <c r="AF40" i="34" s="1"/>
  <c r="AH40" i="34" s="1"/>
  <c r="H400" i="34"/>
  <c r="Z40" i="34" s="1"/>
  <c r="AB40" i="34" s="1"/>
  <c r="K487" i="34"/>
  <c r="H483" i="34"/>
  <c r="H479" i="34"/>
  <c r="AF47" i="34" s="1"/>
  <c r="AH47" i="34" s="1"/>
  <c r="H486" i="34"/>
  <c r="H478" i="34"/>
  <c r="H485" i="34"/>
  <c r="H477" i="34"/>
  <c r="Z47" i="34" s="1"/>
  <c r="AB47" i="34" s="1"/>
  <c r="H482" i="34"/>
  <c r="AO47" i="34" s="1"/>
  <c r="AQ47" i="34" s="1"/>
  <c r="H484" i="34"/>
  <c r="AU47" i="34" s="1"/>
  <c r="AW47" i="34" s="1"/>
  <c r="H481" i="34"/>
  <c r="H480" i="34"/>
  <c r="AI47" i="34" s="1"/>
  <c r="AK47" i="34" s="1"/>
  <c r="H562" i="34"/>
  <c r="H554" i="34"/>
  <c r="Z54" i="34" s="1"/>
  <c r="AB54" i="34" s="1"/>
  <c r="H559" i="34"/>
  <c r="H558" i="34"/>
  <c r="AL54" i="34" s="1"/>
  <c r="AN54" i="34" s="1"/>
  <c r="H557" i="34"/>
  <c r="K564" i="34"/>
  <c r="H556" i="34"/>
  <c r="H563" i="34"/>
  <c r="BA54" i="34" s="1"/>
  <c r="BC54" i="34" s="1"/>
  <c r="H561" i="34"/>
  <c r="AU54" i="34" s="1"/>
  <c r="AW54" i="34" s="1"/>
  <c r="H560" i="34"/>
  <c r="H555" i="34"/>
  <c r="AC54" i="34" s="1"/>
  <c r="AE54" i="34" s="1"/>
  <c r="K630" i="34"/>
  <c r="H624" i="34"/>
  <c r="AL60" i="34" s="1"/>
  <c r="AN60" i="34" s="1"/>
  <c r="H629" i="34"/>
  <c r="H621" i="34"/>
  <c r="H628" i="34"/>
  <c r="AX60" i="34" s="1"/>
  <c r="AZ60" i="34" s="1"/>
  <c r="H620" i="34"/>
  <c r="Z60" i="34" s="1"/>
  <c r="AB60" i="34" s="1"/>
  <c r="H627" i="34"/>
  <c r="H626" i="34"/>
  <c r="H623" i="34"/>
  <c r="AI60" i="34" s="1"/>
  <c r="AK60" i="34" s="1"/>
  <c r="H625" i="34"/>
  <c r="AO60" i="34" s="1"/>
  <c r="AQ60" i="34" s="1"/>
  <c r="H622" i="34"/>
  <c r="K685" i="34"/>
  <c r="H677" i="34"/>
  <c r="AF65" i="34" s="1"/>
  <c r="AH65" i="34" s="1"/>
  <c r="H682" i="34"/>
  <c r="AU65" i="34" s="1"/>
  <c r="AW65" i="34" s="1"/>
  <c r="H681" i="34"/>
  <c r="H680" i="34"/>
  <c r="H679" i="34"/>
  <c r="AL65" i="34" s="1"/>
  <c r="AN65" i="34" s="1"/>
  <c r="H684" i="34"/>
  <c r="H683" i="34"/>
  <c r="H678" i="34"/>
  <c r="H676" i="34"/>
  <c r="AC65" i="34" s="1"/>
  <c r="AE65" i="34" s="1"/>
  <c r="H675" i="34"/>
  <c r="Z65" i="34" s="1"/>
  <c r="AB65" i="34" s="1"/>
  <c r="K740" i="34"/>
  <c r="H738" i="34"/>
  <c r="H730" i="34"/>
  <c r="Z70" i="34" s="1"/>
  <c r="AB70" i="34" s="1"/>
  <c r="H735" i="34"/>
  <c r="H734" i="34"/>
  <c r="H733" i="34"/>
  <c r="H732" i="34"/>
  <c r="AF70" i="34" s="1"/>
  <c r="AH70" i="34" s="1"/>
  <c r="H739" i="34"/>
  <c r="H731" i="34"/>
  <c r="H737" i="34"/>
  <c r="H736" i="34"/>
  <c r="AR70" i="34" s="1"/>
  <c r="AT70" i="34" s="1"/>
  <c r="K69" i="34"/>
  <c r="H68" i="34"/>
  <c r="H60" i="34"/>
  <c r="H65" i="34"/>
  <c r="AR9" i="34" s="1"/>
  <c r="AT9" i="34" s="1"/>
  <c r="H64" i="34"/>
  <c r="H63" i="34"/>
  <c r="H62" i="34"/>
  <c r="H66" i="34"/>
  <c r="AU9" i="34" s="1"/>
  <c r="AW9" i="34" s="1"/>
  <c r="H61" i="34"/>
  <c r="AF9" i="34" s="1"/>
  <c r="AH9" i="34" s="1"/>
  <c r="H59" i="34"/>
  <c r="Z9" i="34" s="1"/>
  <c r="AB9" i="34" s="1"/>
  <c r="H67" i="34"/>
  <c r="AX9" i="34" s="1"/>
  <c r="AZ9" i="34" s="1"/>
  <c r="K36" i="34"/>
  <c r="H33" i="34"/>
  <c r="AU6" i="34" s="1"/>
  <c r="AW6" i="34" s="1"/>
  <c r="H30" i="34"/>
  <c r="H29" i="34"/>
  <c r="H28" i="34"/>
  <c r="AF6" i="34" s="1"/>
  <c r="AH6" i="34" s="1"/>
  <c r="H35" i="34"/>
  <c r="H27" i="34"/>
  <c r="H34" i="34"/>
  <c r="H32" i="34"/>
  <c r="AR6" i="34" s="1"/>
  <c r="AT6" i="34" s="1"/>
  <c r="H31" i="34"/>
  <c r="AO6" i="34" s="1"/>
  <c r="AQ6" i="34" s="1"/>
  <c r="H26" i="34"/>
  <c r="K135" i="34"/>
  <c r="H130" i="34"/>
  <c r="AO15" i="34" s="1"/>
  <c r="AQ15" i="34" s="1"/>
  <c r="H127" i="34"/>
  <c r="AF15" i="34" s="1"/>
  <c r="AH15" i="34" s="1"/>
  <c r="H134" i="34"/>
  <c r="H126" i="34"/>
  <c r="H133" i="34"/>
  <c r="AX15" i="34" s="1"/>
  <c r="AZ15" i="34" s="1"/>
  <c r="H125" i="34"/>
  <c r="Z15" i="34" s="1"/>
  <c r="AB15" i="34" s="1"/>
  <c r="H132" i="34"/>
  <c r="H131" i="34"/>
  <c r="H129" i="34"/>
  <c r="H128" i="34"/>
  <c r="K245" i="34"/>
  <c r="H238" i="34"/>
  <c r="H243" i="34"/>
  <c r="AX25" i="34" s="1"/>
  <c r="AZ25" i="34" s="1"/>
  <c r="H235" i="34"/>
  <c r="Z25" i="34" s="1"/>
  <c r="AB25" i="34" s="1"/>
  <c r="H242" i="34"/>
  <c r="H241" i="34"/>
  <c r="H240" i="34"/>
  <c r="AO25" i="34" s="1"/>
  <c r="AQ25" i="34" s="1"/>
  <c r="H239" i="34"/>
  <c r="H237" i="34"/>
  <c r="AF25" i="34" s="1"/>
  <c r="AH25" i="34" s="1"/>
  <c r="H236" i="34"/>
  <c r="H244" i="34"/>
  <c r="K300" i="34"/>
  <c r="H299" i="34"/>
  <c r="H291" i="34"/>
  <c r="H296" i="34"/>
  <c r="AR30" i="34" s="1"/>
  <c r="AT30" i="34" s="1"/>
  <c r="H295" i="34"/>
  <c r="H294" i="34"/>
  <c r="H293" i="34"/>
  <c r="H298" i="34"/>
  <c r="AX30" i="34" s="1"/>
  <c r="AZ30" i="34" s="1"/>
  <c r="H297" i="34"/>
  <c r="H292" i="34"/>
  <c r="AF30" i="34" s="1"/>
  <c r="AH30" i="34" s="1"/>
  <c r="H290" i="34"/>
  <c r="K388" i="34"/>
  <c r="H387" i="34"/>
  <c r="H379" i="34"/>
  <c r="AC38" i="34" s="1"/>
  <c r="AE38" i="34" s="1"/>
  <c r="H384" i="34"/>
  <c r="H383" i="34"/>
  <c r="AO38" i="34" s="1"/>
  <c r="AQ38" i="34" s="1"/>
  <c r="H382" i="34"/>
  <c r="H381" i="34"/>
  <c r="H380" i="34"/>
  <c r="H378" i="34"/>
  <c r="Z38" i="34" s="1"/>
  <c r="AB38" i="34" s="1"/>
  <c r="H386" i="34"/>
  <c r="H385" i="34"/>
  <c r="K454" i="34"/>
  <c r="H448" i="34"/>
  <c r="AL44" i="34" s="1"/>
  <c r="AN44" i="34" s="1"/>
  <c r="H452" i="34"/>
  <c r="AX44" i="34" s="1"/>
  <c r="AZ44" i="34" s="1"/>
  <c r="H451" i="34"/>
  <c r="H450" i="34"/>
  <c r="H447" i="34"/>
  <c r="H444" i="34"/>
  <c r="Z44" i="34" s="1"/>
  <c r="AB44" i="34" s="1"/>
  <c r="H453" i="34"/>
  <c r="H445" i="34"/>
  <c r="H449" i="34"/>
  <c r="AO44" i="34" s="1"/>
  <c r="AQ44" i="34" s="1"/>
  <c r="H446" i="34"/>
  <c r="K498" i="34"/>
  <c r="H492" i="34"/>
  <c r="H497" i="34"/>
  <c r="H489" i="34"/>
  <c r="AC48" i="34" s="1"/>
  <c r="AE48" i="34" s="1"/>
  <c r="H496" i="34"/>
  <c r="H488" i="34"/>
  <c r="H495" i="34"/>
  <c r="AU48" i="34" s="1"/>
  <c r="AW48" i="34" s="1"/>
  <c r="H494" i="34"/>
  <c r="H493" i="34"/>
  <c r="H491" i="34"/>
  <c r="H490" i="34"/>
  <c r="AF48" i="34" s="1"/>
  <c r="AH48" i="34" s="1"/>
  <c r="K641" i="34"/>
  <c r="H633" i="34"/>
  <c r="H638" i="34"/>
  <c r="H637" i="34"/>
  <c r="AR61" i="34" s="1"/>
  <c r="AT61" i="34" s="1"/>
  <c r="H636" i="34"/>
  <c r="H635" i="34"/>
  <c r="H639" i="34"/>
  <c r="AX61" i="34" s="1"/>
  <c r="AZ61" i="34" s="1"/>
  <c r="H634" i="34"/>
  <c r="AI61" i="34" s="1"/>
  <c r="AK61" i="34" s="1"/>
  <c r="H632" i="34"/>
  <c r="AC61" i="34" s="1"/>
  <c r="AE61" i="34" s="1"/>
  <c r="H631" i="34"/>
  <c r="H640" i="34"/>
  <c r="K696" i="34"/>
  <c r="H694" i="34"/>
  <c r="AX66" i="34" s="1"/>
  <c r="AZ66" i="34" s="1"/>
  <c r="H686" i="34"/>
  <c r="Z66" i="34" s="1"/>
  <c r="AB66" i="34" s="1"/>
  <c r="H691" i="34"/>
  <c r="H690" i="34"/>
  <c r="AL66" i="34" s="1"/>
  <c r="AN66" i="34" s="1"/>
  <c r="H689" i="34"/>
  <c r="H688" i="34"/>
  <c r="H693" i="34"/>
  <c r="H695" i="34"/>
  <c r="BA66" i="34" s="1"/>
  <c r="BC66" i="34" s="1"/>
  <c r="H692" i="34"/>
  <c r="AR66" i="34" s="1"/>
  <c r="AT66" i="34" s="1"/>
  <c r="H687" i="34"/>
  <c r="K751" i="34"/>
  <c r="H747" i="34"/>
  <c r="AR71" i="34" s="1"/>
  <c r="AT71" i="34" s="1"/>
  <c r="H744" i="34"/>
  <c r="AI71" i="34" s="1"/>
  <c r="AK71" i="34" s="1"/>
  <c r="H743" i="34"/>
  <c r="H750" i="34"/>
  <c r="H742" i="34"/>
  <c r="AC71" i="34" s="1"/>
  <c r="AE71" i="34" s="1"/>
  <c r="H749" i="34"/>
  <c r="AX71" i="34" s="1"/>
  <c r="AZ71" i="34" s="1"/>
  <c r="H741" i="34"/>
  <c r="H748" i="34"/>
  <c r="H746" i="34"/>
  <c r="H745" i="34"/>
  <c r="K80" i="34"/>
  <c r="H77" i="34"/>
  <c r="H74" i="34"/>
  <c r="AL10" i="34" s="1"/>
  <c r="AN10" i="34" s="1"/>
  <c r="H73" i="34"/>
  <c r="AI10" i="34" s="1"/>
  <c r="AK10" i="34" s="1"/>
  <c r="H72" i="34"/>
  <c r="H79" i="34"/>
  <c r="H71" i="34"/>
  <c r="AC10" i="34" s="1"/>
  <c r="AE10" i="34" s="1"/>
  <c r="H78" i="34"/>
  <c r="AX10" i="34" s="1"/>
  <c r="AZ10" i="34" s="1"/>
  <c r="H76" i="34"/>
  <c r="AR10" i="34" s="1"/>
  <c r="AT10" i="34" s="1"/>
  <c r="H75" i="34"/>
  <c r="H70" i="34"/>
  <c r="Z10" i="34" s="1"/>
  <c r="AB10" i="34" s="1"/>
  <c r="K91" i="34"/>
  <c r="H86" i="34"/>
  <c r="H83" i="34"/>
  <c r="AF11" i="34" s="1"/>
  <c r="AH11" i="34" s="1"/>
  <c r="H90" i="34"/>
  <c r="H82" i="34"/>
  <c r="AC11" i="34" s="1"/>
  <c r="AE11" i="34" s="1"/>
  <c r="H89" i="34"/>
  <c r="AX11" i="34" s="1"/>
  <c r="AZ11" i="34" s="1"/>
  <c r="H81" i="34"/>
  <c r="H88" i="34"/>
  <c r="H87" i="34"/>
  <c r="AR11" i="34" s="1"/>
  <c r="AT11" i="34" s="1"/>
  <c r="H85" i="34"/>
  <c r="H84" i="34"/>
  <c r="K47" i="34"/>
  <c r="H42" i="34"/>
  <c r="AO7" i="34" s="1"/>
  <c r="AQ7" i="34" s="1"/>
  <c r="H39" i="34"/>
  <c r="AF7" i="34" s="1"/>
  <c r="AH7" i="34" s="1"/>
  <c r="H46" i="34"/>
  <c r="H38" i="34"/>
  <c r="H45" i="34"/>
  <c r="AX7" i="34" s="1"/>
  <c r="AZ7" i="34" s="1"/>
  <c r="H37" i="34"/>
  <c r="Z7" i="34" s="1"/>
  <c r="AB7" i="34" s="1"/>
  <c r="H44" i="34"/>
  <c r="H41" i="34"/>
  <c r="H40" i="34"/>
  <c r="AI7" i="34" s="1"/>
  <c r="AK7" i="34" s="1"/>
  <c r="H43" i="34"/>
  <c r="AR7" i="34" s="1"/>
  <c r="AT7" i="34" s="1"/>
  <c r="K146" i="34"/>
  <c r="H139" i="34"/>
  <c r="AI16" i="34" s="1"/>
  <c r="AK16" i="34" s="1"/>
  <c r="H144" i="34"/>
  <c r="AX16" i="34" s="1"/>
  <c r="AZ16" i="34" s="1"/>
  <c r="H136" i="34"/>
  <c r="Z16" i="34" s="1"/>
  <c r="AB16" i="34" s="1"/>
  <c r="H143" i="34"/>
  <c r="H142" i="34"/>
  <c r="H141" i="34"/>
  <c r="AO16" i="34" s="1"/>
  <c r="AQ16" i="34" s="1"/>
  <c r="H137" i="34"/>
  <c r="H145" i="34"/>
  <c r="H140" i="34"/>
  <c r="H138" i="34"/>
  <c r="AF16" i="34" s="1"/>
  <c r="AH16" i="34" s="1"/>
  <c r="K399" i="34"/>
  <c r="H398" i="34"/>
  <c r="H390" i="34"/>
  <c r="AC39" i="34" s="1"/>
  <c r="AE39" i="34" s="1"/>
  <c r="H397" i="34"/>
  <c r="AX39" i="34" s="1"/>
  <c r="AZ39" i="34" s="1"/>
  <c r="H389" i="34"/>
  <c r="Z39" i="34" s="1"/>
  <c r="AB39" i="34" s="1"/>
  <c r="H395" i="34"/>
  <c r="AR39" i="34" s="1"/>
  <c r="AT39" i="34" s="1"/>
  <c r="H394" i="34"/>
  <c r="H393" i="34"/>
  <c r="AL39" i="34" s="1"/>
  <c r="AN39" i="34" s="1"/>
  <c r="H392" i="34"/>
  <c r="H396" i="34"/>
  <c r="H391" i="34"/>
  <c r="K509" i="34"/>
  <c r="H501" i="34"/>
  <c r="AF49" i="34" s="1"/>
  <c r="AH49" i="34" s="1"/>
  <c r="H506" i="34"/>
  <c r="AU49" i="34" s="1"/>
  <c r="AW49" i="34" s="1"/>
  <c r="H505" i="34"/>
  <c r="H504" i="34"/>
  <c r="AO49" i="34" s="1"/>
  <c r="AQ49" i="34" s="1"/>
  <c r="H503" i="34"/>
  <c r="H507" i="34"/>
  <c r="H499" i="34"/>
  <c r="H508" i="34"/>
  <c r="H502" i="34"/>
  <c r="H500" i="34"/>
  <c r="K575" i="34"/>
  <c r="H571" i="34"/>
  <c r="AR55" i="34" s="1"/>
  <c r="AT55" i="34" s="1"/>
  <c r="H568" i="34"/>
  <c r="AI55" i="34" s="1"/>
  <c r="AK55" i="34" s="1"/>
  <c r="H567" i="34"/>
  <c r="H574" i="34"/>
  <c r="H566" i="34"/>
  <c r="AC55" i="34" s="1"/>
  <c r="AE55" i="34" s="1"/>
  <c r="H573" i="34"/>
  <c r="AX55" i="34" s="1"/>
  <c r="AZ55" i="34" s="1"/>
  <c r="H565" i="34"/>
  <c r="H569" i="34"/>
  <c r="H572" i="34"/>
  <c r="AU55" i="34" s="1"/>
  <c r="AW55" i="34" s="1"/>
  <c r="H570" i="34"/>
  <c r="H650" i="34"/>
  <c r="AX62" i="34" s="1"/>
  <c r="AZ62" i="34" s="1"/>
  <c r="H642" i="34"/>
  <c r="H647" i="34"/>
  <c r="AO62" i="34" s="1"/>
  <c r="AQ62" i="34" s="1"/>
  <c r="H646" i="34"/>
  <c r="H645" i="34"/>
  <c r="H644" i="34"/>
  <c r="AF62" i="34" s="1"/>
  <c r="AH62" i="34" s="1"/>
  <c r="H648" i="34"/>
  <c r="AR62" i="34" s="1"/>
  <c r="AT62" i="34" s="1"/>
  <c r="K652" i="34"/>
  <c r="H651" i="34"/>
  <c r="H649" i="34"/>
  <c r="AU62" i="34" s="1"/>
  <c r="AW62" i="34" s="1"/>
  <c r="H643" i="34"/>
  <c r="AC62" i="34" s="1"/>
  <c r="AE62" i="34" s="1"/>
  <c r="K707" i="34"/>
  <c r="H703" i="34"/>
  <c r="H700" i="34"/>
  <c r="AI67" i="34" s="1"/>
  <c r="AK67" i="34" s="1"/>
  <c r="H699" i="34"/>
  <c r="AF67" i="34" s="1"/>
  <c r="AH67" i="34" s="1"/>
  <c r="H706" i="34"/>
  <c r="H698" i="34"/>
  <c r="H705" i="34"/>
  <c r="H697" i="34"/>
  <c r="Z67" i="34" s="1"/>
  <c r="AB67" i="34" s="1"/>
  <c r="H704" i="34"/>
  <c r="AU67" i="34" s="1"/>
  <c r="AW67" i="34" s="1"/>
  <c r="H702" i="34"/>
  <c r="H701" i="34"/>
  <c r="K773" i="34"/>
  <c r="H765" i="34"/>
  <c r="AF73" i="34" s="1"/>
  <c r="AH73" i="34" s="1"/>
  <c r="H770" i="34"/>
  <c r="H769" i="34"/>
  <c r="H768" i="34"/>
  <c r="AO73" i="34" s="1"/>
  <c r="AQ73" i="34" s="1"/>
  <c r="H767" i="34"/>
  <c r="H764" i="34"/>
  <c r="H772" i="34"/>
  <c r="H771" i="34"/>
  <c r="AX73" i="34" s="1"/>
  <c r="AZ73" i="34" s="1"/>
  <c r="H766" i="34"/>
  <c r="H763" i="34"/>
  <c r="K58" i="34"/>
  <c r="H51" i="34"/>
  <c r="H56" i="34"/>
  <c r="AX8" i="34" s="1"/>
  <c r="AZ8" i="34" s="1"/>
  <c r="H55" i="34"/>
  <c r="H54" i="34"/>
  <c r="AR8" i="34" s="1"/>
  <c r="AT8" i="34" s="1"/>
  <c r="H53" i="34"/>
  <c r="AO8" i="34" s="1"/>
  <c r="AQ8" i="34" s="1"/>
  <c r="H57" i="34"/>
  <c r="H52" i="34"/>
  <c r="H50" i="34"/>
  <c r="AF8" i="34" s="1"/>
  <c r="AH8" i="34" s="1"/>
  <c r="H49" i="34"/>
  <c r="AC8" i="34" s="1"/>
  <c r="AE8" i="34" s="1"/>
  <c r="K102" i="34"/>
  <c r="H95" i="34"/>
  <c r="H100" i="34"/>
  <c r="H92" i="34"/>
  <c r="Z12" i="34" s="1"/>
  <c r="AB12" i="34" s="1"/>
  <c r="H99" i="34"/>
  <c r="AU12" i="34" s="1"/>
  <c r="AW12" i="34" s="1"/>
  <c r="H98" i="34"/>
  <c r="H97" i="34"/>
  <c r="H101" i="34"/>
  <c r="H96" i="34"/>
  <c r="AL12" i="34" s="1"/>
  <c r="AN12" i="34" s="1"/>
  <c r="H94" i="34"/>
  <c r="H93" i="34"/>
  <c r="H156" i="34"/>
  <c r="H148" i="34"/>
  <c r="AC17" i="34" s="1"/>
  <c r="AE17" i="34" s="1"/>
  <c r="K157" i="34"/>
  <c r="H155" i="34"/>
  <c r="H147" i="34"/>
  <c r="Z17" i="34" s="1"/>
  <c r="AB17" i="34" s="1"/>
  <c r="H154" i="34"/>
  <c r="AU17" i="34" s="1"/>
  <c r="AW17" i="34" s="1"/>
  <c r="H153" i="34"/>
  <c r="H152" i="34"/>
  <c r="H151" i="34"/>
  <c r="AL17" i="34" s="1"/>
  <c r="AN17" i="34" s="1"/>
  <c r="H150" i="34"/>
  <c r="AI17" i="34" s="1"/>
  <c r="AK17" i="34" s="1"/>
  <c r="H149" i="34"/>
  <c r="K201" i="34"/>
  <c r="H194" i="34"/>
  <c r="AI21" i="34" s="1"/>
  <c r="AK21" i="34" s="1"/>
  <c r="H199" i="34"/>
  <c r="AX21" i="34" s="1"/>
  <c r="AZ21" i="34" s="1"/>
  <c r="H191" i="34"/>
  <c r="Z21" i="34" s="1"/>
  <c r="AB21" i="34" s="1"/>
  <c r="H198" i="34"/>
  <c r="H197" i="34"/>
  <c r="AR21" i="34" s="1"/>
  <c r="AT21" i="34" s="1"/>
  <c r="H196" i="34"/>
  <c r="H193" i="34"/>
  <c r="H192" i="34"/>
  <c r="AC21" i="34" s="1"/>
  <c r="AE21" i="34" s="1"/>
  <c r="H200" i="34"/>
  <c r="H195" i="34"/>
  <c r="K212" i="34"/>
  <c r="H211" i="34"/>
  <c r="H203" i="34"/>
  <c r="AC22" i="34" s="1"/>
  <c r="AE22" i="34" s="1"/>
  <c r="H208" i="34"/>
  <c r="AR22" i="34" s="1"/>
  <c r="AT22" i="34" s="1"/>
  <c r="H207" i="34"/>
  <c r="H206" i="34"/>
  <c r="H205" i="34"/>
  <c r="AI22" i="34" s="1"/>
  <c r="AK22" i="34" s="1"/>
  <c r="H210" i="34"/>
  <c r="AX22" i="34" s="1"/>
  <c r="AZ22" i="34" s="1"/>
  <c r="H209" i="34"/>
  <c r="H204" i="34"/>
  <c r="H202" i="34"/>
  <c r="K421" i="34"/>
  <c r="H416" i="34"/>
  <c r="AO41" i="34" s="1"/>
  <c r="AQ41" i="34" s="1"/>
  <c r="H415" i="34"/>
  <c r="AL41" i="34" s="1"/>
  <c r="AN41" i="34" s="1"/>
  <c r="H412" i="34"/>
  <c r="AC41" i="34" s="1"/>
  <c r="AE41" i="34" s="1"/>
  <c r="H419" i="34"/>
  <c r="AX41" i="34" s="1"/>
  <c r="AZ41" i="34" s="1"/>
  <c r="H418" i="34"/>
  <c r="H417" i="34"/>
  <c r="H414" i="34"/>
  <c r="AI41" i="34" s="1"/>
  <c r="AK41" i="34" s="1"/>
  <c r="H411" i="34"/>
  <c r="H420" i="34"/>
  <c r="H413" i="34"/>
  <c r="K465" i="34"/>
  <c r="H457" i="34"/>
  <c r="AF45" i="34" s="1"/>
  <c r="AH45" i="34" s="1"/>
  <c r="H461" i="34"/>
  <c r="AR45" i="34" s="1"/>
  <c r="AT45" i="34" s="1"/>
  <c r="H460" i="34"/>
  <c r="H459" i="34"/>
  <c r="AL45" i="34" s="1"/>
  <c r="AN45" i="34" s="1"/>
  <c r="H464" i="34"/>
  <c r="H458" i="34"/>
  <c r="H456" i="34"/>
  <c r="H455" i="34"/>
  <c r="Z45" i="34" s="1"/>
  <c r="AB45" i="34" s="1"/>
  <c r="H463" i="34"/>
  <c r="H462" i="34"/>
  <c r="K520" i="34"/>
  <c r="H518" i="34"/>
  <c r="AX50" i="34" s="1"/>
  <c r="AZ50" i="34" s="1"/>
  <c r="H510" i="34"/>
  <c r="Z50" i="34" s="1"/>
  <c r="AB50" i="34" s="1"/>
  <c r="H515" i="34"/>
  <c r="H514" i="34"/>
  <c r="AL50" i="34" s="1"/>
  <c r="AN50" i="34" s="1"/>
  <c r="H513" i="34"/>
  <c r="AI50" i="34" s="1"/>
  <c r="AK50" i="34" s="1"/>
  <c r="H512" i="34"/>
  <c r="H519" i="34"/>
  <c r="H517" i="34"/>
  <c r="H516" i="34"/>
  <c r="AR50" i="34" s="1"/>
  <c r="AT50" i="34" s="1"/>
  <c r="H511" i="34"/>
  <c r="K586" i="34"/>
  <c r="H580" i="34"/>
  <c r="AL56" i="34" s="1"/>
  <c r="AN56" i="34" s="1"/>
  <c r="H585" i="34"/>
  <c r="H577" i="34"/>
  <c r="AC56" i="34" s="1"/>
  <c r="AE56" i="34" s="1"/>
  <c r="H584" i="34"/>
  <c r="H576" i="34"/>
  <c r="H583" i="34"/>
  <c r="AU56" i="34" s="1"/>
  <c r="AW56" i="34" s="1"/>
  <c r="H582" i="34"/>
  <c r="H578" i="34"/>
  <c r="H581" i="34"/>
  <c r="AO56" i="34" s="1"/>
  <c r="AQ56" i="34" s="1"/>
  <c r="H579" i="34"/>
  <c r="AI56" i="34" s="1"/>
  <c r="AK56" i="34" s="1"/>
  <c r="K663" i="34"/>
  <c r="H659" i="34"/>
  <c r="H656" i="34"/>
  <c r="AI63" i="34" s="1"/>
  <c r="AK63" i="34" s="1"/>
  <c r="H655" i="34"/>
  <c r="AF63" i="34" s="1"/>
  <c r="AH63" i="34" s="1"/>
  <c r="H662" i="34"/>
  <c r="H654" i="34"/>
  <c r="H661" i="34"/>
  <c r="H653" i="34"/>
  <c r="Z63" i="34" s="1"/>
  <c r="AB63" i="34" s="1"/>
  <c r="H660" i="34"/>
  <c r="AU63" i="34" s="1"/>
  <c r="AW63" i="34" s="1"/>
  <c r="H658" i="34"/>
  <c r="H657" i="34"/>
  <c r="AL63" i="34" s="1"/>
  <c r="AN63" i="34" s="1"/>
  <c r="K762" i="34"/>
  <c r="H756" i="34"/>
  <c r="AL72" i="34" s="1"/>
  <c r="AN72" i="34" s="1"/>
  <c r="H761" i="34"/>
  <c r="H753" i="34"/>
  <c r="H760" i="34"/>
  <c r="AX72" i="34" s="1"/>
  <c r="AZ72" i="34" s="1"/>
  <c r="H752" i="34"/>
  <c r="Z72" i="34" s="1"/>
  <c r="AB72" i="34" s="1"/>
  <c r="H759" i="34"/>
  <c r="H758" i="34"/>
  <c r="H755" i="34"/>
  <c r="H754" i="34"/>
  <c r="H757" i="34"/>
  <c r="AO72" i="34" s="1"/>
  <c r="AQ72" i="34" s="1"/>
  <c r="K784" i="34"/>
  <c r="H782" i="34"/>
  <c r="AX74" i="34" s="1"/>
  <c r="AZ74" i="34" s="1"/>
  <c r="H774" i="34"/>
  <c r="Z74" i="34" s="1"/>
  <c r="AB74" i="34" s="1"/>
  <c r="H779" i="34"/>
  <c r="H778" i="34"/>
  <c r="AL74" i="34" s="1"/>
  <c r="AN74" i="34" s="1"/>
  <c r="H777" i="34"/>
  <c r="AI74" i="34" s="1"/>
  <c r="AK74" i="34" s="1"/>
  <c r="H776" i="34"/>
  <c r="H780" i="34"/>
  <c r="H775" i="34"/>
  <c r="H783" i="34"/>
  <c r="H781" i="34"/>
  <c r="K817" i="34"/>
  <c r="H809" i="34"/>
  <c r="H814" i="34"/>
  <c r="AU77" i="34" s="1"/>
  <c r="AW77" i="34" s="1"/>
  <c r="H813" i="34"/>
  <c r="H812" i="34"/>
  <c r="H811" i="34"/>
  <c r="H810" i="34"/>
  <c r="AI77" i="34" s="1"/>
  <c r="AK77" i="34" s="1"/>
  <c r="H816" i="34"/>
  <c r="H807" i="34"/>
  <c r="H815" i="34"/>
  <c r="AX77" i="34" s="1"/>
  <c r="AZ77" i="34" s="1"/>
  <c r="H808" i="34"/>
  <c r="AC77" i="34" s="1"/>
  <c r="AE77" i="34" s="1"/>
  <c r="Z77" i="34" l="1"/>
  <c r="AB77" i="34" s="1"/>
  <c r="AR77" i="34"/>
  <c r="AT77" i="34" s="1"/>
  <c r="AL77" i="34"/>
  <c r="AN77" i="34" s="1"/>
  <c r="AF77" i="34"/>
  <c r="AH77" i="34" s="1"/>
  <c r="AO77" i="34"/>
  <c r="AQ77" i="34" s="1"/>
  <c r="BA77" i="34"/>
  <c r="BC77" i="34" s="1"/>
  <c r="AF76" i="34"/>
  <c r="AH76" i="34" s="1"/>
  <c r="AU76" i="34"/>
  <c r="AW76" i="34" s="1"/>
  <c r="BA76" i="34"/>
  <c r="BC76" i="34" s="1"/>
  <c r="AR76" i="34"/>
  <c r="AT76" i="34" s="1"/>
  <c r="AI76" i="34"/>
  <c r="AK76" i="34" s="1"/>
  <c r="Z75" i="34"/>
  <c r="AB75" i="34" s="1"/>
  <c r="AF75" i="34"/>
  <c r="AH75" i="34" s="1"/>
  <c r="AO75" i="34"/>
  <c r="AQ75" i="34" s="1"/>
  <c r="AX75" i="34"/>
  <c r="AZ75" i="34" s="1"/>
  <c r="AI75" i="34"/>
  <c r="AK75" i="34" s="1"/>
  <c r="BA75" i="34"/>
  <c r="BC75" i="34" s="1"/>
  <c r="BA74" i="34"/>
  <c r="BC74" i="34" s="1"/>
  <c r="AR74" i="34"/>
  <c r="AT74" i="34" s="1"/>
  <c r="AO74" i="34"/>
  <c r="AQ74" i="34" s="1"/>
  <c r="AC74" i="34"/>
  <c r="AE74" i="34" s="1"/>
  <c r="AU74" i="34"/>
  <c r="AW74" i="34" s="1"/>
  <c r="AF74" i="34"/>
  <c r="AH74" i="34" s="1"/>
  <c r="BA73" i="34"/>
  <c r="BC73" i="34" s="1"/>
  <c r="Z73" i="34"/>
  <c r="AB73" i="34" s="1"/>
  <c r="AC73" i="34"/>
  <c r="AE73" i="34" s="1"/>
  <c r="AU73" i="34"/>
  <c r="AW73" i="34" s="1"/>
  <c r="AR73" i="34"/>
  <c r="AT73" i="34" s="1"/>
  <c r="AI73" i="34"/>
  <c r="AK73" i="34" s="1"/>
  <c r="AL73" i="34"/>
  <c r="AN73" i="34" s="1"/>
  <c r="AF72" i="34"/>
  <c r="AH72" i="34" s="1"/>
  <c r="AI72" i="34"/>
  <c r="AK72" i="34" s="1"/>
  <c r="AR72" i="34"/>
  <c r="AT72" i="34" s="1"/>
  <c r="AC72" i="34"/>
  <c r="AE72" i="34" s="1"/>
  <c r="AU72" i="34"/>
  <c r="AW72" i="34" s="1"/>
  <c r="BA72" i="34"/>
  <c r="BC72" i="34" s="1"/>
  <c r="Z71" i="34"/>
  <c r="AB71" i="34" s="1"/>
  <c r="AF71" i="34"/>
  <c r="AH71" i="34" s="1"/>
  <c r="AU71" i="34"/>
  <c r="AW71" i="34" s="1"/>
  <c r="AL71" i="34"/>
  <c r="AN71" i="34" s="1"/>
  <c r="BA71" i="34"/>
  <c r="BC71" i="34" s="1"/>
  <c r="AO71" i="34"/>
  <c r="AQ71" i="34" s="1"/>
  <c r="AU70" i="34"/>
  <c r="AW70" i="34" s="1"/>
  <c r="AX70" i="34"/>
  <c r="AZ70" i="34" s="1"/>
  <c r="AC70" i="34"/>
  <c r="AE70" i="34" s="1"/>
  <c r="AL70" i="34"/>
  <c r="AN70" i="34" s="1"/>
  <c r="AI70" i="34"/>
  <c r="AK70" i="34" s="1"/>
  <c r="BA70" i="34"/>
  <c r="BC70" i="34" s="1"/>
  <c r="AO70" i="34"/>
  <c r="AQ70" i="34" s="1"/>
  <c r="AI69" i="34"/>
  <c r="AK69" i="34" s="1"/>
  <c r="AL69" i="34"/>
  <c r="AN69" i="34" s="1"/>
  <c r="AO69" i="34"/>
  <c r="AQ69" i="34" s="1"/>
  <c r="AC69" i="34"/>
  <c r="AE69" i="34" s="1"/>
  <c r="AU69" i="34"/>
  <c r="AW69" i="34" s="1"/>
  <c r="BA69" i="34"/>
  <c r="BC69" i="34" s="1"/>
  <c r="BA68" i="34"/>
  <c r="BC68" i="34" s="1"/>
  <c r="AU68" i="34"/>
  <c r="AW68" i="34" s="1"/>
  <c r="AI68" i="34"/>
  <c r="AK68" i="34" s="1"/>
  <c r="AO68" i="34"/>
  <c r="AQ68" i="34" s="1"/>
  <c r="Z68" i="34"/>
  <c r="AB68" i="34" s="1"/>
  <c r="AL67" i="34"/>
  <c r="AN67" i="34" s="1"/>
  <c r="AX67" i="34"/>
  <c r="AZ67" i="34" s="1"/>
  <c r="AO67" i="34"/>
  <c r="AQ67" i="34" s="1"/>
  <c r="AC67" i="34"/>
  <c r="AE67" i="34" s="1"/>
  <c r="AR67" i="34"/>
  <c r="AT67" i="34" s="1"/>
  <c r="BA67" i="34"/>
  <c r="BC67" i="34" s="1"/>
  <c r="AU66" i="34"/>
  <c r="AW66" i="34" s="1"/>
  <c r="AO66" i="34"/>
  <c r="AQ66" i="34" s="1"/>
  <c r="AC66" i="34"/>
  <c r="AE66" i="34" s="1"/>
  <c r="AF66" i="34"/>
  <c r="AH66" i="34" s="1"/>
  <c r="AI66" i="34"/>
  <c r="AK66" i="34" s="1"/>
  <c r="AI65" i="34"/>
  <c r="AK65" i="34" s="1"/>
  <c r="AO65" i="34"/>
  <c r="AQ65" i="34" s="1"/>
  <c r="AX65" i="34"/>
  <c r="AZ65" i="34" s="1"/>
  <c r="AR65" i="34"/>
  <c r="AT65" i="34" s="1"/>
  <c r="BA65" i="34"/>
  <c r="BC65" i="34" s="1"/>
  <c r="AI64" i="34"/>
  <c r="AK64" i="34" s="1"/>
  <c r="Z64" i="34"/>
  <c r="AB64" i="34" s="1"/>
  <c r="AL64" i="34"/>
  <c r="AN64" i="34" s="1"/>
  <c r="AO64" i="34"/>
  <c r="AQ64" i="34" s="1"/>
  <c r="AR64" i="34"/>
  <c r="AT64" i="34" s="1"/>
  <c r="AC64" i="34"/>
  <c r="AE64" i="34" s="1"/>
  <c r="BA64" i="34"/>
  <c r="BC64" i="34" s="1"/>
  <c r="AX63" i="34"/>
  <c r="AZ63" i="34" s="1"/>
  <c r="AO63" i="34"/>
  <c r="AQ63" i="34" s="1"/>
  <c r="AC63" i="34"/>
  <c r="AE63" i="34" s="1"/>
  <c r="AR63" i="34"/>
  <c r="AT63" i="34" s="1"/>
  <c r="BA63" i="34"/>
  <c r="BC63" i="34" s="1"/>
  <c r="Z62" i="34"/>
  <c r="AB62" i="34" s="1"/>
  <c r="BA62" i="34"/>
  <c r="BC62" i="34" s="1"/>
  <c r="AI62" i="34"/>
  <c r="AK62" i="34" s="1"/>
  <c r="AL62" i="34"/>
  <c r="AN62" i="34" s="1"/>
  <c r="BA61" i="34"/>
  <c r="BC61" i="34" s="1"/>
  <c r="AU61" i="34"/>
  <c r="AW61" i="34" s="1"/>
  <c r="Z61" i="34"/>
  <c r="AB61" i="34" s="1"/>
  <c r="AL61" i="34"/>
  <c r="AN61" i="34" s="1"/>
  <c r="AF61" i="34"/>
  <c r="AH61" i="34" s="1"/>
  <c r="AO61" i="34"/>
  <c r="AQ61" i="34" s="1"/>
  <c r="AR60" i="34"/>
  <c r="AT60" i="34" s="1"/>
  <c r="AC60" i="34"/>
  <c r="AE60" i="34" s="1"/>
  <c r="AF60" i="34"/>
  <c r="AH60" i="34" s="1"/>
  <c r="AU60" i="34"/>
  <c r="AW60" i="34" s="1"/>
  <c r="BA60" i="34"/>
  <c r="BC60" i="34" s="1"/>
  <c r="AR59" i="34"/>
  <c r="AT59" i="34" s="1"/>
  <c r="BA59" i="34"/>
  <c r="BC59" i="34" s="1"/>
  <c r="AF59" i="34"/>
  <c r="AH59" i="34" s="1"/>
  <c r="AC59" i="34"/>
  <c r="AE59" i="34" s="1"/>
  <c r="AU58" i="34"/>
  <c r="AW58" i="34" s="1"/>
  <c r="AX58" i="34"/>
  <c r="AZ58" i="34" s="1"/>
  <c r="BA58" i="34"/>
  <c r="BC58" i="34" s="1"/>
  <c r="AL58" i="34"/>
  <c r="AN58" i="34" s="1"/>
  <c r="AI57" i="34"/>
  <c r="AK57" i="34" s="1"/>
  <c r="BA57" i="34"/>
  <c r="BC57" i="34" s="1"/>
  <c r="AL57" i="34"/>
  <c r="AN57" i="34" s="1"/>
  <c r="Z57" i="34"/>
  <c r="AB57" i="34" s="1"/>
  <c r="AO57" i="34"/>
  <c r="AQ57" i="34" s="1"/>
  <c r="BA56" i="34"/>
  <c r="BC56" i="34" s="1"/>
  <c r="AX56" i="34"/>
  <c r="AZ56" i="34" s="1"/>
  <c r="Z56" i="34"/>
  <c r="AB56" i="34" s="1"/>
  <c r="AF56" i="34"/>
  <c r="AH56" i="34" s="1"/>
  <c r="AR56" i="34"/>
  <c r="AT56" i="34" s="1"/>
  <c r="AL55" i="34"/>
  <c r="AN55" i="34" s="1"/>
  <c r="BA55" i="34"/>
  <c r="BC55" i="34" s="1"/>
  <c r="Z55" i="34"/>
  <c r="AB55" i="34" s="1"/>
  <c r="AF55" i="34"/>
  <c r="AH55" i="34" s="1"/>
  <c r="AO55" i="34"/>
  <c r="AQ55" i="34" s="1"/>
  <c r="AR54" i="34"/>
  <c r="AT54" i="34" s="1"/>
  <c r="AF54" i="34"/>
  <c r="AH54" i="34" s="1"/>
  <c r="AI54" i="34"/>
  <c r="AK54" i="34" s="1"/>
  <c r="AX54" i="34"/>
  <c r="AZ54" i="34" s="1"/>
  <c r="AO54" i="34"/>
  <c r="AQ54" i="34" s="1"/>
  <c r="Z53" i="34"/>
  <c r="AB53" i="34" s="1"/>
  <c r="AO53" i="34"/>
  <c r="AQ53" i="34" s="1"/>
  <c r="AC53" i="34"/>
  <c r="AE53" i="34" s="1"/>
  <c r="AR53" i="34"/>
  <c r="AT53" i="34" s="1"/>
  <c r="AI53" i="34"/>
  <c r="AK53" i="34" s="1"/>
  <c r="BA53" i="34"/>
  <c r="BC53" i="34" s="1"/>
  <c r="AX52" i="34"/>
  <c r="AZ52" i="34" s="1"/>
  <c r="AR52" i="34"/>
  <c r="AT52" i="34" s="1"/>
  <c r="AC52" i="34"/>
  <c r="AE52" i="34" s="1"/>
  <c r="BA52" i="34"/>
  <c r="BC52" i="34" s="1"/>
  <c r="AI52" i="34"/>
  <c r="AK52" i="34" s="1"/>
  <c r="AF51" i="34"/>
  <c r="AH51" i="34" s="1"/>
  <c r="AU51" i="34"/>
  <c r="AW51" i="34" s="1"/>
  <c r="BA51" i="34"/>
  <c r="BC51" i="34" s="1"/>
  <c r="AL51" i="34"/>
  <c r="AN51" i="34" s="1"/>
  <c r="AO51" i="34"/>
  <c r="AQ51" i="34" s="1"/>
  <c r="AU50" i="34"/>
  <c r="AW50" i="34" s="1"/>
  <c r="BA50" i="34"/>
  <c r="BC50" i="34" s="1"/>
  <c r="AO50" i="34"/>
  <c r="AQ50" i="34" s="1"/>
  <c r="AC50" i="34"/>
  <c r="AE50" i="34" s="1"/>
  <c r="AF50" i="34"/>
  <c r="AH50" i="34" s="1"/>
  <c r="Z49" i="34"/>
  <c r="AB49" i="34" s="1"/>
  <c r="AR49" i="34"/>
  <c r="AT49" i="34" s="1"/>
  <c r="AC49" i="34"/>
  <c r="AE49" i="34" s="1"/>
  <c r="AX49" i="34"/>
  <c r="AZ49" i="34" s="1"/>
  <c r="AI49" i="34"/>
  <c r="AK49" i="34" s="1"/>
  <c r="AL49" i="34"/>
  <c r="AN49" i="34" s="1"/>
  <c r="BA49" i="34"/>
  <c r="BC49" i="34" s="1"/>
  <c r="AI48" i="34"/>
  <c r="AK48" i="34" s="1"/>
  <c r="Z48" i="34"/>
  <c r="AB48" i="34" s="1"/>
  <c r="AL48" i="34"/>
  <c r="AN48" i="34" s="1"/>
  <c r="AO48" i="34"/>
  <c r="AQ48" i="34" s="1"/>
  <c r="AX48" i="34"/>
  <c r="AZ48" i="34" s="1"/>
  <c r="AR48" i="34"/>
  <c r="AT48" i="34" s="1"/>
  <c r="BA48" i="34"/>
  <c r="BC48" i="34" s="1"/>
  <c r="AL47" i="34"/>
  <c r="AN47" i="34" s="1"/>
  <c r="AX47" i="34"/>
  <c r="AZ47" i="34" s="1"/>
  <c r="AR47" i="34"/>
  <c r="AT47" i="34" s="1"/>
  <c r="AC47" i="34"/>
  <c r="AE47" i="34" s="1"/>
  <c r="BA47" i="34"/>
  <c r="BC47" i="34" s="1"/>
  <c r="AU46" i="34"/>
  <c r="AW46" i="34" s="1"/>
  <c r="AC46" i="34"/>
  <c r="AE46" i="34" s="1"/>
  <c r="BA46" i="34"/>
  <c r="BC46" i="34" s="1"/>
  <c r="AL46" i="34"/>
  <c r="AN46" i="34" s="1"/>
  <c r="AC45" i="34"/>
  <c r="AE45" i="34" s="1"/>
  <c r="AO45" i="34"/>
  <c r="AQ45" i="34" s="1"/>
  <c r="AU45" i="34"/>
  <c r="AW45" i="34" s="1"/>
  <c r="AI45" i="34"/>
  <c r="AK45" i="34" s="1"/>
  <c r="AX45" i="34"/>
  <c r="AZ45" i="34" s="1"/>
  <c r="BA45" i="34"/>
  <c r="BC45" i="34" s="1"/>
  <c r="AC44" i="34"/>
  <c r="AE44" i="34" s="1"/>
  <c r="AR44" i="34"/>
  <c r="AT44" i="34" s="1"/>
  <c r="BA44" i="34"/>
  <c r="BC44" i="34" s="1"/>
  <c r="AU44" i="34"/>
  <c r="AW44" i="34" s="1"/>
  <c r="AF44" i="34"/>
  <c r="AH44" i="34" s="1"/>
  <c r="AI44" i="34"/>
  <c r="AK44" i="34" s="1"/>
  <c r="AF43" i="34"/>
  <c r="AH43" i="34" s="1"/>
  <c r="AU43" i="34"/>
  <c r="AW43" i="34" s="1"/>
  <c r="AL43" i="34"/>
  <c r="AN43" i="34" s="1"/>
  <c r="BA43" i="34"/>
  <c r="BC43" i="34" s="1"/>
  <c r="AL42" i="34"/>
  <c r="AN42" i="34" s="1"/>
  <c r="AU42" i="34"/>
  <c r="AW42" i="34" s="1"/>
  <c r="BA42" i="34"/>
  <c r="BC42" i="34" s="1"/>
  <c r="AO42" i="34"/>
  <c r="AQ42" i="34" s="1"/>
  <c r="AC42" i="34"/>
  <c r="AE42" i="34" s="1"/>
  <c r="AR41" i="34"/>
  <c r="AT41" i="34" s="1"/>
  <c r="BA41" i="34"/>
  <c r="BC41" i="34" s="1"/>
  <c r="AU41" i="34"/>
  <c r="AW41" i="34" s="1"/>
  <c r="AF41" i="34"/>
  <c r="AH41" i="34" s="1"/>
  <c r="Z41" i="34"/>
  <c r="AB41" i="34" s="1"/>
  <c r="BA40" i="34"/>
  <c r="BC40" i="34" s="1"/>
  <c r="AL40" i="34"/>
  <c r="AN40" i="34" s="1"/>
  <c r="AR40" i="34"/>
  <c r="AT40" i="34" s="1"/>
  <c r="AC40" i="34"/>
  <c r="AE40" i="34" s="1"/>
  <c r="AF39" i="34"/>
  <c r="AH39" i="34" s="1"/>
  <c r="AU39" i="34"/>
  <c r="AW39" i="34" s="1"/>
  <c r="BA39" i="34"/>
  <c r="BC39" i="34" s="1"/>
  <c r="AO39" i="34"/>
  <c r="AQ39" i="34" s="1"/>
  <c r="AI39" i="34"/>
  <c r="AK39" i="34" s="1"/>
  <c r="AR38" i="34"/>
  <c r="AT38" i="34" s="1"/>
  <c r="AU38" i="34"/>
  <c r="AW38" i="34" s="1"/>
  <c r="AI38" i="34"/>
  <c r="AK38" i="34" s="1"/>
  <c r="AX38" i="34"/>
  <c r="AZ38" i="34" s="1"/>
  <c r="AL38" i="34"/>
  <c r="AN38" i="34" s="1"/>
  <c r="BA38" i="34"/>
  <c r="BC38" i="34" s="1"/>
  <c r="AF38" i="34"/>
  <c r="AH38" i="34" s="1"/>
  <c r="BA37" i="34"/>
  <c r="BC37" i="34" s="1"/>
  <c r="Z37" i="34"/>
  <c r="AB37" i="34" s="1"/>
  <c r="AC37" i="34"/>
  <c r="AE37" i="34" s="1"/>
  <c r="AO37" i="34"/>
  <c r="AQ37" i="34" s="1"/>
  <c r="AR37" i="34"/>
  <c r="AT37" i="34" s="1"/>
  <c r="AU36" i="34"/>
  <c r="AW36" i="34" s="1"/>
  <c r="BA36" i="34"/>
  <c r="BC36" i="34" s="1"/>
  <c r="AL36" i="34"/>
  <c r="AN36" i="34" s="1"/>
  <c r="Z36" i="34"/>
  <c r="AB36" i="34" s="1"/>
  <c r="AF36" i="34"/>
  <c r="AH36" i="34" s="1"/>
  <c r="AO35" i="34"/>
  <c r="AQ35" i="34" s="1"/>
  <c r="BA35" i="34"/>
  <c r="BC35" i="34" s="1"/>
  <c r="AU35" i="34"/>
  <c r="AW35" i="34" s="1"/>
  <c r="AF35" i="34"/>
  <c r="AH35" i="34" s="1"/>
  <c r="AI35" i="34"/>
  <c r="AK35" i="34" s="1"/>
  <c r="AX34" i="34"/>
  <c r="AZ34" i="34" s="1"/>
  <c r="AO34" i="34"/>
  <c r="AQ34" i="34" s="1"/>
  <c r="Z34" i="34"/>
  <c r="AB34" i="34" s="1"/>
  <c r="AR34" i="34"/>
  <c r="AT34" i="34" s="1"/>
  <c r="AF34" i="34"/>
  <c r="AH34" i="34" s="1"/>
  <c r="BA34" i="34"/>
  <c r="BC34" i="34" s="1"/>
  <c r="AO33" i="34"/>
  <c r="AQ33" i="34" s="1"/>
  <c r="AX33" i="34"/>
  <c r="AZ33" i="34" s="1"/>
  <c r="AR33" i="34"/>
  <c r="AT33" i="34" s="1"/>
  <c r="AI33" i="34"/>
  <c r="AK33" i="34" s="1"/>
  <c r="AF33" i="34"/>
  <c r="AH33" i="34" s="1"/>
  <c r="BA33" i="34"/>
  <c r="BC33" i="34" s="1"/>
  <c r="BA32" i="34"/>
  <c r="BC32" i="34" s="1"/>
  <c r="AI32" i="34"/>
  <c r="AK32" i="34" s="1"/>
  <c r="Z32" i="34"/>
  <c r="AB32" i="34" s="1"/>
  <c r="AF32" i="34"/>
  <c r="AH32" i="34" s="1"/>
  <c r="AL32" i="34"/>
  <c r="AN32" i="34" s="1"/>
  <c r="AX31" i="34"/>
  <c r="AZ31" i="34" s="1"/>
  <c r="AI31" i="34"/>
  <c r="AK31" i="34" s="1"/>
  <c r="AC31" i="34"/>
  <c r="AE31" i="34" s="1"/>
  <c r="BA31" i="34"/>
  <c r="BC31" i="34" s="1"/>
  <c r="AR31" i="34"/>
  <c r="AT31" i="34" s="1"/>
  <c r="Z30" i="34"/>
  <c r="AB30" i="34" s="1"/>
  <c r="AI30" i="34"/>
  <c r="AK30" i="34" s="1"/>
  <c r="AC30" i="34"/>
  <c r="AE30" i="34" s="1"/>
  <c r="AL30" i="34"/>
  <c r="AN30" i="34" s="1"/>
  <c r="BA30" i="34"/>
  <c r="BC30" i="34" s="1"/>
  <c r="AU30" i="34"/>
  <c r="AW30" i="34" s="1"/>
  <c r="AO30" i="34"/>
  <c r="AQ30" i="34" s="1"/>
  <c r="AF29" i="34"/>
  <c r="AH29" i="34" s="1"/>
  <c r="AR29" i="34"/>
  <c r="AT29" i="34" s="1"/>
  <c r="AL29" i="34"/>
  <c r="AN29" i="34" s="1"/>
  <c r="AU29" i="34"/>
  <c r="AW29" i="34" s="1"/>
  <c r="BA29" i="34"/>
  <c r="BC29" i="34" s="1"/>
  <c r="Z28" i="34"/>
  <c r="AB28" i="34" s="1"/>
  <c r="AL28" i="34"/>
  <c r="AN28" i="34" s="1"/>
  <c r="AX28" i="34"/>
  <c r="AZ28" i="34" s="1"/>
  <c r="AO28" i="34"/>
  <c r="AQ28" i="34" s="1"/>
  <c r="BA28" i="34"/>
  <c r="BC28" i="34" s="1"/>
  <c r="AO27" i="34"/>
  <c r="AQ27" i="34" s="1"/>
  <c r="AF27" i="34"/>
  <c r="AH27" i="34" s="1"/>
  <c r="AR27" i="34"/>
  <c r="AT27" i="34" s="1"/>
  <c r="AI27" i="34"/>
  <c r="AK27" i="34" s="1"/>
  <c r="BA27" i="34"/>
  <c r="BC27" i="34" s="1"/>
  <c r="Z26" i="34"/>
  <c r="AB26" i="34" s="1"/>
  <c r="AI26" i="34"/>
  <c r="AK26" i="34" s="1"/>
  <c r="AC26" i="34"/>
  <c r="AE26" i="34" s="1"/>
  <c r="AL26" i="34"/>
  <c r="AN26" i="34" s="1"/>
  <c r="BA26" i="34"/>
  <c r="BC26" i="34" s="1"/>
  <c r="AO26" i="34"/>
  <c r="AQ26" i="34" s="1"/>
  <c r="AC25" i="34"/>
  <c r="AE25" i="34" s="1"/>
  <c r="AR25" i="34"/>
  <c r="AT25" i="34" s="1"/>
  <c r="AI25" i="34"/>
  <c r="AK25" i="34" s="1"/>
  <c r="AU25" i="34"/>
  <c r="AW25" i="34" s="1"/>
  <c r="AL25" i="34"/>
  <c r="AN25" i="34" s="1"/>
  <c r="BA25" i="34"/>
  <c r="BC25" i="34" s="1"/>
  <c r="AU24" i="34"/>
  <c r="AW24" i="34" s="1"/>
  <c r="BA24" i="34"/>
  <c r="BC24" i="34" s="1"/>
  <c r="AI24" i="34"/>
  <c r="AK24" i="34" s="1"/>
  <c r="AR24" i="34"/>
  <c r="AT24" i="34" s="1"/>
  <c r="AC24" i="34"/>
  <c r="AE24" i="34" s="1"/>
  <c r="AL24" i="34"/>
  <c r="AN24" i="34" s="1"/>
  <c r="AX23" i="34"/>
  <c r="AZ23" i="34" s="1"/>
  <c r="BA23" i="34"/>
  <c r="BC23" i="34" s="1"/>
  <c r="Z23" i="34"/>
  <c r="AB23" i="34" s="1"/>
  <c r="AF23" i="34"/>
  <c r="AH23" i="34" s="1"/>
  <c r="Z22" i="34"/>
  <c r="AB22" i="34" s="1"/>
  <c r="AF22" i="34"/>
  <c r="AH22" i="34" s="1"/>
  <c r="BA22" i="34"/>
  <c r="BC22" i="34" s="1"/>
  <c r="AL22" i="34"/>
  <c r="AN22" i="34" s="1"/>
  <c r="AU22" i="34"/>
  <c r="AW22" i="34" s="1"/>
  <c r="AO22" i="34"/>
  <c r="AQ22" i="34" s="1"/>
  <c r="AU21" i="34"/>
  <c r="AW21" i="34" s="1"/>
  <c r="AF21" i="34"/>
  <c r="AH21" i="34" s="1"/>
  <c r="BA21" i="34"/>
  <c r="BC21" i="34" s="1"/>
  <c r="AL21" i="34"/>
  <c r="AN21" i="34" s="1"/>
  <c r="AO21" i="34"/>
  <c r="AQ21" i="34" s="1"/>
  <c r="AX20" i="34"/>
  <c r="AZ20" i="34" s="1"/>
  <c r="AR20" i="34"/>
  <c r="AT20" i="34" s="1"/>
  <c r="BA20" i="34"/>
  <c r="BC20" i="34" s="1"/>
  <c r="AC20" i="34"/>
  <c r="AE20" i="34" s="1"/>
  <c r="Z19" i="34"/>
  <c r="AB19" i="34" s="1"/>
  <c r="AI19" i="34"/>
  <c r="AK19" i="34" s="1"/>
  <c r="AO19" i="34"/>
  <c r="AQ19" i="34" s="1"/>
  <c r="AC19" i="34"/>
  <c r="AE19" i="34" s="1"/>
  <c r="AR19" i="34"/>
  <c r="AT19" i="34" s="1"/>
  <c r="AU18" i="34"/>
  <c r="AW18" i="34" s="1"/>
  <c r="AO18" i="34"/>
  <c r="AQ18" i="34" s="1"/>
  <c r="AX18" i="34"/>
  <c r="AZ18" i="34" s="1"/>
  <c r="BA18" i="34"/>
  <c r="BC18" i="34" s="1"/>
  <c r="BA17" i="34"/>
  <c r="BC17" i="34" s="1"/>
  <c r="AO17" i="34"/>
  <c r="AQ17" i="34" s="1"/>
  <c r="AX17" i="34"/>
  <c r="AZ17" i="34" s="1"/>
  <c r="AF17" i="34"/>
  <c r="AH17" i="34" s="1"/>
  <c r="AR17" i="34"/>
  <c r="AT17" i="34" s="1"/>
  <c r="AL16" i="34"/>
  <c r="AN16" i="34" s="1"/>
  <c r="AR16" i="34"/>
  <c r="AT16" i="34" s="1"/>
  <c r="BA16" i="34"/>
  <c r="BC16" i="34" s="1"/>
  <c r="AU16" i="34"/>
  <c r="AW16" i="34" s="1"/>
  <c r="AC16" i="34"/>
  <c r="AE16" i="34" s="1"/>
  <c r="AR15" i="34"/>
  <c r="AT15" i="34" s="1"/>
  <c r="AC15" i="34"/>
  <c r="AE15" i="34" s="1"/>
  <c r="AI15" i="34"/>
  <c r="AK15" i="34" s="1"/>
  <c r="AU15" i="34"/>
  <c r="AW15" i="34" s="1"/>
  <c r="BA15" i="34"/>
  <c r="BC15" i="34" s="1"/>
  <c r="AL15" i="34"/>
  <c r="AN15" i="34" s="1"/>
  <c r="AR14" i="34"/>
  <c r="AT14" i="34" s="1"/>
  <c r="AF14" i="34"/>
  <c r="AH14" i="34" s="1"/>
  <c r="AX14" i="34"/>
  <c r="AZ14" i="34" s="1"/>
  <c r="AI14" i="34"/>
  <c r="AK14" i="34" s="1"/>
  <c r="Z14" i="34"/>
  <c r="AB14" i="34" s="1"/>
  <c r="AL14" i="34"/>
  <c r="AN14" i="34" s="1"/>
  <c r="BA14" i="34"/>
  <c r="BC14" i="34" s="1"/>
  <c r="Z13" i="34"/>
  <c r="AB13" i="34" s="1"/>
  <c r="AI13" i="34"/>
  <c r="AK13" i="34" s="1"/>
  <c r="AC13" i="34"/>
  <c r="AE13" i="34" s="1"/>
  <c r="AL13" i="34"/>
  <c r="AN13" i="34" s="1"/>
  <c r="BA13" i="34"/>
  <c r="BC13" i="34" s="1"/>
  <c r="AU13" i="34"/>
  <c r="AW13" i="34" s="1"/>
  <c r="AO13" i="34"/>
  <c r="AQ13" i="34" s="1"/>
  <c r="BA12" i="34"/>
  <c r="BC12" i="34" s="1"/>
  <c r="AO12" i="34"/>
  <c r="AQ12" i="34" s="1"/>
  <c r="AC12" i="34"/>
  <c r="AE12" i="34" s="1"/>
  <c r="AX12" i="34"/>
  <c r="AZ12" i="34" s="1"/>
  <c r="AF12" i="34"/>
  <c r="AH12" i="34" s="1"/>
  <c r="AR12" i="34"/>
  <c r="AT12" i="34" s="1"/>
  <c r="AI12" i="34"/>
  <c r="AK12" i="34" s="1"/>
  <c r="AU11" i="34"/>
  <c r="AW11" i="34" s="1"/>
  <c r="BA11" i="34"/>
  <c r="BC11" i="34" s="1"/>
  <c r="AI11" i="34"/>
  <c r="AK11" i="34" s="1"/>
  <c r="Z11" i="34"/>
  <c r="AB11" i="34" s="1"/>
  <c r="AL11" i="34"/>
  <c r="AN11" i="34" s="1"/>
  <c r="AO11" i="34"/>
  <c r="AQ11" i="34" s="1"/>
  <c r="AO10" i="34"/>
  <c r="AQ10" i="34" s="1"/>
  <c r="BA10" i="34"/>
  <c r="BC10" i="34" s="1"/>
  <c r="AU10" i="34"/>
  <c r="AW10" i="34" s="1"/>
  <c r="AF10" i="34"/>
  <c r="AH10" i="34" s="1"/>
  <c r="BA9" i="34"/>
  <c r="BC9" i="34" s="1"/>
  <c r="AI9" i="34"/>
  <c r="AK9" i="34" s="1"/>
  <c r="AC9" i="34"/>
  <c r="AE9" i="34" s="1"/>
  <c r="AL9" i="34"/>
  <c r="AN9" i="34" s="1"/>
  <c r="AO9" i="34"/>
  <c r="AQ9" i="34" s="1"/>
  <c r="AI8" i="34"/>
  <c r="AK8" i="34" s="1"/>
  <c r="AL8" i="34"/>
  <c r="AN8" i="34" s="1"/>
  <c r="AU8" i="34"/>
  <c r="AW8" i="34" s="1"/>
  <c r="BA8" i="34"/>
  <c r="BC8" i="34" s="1"/>
  <c r="AL7" i="34"/>
  <c r="AN7" i="34" s="1"/>
  <c r="AC7" i="34"/>
  <c r="AE7" i="34" s="1"/>
  <c r="AU7" i="34"/>
  <c r="AW7" i="34" s="1"/>
  <c r="BA7" i="34"/>
  <c r="BC7" i="34" s="1"/>
  <c r="AX6" i="34"/>
  <c r="AZ6" i="34" s="1"/>
  <c r="AI6" i="34"/>
  <c r="AK6" i="34" s="1"/>
  <c r="Z6" i="34"/>
  <c r="AB6" i="34" s="1"/>
  <c r="AC6" i="34"/>
  <c r="AE6" i="34" s="1"/>
  <c r="AL6" i="34"/>
  <c r="AN6" i="34" s="1"/>
  <c r="BA6" i="34"/>
  <c r="BC6" i="34" s="1"/>
  <c r="AF5" i="34"/>
  <c r="AH5" i="34" s="1"/>
  <c r="AR5" i="34"/>
  <c r="AT5" i="34" s="1"/>
  <c r="AU5" i="34"/>
  <c r="AW5" i="34" s="1"/>
  <c r="AI5" i="34"/>
  <c r="AK5" i="34" s="1"/>
  <c r="AX5" i="34"/>
  <c r="AZ5" i="34" s="1"/>
  <c r="BA5" i="34"/>
  <c r="BC5" i="34" s="1"/>
  <c r="AX4" i="34"/>
  <c r="AZ4" i="34" s="1"/>
  <c r="AF4" i="34"/>
  <c r="AH4" i="34" s="1"/>
  <c r="AO4" i="34"/>
  <c r="AQ4" i="34" s="1"/>
  <c r="AI4" i="34"/>
  <c r="AK4" i="34" s="1"/>
  <c r="Z4" i="34"/>
  <c r="AB4" i="34" s="1"/>
  <c r="AC4" i="34"/>
  <c r="AE4" i="34" s="1"/>
  <c r="AR4" i="34"/>
  <c r="AT4" i="34" s="1"/>
  <c r="BA4" i="34"/>
  <c r="BC4" i="34" s="1"/>
  <c r="H818" i="34" l="1"/>
  <c r="Z78" i="34" l="1"/>
  <c r="AB78" i="34" s="1"/>
  <c r="BE4" i="34"/>
  <c r="BG4" i="34" s="1"/>
  <c r="BE8" i="34"/>
  <c r="BG8" i="34" s="1"/>
  <c r="BE12" i="34"/>
  <c r="BG12" i="34" s="1"/>
  <c r="BE16" i="34"/>
  <c r="BG16" i="34" s="1"/>
  <c r="BE20" i="34"/>
  <c r="BG20" i="34" s="1"/>
  <c r="BE24" i="34"/>
  <c r="BG24" i="34" s="1"/>
  <c r="BE28" i="34"/>
  <c r="BG28" i="34" s="1"/>
  <c r="BE32" i="34"/>
  <c r="BG32" i="34" s="1"/>
  <c r="BE36" i="34"/>
  <c r="BG36" i="34" s="1"/>
  <c r="BE40" i="34"/>
  <c r="BG40" i="34" s="1"/>
  <c r="BE44" i="34"/>
  <c r="BG44" i="34" s="1"/>
  <c r="BE48" i="34"/>
  <c r="BG48" i="34" s="1"/>
  <c r="BE52" i="34"/>
  <c r="BG52" i="34" s="1"/>
  <c r="BE56" i="34"/>
  <c r="BG56" i="34" s="1"/>
  <c r="BE60" i="34"/>
  <c r="BG60" i="34" s="1"/>
  <c r="BE64" i="34"/>
  <c r="BG64" i="34" s="1"/>
  <c r="BE68" i="34"/>
  <c r="BG68" i="34" s="1"/>
  <c r="BE72" i="34"/>
  <c r="BG72" i="34" s="1"/>
  <c r="BE76" i="34"/>
  <c r="BG76" i="34" s="1"/>
  <c r="BE5" i="34"/>
  <c r="BG5" i="34" s="1"/>
  <c r="BE9" i="34"/>
  <c r="BG9" i="34" s="1"/>
  <c r="BE13" i="34"/>
  <c r="BG13" i="34" s="1"/>
  <c r="BE17" i="34"/>
  <c r="BG17" i="34" s="1"/>
  <c r="BE21" i="34"/>
  <c r="BG21" i="34" s="1"/>
  <c r="BE25" i="34"/>
  <c r="BG25" i="34" s="1"/>
  <c r="BE29" i="34"/>
  <c r="BG29" i="34" s="1"/>
  <c r="BE33" i="34"/>
  <c r="BG33" i="34" s="1"/>
  <c r="BE37" i="34"/>
  <c r="BG37" i="34" s="1"/>
  <c r="BE41" i="34"/>
  <c r="BG41" i="34" s="1"/>
  <c r="BE45" i="34"/>
  <c r="BG45" i="34" s="1"/>
  <c r="BE49" i="34"/>
  <c r="BG49" i="34" s="1"/>
  <c r="BE53" i="34"/>
  <c r="BG53" i="34" s="1"/>
  <c r="BE57" i="34"/>
  <c r="BG57" i="34" s="1"/>
  <c r="BE61" i="34"/>
  <c r="BG61" i="34" s="1"/>
  <c r="BE65" i="34"/>
  <c r="BG65" i="34" s="1"/>
  <c r="BE69" i="34"/>
  <c r="BG69" i="34" s="1"/>
  <c r="BE73" i="34"/>
  <c r="BG73" i="34" s="1"/>
  <c r="BE77" i="34"/>
  <c r="BG77" i="34" s="1"/>
  <c r="BE11" i="34"/>
  <c r="BG11" i="34" s="1"/>
  <c r="BE19" i="34"/>
  <c r="BG19" i="34" s="1"/>
  <c r="BE27" i="34"/>
  <c r="BG27" i="34" s="1"/>
  <c r="BE35" i="34"/>
  <c r="BG35" i="34" s="1"/>
  <c r="BE43" i="34"/>
  <c r="BG43" i="34" s="1"/>
  <c r="BE51" i="34"/>
  <c r="BG51" i="34" s="1"/>
  <c r="BE59" i="34"/>
  <c r="BG59" i="34" s="1"/>
  <c r="BE67" i="34"/>
  <c r="BG67" i="34" s="1"/>
  <c r="BE75" i="34"/>
  <c r="BG75" i="34" s="1"/>
  <c r="BE6" i="34"/>
  <c r="BG6" i="34" s="1"/>
  <c r="BE14" i="34"/>
  <c r="BG14" i="34" s="1"/>
  <c r="BE22" i="34"/>
  <c r="BG22" i="34" s="1"/>
  <c r="BE30" i="34"/>
  <c r="BG30" i="34" s="1"/>
  <c r="BE38" i="34"/>
  <c r="BG38" i="34" s="1"/>
  <c r="BE46" i="34"/>
  <c r="BG46" i="34" s="1"/>
  <c r="BE54" i="34"/>
  <c r="BG54" i="34" s="1"/>
  <c r="BE62" i="34"/>
  <c r="BG62" i="34" s="1"/>
  <c r="BE70" i="34"/>
  <c r="BG70" i="34" s="1"/>
  <c r="BE7" i="34"/>
  <c r="BG7" i="34" s="1"/>
  <c r="BE15" i="34"/>
  <c r="BG15" i="34" s="1"/>
  <c r="BE23" i="34"/>
  <c r="BG23" i="34" s="1"/>
  <c r="BE31" i="34"/>
  <c r="BG31" i="34" s="1"/>
  <c r="BE39" i="34"/>
  <c r="BG39" i="34" s="1"/>
  <c r="BE47" i="34"/>
  <c r="BG47" i="34" s="1"/>
  <c r="BE55" i="34"/>
  <c r="BG55" i="34" s="1"/>
  <c r="BE63" i="34"/>
  <c r="BG63" i="34" s="1"/>
  <c r="BE71" i="34"/>
  <c r="BG71" i="34" s="1"/>
  <c r="BE10" i="34"/>
  <c r="BG10" i="34" s="1"/>
  <c r="BE18" i="34"/>
  <c r="BG18" i="34" s="1"/>
  <c r="BE34" i="34"/>
  <c r="BG34" i="34" s="1"/>
  <c r="BE50" i="34"/>
  <c r="BG50" i="34" s="1"/>
  <c r="BE66" i="34"/>
  <c r="BG66" i="34" s="1"/>
  <c r="BE26" i="34"/>
  <c r="BG26" i="34" s="1"/>
  <c r="BE42" i="34"/>
  <c r="BG42" i="34" s="1"/>
  <c r="BE58" i="34"/>
  <c r="BG58" i="34" s="1"/>
  <c r="BE74" i="34"/>
  <c r="BG74" i="34" s="1"/>
  <c r="T7" i="19"/>
  <c r="V7" i="19" s="1"/>
  <c r="W6" i="19"/>
  <c r="Y6" i="19" s="1"/>
  <c r="W12" i="19" l="1"/>
  <c r="Y12" i="19" s="1"/>
  <c r="W11" i="19"/>
  <c r="Y11" i="19" s="1"/>
  <c r="T34" i="19"/>
  <c r="V34" i="19" s="1"/>
  <c r="T67" i="19"/>
  <c r="V67" i="19" s="1"/>
  <c r="T74" i="19"/>
  <c r="V74" i="19" s="1"/>
  <c r="T77" i="19"/>
  <c r="V77" i="19" s="1"/>
  <c r="T37" i="19"/>
  <c r="V37" i="19" s="1"/>
  <c r="T20" i="19"/>
  <c r="V20" i="19" s="1"/>
  <c r="T35" i="19"/>
  <c r="V35" i="19" s="1"/>
  <c r="T17" i="19"/>
  <c r="V17" i="19" s="1"/>
  <c r="T68" i="19"/>
  <c r="V68" i="19" s="1"/>
  <c r="W27" i="19"/>
  <c r="Y27" i="19" s="1"/>
  <c r="W28" i="19"/>
  <c r="Y28" i="19" s="1"/>
  <c r="W17" i="19"/>
  <c r="Y17" i="19" s="1"/>
  <c r="W14" i="19"/>
  <c r="Y14" i="19" s="1"/>
  <c r="W43" i="19"/>
  <c r="Y43" i="19" s="1"/>
  <c r="W44" i="19"/>
  <c r="Y44" i="19" s="1"/>
  <c r="W49" i="19"/>
  <c r="Y49" i="19" s="1"/>
  <c r="W30" i="19"/>
  <c r="Y30" i="19" s="1"/>
  <c r="W62" i="19"/>
  <c r="Y62" i="19" s="1"/>
  <c r="W59" i="19"/>
  <c r="Y59" i="19" s="1"/>
  <c r="W60" i="19"/>
  <c r="Y60" i="19" s="1"/>
  <c r="W65" i="19"/>
  <c r="Y65" i="19" s="1"/>
  <c r="W50" i="19"/>
  <c r="Y50" i="19" s="1"/>
  <c r="W70" i="19"/>
  <c r="Y70" i="19" s="1"/>
  <c r="W33" i="19"/>
  <c r="Y33" i="19" s="1"/>
  <c r="T16" i="19"/>
  <c r="V16" i="19" s="1"/>
  <c r="T15" i="19"/>
  <c r="V15" i="19" s="1"/>
  <c r="T47" i="19"/>
  <c r="V47" i="19" s="1"/>
  <c r="T8" i="19"/>
  <c r="V8" i="19" s="1"/>
  <c r="T50" i="19"/>
  <c r="V50" i="19" s="1"/>
  <c r="T25" i="19"/>
  <c r="V25" i="19" s="1"/>
  <c r="T73" i="19"/>
  <c r="V73" i="19" s="1"/>
  <c r="T33" i="19"/>
  <c r="V33" i="19" s="1"/>
  <c r="T48" i="19"/>
  <c r="V48" i="19" s="1"/>
  <c r="T70" i="19"/>
  <c r="V70" i="19" s="1"/>
  <c r="T19" i="19"/>
  <c r="V19" i="19" s="1"/>
  <c r="T51" i="19"/>
  <c r="V51" i="19" s="1"/>
  <c r="T13" i="19"/>
  <c r="V13" i="19" s="1"/>
  <c r="T56" i="19"/>
  <c r="V56" i="19" s="1"/>
  <c r="T46" i="19"/>
  <c r="V46" i="19" s="1"/>
  <c r="T32" i="19"/>
  <c r="V32" i="19" s="1"/>
  <c r="T44" i="19"/>
  <c r="V44" i="19" s="1"/>
  <c r="T38" i="19"/>
  <c r="V38" i="19" s="1"/>
  <c r="T31" i="19"/>
  <c r="V31" i="19" s="1"/>
  <c r="T63" i="19"/>
  <c r="V63" i="19" s="1"/>
  <c r="T12" i="19"/>
  <c r="V12" i="19" s="1"/>
  <c r="T29" i="19"/>
  <c r="V29" i="19" s="1"/>
  <c r="T72" i="19"/>
  <c r="V72" i="19" s="1"/>
  <c r="T52" i="19"/>
  <c r="V52" i="19" s="1"/>
  <c r="T42" i="19"/>
  <c r="V42" i="19" s="1"/>
  <c r="T76" i="19"/>
  <c r="V76" i="19" s="1"/>
  <c r="T49" i="19"/>
  <c r="V49" i="19" s="1"/>
  <c r="W18" i="19"/>
  <c r="Y18" i="19" s="1"/>
  <c r="W15" i="19"/>
  <c r="Y15" i="19" s="1"/>
  <c r="W47" i="19"/>
  <c r="Y47" i="19" s="1"/>
  <c r="W16" i="19"/>
  <c r="Y16" i="19" s="1"/>
  <c r="W48" i="19"/>
  <c r="Y48" i="19" s="1"/>
  <c r="W37" i="19"/>
  <c r="Y37" i="19" s="1"/>
  <c r="W69" i="19"/>
  <c r="Y69" i="19" s="1"/>
  <c r="W34" i="19"/>
  <c r="Y34" i="19" s="1"/>
  <c r="W74" i="19"/>
  <c r="Y74" i="19" s="1"/>
  <c r="W72" i="19"/>
  <c r="Y72" i="19" s="1"/>
  <c r="T11" i="19"/>
  <c r="V11" i="19" s="1"/>
  <c r="T27" i="19"/>
  <c r="V27" i="19" s="1"/>
  <c r="T43" i="19"/>
  <c r="V43" i="19" s="1"/>
  <c r="T59" i="19"/>
  <c r="V59" i="19" s="1"/>
  <c r="T75" i="19"/>
  <c r="V75" i="19" s="1"/>
  <c r="W42" i="19"/>
  <c r="Y42" i="19" s="1"/>
  <c r="W7" i="19"/>
  <c r="Y7" i="19" s="1"/>
  <c r="W23" i="19"/>
  <c r="Y23" i="19" s="1"/>
  <c r="W39" i="19"/>
  <c r="Y39" i="19" s="1"/>
  <c r="W55" i="19"/>
  <c r="Y55" i="19" s="1"/>
  <c r="W8" i="19"/>
  <c r="Y8" i="19" s="1"/>
  <c r="W24" i="19"/>
  <c r="Y24" i="19" s="1"/>
  <c r="W40" i="19"/>
  <c r="Y40" i="19" s="1"/>
  <c r="W56" i="19"/>
  <c r="Y56" i="19" s="1"/>
  <c r="T6" i="19"/>
  <c r="V6" i="19" s="1"/>
  <c r="W13" i="19"/>
  <c r="Y13" i="19" s="1"/>
  <c r="W29" i="19"/>
  <c r="Y29" i="19" s="1"/>
  <c r="W45" i="19"/>
  <c r="Y45" i="19" s="1"/>
  <c r="W61" i="19"/>
  <c r="Y61" i="19" s="1"/>
  <c r="W77" i="19"/>
  <c r="Y77" i="19" s="1"/>
  <c r="T24" i="19"/>
  <c r="V24" i="19" s="1"/>
  <c r="T45" i="19"/>
  <c r="V45" i="19" s="1"/>
  <c r="T66" i="19"/>
  <c r="V66" i="19" s="1"/>
  <c r="W22" i="19"/>
  <c r="Y22" i="19" s="1"/>
  <c r="W46" i="19"/>
  <c r="Y46" i="19" s="1"/>
  <c r="W66" i="19"/>
  <c r="Y66" i="19" s="1"/>
  <c r="T14" i="19"/>
  <c r="V14" i="19" s="1"/>
  <c r="T41" i="19"/>
  <c r="V41" i="19" s="1"/>
  <c r="T62" i="19"/>
  <c r="V62" i="19" s="1"/>
  <c r="T21" i="19"/>
  <c r="V21" i="19" s="1"/>
  <c r="T64" i="19"/>
  <c r="V64" i="19" s="1"/>
  <c r="T22" i="19"/>
  <c r="V22" i="19" s="1"/>
  <c r="T65" i="19"/>
  <c r="V65" i="19" s="1"/>
  <c r="T26" i="19"/>
  <c r="V26" i="19" s="1"/>
  <c r="T69" i="19"/>
  <c r="V69" i="19" s="1"/>
  <c r="T60" i="19"/>
  <c r="V60" i="19" s="1"/>
  <c r="W5" i="19"/>
  <c r="Y5" i="19" s="1"/>
  <c r="W31" i="19"/>
  <c r="Y31" i="19" s="1"/>
  <c r="W63" i="19"/>
  <c r="Y63" i="19" s="1"/>
  <c r="W32" i="19"/>
  <c r="Y32" i="19" s="1"/>
  <c r="W64" i="19"/>
  <c r="Y64" i="19" s="1"/>
  <c r="W21" i="19"/>
  <c r="Y21" i="19" s="1"/>
  <c r="W53" i="19"/>
  <c r="Y53" i="19" s="1"/>
  <c r="W54" i="19"/>
  <c r="Y54" i="19" s="1"/>
  <c r="W71" i="19"/>
  <c r="Y71" i="19" s="1"/>
  <c r="T23" i="19"/>
  <c r="V23" i="19" s="1"/>
  <c r="T39" i="19"/>
  <c r="V39" i="19" s="1"/>
  <c r="T55" i="19"/>
  <c r="V55" i="19" s="1"/>
  <c r="T71" i="19"/>
  <c r="V71" i="19" s="1"/>
  <c r="W26" i="19"/>
  <c r="Y26" i="19" s="1"/>
  <c r="T30" i="19"/>
  <c r="V30" i="19" s="1"/>
  <c r="W19" i="19"/>
  <c r="Y19" i="19" s="1"/>
  <c r="W35" i="19"/>
  <c r="Y35" i="19" s="1"/>
  <c r="W51" i="19"/>
  <c r="Y51" i="19" s="1"/>
  <c r="W67" i="19"/>
  <c r="Y67" i="19" s="1"/>
  <c r="W20" i="19"/>
  <c r="Y20" i="19" s="1"/>
  <c r="W36" i="19"/>
  <c r="Y36" i="19" s="1"/>
  <c r="W52" i="19"/>
  <c r="Y52" i="19" s="1"/>
  <c r="W68" i="19"/>
  <c r="Y68" i="19" s="1"/>
  <c r="W9" i="19"/>
  <c r="Y9" i="19" s="1"/>
  <c r="W25" i="19"/>
  <c r="Y25" i="19" s="1"/>
  <c r="W41" i="19"/>
  <c r="Y41" i="19" s="1"/>
  <c r="W57" i="19"/>
  <c r="Y57" i="19" s="1"/>
  <c r="W73" i="19"/>
  <c r="Y73" i="19" s="1"/>
  <c r="T18" i="19"/>
  <c r="V18" i="19" s="1"/>
  <c r="T40" i="19"/>
  <c r="V40" i="19" s="1"/>
  <c r="T61" i="19"/>
  <c r="V61" i="19" s="1"/>
  <c r="W10" i="19"/>
  <c r="Y10" i="19" s="1"/>
  <c r="W38" i="19"/>
  <c r="Y38" i="19" s="1"/>
  <c r="W58" i="19"/>
  <c r="Y58" i="19" s="1"/>
  <c r="T9" i="19"/>
  <c r="V9" i="19" s="1"/>
  <c r="T36" i="19"/>
  <c r="V36" i="19" s="1"/>
  <c r="T57" i="19"/>
  <c r="V57" i="19" s="1"/>
  <c r="W76" i="19"/>
  <c r="Y76" i="19" s="1"/>
  <c r="T53" i="19"/>
  <c r="V53" i="19" s="1"/>
  <c r="T5" i="19"/>
  <c r="V5" i="19" s="1"/>
  <c r="T54" i="19"/>
  <c r="V54" i="19" s="1"/>
  <c r="T10" i="19"/>
  <c r="V10" i="19" s="1"/>
  <c r="T58" i="19"/>
  <c r="V58" i="19" s="1"/>
  <c r="W75" i="19"/>
  <c r="Y75" i="19" s="1"/>
  <c r="T28" i="19"/>
  <c r="V28" i="19" s="1"/>
</calcChain>
</file>

<file path=xl/sharedStrings.xml><?xml version="1.0" encoding="utf-8"?>
<sst xmlns="http://schemas.openxmlformats.org/spreadsheetml/2006/main" count="4900" uniqueCount="295">
  <si>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</si>
  <si>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</si>
  <si>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</si>
  <si>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</si>
  <si>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</si>
  <si>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</si>
  <si>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</si>
  <si>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</si>
  <si>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</si>
  <si>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</si>
  <si>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</si>
  <si>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</si>
  <si>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</si>
  <si>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</si>
  <si>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</si>
  <si>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</si>
  <si>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</si>
  <si>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</si>
  <si>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</si>
  <si>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</si>
  <si>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</si>
  <si>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</si>
  <si>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</si>
  <si>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</si>
  <si>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</si>
  <si>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</si>
  <si>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</si>
  <si>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</si>
  <si>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</si>
  <si>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</si>
  <si>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</si>
  <si>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</si>
  <si>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</si>
  <si>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</si>
  <si>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</si>
  <si>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</si>
  <si>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</si>
  <si>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</si>
  <si>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</si>
  <si>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</si>
  <si>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</si>
  <si>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</si>
  <si>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</si>
  <si>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</si>
  <si>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</si>
  <si>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</si>
  <si>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</si>
  <si>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</si>
  <si>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</si>
  <si>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</si>
  <si>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</si>
  <si>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</si>
  <si>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</si>
  <si>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</si>
  <si>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</si>
  <si>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</si>
  <si>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</si>
  <si>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年齢階層</t>
  </si>
  <si>
    <t>医療費(円)</t>
  </si>
  <si>
    <t>合計</t>
  </si>
  <si>
    <t>構成比(%)</t>
  </si>
  <si>
    <t>株式会社データホライゾン　医療費分解技術を用いて疾病毎に点数をグルーピングし算出。</t>
  </si>
  <si>
    <t>総医療費(円)</t>
    <rPh sb="0" eb="1">
      <t>ソウ</t>
    </rPh>
    <rPh sb="1" eb="4">
      <t>イリョウヒ</t>
    </rPh>
    <rPh sb="5" eb="6">
      <t>エン</t>
    </rPh>
    <phoneticPr fontId="3"/>
  </si>
  <si>
    <t>生活習慣病
医療費(円)</t>
  </si>
  <si>
    <t>疾病分類(中分類)</t>
  </si>
  <si>
    <t>順位</t>
  </si>
  <si>
    <t>患者数(人)</t>
  </si>
  <si>
    <t>0402</t>
  </si>
  <si>
    <t>糖尿病</t>
  </si>
  <si>
    <t>0403</t>
  </si>
  <si>
    <t>脂質異常症</t>
  </si>
  <si>
    <t>0901</t>
  </si>
  <si>
    <t>高血圧性疾患</t>
  </si>
  <si>
    <t>0902</t>
  </si>
  <si>
    <t>虚血性心疾患</t>
  </si>
  <si>
    <t>0904</t>
  </si>
  <si>
    <t>くも膜下出血</t>
  </si>
  <si>
    <t>0905</t>
  </si>
  <si>
    <t>脳内出血</t>
  </si>
  <si>
    <t>0906</t>
  </si>
  <si>
    <t>脳梗塞</t>
  </si>
  <si>
    <t>0907</t>
  </si>
  <si>
    <t>脳動脈硬化(症)</t>
  </si>
  <si>
    <t>0909</t>
  </si>
  <si>
    <t>動脈硬化(症)</t>
  </si>
  <si>
    <t>1402</t>
  </si>
  <si>
    <t>腎不全</t>
  </si>
  <si>
    <t>被保険者数(人)</t>
    <phoneticPr fontId="3"/>
  </si>
  <si>
    <t>生活習慣病
患者数(人)　</t>
    <phoneticPr fontId="3"/>
  </si>
  <si>
    <t>被保険者数(人)</t>
    <rPh sb="0" eb="4">
      <t>ヒホケンシャ</t>
    </rPh>
    <rPh sb="4" eb="5">
      <t>スウ</t>
    </rPh>
    <rPh sb="6" eb="7">
      <t>ニン</t>
    </rPh>
    <phoneticPr fontId="3"/>
  </si>
  <si>
    <t>患者数(人)</t>
    <rPh sb="0" eb="3">
      <t>カンジャスウ</t>
    </rPh>
    <phoneticPr fontId="3"/>
  </si>
  <si>
    <t>医療費(円)</t>
    <phoneticPr fontId="3"/>
  </si>
  <si>
    <t>【グラフ用】</t>
    <rPh sb="4" eb="5">
      <t>ヨウ</t>
    </rPh>
    <phoneticPr fontId="3"/>
  </si>
  <si>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</si>
  <si>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</si>
  <si>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</si>
  <si>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</si>
  <si>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</si>
  <si>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</si>
  <si>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</si>
  <si>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</si>
  <si>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</si>
  <si>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</si>
  <si>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</si>
  <si>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</si>
  <si>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</si>
  <si>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</si>
  <si>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</si>
  <si>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</si>
  <si>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</si>
  <si>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</si>
  <si>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広域連合全体</t>
    <rPh sb="0" eb="2">
      <t>コウイキ</t>
    </rPh>
    <rPh sb="2" eb="4">
      <t>レンゴウ</t>
    </rPh>
    <rPh sb="4" eb="6">
      <t>ゼンタイ</t>
    </rPh>
    <phoneticPr fontId="3"/>
  </si>
  <si>
    <t>市区町村</t>
    <rPh sb="0" eb="2">
      <t>シク</t>
    </rPh>
    <rPh sb="2" eb="4">
      <t>チョウソン</t>
    </rPh>
    <phoneticPr fontId="3"/>
  </si>
  <si>
    <t>-</t>
    <phoneticPr fontId="3"/>
  </si>
  <si>
    <t>広域連合全体</t>
    <rPh sb="0" eb="6">
      <t>コウイキレンゴウゼンタイ</t>
    </rPh>
    <phoneticPr fontId="3"/>
  </si>
  <si>
    <t>生活習慣病　合計</t>
    <rPh sb="6" eb="8">
      <t>ゴウケイ</t>
    </rPh>
    <phoneticPr fontId="3"/>
  </si>
  <si>
    <t>生活習慣病
患者割合(%)
(被保険者数に
占める割合)　</t>
    <rPh sb="6" eb="8">
      <t>カンジャ</t>
    </rPh>
    <rPh sb="8" eb="10">
      <t>ワリアイ</t>
    </rPh>
    <rPh sb="15" eb="19">
      <t>ヒホケンシャ</t>
    </rPh>
    <rPh sb="19" eb="20">
      <t>スウ</t>
    </rPh>
    <rPh sb="22" eb="23">
      <t>シ</t>
    </rPh>
    <rPh sb="25" eb="27">
      <t>ワリアイ</t>
    </rPh>
    <phoneticPr fontId="3"/>
  </si>
  <si>
    <t>生活習慣病患者割合</t>
    <rPh sb="0" eb="2">
      <t>セイカツ</t>
    </rPh>
    <rPh sb="2" eb="4">
      <t>シュウカン</t>
    </rPh>
    <rPh sb="4" eb="5">
      <t>ビョウ</t>
    </rPh>
    <rPh sb="5" eb="7">
      <t>カンジャ</t>
    </rPh>
    <rPh sb="7" eb="9">
      <t>ワリアイ</t>
    </rPh>
    <phoneticPr fontId="3"/>
  </si>
  <si>
    <t>資格確認日…1日でも資格があれば分析対象としている。</t>
    <rPh sb="0" eb="2">
      <t>シカク</t>
    </rPh>
    <rPh sb="2" eb="4">
      <t>カクニン</t>
    </rPh>
    <rPh sb="4" eb="5">
      <t>ヒ</t>
    </rPh>
    <phoneticPr fontId="3"/>
  </si>
  <si>
    <t>被保険者数(人)</t>
    <phoneticPr fontId="3"/>
  </si>
  <si>
    <t>生活習慣病
患者数(人)※</t>
    <phoneticPr fontId="3"/>
  </si>
  <si>
    <t>※生活習慣病患者数…分析期間中に生活習慣病に関する診療行為がある患者を対象に集計している。</t>
    <rPh sb="1" eb="3">
      <t>セイカツ</t>
    </rPh>
    <rPh sb="3" eb="5">
      <t>シュウカン</t>
    </rPh>
    <rPh sb="5" eb="6">
      <t>ビョウ</t>
    </rPh>
    <rPh sb="6" eb="9">
      <t>カンジャスウ</t>
    </rPh>
    <phoneticPr fontId="3"/>
  </si>
  <si>
    <t>65歳～69歳</t>
  </si>
  <si>
    <t>70歳～74歳</t>
  </si>
  <si>
    <t>75歳～79歳</t>
  </si>
  <si>
    <t>80歳～84歳</t>
  </si>
  <si>
    <t>85歳～89歳</t>
  </si>
  <si>
    <t>90歳～94歳</t>
  </si>
  <si>
    <t>95歳～</t>
  </si>
  <si>
    <t>生活習慣病
患者割合(%)
(被保険者数に
占める割合)</t>
    <phoneticPr fontId="3"/>
  </si>
  <si>
    <t>患者一人当たりの医療費(円)</t>
    <rPh sb="0" eb="2">
      <t>カンジャ</t>
    </rPh>
    <rPh sb="2" eb="4">
      <t>ヒトリ</t>
    </rPh>
    <rPh sb="4" eb="5">
      <t>ア</t>
    </rPh>
    <rPh sb="8" eb="11">
      <t>イリョウヒ</t>
    </rPh>
    <phoneticPr fontId="3"/>
  </si>
  <si>
    <t>-</t>
  </si>
  <si>
    <t>【年齢調整後】</t>
    <rPh sb="1" eb="3">
      <t>ネンレイ</t>
    </rPh>
    <rPh sb="3" eb="5">
      <t>チョウセイ</t>
    </rPh>
    <rPh sb="5" eb="6">
      <t>アト</t>
    </rPh>
    <phoneticPr fontId="3"/>
  </si>
  <si>
    <t>市区町村</t>
    <phoneticPr fontId="3"/>
  </si>
  <si>
    <t>年齢調整前
被保険者一人当たりの
生活習慣病医療費(円)</t>
    <rPh sb="6" eb="10">
      <t>ヒホケンシャ</t>
    </rPh>
    <rPh sb="10" eb="12">
      <t>ヒトリ</t>
    </rPh>
    <rPh sb="12" eb="13">
      <t>ア</t>
    </rPh>
    <rPh sb="17" eb="19">
      <t>セイカツ</t>
    </rPh>
    <rPh sb="19" eb="21">
      <t>シュウカン</t>
    </rPh>
    <rPh sb="21" eb="22">
      <t>ビョウ</t>
    </rPh>
    <rPh sb="22" eb="24">
      <t>イリョウ</t>
    </rPh>
    <rPh sb="24" eb="25">
      <t>ヒ</t>
    </rPh>
    <rPh sb="26" eb="27">
      <t>エン</t>
    </rPh>
    <phoneticPr fontId="3"/>
  </si>
  <si>
    <t>年齢調整後
被保険者一人当たりの
生活習慣病医療費(円)</t>
    <rPh sb="4" eb="5">
      <t>ゴ</t>
    </rPh>
    <rPh sb="6" eb="10">
      <t>ヒホケンシャ</t>
    </rPh>
    <rPh sb="10" eb="12">
      <t>ヒトリ</t>
    </rPh>
    <rPh sb="12" eb="13">
      <t>ア</t>
    </rPh>
    <rPh sb="17" eb="19">
      <t>セイカツ</t>
    </rPh>
    <rPh sb="19" eb="21">
      <t>シュウカン</t>
    </rPh>
    <rPh sb="21" eb="22">
      <t>ビョウ</t>
    </rPh>
    <rPh sb="22" eb="24">
      <t>イリョウ</t>
    </rPh>
    <rPh sb="24" eb="25">
      <t>ヒ</t>
    </rPh>
    <rPh sb="26" eb="27">
      <t>エン</t>
    </rPh>
    <phoneticPr fontId="3"/>
  </si>
  <si>
    <t>年齢調整前被保険者一人当たりの生活習慣病医療費</t>
    <rPh sb="5" eb="9">
      <t>ヒホケンシャ</t>
    </rPh>
    <rPh sb="9" eb="11">
      <t>ヒトリ</t>
    </rPh>
    <rPh sb="11" eb="12">
      <t>ア</t>
    </rPh>
    <rPh sb="15" eb="17">
      <t>セイカツ</t>
    </rPh>
    <rPh sb="17" eb="19">
      <t>シュウカン</t>
    </rPh>
    <rPh sb="19" eb="20">
      <t>ビョウ</t>
    </rPh>
    <rPh sb="20" eb="22">
      <t>イリョウ</t>
    </rPh>
    <rPh sb="22" eb="23">
      <t>ヒ</t>
    </rPh>
    <phoneticPr fontId="3"/>
  </si>
  <si>
    <t>年齢調整後被保険者一人当たりの生活習慣病医療費</t>
    <rPh sb="4" eb="5">
      <t>ゴ</t>
    </rPh>
    <rPh sb="5" eb="9">
      <t>ヒホケンシャ</t>
    </rPh>
    <rPh sb="9" eb="11">
      <t>ヒトリ</t>
    </rPh>
    <rPh sb="11" eb="12">
      <t>ア</t>
    </rPh>
    <rPh sb="15" eb="17">
      <t>セイカツ</t>
    </rPh>
    <rPh sb="17" eb="19">
      <t>シュウカン</t>
    </rPh>
    <rPh sb="19" eb="20">
      <t>ビョウ</t>
    </rPh>
    <rPh sb="20" eb="22">
      <t>イリョウ</t>
    </rPh>
    <rPh sb="22" eb="23">
      <t>ヒ</t>
    </rPh>
    <phoneticPr fontId="3"/>
  </si>
  <si>
    <t>年齢調整前
被保険者一人当たりの
糖尿病医療費(円)</t>
    <rPh sb="6" eb="10">
      <t>ヒホケンシャ</t>
    </rPh>
    <rPh sb="10" eb="12">
      <t>ヒトリ</t>
    </rPh>
    <rPh sb="12" eb="13">
      <t>ア</t>
    </rPh>
    <rPh sb="20" eb="22">
      <t>イリョウ</t>
    </rPh>
    <rPh sb="22" eb="23">
      <t>ヒ</t>
    </rPh>
    <rPh sb="24" eb="25">
      <t>エン</t>
    </rPh>
    <phoneticPr fontId="3"/>
  </si>
  <si>
    <t>年齢調整後
被保険者一人当たりの
糖尿病医療費(円)</t>
    <rPh sb="4" eb="5">
      <t>ゴ</t>
    </rPh>
    <rPh sb="6" eb="10">
      <t>ヒホケンシャ</t>
    </rPh>
    <rPh sb="10" eb="12">
      <t>ヒトリ</t>
    </rPh>
    <rPh sb="12" eb="13">
      <t>ア</t>
    </rPh>
    <rPh sb="20" eb="22">
      <t>イリョウ</t>
    </rPh>
    <rPh sb="22" eb="23">
      <t>ヒ</t>
    </rPh>
    <rPh sb="24" eb="25">
      <t>エン</t>
    </rPh>
    <phoneticPr fontId="3"/>
  </si>
  <si>
    <t>年齢調整前被保険者一人当たりの糖尿病医療費</t>
    <rPh sb="5" eb="9">
      <t>ヒホケンシャ</t>
    </rPh>
    <rPh sb="9" eb="11">
      <t>ヒトリ</t>
    </rPh>
    <rPh sb="11" eb="12">
      <t>ア</t>
    </rPh>
    <rPh sb="18" eb="20">
      <t>イリョウ</t>
    </rPh>
    <rPh sb="20" eb="21">
      <t>ヒ</t>
    </rPh>
    <phoneticPr fontId="3"/>
  </si>
  <si>
    <t>年齢調整後被保険者一人当たりの糖尿病医療費</t>
    <rPh sb="4" eb="5">
      <t>ゴ</t>
    </rPh>
    <rPh sb="5" eb="9">
      <t>ヒホケンシャ</t>
    </rPh>
    <rPh sb="9" eb="11">
      <t>ヒトリ</t>
    </rPh>
    <rPh sb="11" eb="12">
      <t>ア</t>
    </rPh>
    <rPh sb="18" eb="20">
      <t>イリョウ</t>
    </rPh>
    <rPh sb="20" eb="21">
      <t>ヒ</t>
    </rPh>
    <phoneticPr fontId="3"/>
  </si>
  <si>
    <t>市区町村</t>
    <phoneticPr fontId="3"/>
  </si>
  <si>
    <t>年齢調整前
被保険者一人当たりの
高血圧性疾患医療費(円)</t>
    <rPh sb="6" eb="10">
      <t>ヒホケンシャ</t>
    </rPh>
    <rPh sb="10" eb="12">
      <t>ヒトリ</t>
    </rPh>
    <rPh sb="12" eb="13">
      <t>ア</t>
    </rPh>
    <rPh sb="23" eb="25">
      <t>イリョウ</t>
    </rPh>
    <rPh sb="25" eb="26">
      <t>ヒ</t>
    </rPh>
    <rPh sb="27" eb="28">
      <t>エン</t>
    </rPh>
    <phoneticPr fontId="3"/>
  </si>
  <si>
    <t>年齢調整後
被保険者一人当たりの
高血圧性疾患医療費(円)</t>
    <rPh sb="4" eb="5">
      <t>ゴ</t>
    </rPh>
    <rPh sb="6" eb="10">
      <t>ヒホケンシャ</t>
    </rPh>
    <rPh sb="10" eb="12">
      <t>ヒトリ</t>
    </rPh>
    <rPh sb="12" eb="13">
      <t>ア</t>
    </rPh>
    <rPh sb="23" eb="25">
      <t>イリョウ</t>
    </rPh>
    <rPh sb="25" eb="26">
      <t>ヒ</t>
    </rPh>
    <rPh sb="27" eb="28">
      <t>エン</t>
    </rPh>
    <phoneticPr fontId="3"/>
  </si>
  <si>
    <t>年齢調整前被保険者一人当たりの高血圧性疾患医療費</t>
    <rPh sb="5" eb="9">
      <t>ヒホケンシャ</t>
    </rPh>
    <rPh sb="9" eb="11">
      <t>ヒトリ</t>
    </rPh>
    <rPh sb="11" eb="12">
      <t>ア</t>
    </rPh>
    <rPh sb="21" eb="23">
      <t>イリョウ</t>
    </rPh>
    <rPh sb="23" eb="24">
      <t>ヒ</t>
    </rPh>
    <phoneticPr fontId="3"/>
  </si>
  <si>
    <t>年齢調整後被保険者一人当たりの高血圧性疾患医療費</t>
    <rPh sb="4" eb="5">
      <t>ゴ</t>
    </rPh>
    <rPh sb="5" eb="9">
      <t>ヒホケンシャ</t>
    </rPh>
    <rPh sb="9" eb="11">
      <t>ヒトリ</t>
    </rPh>
    <rPh sb="11" eb="12">
      <t>ア</t>
    </rPh>
    <rPh sb="21" eb="23">
      <t>イリョウ</t>
    </rPh>
    <rPh sb="23" eb="24">
      <t>ヒ</t>
    </rPh>
    <phoneticPr fontId="3"/>
  </si>
  <si>
    <t>患者一人当たりの医療費(円)</t>
    <phoneticPr fontId="3"/>
  </si>
  <si>
    <t>生活習慣病患者割合(%)
(被保険者数に占める割合)</t>
    <rPh sb="0" eb="2">
      <t>セイカツ</t>
    </rPh>
    <rPh sb="2" eb="4">
      <t>シュウカン</t>
    </rPh>
    <rPh sb="4" eb="5">
      <t>ビョウ</t>
    </rPh>
    <rPh sb="5" eb="7">
      <t>カンジャ</t>
    </rPh>
    <rPh sb="7" eb="9">
      <t>ワリアイ</t>
    </rPh>
    <rPh sb="14" eb="18">
      <t>ヒホケンシャ</t>
    </rPh>
    <rPh sb="18" eb="19">
      <t>スウ</t>
    </rPh>
    <rPh sb="20" eb="21">
      <t>シ</t>
    </rPh>
    <rPh sb="23" eb="25">
      <t>ワリアイ</t>
    </rPh>
    <phoneticPr fontId="3"/>
  </si>
  <si>
    <t>生活習慣病
患者割合(%)
(被保険者数に占める割合)</t>
    <phoneticPr fontId="3"/>
  </si>
  <si>
    <t>　　　　　　中分類の「0402 糖尿病」「0403 脂質異常症」「0901 高血圧性疾患」「0902 虚血性心疾患」「0904 くも膜下出血」「0905 脳内出血」</t>
    <phoneticPr fontId="3"/>
  </si>
  <si>
    <t>　　　　　 「0906 脳梗塞」「0907 脳動脈硬化(症)」「0909 動脈硬化(症)」「1402 腎不全」としている。</t>
    <phoneticPr fontId="3"/>
  </si>
  <si>
    <t>生活習慣病…厚生労働省「特定健康診査等実施計画作成の手引き(第2版)」に記載された疾病中分類を生活習慣病の疾病項目としている。</t>
    <rPh sb="0" eb="2">
      <t>セイカツ</t>
    </rPh>
    <rPh sb="2" eb="4">
      <t>シュウカン</t>
    </rPh>
    <rPh sb="4" eb="5">
      <t>ビョウ</t>
    </rPh>
    <phoneticPr fontId="3"/>
  </si>
  <si>
    <t>【グラフラベル用】</t>
    <rPh sb="7" eb="8">
      <t>ヨウ</t>
    </rPh>
    <phoneticPr fontId="3"/>
  </si>
  <si>
    <t>生活習慣病患者割合</t>
    <rPh sb="0" eb="5">
      <t>セイカツシュウカンビョウ</t>
    </rPh>
    <rPh sb="5" eb="9">
      <t>カンジャワリアイ</t>
    </rPh>
    <phoneticPr fontId="3"/>
  </si>
  <si>
    <t>生活習慣病医療費</t>
    <rPh sb="0" eb="2">
      <t>セイカツ</t>
    </rPh>
    <rPh sb="2" eb="4">
      <t>シュウカン</t>
    </rPh>
    <rPh sb="4" eb="5">
      <t>ビョウ</t>
    </rPh>
    <rPh sb="5" eb="8">
      <t>イリョウヒ</t>
    </rPh>
    <phoneticPr fontId="3"/>
  </si>
  <si>
    <t>【グラフラベル用】</t>
    <rPh sb="7" eb="8">
      <t>ヨウ</t>
    </rPh>
    <phoneticPr fontId="3"/>
  </si>
  <si>
    <t>患者一人当たりの医療費(円)</t>
  </si>
  <si>
    <t>患者割合(%)</t>
    <phoneticPr fontId="3"/>
  </si>
  <si>
    <t>生活習慣病
医療費(円)</t>
    <phoneticPr fontId="3"/>
  </si>
  <si>
    <t>前年度との差分</t>
    <rPh sb="0" eb="3">
      <t>ゼンネンド</t>
    </rPh>
    <rPh sb="5" eb="7">
      <t>サブン</t>
    </rPh>
    <phoneticPr fontId="3"/>
  </si>
  <si>
    <t>糖尿病</t>
    <phoneticPr fontId="3"/>
  </si>
  <si>
    <t>前年度との差分(糖尿病)</t>
    <rPh sb="0" eb="3">
      <t>ゼンネンド</t>
    </rPh>
    <rPh sb="5" eb="7">
      <t>サブン</t>
    </rPh>
    <phoneticPr fontId="3"/>
  </si>
  <si>
    <t>脂質異常症</t>
    <phoneticPr fontId="3"/>
  </si>
  <si>
    <t>前年度との差分(脂質異常症)</t>
    <rPh sb="0" eb="3">
      <t>ゼンネンド</t>
    </rPh>
    <rPh sb="5" eb="7">
      <t>サブン</t>
    </rPh>
    <phoneticPr fontId="3"/>
  </si>
  <si>
    <t>高血圧性疾患</t>
    <phoneticPr fontId="3"/>
  </si>
  <si>
    <t>前年度との差分(高血圧性疾患)</t>
    <rPh sb="0" eb="3">
      <t>ゼンネンド</t>
    </rPh>
    <rPh sb="5" eb="7">
      <t>サブン</t>
    </rPh>
    <phoneticPr fontId="3"/>
  </si>
  <si>
    <t>虚血性心疾患</t>
    <phoneticPr fontId="3"/>
  </si>
  <si>
    <t>前年度との差分(虚血性心疾患)</t>
    <rPh sb="0" eb="3">
      <t>ゼンネンド</t>
    </rPh>
    <rPh sb="5" eb="7">
      <t>サブン</t>
    </rPh>
    <phoneticPr fontId="3"/>
  </si>
  <si>
    <t>くも膜下出血</t>
    <phoneticPr fontId="3"/>
  </si>
  <si>
    <t>前年度との差分(くも膜下出血)</t>
    <rPh sb="0" eb="3">
      <t>ゼンネンド</t>
    </rPh>
    <rPh sb="5" eb="7">
      <t>サブン</t>
    </rPh>
    <phoneticPr fontId="3"/>
  </si>
  <si>
    <t>脳内出血</t>
    <phoneticPr fontId="3"/>
  </si>
  <si>
    <t>前年度との差分(脳内出血)</t>
    <rPh sb="0" eb="3">
      <t>ゼンネンド</t>
    </rPh>
    <rPh sb="5" eb="7">
      <t>サブン</t>
    </rPh>
    <phoneticPr fontId="3"/>
  </si>
  <si>
    <t>脳梗塞</t>
    <phoneticPr fontId="3"/>
  </si>
  <si>
    <t>前年度との差分(脳梗塞)</t>
    <rPh sb="0" eb="3">
      <t>ゼンネンド</t>
    </rPh>
    <rPh sb="5" eb="7">
      <t>サブン</t>
    </rPh>
    <phoneticPr fontId="3"/>
  </si>
  <si>
    <t>脳動脈硬化(症)</t>
    <phoneticPr fontId="3"/>
  </si>
  <si>
    <t>前年度との差分(脳動脈硬化(症))</t>
    <rPh sb="0" eb="3">
      <t>ゼンネンド</t>
    </rPh>
    <rPh sb="5" eb="7">
      <t>サブン</t>
    </rPh>
    <phoneticPr fontId="3"/>
  </si>
  <si>
    <t>動脈硬化(症)</t>
    <phoneticPr fontId="3"/>
  </si>
  <si>
    <t>前年度との差分(動脈硬化(症))</t>
    <rPh sb="0" eb="3">
      <t>ゼンネンド</t>
    </rPh>
    <rPh sb="5" eb="7">
      <t>サブン</t>
    </rPh>
    <phoneticPr fontId="3"/>
  </si>
  <si>
    <t>腎不全</t>
    <phoneticPr fontId="3"/>
  </si>
  <si>
    <t>前年度との差分(腎不全)</t>
    <rPh sb="0" eb="3">
      <t>ゼンネンド</t>
    </rPh>
    <rPh sb="5" eb="7">
      <t>サブン</t>
    </rPh>
    <phoneticPr fontId="3"/>
  </si>
  <si>
    <t>前年度との差分(年齢調整後被保険者一人当たりの糖尿病医療費)</t>
    <rPh sb="0" eb="3">
      <t>ゼンネンド</t>
    </rPh>
    <rPh sb="5" eb="7">
      <t>サブン</t>
    </rPh>
    <phoneticPr fontId="3"/>
  </si>
  <si>
    <t>年齢調整後被保険者一人当たりの高血圧性疾患医療費</t>
    <rPh sb="0" eb="2">
      <t>ネンレイ</t>
    </rPh>
    <rPh sb="2" eb="5">
      <t>チョウセイゴ</t>
    </rPh>
    <rPh sb="5" eb="9">
      <t>ヒホケンシャ</t>
    </rPh>
    <rPh sb="9" eb="11">
      <t>ヒトリ</t>
    </rPh>
    <rPh sb="11" eb="12">
      <t>ア</t>
    </rPh>
    <rPh sb="15" eb="16">
      <t>コウ</t>
    </rPh>
    <rPh sb="16" eb="18">
      <t>ケツアツ</t>
    </rPh>
    <rPh sb="18" eb="19">
      <t>セイ</t>
    </rPh>
    <rPh sb="19" eb="21">
      <t>シッカン</t>
    </rPh>
    <rPh sb="21" eb="24">
      <t>イリョウヒ</t>
    </rPh>
    <phoneticPr fontId="3"/>
  </si>
  <si>
    <t>前年度との差分(年齢調整後被保険者一人当たりの高血圧性疾患医療費)</t>
    <rPh sb="0" eb="3">
      <t>ゼンネンド</t>
    </rPh>
    <rPh sb="5" eb="7">
      <t>サブン</t>
    </rPh>
    <phoneticPr fontId="3"/>
  </si>
  <si>
    <t>脂質異常症</t>
    <phoneticPr fontId="3"/>
  </si>
  <si>
    <t>前年度との差分(年齢調整後被保険者一人当たりの生活習慣病医療費)</t>
    <rPh sb="0" eb="3">
      <t>ゼンネンド</t>
    </rPh>
    <rPh sb="5" eb="7">
      <t>サブン</t>
    </rPh>
    <phoneticPr fontId="3"/>
  </si>
  <si>
    <t>全年齢</t>
    <rPh sb="0" eb="3">
      <t>ゼ</t>
    </rPh>
    <phoneticPr fontId="3"/>
  </si>
  <si>
    <t>性別</t>
    <rPh sb="0" eb="2">
      <t>セ</t>
    </rPh>
    <phoneticPr fontId="3"/>
  </si>
  <si>
    <t>男性</t>
    <rPh sb="0" eb="2">
      <t>ダンセイ</t>
    </rPh>
    <phoneticPr fontId="3"/>
  </si>
  <si>
    <t>女性</t>
    <rPh sb="0" eb="2">
      <t>ジ</t>
    </rPh>
    <phoneticPr fontId="3"/>
  </si>
  <si>
    <t>前年度との差分(生活習慣病患者割合)</t>
    <rPh sb="0" eb="3">
      <t>ゼンネンド</t>
    </rPh>
    <rPh sb="5" eb="7">
      <t>サブン</t>
    </rPh>
    <phoneticPr fontId="3"/>
  </si>
  <si>
    <t>男女計</t>
    <rPh sb="0" eb="3">
      <t>ダ</t>
    </rPh>
    <phoneticPr fontId="3"/>
  </si>
  <si>
    <t>生活習慣病の状況</t>
    <rPh sb="6" eb="8">
      <t>ジョウキョウ</t>
    </rPh>
    <phoneticPr fontId="3"/>
  </si>
  <si>
    <t>広域連合全体(年齢階層別)</t>
    <rPh sb="0" eb="2">
      <t>コウイキ</t>
    </rPh>
    <rPh sb="2" eb="4">
      <t>レンゴウ</t>
    </rPh>
    <rPh sb="4" eb="6">
      <t>ゼンタイ</t>
    </rPh>
    <rPh sb="6" eb="13">
      <t>ネ</t>
    </rPh>
    <phoneticPr fontId="3"/>
  </si>
  <si>
    <t>生活習慣病医療費と患者割合</t>
    <rPh sb="9" eb="11">
      <t>カンジャ</t>
    </rPh>
    <rPh sb="11" eb="13">
      <t>ワリアイ</t>
    </rPh>
    <phoneticPr fontId="3"/>
  </si>
  <si>
    <t>広域連合全体(男女別)</t>
    <rPh sb="0" eb="2">
      <t>コウイキ</t>
    </rPh>
    <rPh sb="2" eb="4">
      <t>レンゴウ</t>
    </rPh>
    <rPh sb="4" eb="6">
      <t>ゼンタイ</t>
    </rPh>
    <rPh sb="6" eb="11">
      <t>ダ</t>
    </rPh>
    <phoneticPr fontId="3"/>
  </si>
  <si>
    <t>患者一人当たりの生活習慣病医療費</t>
    <rPh sb="0" eb="2">
      <t>カンジャ</t>
    </rPh>
    <rPh sb="2" eb="4">
      <t>ヒトリ</t>
    </rPh>
    <rPh sb="4" eb="5">
      <t>ア</t>
    </rPh>
    <rPh sb="8" eb="10">
      <t>セイカツ</t>
    </rPh>
    <rPh sb="10" eb="12">
      <t>シュウカン</t>
    </rPh>
    <rPh sb="12" eb="13">
      <t>ビョウ</t>
    </rPh>
    <rPh sb="13" eb="16">
      <t>イリョウヒ</t>
    </rPh>
    <phoneticPr fontId="3"/>
  </si>
  <si>
    <t>患者一人当たりの生活習慣病医療費</t>
    <rPh sb="8" eb="10">
      <t>セイカツ</t>
    </rPh>
    <rPh sb="10" eb="12">
      <t>シュウカン</t>
    </rPh>
    <rPh sb="12" eb="13">
      <t>ビョウ</t>
    </rPh>
    <rPh sb="13" eb="16">
      <t>イリョウヒ</t>
    </rPh>
    <phoneticPr fontId="3"/>
  </si>
  <si>
    <t>市区町村別</t>
    <phoneticPr fontId="3"/>
  </si>
  <si>
    <t>市区町村別</t>
    <rPh sb="0" eb="5">
      <t>シクチョウソンベツ</t>
    </rPh>
    <phoneticPr fontId="3"/>
  </si>
  <si>
    <t>前年度との差分(生活習慣病患者割合)</t>
    <rPh sb="8" eb="10">
      <t>セイカツ</t>
    </rPh>
    <rPh sb="10" eb="13">
      <t>シュウカンビョウ</t>
    </rPh>
    <rPh sb="13" eb="15">
      <t>カンジャ</t>
    </rPh>
    <rPh sb="15" eb="17">
      <t>ワリアイ</t>
    </rPh>
    <phoneticPr fontId="3"/>
  </si>
  <si>
    <t>市区町村別</t>
    <phoneticPr fontId="3"/>
  </si>
  <si>
    <t>生活習慣病患者割合</t>
    <rPh sb="0" eb="2">
      <t>セイカツ</t>
    </rPh>
    <phoneticPr fontId="3"/>
  </si>
  <si>
    <t>患者一人当たりの生活習慣病医療費</t>
    <phoneticPr fontId="3"/>
  </si>
  <si>
    <t>市区町村別</t>
    <rPh sb="0" eb="2">
      <t>シク</t>
    </rPh>
    <rPh sb="2" eb="4">
      <t>チョウソン</t>
    </rPh>
    <rPh sb="4" eb="5">
      <t>ベツ</t>
    </rPh>
    <phoneticPr fontId="3"/>
  </si>
  <si>
    <t>年齢調整前後の被保険者一人当たりの生活習慣病医療費</t>
    <rPh sb="0" eb="2">
      <t>ネンレイ</t>
    </rPh>
    <rPh sb="2" eb="4">
      <t>チョウセイ</t>
    </rPh>
    <rPh sb="4" eb="6">
      <t>ゼンゴ</t>
    </rPh>
    <phoneticPr fontId="3"/>
  </si>
  <si>
    <t>【年齢調整前】</t>
    <rPh sb="1" eb="3">
      <t>ネンレイ</t>
    </rPh>
    <rPh sb="3" eb="5">
      <t>チョウセイ</t>
    </rPh>
    <rPh sb="5" eb="6">
      <t>マエ</t>
    </rPh>
    <phoneticPr fontId="3"/>
  </si>
  <si>
    <t>【年齢調整後】</t>
    <rPh sb="1" eb="3">
      <t>ネンレイ</t>
    </rPh>
    <rPh sb="3" eb="5">
      <t>チョウセイ</t>
    </rPh>
    <rPh sb="5" eb="6">
      <t>ウシ</t>
    </rPh>
    <phoneticPr fontId="3"/>
  </si>
  <si>
    <t>生活習慣病疾病別の医療費状況</t>
    <rPh sb="12" eb="14">
      <t>ジョウキョウ</t>
    </rPh>
    <phoneticPr fontId="3"/>
  </si>
  <si>
    <t>生活習慣病疾病別の医療費割合</t>
    <rPh sb="12" eb="14">
      <t>ワリアイ</t>
    </rPh>
    <phoneticPr fontId="3"/>
  </si>
  <si>
    <t>生活習慣病疾病別の医療費構成比</t>
    <rPh sb="0" eb="2">
      <t>セイカツ</t>
    </rPh>
    <rPh sb="2" eb="4">
      <t>シュウカン</t>
    </rPh>
    <rPh sb="4" eb="5">
      <t>ビョウ</t>
    </rPh>
    <rPh sb="5" eb="7">
      <t>シッペイ</t>
    </rPh>
    <rPh sb="7" eb="8">
      <t>ベツ</t>
    </rPh>
    <rPh sb="9" eb="12">
      <t>イリョウヒ</t>
    </rPh>
    <rPh sb="12" eb="15">
      <t>コウセイヒ</t>
    </rPh>
    <phoneticPr fontId="3"/>
  </si>
  <si>
    <t>前年度との差分(生活習慣病疾病別の医療費構成比)</t>
    <rPh sb="0" eb="3">
      <t>ゼンネンド</t>
    </rPh>
    <rPh sb="5" eb="7">
      <t>サブン</t>
    </rPh>
    <phoneticPr fontId="3"/>
  </si>
  <si>
    <t>【糖尿病】</t>
    <rPh sb="1" eb="4">
      <t>トウニョウビョウ</t>
    </rPh>
    <phoneticPr fontId="3"/>
  </si>
  <si>
    <t>【脂質異常症】</t>
    <rPh sb="1" eb="6">
      <t>シシツイジョウショウ</t>
    </rPh>
    <phoneticPr fontId="3"/>
  </si>
  <si>
    <t>【高血圧性疾患】</t>
    <rPh sb="1" eb="4">
      <t>コウケツアツ</t>
    </rPh>
    <rPh sb="4" eb="5">
      <t>セイ</t>
    </rPh>
    <rPh sb="5" eb="7">
      <t>シッカン</t>
    </rPh>
    <phoneticPr fontId="3"/>
  </si>
  <si>
    <t>【虚血性心疾患】</t>
    <rPh sb="1" eb="4">
      <t>キョケツセイ</t>
    </rPh>
    <rPh sb="4" eb="7">
      <t>シンシッカン</t>
    </rPh>
    <phoneticPr fontId="3"/>
  </si>
  <si>
    <t>【くも膜下出血】</t>
    <rPh sb="3" eb="7">
      <t>マッカシュッケツ</t>
    </rPh>
    <phoneticPr fontId="3"/>
  </si>
  <si>
    <t>【脳内出血】</t>
    <rPh sb="1" eb="5">
      <t>ノウナイシュッケツ</t>
    </rPh>
    <phoneticPr fontId="3"/>
  </si>
  <si>
    <t>【脳梗塞】</t>
    <rPh sb="1" eb="4">
      <t>ノウコウソク</t>
    </rPh>
    <phoneticPr fontId="3"/>
  </si>
  <si>
    <t>【脳動脈硬化(症)】</t>
    <rPh sb="1" eb="2">
      <t>ノウ</t>
    </rPh>
    <rPh sb="2" eb="6">
      <t>ドウミャクコウカ</t>
    </rPh>
    <rPh sb="7" eb="8">
      <t>ショウ</t>
    </rPh>
    <phoneticPr fontId="3"/>
  </si>
  <si>
    <t>【動脈硬化(症)】</t>
    <rPh sb="1" eb="3">
      <t>ドウミャク</t>
    </rPh>
    <rPh sb="3" eb="5">
      <t>コウカ</t>
    </rPh>
    <rPh sb="6" eb="7">
      <t>ショウ</t>
    </rPh>
    <phoneticPr fontId="3"/>
  </si>
  <si>
    <t>【腎不全】</t>
    <rPh sb="1" eb="4">
      <t>ジンフゼン</t>
    </rPh>
    <phoneticPr fontId="3"/>
  </si>
  <si>
    <t>年齢調整前後の被保険者一人当たりの糖尿病医療費</t>
    <rPh sb="0" eb="2">
      <t>ネンレイ</t>
    </rPh>
    <rPh sb="2" eb="4">
      <t>チョウセイ</t>
    </rPh>
    <rPh sb="4" eb="6">
      <t>ゼンゴ</t>
    </rPh>
    <rPh sb="7" eb="11">
      <t>ヒホケンシャ</t>
    </rPh>
    <rPh sb="11" eb="13">
      <t>ヒトリ</t>
    </rPh>
    <rPh sb="13" eb="14">
      <t>ア</t>
    </rPh>
    <phoneticPr fontId="3"/>
  </si>
  <si>
    <t>前年度との差分(年齢調整後被保険者一人当たりの糖尿病医療費)</t>
    <rPh sb="8" eb="10">
      <t>ネンレイ</t>
    </rPh>
    <rPh sb="10" eb="12">
      <t>チョウセイ</t>
    </rPh>
    <rPh sb="12" eb="13">
      <t>ゴ</t>
    </rPh>
    <rPh sb="13" eb="17">
      <t>ヒホケンシャ</t>
    </rPh>
    <rPh sb="17" eb="20">
      <t>ヒトリア</t>
    </rPh>
    <rPh sb="23" eb="26">
      <t>トウニョウビョウ</t>
    </rPh>
    <rPh sb="26" eb="29">
      <t>イリョウヒ</t>
    </rPh>
    <phoneticPr fontId="3"/>
  </si>
  <si>
    <t>年齢調整前後の被保険者一人当たりの高血圧性疾患医療費</t>
    <rPh sb="0" eb="2">
      <t>ネンレイ</t>
    </rPh>
    <rPh sb="2" eb="4">
      <t>チョウセイ</t>
    </rPh>
    <rPh sb="4" eb="6">
      <t>ゼンゴ</t>
    </rPh>
    <phoneticPr fontId="3"/>
  </si>
  <si>
    <t>前年度との差分(年齢調整後被保険者一人当たりの高血圧性疾患医療費)</t>
    <rPh sb="0" eb="3">
      <t>ゼンネンド</t>
    </rPh>
    <rPh sb="5" eb="7">
      <t>サブン</t>
    </rPh>
    <rPh sb="8" eb="10">
      <t>ネンレイ</t>
    </rPh>
    <rPh sb="10" eb="12">
      <t>チョウセイ</t>
    </rPh>
    <rPh sb="12" eb="13">
      <t>ゴ</t>
    </rPh>
    <rPh sb="13" eb="17">
      <t>ヒホケンシャ</t>
    </rPh>
    <rPh sb="17" eb="19">
      <t>ヒトリ</t>
    </rPh>
    <rPh sb="19" eb="20">
      <t>ア</t>
    </rPh>
    <rPh sb="23" eb="24">
      <t>コウ</t>
    </rPh>
    <rPh sb="24" eb="26">
      <t>ケツアツ</t>
    </rPh>
    <rPh sb="26" eb="27">
      <t>セイ</t>
    </rPh>
    <rPh sb="27" eb="29">
      <t>シッカン</t>
    </rPh>
    <rPh sb="29" eb="32">
      <t>イリョウヒ</t>
    </rPh>
    <phoneticPr fontId="3"/>
  </si>
  <si>
    <t>市区町村</t>
    <rPh sb="0" eb="4">
      <t>シクチョウソン</t>
    </rPh>
    <phoneticPr fontId="3"/>
  </si>
  <si>
    <t>市区町村</t>
    <rPh sb="0" eb="4">
      <t>シクチョウソン</t>
    </rPh>
    <phoneticPr fontId="3"/>
  </si>
  <si>
    <t>前年度との差分(患者一人当たりの生活習慣病医療費)</t>
    <rPh sb="0" eb="3">
      <t>ゼンネンド</t>
    </rPh>
    <rPh sb="5" eb="7">
      <t>サブン</t>
    </rPh>
    <rPh sb="20" eb="21">
      <t>ビョウ</t>
    </rPh>
    <phoneticPr fontId="3"/>
  </si>
  <si>
    <t>生活習慣病患者割合</t>
    <rPh sb="5" eb="7">
      <t>カンジャ</t>
    </rPh>
    <rPh sb="7" eb="9">
      <t>ワリアイ</t>
    </rPh>
    <phoneticPr fontId="3"/>
  </si>
  <si>
    <t>前年度との差分(患者一人当たりの生活習慣病医療費)</t>
    <rPh sb="8" eb="10">
      <t>カンジャ</t>
    </rPh>
    <rPh sb="10" eb="12">
      <t>ヒトリ</t>
    </rPh>
    <rPh sb="12" eb="13">
      <t>ア</t>
    </rPh>
    <rPh sb="16" eb="20">
      <t>セイカツシュウカン</t>
    </rPh>
    <rPh sb="20" eb="21">
      <t>ビョウ</t>
    </rPh>
    <rPh sb="21" eb="24">
      <t>イリョウヒ</t>
    </rPh>
    <phoneticPr fontId="3"/>
  </si>
  <si>
    <t>前年度との差分(年齢調整後被保険者一人当たりの生活習慣病医療費)</t>
    <phoneticPr fontId="3"/>
  </si>
  <si>
    <t>生活習慣病疾病別の患者一人当たりの医療費と患者割合</t>
    <rPh sb="0" eb="2">
      <t>セイカツ</t>
    </rPh>
    <rPh sb="2" eb="4">
      <t>シュウカン</t>
    </rPh>
    <rPh sb="4" eb="5">
      <t>ビョウ</t>
    </rPh>
    <rPh sb="5" eb="7">
      <t>シッペイ</t>
    </rPh>
    <rPh sb="7" eb="8">
      <t>ベツ</t>
    </rPh>
    <rPh sb="9" eb="11">
      <t>カンジャ</t>
    </rPh>
    <rPh sb="11" eb="13">
      <t>ヒトリ</t>
    </rPh>
    <rPh sb="13" eb="14">
      <t>ア</t>
    </rPh>
    <rPh sb="17" eb="20">
      <t>イリョウヒ</t>
    </rPh>
    <rPh sb="21" eb="23">
      <t>カンジャ</t>
    </rPh>
    <rPh sb="23" eb="25">
      <t>ワリアイ</t>
    </rPh>
    <phoneticPr fontId="3"/>
  </si>
  <si>
    <t>【年齢調整後】</t>
    <rPh sb="1" eb="3">
      <t>ネンレイ</t>
    </rPh>
    <rPh sb="3" eb="5">
      <t>チョウセイ</t>
    </rPh>
    <rPh sb="5" eb="6">
      <t>ゴ</t>
    </rPh>
    <phoneticPr fontId="3"/>
  </si>
  <si>
    <t>患者一人当たりの
生活習慣病医療費
(円)</t>
    <rPh sb="0" eb="2">
      <t>カンジャ</t>
    </rPh>
    <rPh sb="2" eb="4">
      <t>ヒトリ</t>
    </rPh>
    <rPh sb="4" eb="5">
      <t>ア</t>
    </rPh>
    <rPh sb="9" eb="11">
      <t>セイカツ</t>
    </rPh>
    <rPh sb="11" eb="13">
      <t>シュウカン</t>
    </rPh>
    <rPh sb="13" eb="14">
      <t>ビョウ</t>
    </rPh>
    <rPh sb="14" eb="17">
      <t>イリョウヒ</t>
    </rPh>
    <rPh sb="19" eb="20">
      <t>エン</t>
    </rPh>
    <phoneticPr fontId="3"/>
  </si>
  <si>
    <t>【年齢調整シート用】</t>
    <rPh sb="1" eb="3">
      <t>ネンレイ</t>
    </rPh>
    <rPh sb="3" eb="5">
      <t>チョウセイ</t>
    </rPh>
    <rPh sb="8" eb="9">
      <t>ヨウ</t>
    </rPh>
    <phoneticPr fontId="3"/>
  </si>
  <si>
    <t>被保険者一人当たりの
生活習慣病医療費(円)</t>
    <rPh sb="0" eb="4">
      <t>ヒホケンシャ</t>
    </rPh>
    <rPh sb="4" eb="6">
      <t>ヒトリ</t>
    </rPh>
    <rPh sb="6" eb="7">
      <t>ア</t>
    </rPh>
    <rPh sb="11" eb="13">
      <t>セイカツ</t>
    </rPh>
    <rPh sb="13" eb="15">
      <t>シュウカン</t>
    </rPh>
    <rPh sb="15" eb="16">
      <t>ビョウ</t>
    </rPh>
    <rPh sb="16" eb="18">
      <t>イリョウ</t>
    </rPh>
    <rPh sb="18" eb="19">
      <t>ヒ</t>
    </rPh>
    <rPh sb="20" eb="21">
      <t>エン</t>
    </rPh>
    <phoneticPr fontId="3"/>
  </si>
  <si>
    <t>被保険者一人当たりの
医療費(円)</t>
    <rPh sb="0" eb="4">
      <t>ヒホケンシャ</t>
    </rPh>
    <rPh sb="4" eb="6">
      <t>ヒトリ</t>
    </rPh>
    <rPh sb="6" eb="7">
      <t>ア</t>
    </rPh>
    <rPh sb="11" eb="13">
      <t>イリョウ</t>
    </rPh>
    <rPh sb="13" eb="14">
      <t>ヒ</t>
    </rPh>
    <rPh sb="15" eb="16">
      <t>エン</t>
    </rPh>
    <phoneticPr fontId="3"/>
  </si>
  <si>
    <t>以上</t>
    <rPh sb="0" eb="2">
      <t>イジョウ</t>
    </rPh>
    <phoneticPr fontId="4"/>
  </si>
  <si>
    <t>以下</t>
    <rPh sb="0" eb="2">
      <t>イカ</t>
    </rPh>
    <phoneticPr fontId="4"/>
  </si>
  <si>
    <t>未満</t>
    <rPh sb="0" eb="2">
      <t>ミマン</t>
    </rPh>
    <phoneticPr fontId="4"/>
  </si>
  <si>
    <t>生活習慣病
患者割合(%)
(被保険者数に占める割合)</t>
    <rPh sb="0" eb="2">
      <t>セイカツ</t>
    </rPh>
    <rPh sb="2" eb="4">
      <t>シュウカン</t>
    </rPh>
    <rPh sb="4" eb="5">
      <t>ビョウ</t>
    </rPh>
    <rPh sb="6" eb="8">
      <t>カンジャ</t>
    </rPh>
    <rPh sb="8" eb="10">
      <t>ワリアイ</t>
    </rPh>
    <rPh sb="15" eb="19">
      <t>ヒホケンシャ</t>
    </rPh>
    <rPh sb="19" eb="20">
      <t>スウ</t>
    </rPh>
    <rPh sb="21" eb="22">
      <t>シ</t>
    </rPh>
    <rPh sb="24" eb="26">
      <t>ワリアイ</t>
    </rPh>
    <phoneticPr fontId="3"/>
  </si>
  <si>
    <t>生活習慣病
患者数(人)</t>
    <phoneticPr fontId="3"/>
  </si>
  <si>
    <t>生活習慣病
患者割合(%)
(被保険者数に
占める割合)</t>
    <rPh sb="6" eb="8">
      <t>カンジャ</t>
    </rPh>
    <rPh sb="8" eb="10">
      <t>ワリアイ</t>
    </rPh>
    <rPh sb="15" eb="19">
      <t>ヒホケンシャ</t>
    </rPh>
    <rPh sb="19" eb="20">
      <t>スウ</t>
    </rPh>
    <rPh sb="22" eb="23">
      <t>シ</t>
    </rPh>
    <rPh sb="25" eb="27">
      <t>ワリアイ</t>
    </rPh>
    <phoneticPr fontId="3"/>
  </si>
  <si>
    <t>R5年度</t>
  </si>
  <si>
    <t>R5年度</t>
    <phoneticPr fontId="3"/>
  </si>
  <si>
    <t>【グラフ作成用】</t>
    <rPh sb="4" eb="7">
      <t>サクセイヨウ</t>
    </rPh>
    <phoneticPr fontId="3"/>
  </si>
  <si>
    <t>総医療費</t>
    <rPh sb="0" eb="4">
      <t>ソウイリョウヒ</t>
    </rPh>
    <phoneticPr fontId="3"/>
  </si>
  <si>
    <t>生活習慣病医療費</t>
    <rPh sb="0" eb="4">
      <t>セイカツシュウカン</t>
    </rPh>
    <rPh sb="4" eb="5">
      <t>ビョウ</t>
    </rPh>
    <rPh sb="5" eb="8">
      <t>イリョウヒ</t>
    </rPh>
    <phoneticPr fontId="3"/>
  </si>
  <si>
    <t>総医療費における生活習慣病医療費割合</t>
    <rPh sb="0" eb="4">
      <t>ソウイリョウヒ</t>
    </rPh>
    <rPh sb="8" eb="13">
      <t>セイカツシュウカンビョウ</t>
    </rPh>
    <rPh sb="13" eb="16">
      <t>イリョウヒ</t>
    </rPh>
    <rPh sb="16" eb="18">
      <t>ワリアイ</t>
    </rPh>
    <phoneticPr fontId="3"/>
  </si>
  <si>
    <t>生活習慣病以外の医療費</t>
    <rPh sb="0" eb="5">
      <t>セイカツシュウカンビョウ</t>
    </rPh>
    <rPh sb="5" eb="7">
      <t>イガイ</t>
    </rPh>
    <rPh sb="8" eb="11">
      <t>イリョウヒ</t>
    </rPh>
    <phoneticPr fontId="3"/>
  </si>
  <si>
    <t>データ化範囲(分析対象)…入院(DPCを含む)、入院外、調剤の電子レセプト。対象診療年月は令和6年4月～令和7年3月診療分(12カ月分)。</t>
    <phoneticPr fontId="3"/>
  </si>
  <si>
    <t>年齢基準日…令和7年3月31日時点。</t>
    <phoneticPr fontId="3"/>
  </si>
  <si>
    <t>R6年度</t>
  </si>
  <si>
    <t>R6年度</t>
    <phoneticPr fontId="3"/>
  </si>
  <si>
    <t>R6年度</t>
    <phoneticPr fontId="3"/>
  </si>
  <si>
    <t>R5年度</t>
    <phoneticPr fontId="3"/>
  </si>
  <si>
    <t>R5年度市区町村別数値</t>
    <phoneticPr fontId="3"/>
  </si>
  <si>
    <t>広域連合全体(要介護度別)</t>
    <rPh sb="0" eb="2">
      <t>コウイキ</t>
    </rPh>
    <rPh sb="2" eb="4">
      <t>レンゴウ</t>
    </rPh>
    <rPh sb="4" eb="6">
      <t>ゼンタイ</t>
    </rPh>
    <rPh sb="7" eb="10">
      <t>ヨウカイゴ</t>
    </rPh>
    <rPh sb="10" eb="11">
      <t>ド</t>
    </rPh>
    <rPh sb="11" eb="12">
      <t>ベツ</t>
    </rPh>
    <phoneticPr fontId="3"/>
  </si>
  <si>
    <t>非該当</t>
    <rPh sb="0" eb="3">
      <t>ヒガイトウ</t>
    </rPh>
    <phoneticPr fontId="3"/>
  </si>
  <si>
    <t>該当</t>
    <rPh sb="0" eb="2">
      <t>ガイトウ</t>
    </rPh>
    <phoneticPr fontId="3"/>
  </si>
  <si>
    <t>要支援</t>
    <rPh sb="0" eb="3">
      <t>ヨウシエン</t>
    </rPh>
    <phoneticPr fontId="3"/>
  </si>
  <si>
    <t>要支援1</t>
    <rPh sb="0" eb="3">
      <t>ヨウシエン</t>
    </rPh>
    <phoneticPr fontId="3"/>
  </si>
  <si>
    <t>要支援2</t>
    <rPh sb="0" eb="3">
      <t>ヨウシエン</t>
    </rPh>
    <phoneticPr fontId="3"/>
  </si>
  <si>
    <t>要介護</t>
    <rPh sb="0" eb="3">
      <t>ヨウカイゴ</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</si>
  <si>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</si>
  <si>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</si>
  <si>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</si>
  <si>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</si>
  <si>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</si>
  <si>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不明</t>
    <rPh sb="0" eb="2">
      <t>フメイ</t>
    </rPh>
    <phoneticPr fontId="3"/>
  </si>
  <si>
    <t>合計</t>
    <rPh sb="0" eb="2">
      <t>ゴウケイ</t>
    </rPh>
    <phoneticPr fontId="3"/>
  </si>
  <si>
    <t>要介護度別生活習慣病医療費割合</t>
    <rPh sb="0" eb="5">
      <t>ヨウカイゴドベツ</t>
    </rPh>
    <rPh sb="5" eb="10">
      <t>セイカツシュウカンビョウ</t>
    </rPh>
    <rPh sb="10" eb="13">
      <t>イリョウヒ</t>
    </rPh>
    <rPh sb="13" eb="15">
      <t>ワリアイ</t>
    </rPh>
    <phoneticPr fontId="3"/>
  </si>
  <si>
    <t>大阪市</t>
    <rPh sb="0" eb="3">
      <t>オオサカシ</t>
    </rPh>
    <phoneticPr fontId="3"/>
  </si>
  <si>
    <t>堺市</t>
    <rPh sb="0" eb="2">
      <t>サカイシ</t>
    </rPh>
    <phoneticPr fontId="3"/>
  </si>
  <si>
    <t>疾病分類(中分類)</t>
    <phoneticPr fontId="3"/>
  </si>
  <si>
    <t>医療費割合</t>
    <rPh sb="0" eb="5">
      <t>イリョウヒワリアイ</t>
    </rPh>
    <phoneticPr fontId="3"/>
  </si>
  <si>
    <t xml:space="preserve"> </t>
    <phoneticPr fontId="3"/>
  </si>
  <si>
    <t>医療費割合 上位順</t>
    <rPh sb="0" eb="5">
      <t>イリョウヒワリアイ</t>
    </rPh>
    <rPh sb="6" eb="9">
      <t>ジョウイジュン</t>
    </rPh>
    <phoneticPr fontId="3"/>
  </si>
  <si>
    <t>医療費</t>
    <rPh sb="0" eb="3">
      <t>イリョウヒ</t>
    </rPh>
    <phoneticPr fontId="3"/>
  </si>
  <si>
    <t>年齢調整前後の被保険者一人当たりの腎不全医療費</t>
    <rPh sb="0" eb="2">
      <t>ネンレイ</t>
    </rPh>
    <rPh sb="2" eb="4">
      <t>チョウセイ</t>
    </rPh>
    <rPh sb="4" eb="6">
      <t>ゼンゴ</t>
    </rPh>
    <phoneticPr fontId="3"/>
  </si>
  <si>
    <t>年齢調整前
被保険者一人当たりの
腎不全医療費(円)</t>
    <rPh sb="6" eb="10">
      <t>ヒホケンシャ</t>
    </rPh>
    <rPh sb="10" eb="12">
      <t>ヒトリ</t>
    </rPh>
    <rPh sb="12" eb="13">
      <t>ア</t>
    </rPh>
    <rPh sb="20" eb="22">
      <t>イリョウ</t>
    </rPh>
    <rPh sb="22" eb="23">
      <t>ヒ</t>
    </rPh>
    <rPh sb="24" eb="25">
      <t>エン</t>
    </rPh>
    <phoneticPr fontId="3"/>
  </si>
  <si>
    <t>年齢調整後
被保険者一人当たりの
腎不全医療費(円)</t>
    <rPh sb="4" eb="5">
      <t>ゴ</t>
    </rPh>
    <rPh sb="6" eb="10">
      <t>ヒホケンシャ</t>
    </rPh>
    <rPh sb="10" eb="12">
      <t>ヒトリ</t>
    </rPh>
    <rPh sb="12" eb="13">
      <t>ア</t>
    </rPh>
    <rPh sb="20" eb="22">
      <t>イリョウ</t>
    </rPh>
    <rPh sb="22" eb="23">
      <t>ヒ</t>
    </rPh>
    <rPh sb="24" eb="25">
      <t>エン</t>
    </rPh>
    <phoneticPr fontId="3"/>
  </si>
  <si>
    <t>年齢調整後被保険者一人当たりの腎不全医療費</t>
    <rPh sb="4" eb="5">
      <t>ゴ</t>
    </rPh>
    <rPh sb="5" eb="9">
      <t>ヒホケンシャ</t>
    </rPh>
    <rPh sb="9" eb="11">
      <t>ヒトリ</t>
    </rPh>
    <rPh sb="11" eb="12">
      <t>ア</t>
    </rPh>
    <rPh sb="18" eb="20">
      <t>イリョウ</t>
    </rPh>
    <rPh sb="20" eb="21">
      <t>ヒ</t>
    </rPh>
    <phoneticPr fontId="3"/>
  </si>
  <si>
    <t>年齢調整前被保険者一人当たりの腎不全医療費</t>
    <rPh sb="5" eb="9">
      <t>ヒホケンシャ</t>
    </rPh>
    <rPh sb="9" eb="11">
      <t>ヒトリ</t>
    </rPh>
    <rPh sb="11" eb="12">
      <t>ア</t>
    </rPh>
    <rPh sb="18" eb="20">
      <t>イリョウ</t>
    </rPh>
    <rPh sb="20" eb="21">
      <t>ヒ</t>
    </rPh>
    <phoneticPr fontId="3"/>
  </si>
  <si>
    <t>以上</t>
    <rPh sb="0" eb="2">
      <t>イジョウ</t>
    </rPh>
    <phoneticPr fontId="3"/>
  </si>
  <si>
    <t>要介護度※</t>
    <rPh sb="0" eb="4">
      <t>ヨウカイゴド</t>
    </rPh>
    <phoneticPr fontId="3"/>
  </si>
  <si>
    <t>被保険者数(人)※</t>
    <phoneticPr fontId="3"/>
  </si>
  <si>
    <t>　　　　　　介護データの期間内に資格が確認できない被保険者が存在した場合、その要介護度は｢不明｣とする。</t>
    <phoneticPr fontId="3"/>
  </si>
  <si>
    <t>※被保険者数…要介護度別延べ人数。各人が介護データの期間内に該当した全ての要介護度において、それぞれ一人として集計する。</t>
    <phoneticPr fontId="3"/>
  </si>
  <si>
    <t>　　　　　　　(介護データの期間内で要介護認定者ではない年月が存在した場合、当該年月の要介護度を｢非該当｣とする。以下同じ)</t>
    <phoneticPr fontId="3"/>
  </si>
  <si>
    <t>　　　　　　　要介護度の変更により、一人の被保険者が複数の要介護度に該当する場合があるため、要介護度別の被保険者数の和は、被保険者数合計とは必ずしも一致しない。</t>
    <phoneticPr fontId="3"/>
  </si>
  <si>
    <t>※要介護度…介護データの期間内で資格が確認できた最終年月の要介護度で集計している。</t>
    <rPh sb="1" eb="5">
      <t>ヨウカイゴド</t>
    </rPh>
    <phoneticPr fontId="3"/>
  </si>
  <si>
    <t>　　　　　　(介護データの期間内で資格が確認できた最終年月において、要介護認定者ではない被保険者は｢非該当｣とする。以下同じ)</t>
    <phoneticPr fontId="3"/>
  </si>
  <si>
    <t>データ化範囲(分析対象)…要介護(支援)者突合状況データおよび大阪市提供の介護データ。令和6年4月～令和7年3月分(12カ月分)。対象年齢は65歳～999歳。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</si>
</sst>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_ "/>
    <numFmt numFmtId="178" formatCode="#,##0_ ;[Red]\-#,##0\ "/>
    <numFmt numFmtId="179" formatCode="0.0%"/>
    <numFmt numFmtId="180" formatCode="#,##0&quot;円&quot;"/>
    <numFmt numFmtId="181" formatCode="0.0_ ;[Red]\-0.0\ "/>
  </numFmts>
  <fonts count="45">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1"/>
      <color theme="1"/>
      <name val="ＭＳ ゴシック"/>
      <family val="3"/>
      <charset val="128"/>
    </font>
    <font>
      <sz val="10"/>
      <color theme="1"/>
      <name val="ＭＳ Ｐ明朝"/>
      <family val="1"/>
      <charset val="128"/>
    </font>
    <font>
      <sz val="11"/>
      <color theme="1"/>
      <name val="ＭＳ Ｐ明朝"/>
      <family val="2"/>
      <charset val="128"/>
    </font>
    <font>
      <u/>
      <sz val="11"/>
      <color theme="10"/>
      <name val="ＭＳ Ｐゴシック"/>
      <family val="2"/>
      <charset val="128"/>
      <scheme val="minor"/>
    </font>
    <font>
      <sz val="14"/>
      <name val="ＭＳ 明朝"/>
      <family val="1"/>
      <charset val="128"/>
    </font>
    <font>
      <sz val="11"/>
      <color theme="1"/>
      <name val="ＭＳ 明朝"/>
      <family val="1"/>
      <charset val="128"/>
    </font>
    <font>
      <sz val="10"/>
      <color theme="1"/>
      <name val="ＭＳ 明朝"/>
      <family val="1"/>
      <charset val="128"/>
    </font>
    <font>
      <b/>
      <sz val="8"/>
      <color theme="1"/>
      <name val="ＭＳ 明朝"/>
      <family val="1"/>
      <charset val="128"/>
    </font>
    <font>
      <sz val="11"/>
      <color rgb="FFFF0000"/>
      <name val="ＭＳ 明朝"/>
      <family val="1"/>
      <charset val="128"/>
    </font>
    <font>
      <sz val="9"/>
      <color theme="1"/>
      <name val="ＭＳ 明朝"/>
      <family val="1"/>
      <charset val="128"/>
    </font>
    <font>
      <sz val="10"/>
      <name val="ＭＳ 明朝"/>
      <family val="1"/>
      <charset val="128"/>
    </font>
    <font>
      <b/>
      <sz val="9"/>
      <color theme="1"/>
      <name val="ＭＳ 明朝"/>
      <family val="1"/>
      <charset val="128"/>
    </font>
    <font>
      <b/>
      <sz val="9"/>
      <name val="ＭＳ 明朝"/>
      <family val="1"/>
      <charset val="128"/>
    </font>
    <font>
      <sz val="9"/>
      <name val="ＭＳ 明朝"/>
      <family val="1"/>
      <charset val="128"/>
    </font>
    <font>
      <sz val="11"/>
      <color theme="1"/>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FFEFFF"/>
        <bgColor indexed="64"/>
      </patternFill>
    </fill>
    <fill>
      <patternFill patternType="solid">
        <fgColor rgb="FFE1F4FF"/>
        <bgColor indexed="64"/>
      </patternFill>
    </fill>
  </fills>
  <borders count="66">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right/>
      <top/>
      <bottom style="thin">
        <color indexed="64"/>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hair">
        <color indexed="64"/>
      </left>
      <right style="hair">
        <color indexed="64"/>
      </right>
      <top style="thin">
        <color indexed="64"/>
      </top>
      <bottom/>
      <diagonal/>
    </border>
    <border diagonalUp="1">
      <left style="hair">
        <color indexed="64"/>
      </left>
      <right style="hair">
        <color indexed="64"/>
      </right>
      <top style="double">
        <color indexed="64"/>
      </top>
      <bottom style="thin">
        <color indexed="64"/>
      </bottom>
      <diagonal style="thin">
        <color indexed="64"/>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thin">
        <color indexed="64"/>
      </top>
      <bottom/>
      <diagonal/>
    </border>
    <border diagonalUp="1">
      <left style="hair">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s>
  <cellStyleXfs count="1745">
    <xf numFmtId="0" fontId="0" fillId="0" borderId="0">
      <alignment vertical="center"/>
    </xf>
    <xf numFmtId="38" fontId="1" fillId="0" borderId="0" applyFont="0" applyFill="0" applyBorder="0" applyAlignment="0" applyProtection="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8" fillId="23" borderId="8"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4" borderId="2"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5" fillId="3" borderId="0" applyNumberFormat="0" applyBorder="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3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0" fontId="30" fillId="0" borderId="0">
      <alignment vertical="center"/>
    </xf>
    <xf numFmtId="38" fontId="30" fillId="0" borderId="0" applyFont="0" applyFill="0" applyBorder="0" applyAlignment="0" applyProtection="0">
      <alignment vertical="center"/>
    </xf>
    <xf numFmtId="0" fontId="11" fillId="0" borderId="0">
      <alignment vertical="center"/>
    </xf>
    <xf numFmtId="0" fontId="3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34" fillId="0" borderId="0"/>
    <xf numFmtId="0" fontId="28" fillId="7"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4" fillId="25" borderId="9" applyNumberFormat="0" applyFon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0" fontId="16" fillId="26" borderId="11"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2" fillId="0" borderId="15" applyNumberFormat="0" applyFill="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3" fillId="26" borderId="16"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26" fillId="10" borderId="11" applyNumberFormat="0" applyAlignment="0" applyProtection="0">
      <alignment vertical="center"/>
    </xf>
    <xf numFmtId="0" fontId="1"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63">
    <xf numFmtId="0" fontId="0" fillId="0" borderId="0" xfId="0">
      <alignment vertical="center"/>
    </xf>
    <xf numFmtId="0" fontId="36" fillId="0" borderId="0" xfId="0" applyFont="1">
      <alignment vertical="center"/>
    </xf>
    <xf numFmtId="0" fontId="35" fillId="0" borderId="0" xfId="0" applyFont="1">
      <alignment vertical="center"/>
    </xf>
    <xf numFmtId="0" fontId="36" fillId="27" borderId="3" xfId="0" applyFont="1" applyFill="1" applyBorder="1" applyAlignment="1">
      <alignment horizontal="center" vertical="center"/>
    </xf>
    <xf numFmtId="0" fontId="36" fillId="27" borderId="17" xfId="1551" applyFont="1" applyFill="1" applyBorder="1" applyAlignment="1">
      <alignment horizontal="center" vertical="center" wrapText="1"/>
    </xf>
    <xf numFmtId="0" fontId="36" fillId="27" borderId="3" xfId="1551" applyFont="1" applyFill="1" applyBorder="1" applyAlignment="1">
      <alignment horizontal="center" vertical="center"/>
    </xf>
    <xf numFmtId="0" fontId="36" fillId="27" borderId="4" xfId="0" applyFont="1" applyFill="1" applyBorder="1" applyAlignment="1">
      <alignment horizontal="center" vertical="center" wrapText="1"/>
    </xf>
    <xf numFmtId="0" fontId="36" fillId="0" borderId="0" xfId="0" applyFont="1" applyAlignment="1">
      <alignment horizontal="center" vertical="center" wrapText="1"/>
    </xf>
    <xf numFmtId="0" fontId="35" fillId="0" borderId="0" xfId="1551" applyFont="1">
      <alignment vertical="center"/>
    </xf>
    <xf numFmtId="179" fontId="36" fillId="0" borderId="23" xfId="0" applyNumberFormat="1" applyFont="1" applyBorder="1" applyAlignment="1">
      <alignment horizontal="right" vertical="center" shrinkToFit="1"/>
    </xf>
    <xf numFmtId="179" fontId="36" fillId="0" borderId="24" xfId="0" applyNumberFormat="1" applyFont="1" applyBorder="1" applyAlignment="1">
      <alignment horizontal="right" vertical="center" shrinkToFit="1"/>
    </xf>
    <xf numFmtId="179" fontId="36" fillId="0" borderId="26" xfId="0" applyNumberFormat="1" applyFont="1" applyBorder="1" applyAlignment="1">
      <alignment horizontal="right" vertical="center" shrinkToFit="1"/>
    </xf>
    <xf numFmtId="179" fontId="36" fillId="0" borderId="3" xfId="0" applyNumberFormat="1" applyFont="1" applyBorder="1" applyAlignment="1">
      <alignment horizontal="right" vertical="center" shrinkToFit="1"/>
    </xf>
    <xf numFmtId="179" fontId="36" fillId="0" borderId="4" xfId="0" applyNumberFormat="1" applyFont="1" applyBorder="1" applyAlignment="1">
      <alignment horizontal="right" vertical="center" shrinkToFit="1"/>
    </xf>
    <xf numFmtId="179" fontId="36" fillId="0" borderId="38" xfId="0" applyNumberFormat="1" applyFont="1" applyBorder="1" applyAlignment="1">
      <alignment horizontal="right" vertical="center" shrinkToFit="1"/>
    </xf>
    <xf numFmtId="0" fontId="36" fillId="0" borderId="0" xfId="0" applyFont="1" applyAlignment="1">
      <alignment vertical="center" wrapText="1"/>
    </xf>
    <xf numFmtId="179" fontId="35" fillId="0" borderId="0" xfId="0" applyNumberFormat="1" applyFont="1">
      <alignment vertical="center"/>
    </xf>
    <xf numFmtId="177" fontId="39" fillId="0" borderId="0" xfId="0" applyNumberFormat="1" applyFont="1" applyAlignment="1">
      <alignment vertical="center" shrinkToFit="1"/>
    </xf>
    <xf numFmtId="0" fontId="42" fillId="0" borderId="0" xfId="2" applyFont="1" applyAlignment="1">
      <alignment vertical="center"/>
    </xf>
    <xf numFmtId="0" fontId="36" fillId="27" borderId="30" xfId="0" applyFont="1" applyFill="1" applyBorder="1" applyAlignment="1">
      <alignment horizontal="center" vertical="center" wrapText="1"/>
    </xf>
    <xf numFmtId="0" fontId="36" fillId="0" borderId="3" xfId="1387" applyFont="1" applyBorder="1">
      <alignment vertical="center"/>
    </xf>
    <xf numFmtId="0" fontId="40" fillId="0" borderId="3" xfId="1148" applyFont="1" applyBorder="1" applyAlignment="1" applyProtection="1">
      <alignment vertical="center"/>
      <protection locked="0"/>
    </xf>
    <xf numFmtId="0" fontId="35" fillId="0" borderId="42" xfId="0" applyFont="1" applyBorder="1">
      <alignment vertical="center"/>
    </xf>
    <xf numFmtId="0" fontId="40" fillId="0" borderId="31" xfId="2" applyFont="1" applyBorder="1" applyAlignment="1">
      <alignment horizontal="center" vertical="center" wrapText="1" shrinkToFit="1"/>
    </xf>
    <xf numFmtId="0" fontId="40" fillId="0" borderId="0" xfId="2" applyFont="1" applyAlignment="1">
      <alignment horizontal="center" vertical="center" wrapText="1" shrinkToFit="1"/>
    </xf>
    <xf numFmtId="0" fontId="36" fillId="0" borderId="4" xfId="0" applyFont="1" applyBorder="1">
      <alignment vertical="center"/>
    </xf>
    <xf numFmtId="0" fontId="36" fillId="0" borderId="21" xfId="0" applyFont="1" applyBorder="1">
      <alignment vertical="center"/>
    </xf>
    <xf numFmtId="177" fontId="36" fillId="0" borderId="31" xfId="0" applyNumberFormat="1" applyFont="1" applyBorder="1" applyAlignment="1">
      <alignment horizontal="right" vertical="center" shrinkToFit="1"/>
    </xf>
    <xf numFmtId="177" fontId="36" fillId="0" borderId="0" xfId="0" applyNumberFormat="1" applyFont="1" applyAlignment="1">
      <alignment horizontal="right" vertical="center" shrinkToFit="1"/>
    </xf>
    <xf numFmtId="0" fontId="35" fillId="28" borderId="3" xfId="0" applyFont="1" applyFill="1" applyBorder="1">
      <alignment vertical="center"/>
    </xf>
    <xf numFmtId="0" fontId="35" fillId="29" borderId="3" xfId="0" applyFont="1" applyFill="1" applyBorder="1">
      <alignment vertical="center"/>
    </xf>
    <xf numFmtId="0" fontId="35" fillId="30" borderId="3" xfId="0" applyFont="1" applyFill="1" applyBorder="1">
      <alignment vertical="center"/>
    </xf>
    <xf numFmtId="0" fontId="35" fillId="31" borderId="3" xfId="0" applyFont="1" applyFill="1" applyBorder="1">
      <alignment vertical="center"/>
    </xf>
    <xf numFmtId="0" fontId="35" fillId="32" borderId="3" xfId="0" applyFont="1" applyFill="1" applyBorder="1">
      <alignment vertical="center"/>
    </xf>
    <xf numFmtId="0" fontId="36" fillId="27" borderId="3" xfId="1551" applyFont="1" applyFill="1" applyBorder="1" applyAlignment="1">
      <alignment horizontal="center" vertical="center" wrapText="1"/>
    </xf>
    <xf numFmtId="0" fontId="39" fillId="27" borderId="3" xfId="0" applyFont="1" applyFill="1" applyBorder="1" applyAlignment="1">
      <alignment horizontal="center" vertical="center" wrapText="1"/>
    </xf>
    <xf numFmtId="179" fontId="36" fillId="0" borderId="4" xfId="1551" applyNumberFormat="1" applyFont="1" applyBorder="1" applyAlignment="1">
      <alignment horizontal="right" vertical="center" shrinkToFit="1"/>
    </xf>
    <xf numFmtId="178" fontId="36" fillId="0" borderId="3" xfId="1" applyNumberFormat="1" applyFont="1" applyFill="1" applyBorder="1" applyAlignment="1">
      <alignment horizontal="right" vertical="center" shrinkToFit="1"/>
    </xf>
    <xf numFmtId="0" fontId="40" fillId="27" borderId="19" xfId="1551" applyFont="1" applyFill="1" applyBorder="1" applyAlignment="1">
      <alignment horizontal="center" vertical="center"/>
    </xf>
    <xf numFmtId="0" fontId="40" fillId="27" borderId="18" xfId="1551" applyFont="1" applyFill="1" applyBorder="1" applyAlignment="1">
      <alignment horizontal="center" vertical="center"/>
    </xf>
    <xf numFmtId="0" fontId="39" fillId="0" borderId="0" xfId="0" applyFont="1">
      <alignment vertical="center"/>
    </xf>
    <xf numFmtId="178" fontId="36" fillId="0" borderId="4" xfId="1551" applyNumberFormat="1" applyFont="1" applyBorder="1" applyAlignment="1">
      <alignment horizontal="right" vertical="center" shrinkToFit="1"/>
    </xf>
    <xf numFmtId="178" fontId="40" fillId="0" borderId="3" xfId="0" applyNumberFormat="1" applyFont="1" applyBorder="1" applyAlignment="1">
      <alignment horizontal="right" vertical="center"/>
    </xf>
    <xf numFmtId="178" fontId="36" fillId="0" borderId="3" xfId="1554" applyNumberFormat="1" applyFont="1" applyBorder="1" applyAlignment="1">
      <alignment horizontal="right" vertical="center" shrinkToFit="1"/>
    </xf>
    <xf numFmtId="178" fontId="36" fillId="0" borderId="3" xfId="0" applyNumberFormat="1" applyFont="1" applyBorder="1" applyAlignment="1">
      <alignment horizontal="right" vertical="center" shrinkToFit="1"/>
    </xf>
    <xf numFmtId="178" fontId="36" fillId="0" borderId="27" xfId="0" applyNumberFormat="1" applyFont="1" applyBorder="1" applyAlignment="1">
      <alignment horizontal="right" vertical="center" shrinkToFit="1"/>
    </xf>
    <xf numFmtId="178" fontId="36" fillId="0" borderId="28" xfId="0" applyNumberFormat="1" applyFont="1" applyBorder="1" applyAlignment="1">
      <alignment horizontal="right" vertical="center" shrinkToFit="1"/>
    </xf>
    <xf numFmtId="178" fontId="36" fillId="0" borderId="40" xfId="0" applyNumberFormat="1" applyFont="1" applyBorder="1" applyAlignment="1">
      <alignment horizontal="right" vertical="center" shrinkToFit="1"/>
    </xf>
    <xf numFmtId="178" fontId="36" fillId="0" borderId="18" xfId="0" applyNumberFormat="1" applyFont="1" applyBorder="1" applyAlignment="1">
      <alignment horizontal="right" vertical="center" shrinkToFit="1"/>
    </xf>
    <xf numFmtId="178" fontId="36" fillId="0" borderId="30" xfId="0" applyNumberFormat="1" applyFont="1" applyBorder="1" applyAlignment="1">
      <alignment horizontal="right" vertical="center" shrinkToFit="1"/>
    </xf>
    <xf numFmtId="178" fontId="36" fillId="0" borderId="39" xfId="0" applyNumberFormat="1" applyFont="1" applyBorder="1" applyAlignment="1">
      <alignment horizontal="right" vertical="center" shrinkToFit="1"/>
    </xf>
    <xf numFmtId="178" fontId="36" fillId="0" borderId="0" xfId="0" applyNumberFormat="1" applyFont="1" applyAlignment="1">
      <alignment vertical="center" shrinkToFit="1"/>
    </xf>
    <xf numFmtId="178" fontId="36" fillId="0" borderId="3" xfId="0" applyNumberFormat="1" applyFont="1" applyBorder="1" applyAlignment="1">
      <alignment horizontal="right" vertical="center"/>
    </xf>
    <xf numFmtId="178" fontId="36" fillId="0" borderId="7" xfId="0" applyNumberFormat="1" applyFont="1" applyBorder="1" applyAlignment="1">
      <alignment horizontal="right" vertical="center" shrinkToFit="1"/>
    </xf>
    <xf numFmtId="0" fontId="36" fillId="0" borderId="0" xfId="1551" applyFont="1" applyAlignment="1">
      <alignment horizontal="center" vertical="center"/>
    </xf>
    <xf numFmtId="0" fontId="36" fillId="0" borderId="0" xfId="1551" applyFont="1" applyAlignment="1">
      <alignment horizontal="center" vertical="center" shrinkToFit="1"/>
    </xf>
    <xf numFmtId="0" fontId="36" fillId="0" borderId="3" xfId="0" applyFont="1" applyBorder="1">
      <alignment vertical="center"/>
    </xf>
    <xf numFmtId="179" fontId="36" fillId="0" borderId="3" xfId="0" applyNumberFormat="1" applyFont="1" applyBorder="1" applyAlignment="1">
      <alignment horizontal="right" vertical="center"/>
    </xf>
    <xf numFmtId="181" fontId="36" fillId="0" borderId="3" xfId="0" applyNumberFormat="1" applyFont="1" applyBorder="1" applyAlignment="1">
      <alignment horizontal="right" vertical="center"/>
    </xf>
    <xf numFmtId="178" fontId="36" fillId="0" borderId="0" xfId="0" applyNumberFormat="1" applyFont="1" applyAlignment="1">
      <alignment horizontal="right" vertical="center" shrinkToFit="1"/>
    </xf>
    <xf numFmtId="0" fontId="39" fillId="0" borderId="3" xfId="0" applyFont="1" applyBorder="1" applyAlignment="1">
      <alignment horizontal="center" vertical="center" wrapText="1"/>
    </xf>
    <xf numFmtId="0" fontId="36" fillId="0" borderId="3" xfId="1554" applyFont="1" applyBorder="1" applyAlignment="1">
      <alignment horizontal="left" vertical="center" wrapText="1"/>
    </xf>
    <xf numFmtId="178" fontId="36" fillId="0" borderId="3" xfId="1" applyNumberFormat="1" applyFont="1" applyFill="1" applyBorder="1" applyAlignment="1">
      <alignment horizontal="right" vertical="center"/>
    </xf>
    <xf numFmtId="0" fontId="40" fillId="0" borderId="3" xfId="2" applyFont="1" applyBorder="1" applyAlignment="1">
      <alignment horizontal="center" vertical="center" wrapText="1" shrinkToFit="1"/>
    </xf>
    <xf numFmtId="178" fontId="36" fillId="0" borderId="4" xfId="1" applyNumberFormat="1" applyFont="1" applyFill="1" applyBorder="1" applyAlignment="1">
      <alignment horizontal="right" vertical="center" shrinkToFit="1"/>
    </xf>
    <xf numFmtId="178" fontId="36" fillId="0" borderId="21" xfId="1" applyNumberFormat="1" applyFont="1" applyFill="1" applyBorder="1" applyAlignment="1">
      <alignment horizontal="right" vertical="center" shrinkToFit="1"/>
    </xf>
    <xf numFmtId="178" fontId="36" fillId="0" borderId="4" xfId="0" applyNumberFormat="1" applyFont="1" applyBorder="1" applyAlignment="1">
      <alignment horizontal="right" vertical="center" shrinkToFit="1"/>
    </xf>
    <xf numFmtId="178" fontId="36" fillId="0" borderId="3" xfId="1554" applyNumberFormat="1" applyFont="1" applyBorder="1" applyAlignment="1">
      <alignment horizontal="right" vertical="center"/>
    </xf>
    <xf numFmtId="0" fontId="36" fillId="0" borderId="3" xfId="1551" applyFont="1" applyBorder="1" applyAlignment="1">
      <alignment horizontal="center" vertical="center"/>
    </xf>
    <xf numFmtId="179" fontId="36" fillId="0" borderId="4" xfId="1" applyNumberFormat="1" applyFont="1" applyFill="1" applyBorder="1" applyAlignment="1">
      <alignment horizontal="right" vertical="center" shrinkToFit="1"/>
    </xf>
    <xf numFmtId="179" fontId="36" fillId="0" borderId="3" xfId="1" applyNumberFormat="1" applyFont="1" applyFill="1" applyBorder="1" applyAlignment="1">
      <alignment horizontal="right" vertical="center" shrinkToFit="1"/>
    </xf>
    <xf numFmtId="179" fontId="36" fillId="0" borderId="21" xfId="1" applyNumberFormat="1" applyFont="1" applyFill="1" applyBorder="1" applyAlignment="1">
      <alignment horizontal="right" vertical="center" shrinkToFit="1"/>
    </xf>
    <xf numFmtId="179" fontId="36" fillId="0" borderId="21" xfId="1578" applyNumberFormat="1" applyFont="1" applyFill="1" applyBorder="1" applyAlignment="1">
      <alignment horizontal="right" vertical="center" shrinkToFit="1"/>
    </xf>
    <xf numFmtId="178" fontId="36" fillId="0" borderId="21" xfId="0" applyNumberFormat="1" applyFont="1" applyBorder="1" applyAlignment="1">
      <alignment horizontal="right" vertical="center" shrinkToFit="1"/>
    </xf>
    <xf numFmtId="0" fontId="36" fillId="0" borderId="0" xfId="1551" applyFont="1">
      <alignment vertical="center"/>
    </xf>
    <xf numFmtId="0" fontId="36" fillId="0" borderId="3" xfId="1551" applyFont="1" applyBorder="1" applyAlignment="1">
      <alignment horizontal="center" vertical="center" shrinkToFit="1"/>
    </xf>
    <xf numFmtId="0" fontId="36" fillId="0" borderId="3" xfId="1551" applyFont="1" applyBorder="1" applyAlignment="1">
      <alignment vertical="center" shrinkToFit="1"/>
    </xf>
    <xf numFmtId="0" fontId="36" fillId="0" borderId="23" xfId="1554" applyFont="1" applyBorder="1" applyAlignment="1">
      <alignment horizontal="left" vertical="center"/>
    </xf>
    <xf numFmtId="0" fontId="36" fillId="0" borderId="25" xfId="1554" applyFont="1" applyBorder="1" applyAlignment="1">
      <alignment horizontal="left" vertical="center"/>
    </xf>
    <xf numFmtId="0" fontId="36" fillId="0" borderId="24" xfId="1554" applyFont="1" applyBorder="1" applyAlignment="1">
      <alignment horizontal="left" vertical="center"/>
    </xf>
    <xf numFmtId="0" fontId="36" fillId="0" borderId="26" xfId="1554" applyFont="1" applyBorder="1" applyAlignment="1">
      <alignment horizontal="left" vertical="center"/>
    </xf>
    <xf numFmtId="0" fontId="36" fillId="0" borderId="38" xfId="1554" applyFont="1" applyBorder="1" applyAlignment="1">
      <alignment horizontal="left" vertical="center"/>
    </xf>
    <xf numFmtId="178" fontId="40" fillId="0" borderId="3" xfId="2" applyNumberFormat="1" applyFont="1" applyBorder="1" applyAlignment="1">
      <alignment horizontal="right" vertical="center" wrapText="1" shrinkToFit="1"/>
    </xf>
    <xf numFmtId="178" fontId="40" fillId="0" borderId="3" xfId="2" applyNumberFormat="1" applyFont="1" applyBorder="1" applyAlignment="1">
      <alignment horizontal="right" vertical="center" shrinkToFit="1"/>
    </xf>
    <xf numFmtId="0" fontId="36" fillId="0" borderId="3" xfId="0" applyFont="1" applyBorder="1" applyAlignment="1">
      <alignment horizontal="center" vertical="center"/>
    </xf>
    <xf numFmtId="0" fontId="36" fillId="0" borderId="3" xfId="1551" applyFont="1" applyBorder="1" applyAlignment="1">
      <alignment horizontal="center" vertical="center" wrapText="1"/>
    </xf>
    <xf numFmtId="0" fontId="36" fillId="0" borderId="3" xfId="0" applyFont="1" applyBorder="1" applyAlignment="1">
      <alignment horizontal="center" vertical="center" wrapText="1"/>
    </xf>
    <xf numFmtId="0" fontId="36" fillId="0" borderId="3" xfId="0" applyFont="1" applyBorder="1" applyAlignment="1">
      <alignment horizontal="center" vertical="center" shrinkToFit="1"/>
    </xf>
    <xf numFmtId="0" fontId="43" fillId="0" borderId="3" xfId="2" applyFont="1" applyBorder="1" applyAlignment="1">
      <alignment horizontal="center" vertical="center" wrapText="1" shrinkToFit="1"/>
    </xf>
    <xf numFmtId="0" fontId="36" fillId="0" borderId="3" xfId="1554" applyFont="1" applyBorder="1" applyAlignment="1">
      <alignment horizontal="center" vertical="center" wrapText="1"/>
    </xf>
    <xf numFmtId="0" fontId="36" fillId="0" borderId="21" xfId="0" applyFont="1" applyBorder="1" applyAlignment="1">
      <alignment horizontal="center" vertical="center" shrinkToFit="1"/>
    </xf>
    <xf numFmtId="0" fontId="36" fillId="0" borderId="4" xfId="1551" applyFont="1" applyBorder="1" applyAlignment="1">
      <alignment horizontal="center" vertical="center" shrinkToFit="1"/>
    </xf>
    <xf numFmtId="177" fontId="44" fillId="0" borderId="0" xfId="2" applyNumberFormat="1" applyFont="1" applyAlignment="1">
      <alignment vertical="center" shrinkToFit="1"/>
    </xf>
    <xf numFmtId="0" fontId="36" fillId="0" borderId="7" xfId="1551" applyFont="1" applyBorder="1" applyAlignment="1">
      <alignment horizontal="center" vertical="center" shrinkToFit="1"/>
    </xf>
    <xf numFmtId="0" fontId="41" fillId="0" borderId="0" xfId="1551" applyFont="1">
      <alignment vertical="center"/>
    </xf>
    <xf numFmtId="0" fontId="39" fillId="0" borderId="0" xfId="1551" applyFont="1">
      <alignment vertical="center"/>
    </xf>
    <xf numFmtId="0" fontId="38" fillId="0" borderId="0" xfId="1551" applyFont="1">
      <alignment vertical="center"/>
    </xf>
    <xf numFmtId="0" fontId="31" fillId="0" borderId="0" xfId="2" applyFont="1" applyAlignment="1">
      <alignment horizontal="center" vertical="center" wrapText="1"/>
    </xf>
    <xf numFmtId="178" fontId="35" fillId="0" borderId="0" xfId="0" applyNumberFormat="1" applyFont="1">
      <alignment vertical="center"/>
    </xf>
    <xf numFmtId="0" fontId="35" fillId="0" borderId="43" xfId="0" applyFont="1" applyBorder="1">
      <alignment vertical="center"/>
    </xf>
    <xf numFmtId="0" fontId="35" fillId="0" borderId="44" xfId="0" applyFont="1" applyBorder="1">
      <alignment vertical="center"/>
    </xf>
    <xf numFmtId="0" fontId="35" fillId="0" borderId="45" xfId="0" applyFont="1" applyBorder="1">
      <alignment vertical="center"/>
    </xf>
    <xf numFmtId="0" fontId="35" fillId="0" borderId="46" xfId="0" applyFont="1" applyBorder="1">
      <alignment vertical="center"/>
    </xf>
    <xf numFmtId="179" fontId="35" fillId="0" borderId="0" xfId="1578" applyNumberFormat="1" applyFont="1" applyFill="1" applyBorder="1">
      <alignment vertical="center"/>
    </xf>
    <xf numFmtId="179" fontId="35" fillId="0" borderId="0" xfId="1578" applyNumberFormat="1" applyFont="1" applyFill="1" applyBorder="1" applyAlignment="1">
      <alignment vertical="center"/>
    </xf>
    <xf numFmtId="0" fontId="35" fillId="0" borderId="47" xfId="0" applyFont="1" applyBorder="1">
      <alignment vertical="center"/>
    </xf>
    <xf numFmtId="0" fontId="35" fillId="0" borderId="48" xfId="0" applyFont="1" applyBorder="1">
      <alignment vertical="center"/>
    </xf>
    <xf numFmtId="0" fontId="35" fillId="0" borderId="49" xfId="0" applyFont="1" applyBorder="1">
      <alignment vertical="center"/>
    </xf>
    <xf numFmtId="0" fontId="35" fillId="0" borderId="50" xfId="0" applyFont="1" applyBorder="1">
      <alignment vertical="center"/>
    </xf>
    <xf numFmtId="180" fontId="35" fillId="0" borderId="0" xfId="0" applyNumberFormat="1" applyFont="1">
      <alignment vertical="center"/>
    </xf>
    <xf numFmtId="0" fontId="37" fillId="0" borderId="0" xfId="1551" applyFont="1">
      <alignment vertical="center"/>
    </xf>
    <xf numFmtId="49" fontId="36" fillId="0" borderId="23" xfId="0" applyNumberFormat="1" applyFont="1" applyBorder="1" applyAlignment="1">
      <alignment horizontal="center" vertical="center"/>
    </xf>
    <xf numFmtId="49" fontId="36" fillId="0" borderId="3" xfId="0" applyNumberFormat="1" applyFont="1" applyBorder="1" applyAlignment="1">
      <alignment horizontal="center" vertical="center"/>
    </xf>
    <xf numFmtId="49" fontId="36" fillId="0" borderId="24" xfId="0" applyNumberFormat="1" applyFont="1" applyBorder="1" applyAlignment="1">
      <alignment horizontal="center" vertical="center"/>
    </xf>
    <xf numFmtId="49" fontId="36" fillId="0" borderId="26" xfId="0" applyNumberFormat="1" applyFont="1" applyBorder="1" applyAlignment="1">
      <alignment horizontal="center" vertical="center"/>
    </xf>
    <xf numFmtId="0" fontId="36" fillId="0" borderId="19" xfId="0" applyFont="1" applyBorder="1" applyAlignment="1">
      <alignment horizontal="centerContinuous" vertical="center"/>
    </xf>
    <xf numFmtId="0" fontId="36" fillId="0" borderId="18" xfId="0" applyFont="1" applyBorder="1" applyAlignment="1">
      <alignment horizontal="centerContinuous" vertical="center"/>
    </xf>
    <xf numFmtId="0" fontId="36" fillId="0" borderId="3" xfId="0" applyFont="1" applyBorder="1" applyAlignment="1">
      <alignment horizontal="centerContinuous" vertical="center"/>
    </xf>
    <xf numFmtId="181" fontId="36" fillId="0" borderId="51" xfId="0" applyNumberFormat="1" applyFont="1" applyBorder="1" applyAlignment="1">
      <alignment horizontal="right" vertical="center"/>
    </xf>
    <xf numFmtId="0" fontId="35" fillId="0" borderId="51" xfId="0" applyFont="1" applyBorder="1">
      <alignment vertical="center"/>
    </xf>
    <xf numFmtId="49" fontId="36" fillId="0" borderId="38" xfId="0" applyNumberFormat="1" applyFont="1" applyBorder="1" applyAlignment="1">
      <alignment horizontal="center" vertical="center"/>
    </xf>
    <xf numFmtId="178" fontId="36" fillId="0" borderId="3" xfId="1551" applyNumberFormat="1" applyFont="1" applyBorder="1" applyAlignment="1">
      <alignment horizontal="right" vertical="center" shrinkToFit="1"/>
    </xf>
    <xf numFmtId="0" fontId="36" fillId="0" borderId="30" xfId="1551" applyFont="1" applyBorder="1" applyAlignment="1">
      <alignment horizontal="left" vertical="center" shrinkToFit="1"/>
    </xf>
    <xf numFmtId="49" fontId="36" fillId="0" borderId="54" xfId="1551" applyNumberFormat="1" applyFont="1" applyBorder="1" applyAlignment="1">
      <alignment horizontal="center" vertical="center" shrinkToFit="1"/>
    </xf>
    <xf numFmtId="49" fontId="36" fillId="0" borderId="53" xfId="1551" applyNumberFormat="1" applyFont="1" applyBorder="1" applyAlignment="1">
      <alignment horizontal="center" vertical="center" shrinkToFit="1"/>
    </xf>
    <xf numFmtId="0" fontId="40" fillId="27" borderId="55" xfId="1551" applyFont="1" applyFill="1" applyBorder="1" applyAlignment="1">
      <alignment horizontal="center" vertical="center"/>
    </xf>
    <xf numFmtId="0" fontId="39" fillId="27" borderId="55" xfId="1551" applyFont="1" applyFill="1" applyBorder="1" applyAlignment="1">
      <alignment horizontal="center" vertical="center" wrapText="1"/>
    </xf>
    <xf numFmtId="0" fontId="40" fillId="27" borderId="19" xfId="1551" applyFont="1" applyFill="1" applyBorder="1" applyAlignment="1">
      <alignment horizontal="center" vertical="center" wrapText="1"/>
    </xf>
    <xf numFmtId="0" fontId="40" fillId="27" borderId="52" xfId="1551" applyFont="1" applyFill="1" applyBorder="1" applyAlignment="1">
      <alignment horizontal="center" vertical="center"/>
    </xf>
    <xf numFmtId="178" fontId="36" fillId="0" borderId="7" xfId="1551" applyNumberFormat="1" applyFont="1" applyBorder="1" applyAlignment="1">
      <alignment horizontal="right" vertical="center" shrinkToFit="1"/>
    </xf>
    <xf numFmtId="179" fontId="36" fillId="0" borderId="7" xfId="1551" applyNumberFormat="1" applyFont="1" applyBorder="1" applyAlignment="1">
      <alignment horizontal="right" vertical="center" shrinkToFit="1"/>
    </xf>
    <xf numFmtId="178" fontId="36" fillId="0" borderId="7" xfId="1" applyNumberFormat="1" applyFont="1" applyFill="1" applyBorder="1" applyAlignment="1">
      <alignment horizontal="right" vertical="center" shrinkToFit="1"/>
    </xf>
    <xf numFmtId="179" fontId="36" fillId="0" borderId="7" xfId="1578" applyNumberFormat="1" applyFont="1" applyFill="1" applyBorder="1" applyAlignment="1">
      <alignment horizontal="right" vertical="center" shrinkToFit="1"/>
    </xf>
    <xf numFmtId="178" fontId="36" fillId="0" borderId="3" xfId="1551" applyNumberFormat="1" applyFont="1" applyBorder="1" applyAlignment="1">
      <alignment horizontal="right" vertical="center"/>
    </xf>
    <xf numFmtId="0" fontId="43" fillId="0" borderId="0" xfId="2" applyFont="1" applyAlignment="1">
      <alignment horizontal="center" vertical="center" wrapText="1" shrinkToFit="1"/>
    </xf>
    <xf numFmtId="178" fontId="40" fillId="0" borderId="0" xfId="2" applyNumberFormat="1" applyFont="1" applyAlignment="1">
      <alignment horizontal="right" vertical="center" wrapText="1" shrinkToFit="1"/>
    </xf>
    <xf numFmtId="0" fontId="35" fillId="0" borderId="3" xfId="1551" applyFont="1" applyBorder="1">
      <alignment vertical="center"/>
    </xf>
    <xf numFmtId="179" fontId="35" fillId="0" borderId="3" xfId="1551" applyNumberFormat="1" applyFont="1" applyBorder="1" applyAlignment="1">
      <alignment horizontal="right" vertical="center"/>
    </xf>
    <xf numFmtId="0" fontId="35" fillId="0" borderId="0" xfId="0" applyFont="1" applyFill="1" applyBorder="1">
      <alignment vertical="center"/>
    </xf>
    <xf numFmtId="0" fontId="35" fillId="0" borderId="43" xfId="0" applyFont="1" applyFill="1" applyBorder="1">
      <alignment vertical="center"/>
    </xf>
    <xf numFmtId="0" fontId="35" fillId="0" borderId="44" xfId="0" applyFont="1" applyFill="1" applyBorder="1">
      <alignment vertical="center"/>
    </xf>
    <xf numFmtId="0" fontId="35" fillId="0" borderId="46" xfId="0" applyFont="1" applyFill="1" applyBorder="1">
      <alignment vertical="center"/>
    </xf>
    <xf numFmtId="0" fontId="35" fillId="0" borderId="0" xfId="0" applyFont="1" applyBorder="1">
      <alignment vertical="center"/>
    </xf>
    <xf numFmtId="0" fontId="35" fillId="33" borderId="3" xfId="0" applyFont="1" applyFill="1" applyBorder="1">
      <alignment vertical="center"/>
    </xf>
    <xf numFmtId="0" fontId="35" fillId="34" borderId="3" xfId="0" applyFont="1" applyFill="1" applyBorder="1">
      <alignment vertical="center"/>
    </xf>
    <xf numFmtId="0" fontId="36" fillId="0" borderId="3" xfId="1551" applyFont="1" applyBorder="1">
      <alignment vertical="center"/>
    </xf>
    <xf numFmtId="178" fontId="36" fillId="0" borderId="3" xfId="1551" applyNumberFormat="1" applyFont="1" applyBorder="1">
      <alignment vertical="center"/>
    </xf>
    <xf numFmtId="179" fontId="36" fillId="0" borderId="3" xfId="1578" applyNumberFormat="1" applyFont="1" applyBorder="1">
      <alignment vertical="center"/>
    </xf>
    <xf numFmtId="0" fontId="35" fillId="0" borderId="0" xfId="0" applyFont="1" applyFill="1">
      <alignment vertical="center"/>
    </xf>
    <xf numFmtId="178" fontId="36" fillId="0" borderId="4" xfId="1551" applyNumberFormat="1" applyFont="1" applyFill="1" applyBorder="1" applyAlignment="1">
      <alignment horizontal="right" vertical="center" shrinkToFit="1"/>
    </xf>
    <xf numFmtId="178" fontId="36" fillId="0" borderId="7" xfId="1551" applyNumberFormat="1" applyFont="1" applyFill="1" applyBorder="1" applyAlignment="1">
      <alignment horizontal="right" vertical="center" shrinkToFit="1"/>
    </xf>
    <xf numFmtId="178" fontId="36" fillId="0" borderId="22" xfId="1551" applyNumberFormat="1" applyFont="1" applyFill="1" applyBorder="1" applyAlignment="1">
      <alignment horizontal="right" vertical="center" shrinkToFit="1"/>
    </xf>
    <xf numFmtId="178" fontId="36" fillId="0" borderId="3" xfId="0" applyNumberFormat="1" applyFont="1" applyFill="1" applyBorder="1" applyAlignment="1">
      <alignment horizontal="right" vertical="center"/>
    </xf>
    <xf numFmtId="178" fontId="36" fillId="0" borderId="22" xfId="0" applyNumberFormat="1" applyFont="1" applyFill="1" applyBorder="1" applyAlignment="1">
      <alignment horizontal="right" vertical="center"/>
    </xf>
    <xf numFmtId="178" fontId="36" fillId="0" borderId="4" xfId="0" applyNumberFormat="1" applyFont="1" applyFill="1" applyBorder="1" applyAlignment="1">
      <alignment horizontal="right" vertical="center" shrinkToFit="1"/>
    </xf>
    <xf numFmtId="178" fontId="36" fillId="0" borderId="7" xfId="0" applyNumberFormat="1" applyFont="1" applyFill="1" applyBorder="1" applyAlignment="1">
      <alignment horizontal="right" vertical="center" shrinkToFit="1"/>
    </xf>
    <xf numFmtId="178" fontId="36" fillId="0" borderId="29" xfId="1551" applyNumberFormat="1" applyFont="1" applyFill="1" applyBorder="1" applyAlignment="1">
      <alignment horizontal="right" vertical="center" shrinkToFit="1"/>
    </xf>
    <xf numFmtId="179" fontId="36" fillId="0" borderId="57" xfId="1551" applyNumberFormat="1" applyFont="1" applyFill="1" applyBorder="1" applyAlignment="1">
      <alignment horizontal="right" vertical="center" shrinkToFit="1"/>
    </xf>
    <xf numFmtId="0" fontId="36" fillId="0" borderId="30" xfId="1551" applyFont="1" applyFill="1" applyBorder="1" applyAlignment="1">
      <alignment horizontal="center" vertical="center" shrinkToFit="1"/>
    </xf>
    <xf numFmtId="0" fontId="36" fillId="0" borderId="60" xfId="1551" applyFont="1" applyFill="1" applyBorder="1" applyAlignment="1">
      <alignment horizontal="center" vertical="center" shrinkToFit="1"/>
    </xf>
    <xf numFmtId="178" fontId="36" fillId="0" borderId="5" xfId="1551" applyNumberFormat="1" applyFont="1" applyFill="1" applyBorder="1" applyAlignment="1">
      <alignment horizontal="right" vertical="center" shrinkToFit="1"/>
    </xf>
    <xf numFmtId="0" fontId="36" fillId="0" borderId="58" xfId="1551" applyFont="1" applyFill="1" applyBorder="1" applyAlignment="1">
      <alignment horizontal="right" vertical="center" shrinkToFit="1"/>
    </xf>
    <xf numFmtId="0" fontId="36" fillId="0" borderId="56" xfId="1551" applyFont="1" applyFill="1" applyBorder="1" applyAlignment="1">
      <alignment vertical="center" shrinkToFit="1"/>
    </xf>
    <xf numFmtId="179" fontId="36" fillId="0" borderId="59" xfId="1551" applyNumberFormat="1" applyFont="1" applyFill="1" applyBorder="1" applyAlignment="1">
      <alignment horizontal="right" vertical="center" shrinkToFit="1"/>
    </xf>
    <xf numFmtId="0" fontId="36" fillId="0" borderId="61" xfId="1551" applyFont="1" applyFill="1" applyBorder="1" applyAlignment="1">
      <alignment vertical="center" shrinkToFit="1"/>
    </xf>
    <xf numFmtId="178" fontId="36" fillId="0" borderId="23" xfId="1554" applyNumberFormat="1" applyFont="1" applyFill="1" applyBorder="1" applyAlignment="1">
      <alignment horizontal="right" vertical="center"/>
    </xf>
    <xf numFmtId="179" fontId="36" fillId="0" borderId="23" xfId="0" applyNumberFormat="1" applyFont="1" applyFill="1" applyBorder="1" applyAlignment="1">
      <alignment horizontal="right" vertical="center" shrinkToFit="1"/>
    </xf>
    <xf numFmtId="178" fontId="36" fillId="0" borderId="23" xfId="0" applyNumberFormat="1" applyFont="1" applyFill="1" applyBorder="1" applyAlignment="1">
      <alignment horizontal="right" vertical="center" shrinkToFit="1"/>
    </xf>
    <xf numFmtId="178" fontId="36" fillId="0" borderId="24" xfId="1554" applyNumberFormat="1" applyFont="1" applyFill="1" applyBorder="1" applyAlignment="1">
      <alignment horizontal="right" vertical="center"/>
    </xf>
    <xf numFmtId="179" fontId="36" fillId="0" borderId="24" xfId="0" applyNumberFormat="1" applyFont="1" applyFill="1" applyBorder="1" applyAlignment="1">
      <alignment horizontal="right" vertical="center" shrinkToFit="1"/>
    </xf>
    <xf numFmtId="178" fontId="36" fillId="0" borderId="24" xfId="0" applyNumberFormat="1" applyFont="1" applyFill="1" applyBorder="1" applyAlignment="1">
      <alignment horizontal="right" vertical="center" shrinkToFit="1"/>
    </xf>
    <xf numFmtId="178" fontId="36" fillId="0" borderId="26" xfId="1554" applyNumberFormat="1" applyFont="1" applyFill="1" applyBorder="1" applyAlignment="1">
      <alignment horizontal="right" vertical="center"/>
    </xf>
    <xf numFmtId="179" fontId="36" fillId="0" borderId="26" xfId="0" applyNumberFormat="1" applyFont="1" applyFill="1" applyBorder="1" applyAlignment="1">
      <alignment horizontal="right" vertical="center" shrinkToFit="1"/>
    </xf>
    <xf numFmtId="178" fontId="36" fillId="0" borderId="26" xfId="0" applyNumberFormat="1" applyFont="1" applyFill="1" applyBorder="1" applyAlignment="1">
      <alignment horizontal="right" vertical="center" shrinkToFit="1"/>
    </xf>
    <xf numFmtId="178" fontId="36" fillId="0" borderId="3" xfId="1554" applyNumberFormat="1" applyFont="1" applyFill="1" applyBorder="1" applyAlignment="1">
      <alignment horizontal="right" vertical="center"/>
    </xf>
    <xf numFmtId="179" fontId="36" fillId="0" borderId="3" xfId="0" applyNumberFormat="1" applyFont="1" applyFill="1" applyBorder="1" applyAlignment="1">
      <alignment horizontal="right" vertical="center" shrinkToFit="1"/>
    </xf>
    <xf numFmtId="178" fontId="36" fillId="0" borderId="3" xfId="0" applyNumberFormat="1" applyFont="1" applyFill="1" applyBorder="1" applyAlignment="1">
      <alignment horizontal="right" vertical="center" shrinkToFit="1"/>
    </xf>
    <xf numFmtId="178" fontId="36" fillId="0" borderId="4" xfId="1554" applyNumberFormat="1" applyFont="1" applyFill="1" applyBorder="1" applyAlignment="1">
      <alignment horizontal="right" vertical="center"/>
    </xf>
    <xf numFmtId="179" fontId="36" fillId="0" borderId="4" xfId="0" applyNumberFormat="1" applyFont="1" applyFill="1" applyBorder="1" applyAlignment="1">
      <alignment horizontal="right" vertical="center" shrinkToFit="1"/>
    </xf>
    <xf numFmtId="178" fontId="36" fillId="0" borderId="38" xfId="1554" applyNumberFormat="1" applyFont="1" applyFill="1" applyBorder="1" applyAlignment="1">
      <alignment horizontal="right" vertical="center" shrinkToFit="1"/>
    </xf>
    <xf numFmtId="179" fontId="36" fillId="0" borderId="38" xfId="0" applyNumberFormat="1" applyFont="1" applyFill="1" applyBorder="1" applyAlignment="1">
      <alignment horizontal="right" vertical="center" shrinkToFit="1"/>
    </xf>
    <xf numFmtId="178" fontId="36" fillId="0" borderId="38" xfId="0" applyNumberFormat="1" applyFont="1" applyFill="1" applyBorder="1" applyAlignment="1">
      <alignment horizontal="right" vertical="center" shrinkToFit="1"/>
    </xf>
    <xf numFmtId="178" fontId="36" fillId="0" borderId="24" xfId="1554" applyNumberFormat="1" applyFont="1" applyFill="1" applyBorder="1" applyAlignment="1">
      <alignment horizontal="right" vertical="center" shrinkToFit="1"/>
    </xf>
    <xf numFmtId="178" fontId="36" fillId="0" borderId="26" xfId="1554" applyNumberFormat="1" applyFont="1" applyFill="1" applyBorder="1" applyAlignment="1">
      <alignment horizontal="right" vertical="center" shrinkToFit="1"/>
    </xf>
    <xf numFmtId="0" fontId="36" fillId="0" borderId="62" xfId="1551" applyFont="1" applyBorder="1" applyAlignment="1">
      <alignment horizontal="center" vertical="center" shrinkToFit="1"/>
    </xf>
    <xf numFmtId="0" fontId="36" fillId="0" borderId="63" xfId="1551" applyFont="1" applyBorder="1" applyAlignment="1">
      <alignment horizontal="center" vertical="center" shrinkToFit="1"/>
    </xf>
    <xf numFmtId="0" fontId="36" fillId="0" borderId="64" xfId="1551" applyFont="1" applyBorder="1" applyAlignment="1">
      <alignment horizontal="center" vertical="center" shrinkToFit="1"/>
    </xf>
    <xf numFmtId="0" fontId="36" fillId="0" borderId="5" xfId="1551" applyFont="1" applyBorder="1" applyAlignment="1">
      <alignment horizontal="center" vertical="center" shrinkToFit="1"/>
    </xf>
    <xf numFmtId="0" fontId="36" fillId="0" borderId="65" xfId="1551" applyFont="1" applyBorder="1" applyAlignment="1">
      <alignment horizontal="center" vertical="center" shrinkToFit="1"/>
    </xf>
    <xf numFmtId="0" fontId="36" fillId="0" borderId="6" xfId="1551" applyFont="1" applyBorder="1" applyAlignment="1">
      <alignment horizontal="center" vertical="center" shrinkToFit="1"/>
    </xf>
    <xf numFmtId="0" fontId="36" fillId="27" borderId="19" xfId="1551" applyFont="1" applyFill="1" applyBorder="1" applyAlignment="1">
      <alignment horizontal="center" vertical="center"/>
    </xf>
    <xf numFmtId="0" fontId="36" fillId="27" borderId="17" xfId="1551" applyFont="1" applyFill="1" applyBorder="1" applyAlignment="1">
      <alignment horizontal="center" vertical="center"/>
    </xf>
    <xf numFmtId="0" fontId="36" fillId="27" borderId="18" xfId="1551" applyFont="1" applyFill="1" applyBorder="1" applyAlignment="1">
      <alignment horizontal="center" vertical="center"/>
    </xf>
    <xf numFmtId="0" fontId="36" fillId="0" borderId="19" xfId="1551" applyFont="1" applyBorder="1" applyAlignment="1">
      <alignment horizontal="center" vertical="center" shrinkToFit="1"/>
    </xf>
    <xf numFmtId="0" fontId="36" fillId="0" borderId="17" xfId="1551" applyFont="1" applyBorder="1" applyAlignment="1">
      <alignment horizontal="center" vertical="center" shrinkToFit="1"/>
    </xf>
    <xf numFmtId="0" fontId="36" fillId="0" borderId="18" xfId="1551" applyFont="1" applyBorder="1" applyAlignment="1">
      <alignment horizontal="center" vertical="center" shrinkToFit="1"/>
    </xf>
    <xf numFmtId="0" fontId="36" fillId="0" borderId="29" xfId="1551" applyFont="1" applyBorder="1" applyAlignment="1">
      <alignment horizontal="center" vertical="center" shrinkToFit="1"/>
    </xf>
    <xf numFmtId="0" fontId="36" fillId="0" borderId="20" xfId="1551" applyFont="1" applyBorder="1" applyAlignment="1">
      <alignment horizontal="center" vertical="center" shrinkToFit="1"/>
    </xf>
    <xf numFmtId="0" fontId="36" fillId="0" borderId="4" xfId="1551" applyFont="1" applyBorder="1" applyAlignment="1">
      <alignment horizontal="center" vertical="center" shrinkToFit="1"/>
    </xf>
    <xf numFmtId="0" fontId="36" fillId="0" borderId="21" xfId="1551" applyFont="1" applyBorder="1" applyAlignment="1">
      <alignment horizontal="center" vertical="center" shrinkToFit="1"/>
    </xf>
    <xf numFmtId="0" fontId="36" fillId="0" borderId="4" xfId="0" applyFont="1" applyBorder="1" applyAlignment="1">
      <alignment horizontal="center" vertical="center"/>
    </xf>
    <xf numFmtId="0" fontId="36" fillId="0" borderId="21" xfId="0" applyFont="1" applyBorder="1" applyAlignment="1">
      <alignment horizontal="center" vertical="center"/>
    </xf>
    <xf numFmtId="0" fontId="36" fillId="0" borderId="33" xfId="0" applyFont="1" applyBorder="1" applyAlignment="1">
      <alignment horizontal="center" vertical="center" shrinkToFit="1"/>
    </xf>
    <xf numFmtId="0" fontId="36" fillId="0" borderId="34" xfId="0" applyFont="1" applyBorder="1" applyAlignment="1">
      <alignment horizontal="center" vertical="center" shrinkToFit="1"/>
    </xf>
    <xf numFmtId="0" fontId="36" fillId="0" borderId="19" xfId="1551" applyFont="1" applyBorder="1" applyAlignment="1">
      <alignment horizontal="center" vertical="center" wrapText="1"/>
    </xf>
    <xf numFmtId="0" fontId="36" fillId="0" borderId="17" xfId="1551" applyFont="1" applyBorder="1" applyAlignment="1">
      <alignment horizontal="center" vertical="center" wrapText="1"/>
    </xf>
    <xf numFmtId="0" fontId="36" fillId="0" borderId="18" xfId="1551" applyFont="1" applyBorder="1" applyAlignment="1">
      <alignment horizontal="center" vertical="center" wrapText="1"/>
    </xf>
    <xf numFmtId="0" fontId="36" fillId="0" borderId="3" xfId="0" applyFont="1" applyBorder="1" applyAlignment="1">
      <alignment horizontal="center" vertical="center"/>
    </xf>
    <xf numFmtId="0" fontId="36" fillId="0" borderId="4" xfId="1551" applyFont="1" applyBorder="1" applyAlignment="1">
      <alignment horizontal="center" vertical="center" wrapText="1"/>
    </xf>
    <xf numFmtId="0" fontId="36" fillId="0" borderId="21" xfId="1551" applyFont="1" applyBorder="1" applyAlignment="1">
      <alignment horizontal="center" vertical="center" wrapText="1"/>
    </xf>
    <xf numFmtId="0" fontId="36" fillId="0" borderId="3" xfId="1551"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shrinkToFit="1"/>
    </xf>
    <xf numFmtId="0" fontId="36" fillId="0" borderId="6" xfId="0" applyFont="1" applyBorder="1" applyAlignment="1">
      <alignment horizontal="center" vertical="center" shrinkToFit="1"/>
    </xf>
    <xf numFmtId="0" fontId="36" fillId="27" borderId="3" xfId="0" applyFont="1" applyFill="1" applyBorder="1" applyAlignment="1">
      <alignment horizontal="center" vertical="center"/>
    </xf>
    <xf numFmtId="0" fontId="36" fillId="27" borderId="3" xfId="1551" applyFont="1" applyFill="1" applyBorder="1" applyAlignment="1">
      <alignment horizontal="center" vertical="center" wrapText="1"/>
    </xf>
    <xf numFmtId="0" fontId="36" fillId="27" borderId="4" xfId="1551" applyFont="1" applyFill="1" applyBorder="1" applyAlignment="1">
      <alignment horizontal="center" vertical="center" wrapText="1"/>
    </xf>
    <xf numFmtId="0" fontId="36" fillId="27" borderId="21" xfId="1551" applyFont="1" applyFill="1" applyBorder="1" applyAlignment="1">
      <alignment horizontal="center" vertical="center" wrapText="1"/>
    </xf>
    <xf numFmtId="0" fontId="43" fillId="0" borderId="19" xfId="2" applyFont="1" applyBorder="1" applyAlignment="1">
      <alignment horizontal="center" vertical="center" wrapText="1" shrinkToFit="1"/>
    </xf>
    <xf numFmtId="0" fontId="43" fillId="0" borderId="17" xfId="2" applyFont="1" applyBorder="1" applyAlignment="1">
      <alignment horizontal="center" vertical="center" wrapText="1" shrinkToFit="1"/>
    </xf>
    <xf numFmtId="0" fontId="43" fillId="0" borderId="18" xfId="2" applyFont="1" applyBorder="1" applyAlignment="1">
      <alignment horizontal="center" vertical="center" wrapText="1" shrinkToFit="1"/>
    </xf>
    <xf numFmtId="0" fontId="43" fillId="0" borderId="4" xfId="2" applyFont="1" applyBorder="1" applyAlignment="1">
      <alignment horizontal="center" vertical="center" wrapText="1" shrinkToFit="1"/>
    </xf>
    <xf numFmtId="0" fontId="43" fillId="0" borderId="21" xfId="2" applyFont="1" applyBorder="1" applyAlignment="1">
      <alignment horizontal="center" vertical="center" wrapText="1" shrinkToFit="1"/>
    </xf>
    <xf numFmtId="0" fontId="36" fillId="27" borderId="4" xfId="0" applyFont="1" applyFill="1" applyBorder="1">
      <alignment vertical="center"/>
    </xf>
    <xf numFmtId="0" fontId="36" fillId="27" borderId="21" xfId="0" applyFont="1" applyFill="1" applyBorder="1">
      <alignment vertical="center"/>
    </xf>
    <xf numFmtId="0" fontId="36" fillId="27" borderId="30" xfId="0" applyFont="1" applyFill="1" applyBorder="1" applyAlignment="1">
      <alignment horizontal="center" vertical="center" shrinkToFit="1"/>
    </xf>
    <xf numFmtId="0" fontId="36" fillId="27" borderId="34" xfId="0" applyFont="1" applyFill="1" applyBorder="1" applyAlignment="1">
      <alignment horizontal="center" vertical="center" shrinkToFit="1"/>
    </xf>
    <xf numFmtId="0" fontId="43" fillId="27" borderId="4" xfId="2" applyFont="1" applyFill="1" applyBorder="1" applyAlignment="1">
      <alignment horizontal="center" vertical="center" wrapText="1" shrinkToFit="1"/>
    </xf>
    <xf numFmtId="0" fontId="43" fillId="27" borderId="21" xfId="2" applyFont="1" applyFill="1" applyBorder="1" applyAlignment="1">
      <alignment horizontal="center" vertical="center" wrapText="1" shrinkToFit="1"/>
    </xf>
    <xf numFmtId="0" fontId="36" fillId="0" borderId="3" xfId="0" applyFont="1" applyBorder="1" applyAlignment="1">
      <alignment horizontal="center" vertical="center" shrinkToFit="1"/>
    </xf>
    <xf numFmtId="0" fontId="43" fillId="0" borderId="3" xfId="2" applyFont="1" applyBorder="1" applyAlignment="1">
      <alignment horizontal="center" vertical="center" wrapText="1" shrinkToFit="1"/>
    </xf>
    <xf numFmtId="0" fontId="36" fillId="0" borderId="3" xfId="0" applyFont="1" applyBorder="1">
      <alignment vertical="center"/>
    </xf>
    <xf numFmtId="0" fontId="36" fillId="0" borderId="30" xfId="0" applyFont="1" applyBorder="1" applyAlignment="1">
      <alignment horizontal="center" vertical="center" shrinkToFit="1"/>
    </xf>
    <xf numFmtId="0" fontId="40" fillId="27" borderId="19" xfId="1551" applyFont="1" applyFill="1" applyBorder="1" applyAlignment="1">
      <alignment horizontal="center" vertical="center"/>
    </xf>
    <xf numFmtId="0" fontId="40" fillId="27" borderId="18" xfId="1551" applyFont="1" applyFill="1" applyBorder="1" applyAlignment="1">
      <alignment horizontal="center" vertical="center"/>
    </xf>
    <xf numFmtId="0" fontId="35" fillId="0" borderId="4" xfId="0" applyFont="1" applyBorder="1" applyAlignment="1">
      <alignment horizontal="center" vertical="center"/>
    </xf>
    <xf numFmtId="0" fontId="35" fillId="0" borderId="21" xfId="0" applyFont="1" applyBorder="1" applyAlignment="1">
      <alignment horizontal="center" vertical="center"/>
    </xf>
    <xf numFmtId="178" fontId="36" fillId="0" borderId="4" xfId="1554" applyNumberFormat="1" applyFont="1" applyBorder="1" applyAlignment="1">
      <alignment horizontal="right" vertical="center"/>
    </xf>
    <xf numFmtId="178" fontId="36" fillId="0" borderId="20" xfId="1554" applyNumberFormat="1" applyFont="1" applyBorder="1" applyAlignment="1">
      <alignment horizontal="right" vertical="center"/>
    </xf>
    <xf numFmtId="178" fontId="36" fillId="0" borderId="21" xfId="1554" applyNumberFormat="1" applyFont="1" applyBorder="1" applyAlignment="1">
      <alignment horizontal="right" vertical="center"/>
    </xf>
    <xf numFmtId="0" fontId="36" fillId="0" borderId="20" xfId="0" applyFont="1" applyBorder="1" applyAlignment="1">
      <alignment horizontal="center" vertical="center"/>
    </xf>
    <xf numFmtId="178" fontId="36" fillId="0" borderId="37" xfId="1554" applyNumberFormat="1" applyFont="1" applyBorder="1" applyAlignment="1">
      <alignment horizontal="right"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41" xfId="0" applyFont="1" applyBorder="1" applyAlignment="1">
      <alignment horizontal="center" vertical="center"/>
    </xf>
    <xf numFmtId="0" fontId="36" fillId="0" borderId="19" xfId="1554" applyFont="1" applyBorder="1" applyAlignment="1">
      <alignment horizontal="center" vertical="center" wrapText="1"/>
    </xf>
    <xf numFmtId="0" fontId="36" fillId="0" borderId="17" xfId="1554" applyFont="1" applyBorder="1" applyAlignment="1">
      <alignment horizontal="center" vertical="center" wrapText="1"/>
    </xf>
    <xf numFmtId="0" fontId="36" fillId="0" borderId="18" xfId="1554" applyFont="1" applyBorder="1" applyAlignment="1">
      <alignment horizontal="center" vertical="center" wrapText="1"/>
    </xf>
    <xf numFmtId="0" fontId="36" fillId="0" borderId="19" xfId="1551" applyFont="1" applyBorder="1" applyAlignment="1">
      <alignment horizontal="center" vertical="center"/>
    </xf>
    <xf numFmtId="0" fontId="36" fillId="0" borderId="18" xfId="1551"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36" fillId="0" borderId="3" xfId="1554" applyFont="1" applyBorder="1" applyAlignment="1">
      <alignment horizontal="center" vertical="center" wrapText="1"/>
    </xf>
    <xf numFmtId="0" fontId="43" fillId="0" borderId="29" xfId="2" applyFont="1" applyBorder="1" applyAlignment="1">
      <alignment horizontal="center" vertical="center" wrapText="1" shrinkToFit="1"/>
    </xf>
    <xf numFmtId="0" fontId="43" fillId="0" borderId="51" xfId="2" applyFont="1" applyBorder="1" applyAlignment="1">
      <alignment horizontal="center" vertical="center" wrapText="1" shrinkToFit="1"/>
    </xf>
    <xf numFmtId="0" fontId="43" fillId="0" borderId="30" xfId="2" applyFont="1" applyBorder="1" applyAlignment="1">
      <alignment horizontal="center" vertical="center" wrapText="1" shrinkToFit="1"/>
    </xf>
    <xf numFmtId="0" fontId="36" fillId="0" borderId="4" xfId="0" applyFont="1" applyBorder="1" applyAlignment="1">
      <alignment horizontal="center" vertical="center" shrinkToFit="1"/>
    </xf>
    <xf numFmtId="0" fontId="36" fillId="0" borderId="21" xfId="0" applyFont="1" applyBorder="1" applyAlignment="1">
      <alignment horizontal="center" vertical="center" shrinkToFit="1"/>
    </xf>
    <xf numFmtId="0" fontId="43" fillId="0" borderId="33" xfId="2" applyFont="1" applyBorder="1" applyAlignment="1">
      <alignment horizontal="center" vertical="center" wrapText="1" shrinkToFit="1"/>
    </xf>
  </cellXfs>
  <cellStyles count="1745">
    <cellStyle name="0,0_x000d__x000a_NA_x000d__x000a_" xfId="1390" xr:uid="{00000000-0005-0000-0000-000000000000}"/>
    <cellStyle name="20% - アクセント 1 10" xfId="3" xr:uid="{00000000-0005-0000-0000-000001000000}"/>
    <cellStyle name="20% - アクセント 1 11" xfId="4" xr:uid="{00000000-0005-0000-0000-000002000000}"/>
    <cellStyle name="20% - アクセント 1 12" xfId="5" xr:uid="{00000000-0005-0000-0000-000003000000}"/>
    <cellStyle name="20% - アクセント 1 13" xfId="6" xr:uid="{00000000-0005-0000-0000-000004000000}"/>
    <cellStyle name="20% - アクセント 1 14" xfId="7" xr:uid="{00000000-0005-0000-0000-000005000000}"/>
    <cellStyle name="20% - アクセント 1 15" xfId="8" xr:uid="{00000000-0005-0000-0000-000006000000}"/>
    <cellStyle name="20% - アクセント 1 16" xfId="9" xr:uid="{00000000-0005-0000-0000-000007000000}"/>
    <cellStyle name="20% - アクセント 1 17" xfId="10" xr:uid="{00000000-0005-0000-0000-000008000000}"/>
    <cellStyle name="20% - アクセント 1 18" xfId="11" xr:uid="{00000000-0005-0000-0000-000009000000}"/>
    <cellStyle name="20% - アクセント 1 19" xfId="12" xr:uid="{00000000-0005-0000-0000-00000A000000}"/>
    <cellStyle name="20% - アクセント 1 2" xfId="13" xr:uid="{00000000-0005-0000-0000-00000B000000}"/>
    <cellStyle name="20% - アクセント 1 2 2" xfId="14" xr:uid="{00000000-0005-0000-0000-00000C000000}"/>
    <cellStyle name="20% - アクセント 1 20" xfId="15" xr:uid="{00000000-0005-0000-0000-00000D000000}"/>
    <cellStyle name="20% - アクセント 1 21" xfId="16" xr:uid="{00000000-0005-0000-0000-00000E000000}"/>
    <cellStyle name="20% - アクセント 1 22" xfId="17" xr:uid="{00000000-0005-0000-0000-00000F000000}"/>
    <cellStyle name="20% - アクセント 1 23" xfId="18" xr:uid="{00000000-0005-0000-0000-000010000000}"/>
    <cellStyle name="20% - アクセント 1 24" xfId="19" xr:uid="{00000000-0005-0000-0000-000011000000}"/>
    <cellStyle name="20% - アクセント 1 25" xfId="20" xr:uid="{00000000-0005-0000-0000-000012000000}"/>
    <cellStyle name="20% - アクセント 1 3" xfId="21" xr:uid="{00000000-0005-0000-0000-000013000000}"/>
    <cellStyle name="20% - アクセント 1 3 2" xfId="22" xr:uid="{00000000-0005-0000-0000-000014000000}"/>
    <cellStyle name="20% - アクセント 1 4" xfId="23" xr:uid="{00000000-0005-0000-0000-000015000000}"/>
    <cellStyle name="20% - アクセント 1 5" xfId="24" xr:uid="{00000000-0005-0000-0000-000016000000}"/>
    <cellStyle name="20% - アクセント 1 6" xfId="25" xr:uid="{00000000-0005-0000-0000-000017000000}"/>
    <cellStyle name="20% - アクセント 1 7" xfId="26" xr:uid="{00000000-0005-0000-0000-000018000000}"/>
    <cellStyle name="20% - アクセント 1 8" xfId="27" xr:uid="{00000000-0005-0000-0000-000019000000}"/>
    <cellStyle name="20% - アクセント 1 9" xfId="28" xr:uid="{00000000-0005-0000-0000-00001A000000}"/>
    <cellStyle name="20% - アクセント 2 10" xfId="29" xr:uid="{00000000-0005-0000-0000-00001B000000}"/>
    <cellStyle name="20% - アクセント 2 11" xfId="30" xr:uid="{00000000-0005-0000-0000-00001C000000}"/>
    <cellStyle name="20% - アクセント 2 12" xfId="31" xr:uid="{00000000-0005-0000-0000-00001D000000}"/>
    <cellStyle name="20% - アクセント 2 13" xfId="32" xr:uid="{00000000-0005-0000-0000-00001E000000}"/>
    <cellStyle name="20% - アクセント 2 14" xfId="33" xr:uid="{00000000-0005-0000-0000-00001F000000}"/>
    <cellStyle name="20% - アクセント 2 15" xfId="34" xr:uid="{00000000-0005-0000-0000-000020000000}"/>
    <cellStyle name="20% - アクセント 2 16" xfId="35" xr:uid="{00000000-0005-0000-0000-000021000000}"/>
    <cellStyle name="20% - アクセント 2 17" xfId="36" xr:uid="{00000000-0005-0000-0000-000022000000}"/>
    <cellStyle name="20% - アクセント 2 18" xfId="37" xr:uid="{00000000-0005-0000-0000-000023000000}"/>
    <cellStyle name="20% - アクセント 2 19" xfId="38" xr:uid="{00000000-0005-0000-0000-000024000000}"/>
    <cellStyle name="20% - アクセント 2 2" xfId="39" xr:uid="{00000000-0005-0000-0000-000025000000}"/>
    <cellStyle name="20% - アクセント 2 2 2" xfId="40" xr:uid="{00000000-0005-0000-0000-000026000000}"/>
    <cellStyle name="20% - アクセント 2 20" xfId="41" xr:uid="{00000000-0005-0000-0000-000027000000}"/>
    <cellStyle name="20% - アクセント 2 21" xfId="42" xr:uid="{00000000-0005-0000-0000-000028000000}"/>
    <cellStyle name="20% - アクセント 2 22" xfId="43" xr:uid="{00000000-0005-0000-0000-000029000000}"/>
    <cellStyle name="20% - アクセント 2 23" xfId="44" xr:uid="{00000000-0005-0000-0000-00002A000000}"/>
    <cellStyle name="20% - アクセント 2 24" xfId="45" xr:uid="{00000000-0005-0000-0000-00002B000000}"/>
    <cellStyle name="20% - アクセント 2 25" xfId="46" xr:uid="{00000000-0005-0000-0000-00002C000000}"/>
    <cellStyle name="20% - アクセント 2 3" xfId="47" xr:uid="{00000000-0005-0000-0000-00002D000000}"/>
    <cellStyle name="20% - アクセント 2 3 2" xfId="48" xr:uid="{00000000-0005-0000-0000-00002E000000}"/>
    <cellStyle name="20% - アクセント 2 4" xfId="49" xr:uid="{00000000-0005-0000-0000-00002F000000}"/>
    <cellStyle name="20% - アクセント 2 5" xfId="50" xr:uid="{00000000-0005-0000-0000-000030000000}"/>
    <cellStyle name="20% - アクセント 2 6" xfId="51" xr:uid="{00000000-0005-0000-0000-000031000000}"/>
    <cellStyle name="20% - アクセント 2 7" xfId="52" xr:uid="{00000000-0005-0000-0000-000032000000}"/>
    <cellStyle name="20% - アクセント 2 8" xfId="53" xr:uid="{00000000-0005-0000-0000-000033000000}"/>
    <cellStyle name="20% - アクセント 2 9" xfId="54" xr:uid="{00000000-0005-0000-0000-000034000000}"/>
    <cellStyle name="20% - アクセント 3 10" xfId="55" xr:uid="{00000000-0005-0000-0000-000035000000}"/>
    <cellStyle name="20% - アクセント 3 11" xfId="56" xr:uid="{00000000-0005-0000-0000-000036000000}"/>
    <cellStyle name="20% - アクセント 3 12" xfId="57" xr:uid="{00000000-0005-0000-0000-000037000000}"/>
    <cellStyle name="20% - アクセント 3 13" xfId="58" xr:uid="{00000000-0005-0000-0000-000038000000}"/>
    <cellStyle name="20% - アクセント 3 14" xfId="59" xr:uid="{00000000-0005-0000-0000-000039000000}"/>
    <cellStyle name="20% - アクセント 3 15" xfId="60" xr:uid="{00000000-0005-0000-0000-00003A000000}"/>
    <cellStyle name="20% - アクセント 3 16" xfId="61" xr:uid="{00000000-0005-0000-0000-00003B000000}"/>
    <cellStyle name="20% - アクセント 3 17" xfId="62" xr:uid="{00000000-0005-0000-0000-00003C000000}"/>
    <cellStyle name="20% - アクセント 3 18" xfId="63" xr:uid="{00000000-0005-0000-0000-00003D000000}"/>
    <cellStyle name="20% - アクセント 3 19" xfId="64" xr:uid="{00000000-0005-0000-0000-00003E000000}"/>
    <cellStyle name="20% - アクセント 3 2" xfId="65" xr:uid="{00000000-0005-0000-0000-00003F000000}"/>
    <cellStyle name="20% - アクセント 3 2 2" xfId="66" xr:uid="{00000000-0005-0000-0000-000040000000}"/>
    <cellStyle name="20% - アクセント 3 20" xfId="67" xr:uid="{00000000-0005-0000-0000-000041000000}"/>
    <cellStyle name="20% - アクセント 3 21" xfId="68" xr:uid="{00000000-0005-0000-0000-000042000000}"/>
    <cellStyle name="20% - アクセント 3 22" xfId="69" xr:uid="{00000000-0005-0000-0000-000043000000}"/>
    <cellStyle name="20% - アクセント 3 23" xfId="70" xr:uid="{00000000-0005-0000-0000-000044000000}"/>
    <cellStyle name="20% - アクセント 3 24" xfId="71" xr:uid="{00000000-0005-0000-0000-000045000000}"/>
    <cellStyle name="20% - アクセント 3 25" xfId="72" xr:uid="{00000000-0005-0000-0000-000046000000}"/>
    <cellStyle name="20% - アクセント 3 3" xfId="73" xr:uid="{00000000-0005-0000-0000-000047000000}"/>
    <cellStyle name="20% - アクセント 3 3 2" xfId="74" xr:uid="{00000000-0005-0000-0000-000048000000}"/>
    <cellStyle name="20% - アクセント 3 4" xfId="75" xr:uid="{00000000-0005-0000-0000-000049000000}"/>
    <cellStyle name="20% - アクセント 3 5" xfId="76" xr:uid="{00000000-0005-0000-0000-00004A000000}"/>
    <cellStyle name="20% - アクセント 3 6" xfId="77" xr:uid="{00000000-0005-0000-0000-00004B000000}"/>
    <cellStyle name="20% - アクセント 3 7" xfId="78" xr:uid="{00000000-0005-0000-0000-00004C000000}"/>
    <cellStyle name="20% - アクセント 3 8" xfId="79" xr:uid="{00000000-0005-0000-0000-00004D000000}"/>
    <cellStyle name="20% - アクセント 3 9" xfId="80" xr:uid="{00000000-0005-0000-0000-00004E000000}"/>
    <cellStyle name="20% - アクセント 4 10" xfId="81" xr:uid="{00000000-0005-0000-0000-00004F000000}"/>
    <cellStyle name="20% - アクセント 4 11" xfId="82" xr:uid="{00000000-0005-0000-0000-000050000000}"/>
    <cellStyle name="20% - アクセント 4 12" xfId="83" xr:uid="{00000000-0005-0000-0000-000051000000}"/>
    <cellStyle name="20% - アクセント 4 13" xfId="84" xr:uid="{00000000-0005-0000-0000-000052000000}"/>
    <cellStyle name="20% - アクセント 4 14" xfId="85" xr:uid="{00000000-0005-0000-0000-000053000000}"/>
    <cellStyle name="20% - アクセント 4 15" xfId="86" xr:uid="{00000000-0005-0000-0000-000054000000}"/>
    <cellStyle name="20% - アクセント 4 16" xfId="87" xr:uid="{00000000-0005-0000-0000-000055000000}"/>
    <cellStyle name="20% - アクセント 4 17" xfId="88" xr:uid="{00000000-0005-0000-0000-000056000000}"/>
    <cellStyle name="20% - アクセント 4 18" xfId="89" xr:uid="{00000000-0005-0000-0000-000057000000}"/>
    <cellStyle name="20% - アクセント 4 19" xfId="90" xr:uid="{00000000-0005-0000-0000-000058000000}"/>
    <cellStyle name="20% - アクセント 4 2" xfId="91" xr:uid="{00000000-0005-0000-0000-000059000000}"/>
    <cellStyle name="20% - アクセント 4 2 2" xfId="92" xr:uid="{00000000-0005-0000-0000-00005A000000}"/>
    <cellStyle name="20% - アクセント 4 20" xfId="93" xr:uid="{00000000-0005-0000-0000-00005B000000}"/>
    <cellStyle name="20% - アクセント 4 21" xfId="94" xr:uid="{00000000-0005-0000-0000-00005C000000}"/>
    <cellStyle name="20% - アクセント 4 22" xfId="95" xr:uid="{00000000-0005-0000-0000-00005D000000}"/>
    <cellStyle name="20% - アクセント 4 23" xfId="96" xr:uid="{00000000-0005-0000-0000-00005E000000}"/>
    <cellStyle name="20% - アクセント 4 24" xfId="97" xr:uid="{00000000-0005-0000-0000-00005F000000}"/>
    <cellStyle name="20% - アクセント 4 25" xfId="98" xr:uid="{00000000-0005-0000-0000-000060000000}"/>
    <cellStyle name="20% - アクセント 4 3" xfId="99" xr:uid="{00000000-0005-0000-0000-000061000000}"/>
    <cellStyle name="20% - アクセント 4 3 2" xfId="100" xr:uid="{00000000-0005-0000-0000-000062000000}"/>
    <cellStyle name="20% - アクセント 4 4" xfId="101" xr:uid="{00000000-0005-0000-0000-000063000000}"/>
    <cellStyle name="20% - アクセント 4 5" xfId="102" xr:uid="{00000000-0005-0000-0000-000064000000}"/>
    <cellStyle name="20% - アクセント 4 6" xfId="103" xr:uid="{00000000-0005-0000-0000-000065000000}"/>
    <cellStyle name="20% - アクセント 4 7" xfId="104" xr:uid="{00000000-0005-0000-0000-000066000000}"/>
    <cellStyle name="20% - アクセント 4 8" xfId="105" xr:uid="{00000000-0005-0000-0000-000067000000}"/>
    <cellStyle name="20% - アクセント 4 9" xfId="106" xr:uid="{00000000-0005-0000-0000-000068000000}"/>
    <cellStyle name="20% - アクセント 5 10" xfId="107" xr:uid="{00000000-0005-0000-0000-000069000000}"/>
    <cellStyle name="20% - アクセント 5 11" xfId="108" xr:uid="{00000000-0005-0000-0000-00006A000000}"/>
    <cellStyle name="20% - アクセント 5 12" xfId="109" xr:uid="{00000000-0005-0000-0000-00006B000000}"/>
    <cellStyle name="20% - アクセント 5 13" xfId="110" xr:uid="{00000000-0005-0000-0000-00006C000000}"/>
    <cellStyle name="20% - アクセント 5 14" xfId="111" xr:uid="{00000000-0005-0000-0000-00006D000000}"/>
    <cellStyle name="20% - アクセント 5 15" xfId="112" xr:uid="{00000000-0005-0000-0000-00006E000000}"/>
    <cellStyle name="20% - アクセント 5 16" xfId="113" xr:uid="{00000000-0005-0000-0000-00006F000000}"/>
    <cellStyle name="20% - アクセント 5 17" xfId="114" xr:uid="{00000000-0005-0000-0000-000070000000}"/>
    <cellStyle name="20% - アクセント 5 18" xfId="115" xr:uid="{00000000-0005-0000-0000-000071000000}"/>
    <cellStyle name="20% - アクセント 5 19" xfId="116" xr:uid="{00000000-0005-0000-0000-000072000000}"/>
    <cellStyle name="20% - アクセント 5 2" xfId="117" xr:uid="{00000000-0005-0000-0000-000073000000}"/>
    <cellStyle name="20% - アクセント 5 2 2" xfId="118" xr:uid="{00000000-0005-0000-0000-000074000000}"/>
    <cellStyle name="20% - アクセント 5 20" xfId="119" xr:uid="{00000000-0005-0000-0000-000075000000}"/>
    <cellStyle name="20% - アクセント 5 21" xfId="120" xr:uid="{00000000-0005-0000-0000-000076000000}"/>
    <cellStyle name="20% - アクセント 5 22" xfId="121" xr:uid="{00000000-0005-0000-0000-000077000000}"/>
    <cellStyle name="20% - アクセント 5 23" xfId="122" xr:uid="{00000000-0005-0000-0000-000078000000}"/>
    <cellStyle name="20% - アクセント 5 24" xfId="123" xr:uid="{00000000-0005-0000-0000-000079000000}"/>
    <cellStyle name="20% - アクセント 5 25" xfId="124" xr:uid="{00000000-0005-0000-0000-00007A000000}"/>
    <cellStyle name="20% - アクセント 5 3" xfId="125" xr:uid="{00000000-0005-0000-0000-00007B000000}"/>
    <cellStyle name="20% - アクセント 5 3 2" xfId="126" xr:uid="{00000000-0005-0000-0000-00007C000000}"/>
    <cellStyle name="20% - アクセント 5 4" xfId="127" xr:uid="{00000000-0005-0000-0000-00007D000000}"/>
    <cellStyle name="20% - アクセント 5 5" xfId="128" xr:uid="{00000000-0005-0000-0000-00007E000000}"/>
    <cellStyle name="20% - アクセント 5 6" xfId="129" xr:uid="{00000000-0005-0000-0000-00007F000000}"/>
    <cellStyle name="20% - アクセント 5 7" xfId="130" xr:uid="{00000000-0005-0000-0000-000080000000}"/>
    <cellStyle name="20% - アクセント 5 8" xfId="131" xr:uid="{00000000-0005-0000-0000-000081000000}"/>
    <cellStyle name="20% - アクセント 5 9" xfId="132" xr:uid="{00000000-0005-0000-0000-000082000000}"/>
    <cellStyle name="20% - アクセント 6 10" xfId="133" xr:uid="{00000000-0005-0000-0000-000083000000}"/>
    <cellStyle name="20% - アクセント 6 11" xfId="134" xr:uid="{00000000-0005-0000-0000-000084000000}"/>
    <cellStyle name="20% - アクセント 6 12" xfId="135" xr:uid="{00000000-0005-0000-0000-000085000000}"/>
    <cellStyle name="20% - アクセント 6 13" xfId="136" xr:uid="{00000000-0005-0000-0000-000086000000}"/>
    <cellStyle name="20% - アクセント 6 14" xfId="137" xr:uid="{00000000-0005-0000-0000-000087000000}"/>
    <cellStyle name="20% - アクセント 6 15" xfId="138" xr:uid="{00000000-0005-0000-0000-000088000000}"/>
    <cellStyle name="20% - アクセント 6 16" xfId="139" xr:uid="{00000000-0005-0000-0000-000089000000}"/>
    <cellStyle name="20% - アクセント 6 17" xfId="140" xr:uid="{00000000-0005-0000-0000-00008A000000}"/>
    <cellStyle name="20% - アクセント 6 18" xfId="141" xr:uid="{00000000-0005-0000-0000-00008B000000}"/>
    <cellStyle name="20% - アクセント 6 19" xfId="142" xr:uid="{00000000-0005-0000-0000-00008C000000}"/>
    <cellStyle name="20% - アクセント 6 2" xfId="143" xr:uid="{00000000-0005-0000-0000-00008D000000}"/>
    <cellStyle name="20% - アクセント 6 2 2" xfId="144" xr:uid="{00000000-0005-0000-0000-00008E000000}"/>
    <cellStyle name="20% - アクセント 6 20" xfId="145" xr:uid="{00000000-0005-0000-0000-00008F000000}"/>
    <cellStyle name="20% - アクセント 6 21" xfId="146" xr:uid="{00000000-0005-0000-0000-000090000000}"/>
    <cellStyle name="20% - アクセント 6 22" xfId="147" xr:uid="{00000000-0005-0000-0000-000091000000}"/>
    <cellStyle name="20% - アクセント 6 23" xfId="148" xr:uid="{00000000-0005-0000-0000-000092000000}"/>
    <cellStyle name="20% - アクセント 6 24" xfId="149" xr:uid="{00000000-0005-0000-0000-000093000000}"/>
    <cellStyle name="20% - アクセント 6 25" xfId="150" xr:uid="{00000000-0005-0000-0000-000094000000}"/>
    <cellStyle name="20% - アクセント 6 3" xfId="151" xr:uid="{00000000-0005-0000-0000-000095000000}"/>
    <cellStyle name="20% - アクセント 6 3 2" xfId="152" xr:uid="{00000000-0005-0000-0000-000096000000}"/>
    <cellStyle name="20% - アクセント 6 4" xfId="153" xr:uid="{00000000-0005-0000-0000-000097000000}"/>
    <cellStyle name="20% - アクセント 6 5" xfId="154" xr:uid="{00000000-0005-0000-0000-000098000000}"/>
    <cellStyle name="20% - アクセント 6 6" xfId="155" xr:uid="{00000000-0005-0000-0000-000099000000}"/>
    <cellStyle name="20% - アクセント 6 7" xfId="156" xr:uid="{00000000-0005-0000-0000-00009A000000}"/>
    <cellStyle name="20% - アクセント 6 8" xfId="157" xr:uid="{00000000-0005-0000-0000-00009B000000}"/>
    <cellStyle name="20% - アクセント 6 9" xfId="158" xr:uid="{00000000-0005-0000-0000-00009C000000}"/>
    <cellStyle name="40% - アクセント 1 10" xfId="159" xr:uid="{00000000-0005-0000-0000-00009D000000}"/>
    <cellStyle name="40% - アクセント 1 11" xfId="160" xr:uid="{00000000-0005-0000-0000-00009E000000}"/>
    <cellStyle name="40% - アクセント 1 12" xfId="161" xr:uid="{00000000-0005-0000-0000-00009F000000}"/>
    <cellStyle name="40% - アクセント 1 13" xfId="162" xr:uid="{00000000-0005-0000-0000-0000A0000000}"/>
    <cellStyle name="40% - アクセント 1 14" xfId="163" xr:uid="{00000000-0005-0000-0000-0000A1000000}"/>
    <cellStyle name="40% - アクセント 1 15" xfId="164" xr:uid="{00000000-0005-0000-0000-0000A2000000}"/>
    <cellStyle name="40% - アクセント 1 16" xfId="165" xr:uid="{00000000-0005-0000-0000-0000A3000000}"/>
    <cellStyle name="40% - アクセント 1 17" xfId="166" xr:uid="{00000000-0005-0000-0000-0000A4000000}"/>
    <cellStyle name="40% - アクセント 1 18" xfId="167" xr:uid="{00000000-0005-0000-0000-0000A5000000}"/>
    <cellStyle name="40% - アクセント 1 19" xfId="168" xr:uid="{00000000-0005-0000-0000-0000A6000000}"/>
    <cellStyle name="40% - アクセント 1 2" xfId="169" xr:uid="{00000000-0005-0000-0000-0000A7000000}"/>
    <cellStyle name="40% - アクセント 1 2 2" xfId="170" xr:uid="{00000000-0005-0000-0000-0000A8000000}"/>
    <cellStyle name="40% - アクセント 1 20" xfId="171" xr:uid="{00000000-0005-0000-0000-0000A9000000}"/>
    <cellStyle name="40% - アクセント 1 21" xfId="172" xr:uid="{00000000-0005-0000-0000-0000AA000000}"/>
    <cellStyle name="40% - アクセント 1 22" xfId="173" xr:uid="{00000000-0005-0000-0000-0000AB000000}"/>
    <cellStyle name="40% - アクセント 1 23" xfId="174" xr:uid="{00000000-0005-0000-0000-0000AC000000}"/>
    <cellStyle name="40% - アクセント 1 24" xfId="175" xr:uid="{00000000-0005-0000-0000-0000AD000000}"/>
    <cellStyle name="40% - アクセント 1 25" xfId="176" xr:uid="{00000000-0005-0000-0000-0000AE000000}"/>
    <cellStyle name="40% - アクセント 1 3" xfId="177" xr:uid="{00000000-0005-0000-0000-0000AF000000}"/>
    <cellStyle name="40% - アクセント 1 3 2" xfId="178" xr:uid="{00000000-0005-0000-0000-0000B0000000}"/>
    <cellStyle name="40% - アクセント 1 4" xfId="179" xr:uid="{00000000-0005-0000-0000-0000B1000000}"/>
    <cellStyle name="40% - アクセント 1 5" xfId="180" xr:uid="{00000000-0005-0000-0000-0000B2000000}"/>
    <cellStyle name="40% - アクセント 1 6" xfId="181" xr:uid="{00000000-0005-0000-0000-0000B3000000}"/>
    <cellStyle name="40% - アクセント 1 7" xfId="182" xr:uid="{00000000-0005-0000-0000-0000B4000000}"/>
    <cellStyle name="40% - アクセント 1 8" xfId="183" xr:uid="{00000000-0005-0000-0000-0000B5000000}"/>
    <cellStyle name="40% - アクセント 1 9" xfId="184" xr:uid="{00000000-0005-0000-0000-0000B6000000}"/>
    <cellStyle name="40% - アクセント 2 10" xfId="185" xr:uid="{00000000-0005-0000-0000-0000B7000000}"/>
    <cellStyle name="40% - アクセント 2 11" xfId="186" xr:uid="{00000000-0005-0000-0000-0000B8000000}"/>
    <cellStyle name="40% - アクセント 2 12" xfId="187" xr:uid="{00000000-0005-0000-0000-0000B9000000}"/>
    <cellStyle name="40% - アクセント 2 13" xfId="188" xr:uid="{00000000-0005-0000-0000-0000BA000000}"/>
    <cellStyle name="40% - アクセント 2 14" xfId="189" xr:uid="{00000000-0005-0000-0000-0000BB000000}"/>
    <cellStyle name="40% - アクセント 2 15" xfId="190" xr:uid="{00000000-0005-0000-0000-0000BC000000}"/>
    <cellStyle name="40% - アクセント 2 16" xfId="191" xr:uid="{00000000-0005-0000-0000-0000BD000000}"/>
    <cellStyle name="40% - アクセント 2 17" xfId="192" xr:uid="{00000000-0005-0000-0000-0000BE000000}"/>
    <cellStyle name="40% - アクセント 2 18" xfId="193" xr:uid="{00000000-0005-0000-0000-0000BF000000}"/>
    <cellStyle name="40% - アクセント 2 19" xfId="194" xr:uid="{00000000-0005-0000-0000-0000C0000000}"/>
    <cellStyle name="40% - アクセント 2 2" xfId="195" xr:uid="{00000000-0005-0000-0000-0000C1000000}"/>
    <cellStyle name="40% - アクセント 2 2 2" xfId="196" xr:uid="{00000000-0005-0000-0000-0000C2000000}"/>
    <cellStyle name="40% - アクセント 2 20" xfId="197" xr:uid="{00000000-0005-0000-0000-0000C3000000}"/>
    <cellStyle name="40% - アクセント 2 21" xfId="198" xr:uid="{00000000-0005-0000-0000-0000C4000000}"/>
    <cellStyle name="40% - アクセント 2 22" xfId="199" xr:uid="{00000000-0005-0000-0000-0000C5000000}"/>
    <cellStyle name="40% - アクセント 2 23" xfId="200" xr:uid="{00000000-0005-0000-0000-0000C6000000}"/>
    <cellStyle name="40% - アクセント 2 24" xfId="201" xr:uid="{00000000-0005-0000-0000-0000C7000000}"/>
    <cellStyle name="40% - アクセント 2 25" xfId="202" xr:uid="{00000000-0005-0000-0000-0000C8000000}"/>
    <cellStyle name="40% - アクセント 2 3" xfId="203" xr:uid="{00000000-0005-0000-0000-0000C9000000}"/>
    <cellStyle name="40% - アクセント 2 3 2" xfId="204" xr:uid="{00000000-0005-0000-0000-0000CA000000}"/>
    <cellStyle name="40% - アクセント 2 4" xfId="205" xr:uid="{00000000-0005-0000-0000-0000CB000000}"/>
    <cellStyle name="40% - アクセント 2 5" xfId="206" xr:uid="{00000000-0005-0000-0000-0000CC000000}"/>
    <cellStyle name="40% - アクセント 2 6" xfId="207" xr:uid="{00000000-0005-0000-0000-0000CD000000}"/>
    <cellStyle name="40% - アクセント 2 7" xfId="208" xr:uid="{00000000-0005-0000-0000-0000CE000000}"/>
    <cellStyle name="40% - アクセント 2 8" xfId="209" xr:uid="{00000000-0005-0000-0000-0000CF000000}"/>
    <cellStyle name="40% - アクセント 2 9" xfId="210" xr:uid="{00000000-0005-0000-0000-0000D0000000}"/>
    <cellStyle name="40% - アクセント 3 10" xfId="211" xr:uid="{00000000-0005-0000-0000-0000D1000000}"/>
    <cellStyle name="40% - アクセント 3 11" xfId="212" xr:uid="{00000000-0005-0000-0000-0000D2000000}"/>
    <cellStyle name="40% - アクセント 3 12" xfId="213" xr:uid="{00000000-0005-0000-0000-0000D3000000}"/>
    <cellStyle name="40% - アクセント 3 13" xfId="214" xr:uid="{00000000-0005-0000-0000-0000D4000000}"/>
    <cellStyle name="40% - アクセント 3 14" xfId="215" xr:uid="{00000000-0005-0000-0000-0000D5000000}"/>
    <cellStyle name="40% - アクセント 3 15" xfId="216" xr:uid="{00000000-0005-0000-0000-0000D6000000}"/>
    <cellStyle name="40% - アクセント 3 16" xfId="217" xr:uid="{00000000-0005-0000-0000-0000D7000000}"/>
    <cellStyle name="40% - アクセント 3 17" xfId="218" xr:uid="{00000000-0005-0000-0000-0000D8000000}"/>
    <cellStyle name="40% - アクセント 3 18" xfId="219" xr:uid="{00000000-0005-0000-0000-0000D9000000}"/>
    <cellStyle name="40% - アクセント 3 19" xfId="220" xr:uid="{00000000-0005-0000-0000-0000DA000000}"/>
    <cellStyle name="40% - アクセント 3 2" xfId="221" xr:uid="{00000000-0005-0000-0000-0000DB000000}"/>
    <cellStyle name="40% - アクセント 3 2 2" xfId="222" xr:uid="{00000000-0005-0000-0000-0000DC000000}"/>
    <cellStyle name="40% - アクセント 3 20" xfId="223" xr:uid="{00000000-0005-0000-0000-0000DD000000}"/>
    <cellStyle name="40% - アクセント 3 21" xfId="224" xr:uid="{00000000-0005-0000-0000-0000DE000000}"/>
    <cellStyle name="40% - アクセント 3 22" xfId="225" xr:uid="{00000000-0005-0000-0000-0000DF000000}"/>
    <cellStyle name="40% - アクセント 3 23" xfId="226" xr:uid="{00000000-0005-0000-0000-0000E0000000}"/>
    <cellStyle name="40% - アクセント 3 24" xfId="227" xr:uid="{00000000-0005-0000-0000-0000E1000000}"/>
    <cellStyle name="40% - アクセント 3 25" xfId="228" xr:uid="{00000000-0005-0000-0000-0000E2000000}"/>
    <cellStyle name="40% - アクセント 3 3" xfId="229" xr:uid="{00000000-0005-0000-0000-0000E3000000}"/>
    <cellStyle name="40% - アクセント 3 3 2" xfId="230" xr:uid="{00000000-0005-0000-0000-0000E4000000}"/>
    <cellStyle name="40% - アクセント 3 4" xfId="231" xr:uid="{00000000-0005-0000-0000-0000E5000000}"/>
    <cellStyle name="40% - アクセント 3 5" xfId="232" xr:uid="{00000000-0005-0000-0000-0000E6000000}"/>
    <cellStyle name="40% - アクセント 3 6" xfId="233" xr:uid="{00000000-0005-0000-0000-0000E7000000}"/>
    <cellStyle name="40% - アクセント 3 7" xfId="234" xr:uid="{00000000-0005-0000-0000-0000E8000000}"/>
    <cellStyle name="40% - アクセント 3 8" xfId="235" xr:uid="{00000000-0005-0000-0000-0000E9000000}"/>
    <cellStyle name="40% - アクセント 3 9" xfId="236" xr:uid="{00000000-0005-0000-0000-0000EA000000}"/>
    <cellStyle name="40% - アクセント 4 10" xfId="237" xr:uid="{00000000-0005-0000-0000-0000EB000000}"/>
    <cellStyle name="40% - アクセント 4 11" xfId="238" xr:uid="{00000000-0005-0000-0000-0000EC000000}"/>
    <cellStyle name="40% - アクセント 4 12" xfId="239" xr:uid="{00000000-0005-0000-0000-0000ED000000}"/>
    <cellStyle name="40% - アクセント 4 13" xfId="240" xr:uid="{00000000-0005-0000-0000-0000EE000000}"/>
    <cellStyle name="40% - アクセント 4 14" xfId="241" xr:uid="{00000000-0005-0000-0000-0000EF000000}"/>
    <cellStyle name="40% - アクセント 4 15" xfId="242" xr:uid="{00000000-0005-0000-0000-0000F0000000}"/>
    <cellStyle name="40% - アクセント 4 16" xfId="243" xr:uid="{00000000-0005-0000-0000-0000F1000000}"/>
    <cellStyle name="40% - アクセント 4 17" xfId="244" xr:uid="{00000000-0005-0000-0000-0000F2000000}"/>
    <cellStyle name="40% - アクセント 4 18" xfId="245" xr:uid="{00000000-0005-0000-0000-0000F3000000}"/>
    <cellStyle name="40% - アクセント 4 19" xfId="246" xr:uid="{00000000-0005-0000-0000-0000F4000000}"/>
    <cellStyle name="40% - アクセント 4 2" xfId="247" xr:uid="{00000000-0005-0000-0000-0000F5000000}"/>
    <cellStyle name="40% - アクセント 4 2 2" xfId="248" xr:uid="{00000000-0005-0000-0000-0000F6000000}"/>
    <cellStyle name="40% - アクセント 4 20" xfId="249" xr:uid="{00000000-0005-0000-0000-0000F7000000}"/>
    <cellStyle name="40% - アクセント 4 21" xfId="250" xr:uid="{00000000-0005-0000-0000-0000F8000000}"/>
    <cellStyle name="40% - アクセント 4 22" xfId="251" xr:uid="{00000000-0005-0000-0000-0000F9000000}"/>
    <cellStyle name="40% - アクセント 4 23" xfId="252" xr:uid="{00000000-0005-0000-0000-0000FA000000}"/>
    <cellStyle name="40% - アクセント 4 24" xfId="253" xr:uid="{00000000-0005-0000-0000-0000FB000000}"/>
    <cellStyle name="40% - アクセント 4 25" xfId="254" xr:uid="{00000000-0005-0000-0000-0000FC000000}"/>
    <cellStyle name="40% - アクセント 4 3" xfId="255" xr:uid="{00000000-0005-0000-0000-0000FD000000}"/>
    <cellStyle name="40% - アクセント 4 3 2" xfId="256" xr:uid="{00000000-0005-0000-0000-0000FE000000}"/>
    <cellStyle name="40% - アクセント 4 4" xfId="257" xr:uid="{00000000-0005-0000-0000-0000FF000000}"/>
    <cellStyle name="40% - アクセント 4 5" xfId="258" xr:uid="{00000000-0005-0000-0000-000000010000}"/>
    <cellStyle name="40% - アクセント 4 6" xfId="259" xr:uid="{00000000-0005-0000-0000-000001010000}"/>
    <cellStyle name="40% - アクセント 4 7" xfId="260" xr:uid="{00000000-0005-0000-0000-000002010000}"/>
    <cellStyle name="40% - アクセント 4 8" xfId="261" xr:uid="{00000000-0005-0000-0000-000003010000}"/>
    <cellStyle name="40% - アクセント 4 9" xfId="262" xr:uid="{00000000-0005-0000-0000-000004010000}"/>
    <cellStyle name="40% - アクセント 5 10" xfId="263" xr:uid="{00000000-0005-0000-0000-000005010000}"/>
    <cellStyle name="40% - アクセント 5 11" xfId="264" xr:uid="{00000000-0005-0000-0000-000006010000}"/>
    <cellStyle name="40% - アクセント 5 12" xfId="265" xr:uid="{00000000-0005-0000-0000-000007010000}"/>
    <cellStyle name="40% - アクセント 5 13" xfId="266" xr:uid="{00000000-0005-0000-0000-000008010000}"/>
    <cellStyle name="40% - アクセント 5 14" xfId="267" xr:uid="{00000000-0005-0000-0000-000009010000}"/>
    <cellStyle name="40% - アクセント 5 15" xfId="268" xr:uid="{00000000-0005-0000-0000-00000A010000}"/>
    <cellStyle name="40% - アクセント 5 16" xfId="269" xr:uid="{00000000-0005-0000-0000-00000B010000}"/>
    <cellStyle name="40% - アクセント 5 17" xfId="270" xr:uid="{00000000-0005-0000-0000-00000C010000}"/>
    <cellStyle name="40% - アクセント 5 18" xfId="271" xr:uid="{00000000-0005-0000-0000-00000D010000}"/>
    <cellStyle name="40% - アクセント 5 19" xfId="272" xr:uid="{00000000-0005-0000-0000-00000E010000}"/>
    <cellStyle name="40% - アクセント 5 2" xfId="273" xr:uid="{00000000-0005-0000-0000-00000F010000}"/>
    <cellStyle name="40% - アクセント 5 2 2" xfId="274" xr:uid="{00000000-0005-0000-0000-000010010000}"/>
    <cellStyle name="40% - アクセント 5 20" xfId="275" xr:uid="{00000000-0005-0000-0000-000011010000}"/>
    <cellStyle name="40% - アクセント 5 21" xfId="276" xr:uid="{00000000-0005-0000-0000-000012010000}"/>
    <cellStyle name="40% - アクセント 5 22" xfId="277" xr:uid="{00000000-0005-0000-0000-000013010000}"/>
    <cellStyle name="40% - アクセント 5 23" xfId="278" xr:uid="{00000000-0005-0000-0000-000014010000}"/>
    <cellStyle name="40% - アクセント 5 24" xfId="279" xr:uid="{00000000-0005-0000-0000-000015010000}"/>
    <cellStyle name="40% - アクセント 5 25" xfId="280" xr:uid="{00000000-0005-0000-0000-000016010000}"/>
    <cellStyle name="40% - アクセント 5 3" xfId="281" xr:uid="{00000000-0005-0000-0000-000017010000}"/>
    <cellStyle name="40% - アクセント 5 3 2" xfId="282" xr:uid="{00000000-0005-0000-0000-000018010000}"/>
    <cellStyle name="40% - アクセント 5 4" xfId="283" xr:uid="{00000000-0005-0000-0000-000019010000}"/>
    <cellStyle name="40% - アクセント 5 5" xfId="284" xr:uid="{00000000-0005-0000-0000-00001A010000}"/>
    <cellStyle name="40% - アクセント 5 6" xfId="285" xr:uid="{00000000-0005-0000-0000-00001B010000}"/>
    <cellStyle name="40% - アクセント 5 7" xfId="286" xr:uid="{00000000-0005-0000-0000-00001C010000}"/>
    <cellStyle name="40% - アクセント 5 8" xfId="287" xr:uid="{00000000-0005-0000-0000-00001D010000}"/>
    <cellStyle name="40% - アクセント 5 9" xfId="288" xr:uid="{00000000-0005-0000-0000-00001E010000}"/>
    <cellStyle name="40% - アクセント 6 10" xfId="289" xr:uid="{00000000-0005-0000-0000-00001F010000}"/>
    <cellStyle name="40% - アクセント 6 11" xfId="290" xr:uid="{00000000-0005-0000-0000-000020010000}"/>
    <cellStyle name="40% - アクセント 6 12" xfId="291" xr:uid="{00000000-0005-0000-0000-000021010000}"/>
    <cellStyle name="40% - アクセント 6 13" xfId="292" xr:uid="{00000000-0005-0000-0000-000022010000}"/>
    <cellStyle name="40% - アクセント 6 14" xfId="293" xr:uid="{00000000-0005-0000-0000-000023010000}"/>
    <cellStyle name="40% - アクセント 6 15" xfId="294" xr:uid="{00000000-0005-0000-0000-000024010000}"/>
    <cellStyle name="40% - アクセント 6 16" xfId="295" xr:uid="{00000000-0005-0000-0000-000025010000}"/>
    <cellStyle name="40% - アクセント 6 17" xfId="296" xr:uid="{00000000-0005-0000-0000-000026010000}"/>
    <cellStyle name="40% - アクセント 6 18" xfId="297" xr:uid="{00000000-0005-0000-0000-000027010000}"/>
    <cellStyle name="40% - アクセント 6 19" xfId="298" xr:uid="{00000000-0005-0000-0000-000028010000}"/>
    <cellStyle name="40% - アクセント 6 2" xfId="299" xr:uid="{00000000-0005-0000-0000-000029010000}"/>
    <cellStyle name="40% - アクセント 6 2 2" xfId="300" xr:uid="{00000000-0005-0000-0000-00002A010000}"/>
    <cellStyle name="40% - アクセント 6 20" xfId="301" xr:uid="{00000000-0005-0000-0000-00002B010000}"/>
    <cellStyle name="40% - アクセント 6 21" xfId="302" xr:uid="{00000000-0005-0000-0000-00002C010000}"/>
    <cellStyle name="40% - アクセント 6 22" xfId="303" xr:uid="{00000000-0005-0000-0000-00002D010000}"/>
    <cellStyle name="40% - アクセント 6 23" xfId="304" xr:uid="{00000000-0005-0000-0000-00002E010000}"/>
    <cellStyle name="40% - アクセント 6 24" xfId="305" xr:uid="{00000000-0005-0000-0000-00002F010000}"/>
    <cellStyle name="40% - アクセント 6 25" xfId="306" xr:uid="{00000000-0005-0000-0000-000030010000}"/>
    <cellStyle name="40% - アクセント 6 3" xfId="307" xr:uid="{00000000-0005-0000-0000-000031010000}"/>
    <cellStyle name="40% - アクセント 6 3 2" xfId="308" xr:uid="{00000000-0005-0000-0000-000032010000}"/>
    <cellStyle name="40% - アクセント 6 4" xfId="309" xr:uid="{00000000-0005-0000-0000-000033010000}"/>
    <cellStyle name="40% - アクセント 6 5" xfId="310" xr:uid="{00000000-0005-0000-0000-000034010000}"/>
    <cellStyle name="40% - アクセント 6 6" xfId="311" xr:uid="{00000000-0005-0000-0000-000035010000}"/>
    <cellStyle name="40% - アクセント 6 7" xfId="312" xr:uid="{00000000-0005-0000-0000-000036010000}"/>
    <cellStyle name="40% - アクセント 6 8" xfId="313" xr:uid="{00000000-0005-0000-0000-000037010000}"/>
    <cellStyle name="40% - アクセント 6 9" xfId="314" xr:uid="{00000000-0005-0000-0000-000038010000}"/>
    <cellStyle name="60% - アクセント 1 10" xfId="315" xr:uid="{00000000-0005-0000-0000-000039010000}"/>
    <cellStyle name="60% - アクセント 1 11" xfId="316" xr:uid="{00000000-0005-0000-0000-00003A010000}"/>
    <cellStyle name="60% - アクセント 1 12" xfId="317" xr:uid="{00000000-0005-0000-0000-00003B010000}"/>
    <cellStyle name="60% - アクセント 1 13" xfId="318" xr:uid="{00000000-0005-0000-0000-00003C010000}"/>
    <cellStyle name="60% - アクセント 1 14" xfId="319" xr:uid="{00000000-0005-0000-0000-00003D010000}"/>
    <cellStyle name="60% - アクセント 1 15" xfId="320" xr:uid="{00000000-0005-0000-0000-00003E010000}"/>
    <cellStyle name="60% - アクセント 1 16" xfId="321" xr:uid="{00000000-0005-0000-0000-00003F010000}"/>
    <cellStyle name="60% - アクセント 1 17" xfId="322" xr:uid="{00000000-0005-0000-0000-000040010000}"/>
    <cellStyle name="60% - アクセント 1 18" xfId="323" xr:uid="{00000000-0005-0000-0000-000041010000}"/>
    <cellStyle name="60% - アクセント 1 19" xfId="324" xr:uid="{00000000-0005-0000-0000-000042010000}"/>
    <cellStyle name="60% - アクセント 1 2" xfId="325" xr:uid="{00000000-0005-0000-0000-000043010000}"/>
    <cellStyle name="60% - アクセント 1 2 2" xfId="326" xr:uid="{00000000-0005-0000-0000-000044010000}"/>
    <cellStyle name="60% - アクセント 1 20" xfId="327" xr:uid="{00000000-0005-0000-0000-000045010000}"/>
    <cellStyle name="60% - アクセント 1 21" xfId="328" xr:uid="{00000000-0005-0000-0000-000046010000}"/>
    <cellStyle name="60% - アクセント 1 22" xfId="329" xr:uid="{00000000-0005-0000-0000-000047010000}"/>
    <cellStyle name="60% - アクセント 1 23" xfId="330" xr:uid="{00000000-0005-0000-0000-000048010000}"/>
    <cellStyle name="60% - アクセント 1 24" xfId="331" xr:uid="{00000000-0005-0000-0000-000049010000}"/>
    <cellStyle name="60% - アクセント 1 25" xfId="332" xr:uid="{00000000-0005-0000-0000-00004A010000}"/>
    <cellStyle name="60% - アクセント 1 3" xfId="333" xr:uid="{00000000-0005-0000-0000-00004B010000}"/>
    <cellStyle name="60% - アクセント 1 3 2" xfId="334" xr:uid="{00000000-0005-0000-0000-00004C010000}"/>
    <cellStyle name="60% - アクセント 1 4" xfId="335" xr:uid="{00000000-0005-0000-0000-00004D010000}"/>
    <cellStyle name="60% - アクセント 1 5" xfId="336" xr:uid="{00000000-0005-0000-0000-00004E010000}"/>
    <cellStyle name="60% - アクセント 1 6" xfId="337" xr:uid="{00000000-0005-0000-0000-00004F010000}"/>
    <cellStyle name="60% - アクセント 1 7" xfId="338" xr:uid="{00000000-0005-0000-0000-000050010000}"/>
    <cellStyle name="60% - アクセント 1 8" xfId="339" xr:uid="{00000000-0005-0000-0000-000051010000}"/>
    <cellStyle name="60% - アクセント 1 9" xfId="340" xr:uid="{00000000-0005-0000-0000-000052010000}"/>
    <cellStyle name="60% - アクセント 2 10" xfId="341" xr:uid="{00000000-0005-0000-0000-000053010000}"/>
    <cellStyle name="60% - アクセント 2 11" xfId="342" xr:uid="{00000000-0005-0000-0000-000054010000}"/>
    <cellStyle name="60% - アクセント 2 12" xfId="343" xr:uid="{00000000-0005-0000-0000-000055010000}"/>
    <cellStyle name="60% - アクセント 2 13" xfId="344" xr:uid="{00000000-0005-0000-0000-000056010000}"/>
    <cellStyle name="60% - アクセント 2 14" xfId="345" xr:uid="{00000000-0005-0000-0000-000057010000}"/>
    <cellStyle name="60% - アクセント 2 15" xfId="346" xr:uid="{00000000-0005-0000-0000-000058010000}"/>
    <cellStyle name="60% - アクセント 2 16" xfId="347" xr:uid="{00000000-0005-0000-0000-000059010000}"/>
    <cellStyle name="60% - アクセント 2 17" xfId="348" xr:uid="{00000000-0005-0000-0000-00005A010000}"/>
    <cellStyle name="60% - アクセント 2 18" xfId="349" xr:uid="{00000000-0005-0000-0000-00005B010000}"/>
    <cellStyle name="60% - アクセント 2 19" xfId="350" xr:uid="{00000000-0005-0000-0000-00005C010000}"/>
    <cellStyle name="60% - アクセント 2 2" xfId="351" xr:uid="{00000000-0005-0000-0000-00005D010000}"/>
    <cellStyle name="60% - アクセント 2 2 2" xfId="352" xr:uid="{00000000-0005-0000-0000-00005E010000}"/>
    <cellStyle name="60% - アクセント 2 20" xfId="353" xr:uid="{00000000-0005-0000-0000-00005F010000}"/>
    <cellStyle name="60% - アクセント 2 21" xfId="354" xr:uid="{00000000-0005-0000-0000-000060010000}"/>
    <cellStyle name="60% - アクセント 2 22" xfId="355" xr:uid="{00000000-0005-0000-0000-000061010000}"/>
    <cellStyle name="60% - アクセント 2 23" xfId="356" xr:uid="{00000000-0005-0000-0000-000062010000}"/>
    <cellStyle name="60% - アクセント 2 24" xfId="357" xr:uid="{00000000-0005-0000-0000-000063010000}"/>
    <cellStyle name="60% - アクセント 2 25" xfId="358" xr:uid="{00000000-0005-0000-0000-000064010000}"/>
    <cellStyle name="60% - アクセント 2 3" xfId="359" xr:uid="{00000000-0005-0000-0000-000065010000}"/>
    <cellStyle name="60% - アクセント 2 3 2" xfId="360" xr:uid="{00000000-0005-0000-0000-000066010000}"/>
    <cellStyle name="60% - アクセント 2 4" xfId="361" xr:uid="{00000000-0005-0000-0000-000067010000}"/>
    <cellStyle name="60% - アクセント 2 5" xfId="362" xr:uid="{00000000-0005-0000-0000-000068010000}"/>
    <cellStyle name="60% - アクセント 2 6" xfId="363" xr:uid="{00000000-0005-0000-0000-000069010000}"/>
    <cellStyle name="60% - アクセント 2 7" xfId="364" xr:uid="{00000000-0005-0000-0000-00006A010000}"/>
    <cellStyle name="60% - アクセント 2 8" xfId="365" xr:uid="{00000000-0005-0000-0000-00006B010000}"/>
    <cellStyle name="60% - アクセント 2 9" xfId="366" xr:uid="{00000000-0005-0000-0000-00006C010000}"/>
    <cellStyle name="60% - アクセント 3 10" xfId="367" xr:uid="{00000000-0005-0000-0000-00006D010000}"/>
    <cellStyle name="60% - アクセント 3 11" xfId="368" xr:uid="{00000000-0005-0000-0000-00006E010000}"/>
    <cellStyle name="60% - アクセント 3 12" xfId="369" xr:uid="{00000000-0005-0000-0000-00006F010000}"/>
    <cellStyle name="60% - アクセント 3 13" xfId="370" xr:uid="{00000000-0005-0000-0000-000070010000}"/>
    <cellStyle name="60% - アクセント 3 14" xfId="371" xr:uid="{00000000-0005-0000-0000-000071010000}"/>
    <cellStyle name="60% - アクセント 3 15" xfId="372" xr:uid="{00000000-0005-0000-0000-000072010000}"/>
    <cellStyle name="60% - アクセント 3 16" xfId="373" xr:uid="{00000000-0005-0000-0000-000073010000}"/>
    <cellStyle name="60% - アクセント 3 17" xfId="374" xr:uid="{00000000-0005-0000-0000-000074010000}"/>
    <cellStyle name="60% - アクセント 3 18" xfId="375" xr:uid="{00000000-0005-0000-0000-000075010000}"/>
    <cellStyle name="60% - アクセント 3 19" xfId="376" xr:uid="{00000000-0005-0000-0000-000076010000}"/>
    <cellStyle name="60% - アクセント 3 2" xfId="377" xr:uid="{00000000-0005-0000-0000-000077010000}"/>
    <cellStyle name="60% - アクセント 3 2 2" xfId="378" xr:uid="{00000000-0005-0000-0000-000078010000}"/>
    <cellStyle name="60% - アクセント 3 20" xfId="379" xr:uid="{00000000-0005-0000-0000-000079010000}"/>
    <cellStyle name="60% - アクセント 3 21" xfId="380" xr:uid="{00000000-0005-0000-0000-00007A010000}"/>
    <cellStyle name="60% - アクセント 3 22" xfId="381" xr:uid="{00000000-0005-0000-0000-00007B010000}"/>
    <cellStyle name="60% - アクセント 3 23" xfId="382" xr:uid="{00000000-0005-0000-0000-00007C010000}"/>
    <cellStyle name="60% - アクセント 3 24" xfId="383" xr:uid="{00000000-0005-0000-0000-00007D010000}"/>
    <cellStyle name="60% - アクセント 3 25" xfId="384" xr:uid="{00000000-0005-0000-0000-00007E010000}"/>
    <cellStyle name="60% - アクセント 3 3" xfId="385" xr:uid="{00000000-0005-0000-0000-00007F010000}"/>
    <cellStyle name="60% - アクセント 3 3 2" xfId="386" xr:uid="{00000000-0005-0000-0000-000080010000}"/>
    <cellStyle name="60% - アクセント 3 4" xfId="387" xr:uid="{00000000-0005-0000-0000-000081010000}"/>
    <cellStyle name="60% - アクセント 3 5" xfId="388" xr:uid="{00000000-0005-0000-0000-000082010000}"/>
    <cellStyle name="60% - アクセント 3 6" xfId="389" xr:uid="{00000000-0005-0000-0000-000083010000}"/>
    <cellStyle name="60% - アクセント 3 7" xfId="390" xr:uid="{00000000-0005-0000-0000-000084010000}"/>
    <cellStyle name="60% - アクセント 3 8" xfId="391" xr:uid="{00000000-0005-0000-0000-000085010000}"/>
    <cellStyle name="60% - アクセント 3 9" xfId="392" xr:uid="{00000000-0005-0000-0000-000086010000}"/>
    <cellStyle name="60% - アクセント 4 10" xfId="393" xr:uid="{00000000-0005-0000-0000-000087010000}"/>
    <cellStyle name="60% - アクセント 4 11" xfId="394" xr:uid="{00000000-0005-0000-0000-000088010000}"/>
    <cellStyle name="60% - アクセント 4 12" xfId="395" xr:uid="{00000000-0005-0000-0000-000089010000}"/>
    <cellStyle name="60% - アクセント 4 13" xfId="396" xr:uid="{00000000-0005-0000-0000-00008A010000}"/>
    <cellStyle name="60% - アクセント 4 14" xfId="397" xr:uid="{00000000-0005-0000-0000-00008B010000}"/>
    <cellStyle name="60% - アクセント 4 15" xfId="398" xr:uid="{00000000-0005-0000-0000-00008C010000}"/>
    <cellStyle name="60% - アクセント 4 16" xfId="399" xr:uid="{00000000-0005-0000-0000-00008D010000}"/>
    <cellStyle name="60% - アクセント 4 17" xfId="400" xr:uid="{00000000-0005-0000-0000-00008E010000}"/>
    <cellStyle name="60% - アクセント 4 18" xfId="401" xr:uid="{00000000-0005-0000-0000-00008F010000}"/>
    <cellStyle name="60% - アクセント 4 19" xfId="402" xr:uid="{00000000-0005-0000-0000-000090010000}"/>
    <cellStyle name="60% - アクセント 4 2" xfId="403" xr:uid="{00000000-0005-0000-0000-000091010000}"/>
    <cellStyle name="60% - アクセント 4 2 2" xfId="404" xr:uid="{00000000-0005-0000-0000-000092010000}"/>
    <cellStyle name="60% - アクセント 4 20" xfId="405" xr:uid="{00000000-0005-0000-0000-000093010000}"/>
    <cellStyle name="60% - アクセント 4 21" xfId="406" xr:uid="{00000000-0005-0000-0000-000094010000}"/>
    <cellStyle name="60% - アクセント 4 22" xfId="407" xr:uid="{00000000-0005-0000-0000-000095010000}"/>
    <cellStyle name="60% - アクセント 4 23" xfId="408" xr:uid="{00000000-0005-0000-0000-000096010000}"/>
    <cellStyle name="60% - アクセント 4 24" xfId="409" xr:uid="{00000000-0005-0000-0000-000097010000}"/>
    <cellStyle name="60% - アクセント 4 25" xfId="410" xr:uid="{00000000-0005-0000-0000-000098010000}"/>
    <cellStyle name="60% - アクセント 4 3" xfId="411" xr:uid="{00000000-0005-0000-0000-000099010000}"/>
    <cellStyle name="60% - アクセント 4 3 2" xfId="412" xr:uid="{00000000-0005-0000-0000-00009A010000}"/>
    <cellStyle name="60% - アクセント 4 4" xfId="413" xr:uid="{00000000-0005-0000-0000-00009B010000}"/>
    <cellStyle name="60% - アクセント 4 5" xfId="414" xr:uid="{00000000-0005-0000-0000-00009C010000}"/>
    <cellStyle name="60% - アクセント 4 6" xfId="415" xr:uid="{00000000-0005-0000-0000-00009D010000}"/>
    <cellStyle name="60% - アクセント 4 7" xfId="416" xr:uid="{00000000-0005-0000-0000-00009E010000}"/>
    <cellStyle name="60% - アクセント 4 8" xfId="417" xr:uid="{00000000-0005-0000-0000-00009F010000}"/>
    <cellStyle name="60% - アクセント 4 9" xfId="418" xr:uid="{00000000-0005-0000-0000-0000A0010000}"/>
    <cellStyle name="60% - アクセント 5 10" xfId="419" xr:uid="{00000000-0005-0000-0000-0000A1010000}"/>
    <cellStyle name="60% - アクセント 5 11" xfId="420" xr:uid="{00000000-0005-0000-0000-0000A2010000}"/>
    <cellStyle name="60% - アクセント 5 12" xfId="421" xr:uid="{00000000-0005-0000-0000-0000A3010000}"/>
    <cellStyle name="60% - アクセント 5 13" xfId="422" xr:uid="{00000000-0005-0000-0000-0000A4010000}"/>
    <cellStyle name="60% - アクセント 5 14" xfId="423" xr:uid="{00000000-0005-0000-0000-0000A5010000}"/>
    <cellStyle name="60% - アクセント 5 15" xfId="424" xr:uid="{00000000-0005-0000-0000-0000A6010000}"/>
    <cellStyle name="60% - アクセント 5 16" xfId="425" xr:uid="{00000000-0005-0000-0000-0000A7010000}"/>
    <cellStyle name="60% - アクセント 5 17" xfId="426" xr:uid="{00000000-0005-0000-0000-0000A8010000}"/>
    <cellStyle name="60% - アクセント 5 18" xfId="427" xr:uid="{00000000-0005-0000-0000-0000A9010000}"/>
    <cellStyle name="60% - アクセント 5 19" xfId="428" xr:uid="{00000000-0005-0000-0000-0000AA010000}"/>
    <cellStyle name="60% - アクセント 5 2" xfId="429" xr:uid="{00000000-0005-0000-0000-0000AB010000}"/>
    <cellStyle name="60% - アクセント 5 2 2" xfId="430" xr:uid="{00000000-0005-0000-0000-0000AC010000}"/>
    <cellStyle name="60% - アクセント 5 20" xfId="431" xr:uid="{00000000-0005-0000-0000-0000AD010000}"/>
    <cellStyle name="60% - アクセント 5 21" xfId="432" xr:uid="{00000000-0005-0000-0000-0000AE010000}"/>
    <cellStyle name="60% - アクセント 5 22" xfId="433" xr:uid="{00000000-0005-0000-0000-0000AF010000}"/>
    <cellStyle name="60% - アクセント 5 23" xfId="434" xr:uid="{00000000-0005-0000-0000-0000B0010000}"/>
    <cellStyle name="60% - アクセント 5 24" xfId="435" xr:uid="{00000000-0005-0000-0000-0000B1010000}"/>
    <cellStyle name="60% - アクセント 5 25" xfId="436" xr:uid="{00000000-0005-0000-0000-0000B2010000}"/>
    <cellStyle name="60% - アクセント 5 3" xfId="437" xr:uid="{00000000-0005-0000-0000-0000B3010000}"/>
    <cellStyle name="60% - アクセント 5 3 2" xfId="438" xr:uid="{00000000-0005-0000-0000-0000B4010000}"/>
    <cellStyle name="60% - アクセント 5 4" xfId="439" xr:uid="{00000000-0005-0000-0000-0000B5010000}"/>
    <cellStyle name="60% - アクセント 5 5" xfId="440" xr:uid="{00000000-0005-0000-0000-0000B6010000}"/>
    <cellStyle name="60% - アクセント 5 6" xfId="441" xr:uid="{00000000-0005-0000-0000-0000B7010000}"/>
    <cellStyle name="60% - アクセント 5 7" xfId="442" xr:uid="{00000000-0005-0000-0000-0000B8010000}"/>
    <cellStyle name="60% - アクセント 5 8" xfId="443" xr:uid="{00000000-0005-0000-0000-0000B9010000}"/>
    <cellStyle name="60% - アクセント 5 9" xfId="444" xr:uid="{00000000-0005-0000-0000-0000BA010000}"/>
    <cellStyle name="60% - アクセント 6 10" xfId="445" xr:uid="{00000000-0005-0000-0000-0000BB010000}"/>
    <cellStyle name="60% - アクセント 6 11" xfId="446" xr:uid="{00000000-0005-0000-0000-0000BC010000}"/>
    <cellStyle name="60% - アクセント 6 12" xfId="447" xr:uid="{00000000-0005-0000-0000-0000BD010000}"/>
    <cellStyle name="60% - アクセント 6 13" xfId="448" xr:uid="{00000000-0005-0000-0000-0000BE010000}"/>
    <cellStyle name="60% - アクセント 6 14" xfId="449" xr:uid="{00000000-0005-0000-0000-0000BF010000}"/>
    <cellStyle name="60% - アクセント 6 15" xfId="450" xr:uid="{00000000-0005-0000-0000-0000C0010000}"/>
    <cellStyle name="60% - アクセント 6 16" xfId="451" xr:uid="{00000000-0005-0000-0000-0000C1010000}"/>
    <cellStyle name="60% - アクセント 6 17" xfId="452" xr:uid="{00000000-0005-0000-0000-0000C2010000}"/>
    <cellStyle name="60% - アクセント 6 18" xfId="453" xr:uid="{00000000-0005-0000-0000-0000C3010000}"/>
    <cellStyle name="60% - アクセント 6 19" xfId="454" xr:uid="{00000000-0005-0000-0000-0000C4010000}"/>
    <cellStyle name="60% - アクセント 6 2" xfId="455" xr:uid="{00000000-0005-0000-0000-0000C5010000}"/>
    <cellStyle name="60% - アクセント 6 2 2" xfId="456" xr:uid="{00000000-0005-0000-0000-0000C6010000}"/>
    <cellStyle name="60% - アクセント 6 20" xfId="457" xr:uid="{00000000-0005-0000-0000-0000C7010000}"/>
    <cellStyle name="60% - アクセント 6 21" xfId="458" xr:uid="{00000000-0005-0000-0000-0000C8010000}"/>
    <cellStyle name="60% - アクセント 6 22" xfId="459" xr:uid="{00000000-0005-0000-0000-0000C9010000}"/>
    <cellStyle name="60% - アクセント 6 23" xfId="460" xr:uid="{00000000-0005-0000-0000-0000CA010000}"/>
    <cellStyle name="60% - アクセント 6 24" xfId="461" xr:uid="{00000000-0005-0000-0000-0000CB010000}"/>
    <cellStyle name="60% - アクセント 6 25" xfId="462" xr:uid="{00000000-0005-0000-0000-0000CC010000}"/>
    <cellStyle name="60% - アクセント 6 3" xfId="463" xr:uid="{00000000-0005-0000-0000-0000CD010000}"/>
    <cellStyle name="60% - アクセント 6 3 2" xfId="464" xr:uid="{00000000-0005-0000-0000-0000CE010000}"/>
    <cellStyle name="60% - アクセント 6 4" xfId="465" xr:uid="{00000000-0005-0000-0000-0000CF010000}"/>
    <cellStyle name="60% - アクセント 6 5" xfId="466" xr:uid="{00000000-0005-0000-0000-0000D0010000}"/>
    <cellStyle name="60% - アクセント 6 6" xfId="467" xr:uid="{00000000-0005-0000-0000-0000D1010000}"/>
    <cellStyle name="60% - アクセント 6 7" xfId="468" xr:uid="{00000000-0005-0000-0000-0000D2010000}"/>
    <cellStyle name="60% - アクセント 6 8" xfId="469" xr:uid="{00000000-0005-0000-0000-0000D3010000}"/>
    <cellStyle name="60% - アクセント 6 9" xfId="470" xr:uid="{00000000-0005-0000-0000-0000D4010000}"/>
    <cellStyle name="アクセント 1 10" xfId="471" xr:uid="{00000000-0005-0000-0000-0000D5010000}"/>
    <cellStyle name="アクセント 1 11" xfId="472" xr:uid="{00000000-0005-0000-0000-0000D6010000}"/>
    <cellStyle name="アクセント 1 12" xfId="473" xr:uid="{00000000-0005-0000-0000-0000D7010000}"/>
    <cellStyle name="アクセント 1 13" xfId="474" xr:uid="{00000000-0005-0000-0000-0000D8010000}"/>
    <cellStyle name="アクセント 1 14" xfId="475" xr:uid="{00000000-0005-0000-0000-0000D9010000}"/>
    <cellStyle name="アクセント 1 15" xfId="476" xr:uid="{00000000-0005-0000-0000-0000DA010000}"/>
    <cellStyle name="アクセント 1 16" xfId="477" xr:uid="{00000000-0005-0000-0000-0000DB010000}"/>
    <cellStyle name="アクセント 1 17" xfId="478" xr:uid="{00000000-0005-0000-0000-0000DC010000}"/>
    <cellStyle name="アクセント 1 18" xfId="479" xr:uid="{00000000-0005-0000-0000-0000DD010000}"/>
    <cellStyle name="アクセント 1 19" xfId="480" xr:uid="{00000000-0005-0000-0000-0000DE010000}"/>
    <cellStyle name="アクセント 1 2" xfId="481" xr:uid="{00000000-0005-0000-0000-0000DF010000}"/>
    <cellStyle name="アクセント 1 2 2" xfId="482" xr:uid="{00000000-0005-0000-0000-0000E0010000}"/>
    <cellStyle name="アクセント 1 20" xfId="483" xr:uid="{00000000-0005-0000-0000-0000E1010000}"/>
    <cellStyle name="アクセント 1 21" xfId="484" xr:uid="{00000000-0005-0000-0000-0000E2010000}"/>
    <cellStyle name="アクセント 1 22" xfId="485" xr:uid="{00000000-0005-0000-0000-0000E3010000}"/>
    <cellStyle name="アクセント 1 23" xfId="486" xr:uid="{00000000-0005-0000-0000-0000E4010000}"/>
    <cellStyle name="アクセント 1 24" xfId="487" xr:uid="{00000000-0005-0000-0000-0000E5010000}"/>
    <cellStyle name="アクセント 1 25" xfId="488" xr:uid="{00000000-0005-0000-0000-0000E6010000}"/>
    <cellStyle name="アクセント 1 3" xfId="489" xr:uid="{00000000-0005-0000-0000-0000E7010000}"/>
    <cellStyle name="アクセント 1 3 2" xfId="490" xr:uid="{00000000-0005-0000-0000-0000E8010000}"/>
    <cellStyle name="アクセント 1 4" xfId="491" xr:uid="{00000000-0005-0000-0000-0000E9010000}"/>
    <cellStyle name="アクセント 1 5" xfId="492" xr:uid="{00000000-0005-0000-0000-0000EA010000}"/>
    <cellStyle name="アクセント 1 6" xfId="493" xr:uid="{00000000-0005-0000-0000-0000EB010000}"/>
    <cellStyle name="アクセント 1 7" xfId="494" xr:uid="{00000000-0005-0000-0000-0000EC010000}"/>
    <cellStyle name="アクセント 1 8" xfId="495" xr:uid="{00000000-0005-0000-0000-0000ED010000}"/>
    <cellStyle name="アクセント 1 9" xfId="496" xr:uid="{00000000-0005-0000-0000-0000EE010000}"/>
    <cellStyle name="アクセント 2 10" xfId="497" xr:uid="{00000000-0005-0000-0000-0000EF010000}"/>
    <cellStyle name="アクセント 2 11" xfId="498" xr:uid="{00000000-0005-0000-0000-0000F0010000}"/>
    <cellStyle name="アクセント 2 12" xfId="499" xr:uid="{00000000-0005-0000-0000-0000F1010000}"/>
    <cellStyle name="アクセント 2 13" xfId="500" xr:uid="{00000000-0005-0000-0000-0000F2010000}"/>
    <cellStyle name="アクセント 2 14" xfId="501" xr:uid="{00000000-0005-0000-0000-0000F3010000}"/>
    <cellStyle name="アクセント 2 15" xfId="502" xr:uid="{00000000-0005-0000-0000-0000F4010000}"/>
    <cellStyle name="アクセント 2 16" xfId="503" xr:uid="{00000000-0005-0000-0000-0000F5010000}"/>
    <cellStyle name="アクセント 2 17" xfId="504" xr:uid="{00000000-0005-0000-0000-0000F6010000}"/>
    <cellStyle name="アクセント 2 18" xfId="505" xr:uid="{00000000-0005-0000-0000-0000F7010000}"/>
    <cellStyle name="アクセント 2 19" xfId="506" xr:uid="{00000000-0005-0000-0000-0000F8010000}"/>
    <cellStyle name="アクセント 2 2" xfId="507" xr:uid="{00000000-0005-0000-0000-0000F9010000}"/>
    <cellStyle name="アクセント 2 2 2" xfId="508" xr:uid="{00000000-0005-0000-0000-0000FA010000}"/>
    <cellStyle name="アクセント 2 20" xfId="509" xr:uid="{00000000-0005-0000-0000-0000FB010000}"/>
    <cellStyle name="アクセント 2 21" xfId="510" xr:uid="{00000000-0005-0000-0000-0000FC010000}"/>
    <cellStyle name="アクセント 2 22" xfId="511" xr:uid="{00000000-0005-0000-0000-0000FD010000}"/>
    <cellStyle name="アクセント 2 23" xfId="512" xr:uid="{00000000-0005-0000-0000-0000FE010000}"/>
    <cellStyle name="アクセント 2 24" xfId="513" xr:uid="{00000000-0005-0000-0000-0000FF010000}"/>
    <cellStyle name="アクセント 2 25" xfId="514" xr:uid="{00000000-0005-0000-0000-000000020000}"/>
    <cellStyle name="アクセント 2 3" xfId="515" xr:uid="{00000000-0005-0000-0000-000001020000}"/>
    <cellStyle name="アクセント 2 3 2" xfId="516" xr:uid="{00000000-0005-0000-0000-000002020000}"/>
    <cellStyle name="アクセント 2 4" xfId="517" xr:uid="{00000000-0005-0000-0000-000003020000}"/>
    <cellStyle name="アクセント 2 5" xfId="518" xr:uid="{00000000-0005-0000-0000-000004020000}"/>
    <cellStyle name="アクセント 2 6" xfId="519" xr:uid="{00000000-0005-0000-0000-000005020000}"/>
    <cellStyle name="アクセント 2 7" xfId="520" xr:uid="{00000000-0005-0000-0000-000006020000}"/>
    <cellStyle name="アクセント 2 8" xfId="521" xr:uid="{00000000-0005-0000-0000-000007020000}"/>
    <cellStyle name="アクセント 2 9" xfId="522" xr:uid="{00000000-0005-0000-0000-000008020000}"/>
    <cellStyle name="アクセント 3 10" xfId="523" xr:uid="{00000000-0005-0000-0000-000009020000}"/>
    <cellStyle name="アクセント 3 11" xfId="524" xr:uid="{00000000-0005-0000-0000-00000A020000}"/>
    <cellStyle name="アクセント 3 12" xfId="525" xr:uid="{00000000-0005-0000-0000-00000B020000}"/>
    <cellStyle name="アクセント 3 13" xfId="526" xr:uid="{00000000-0005-0000-0000-00000C020000}"/>
    <cellStyle name="アクセント 3 14" xfId="527" xr:uid="{00000000-0005-0000-0000-00000D020000}"/>
    <cellStyle name="アクセント 3 15" xfId="528" xr:uid="{00000000-0005-0000-0000-00000E020000}"/>
    <cellStyle name="アクセント 3 16" xfId="529" xr:uid="{00000000-0005-0000-0000-00000F020000}"/>
    <cellStyle name="アクセント 3 17" xfId="530" xr:uid="{00000000-0005-0000-0000-000010020000}"/>
    <cellStyle name="アクセント 3 18" xfId="531" xr:uid="{00000000-0005-0000-0000-000011020000}"/>
    <cellStyle name="アクセント 3 19" xfId="532" xr:uid="{00000000-0005-0000-0000-000012020000}"/>
    <cellStyle name="アクセント 3 2" xfId="533" xr:uid="{00000000-0005-0000-0000-000013020000}"/>
    <cellStyle name="アクセント 3 2 2" xfId="534" xr:uid="{00000000-0005-0000-0000-000014020000}"/>
    <cellStyle name="アクセント 3 20" xfId="535" xr:uid="{00000000-0005-0000-0000-000015020000}"/>
    <cellStyle name="アクセント 3 21" xfId="536" xr:uid="{00000000-0005-0000-0000-000016020000}"/>
    <cellStyle name="アクセント 3 22" xfId="537" xr:uid="{00000000-0005-0000-0000-000017020000}"/>
    <cellStyle name="アクセント 3 23" xfId="538" xr:uid="{00000000-0005-0000-0000-000018020000}"/>
    <cellStyle name="アクセント 3 24" xfId="539" xr:uid="{00000000-0005-0000-0000-000019020000}"/>
    <cellStyle name="アクセント 3 25" xfId="540" xr:uid="{00000000-0005-0000-0000-00001A020000}"/>
    <cellStyle name="アクセント 3 3" xfId="541" xr:uid="{00000000-0005-0000-0000-00001B020000}"/>
    <cellStyle name="アクセント 3 3 2" xfId="542" xr:uid="{00000000-0005-0000-0000-00001C020000}"/>
    <cellStyle name="アクセント 3 4" xfId="543" xr:uid="{00000000-0005-0000-0000-00001D020000}"/>
    <cellStyle name="アクセント 3 5" xfId="544" xr:uid="{00000000-0005-0000-0000-00001E020000}"/>
    <cellStyle name="アクセント 3 6" xfId="545" xr:uid="{00000000-0005-0000-0000-00001F020000}"/>
    <cellStyle name="アクセント 3 7" xfId="546" xr:uid="{00000000-0005-0000-0000-000020020000}"/>
    <cellStyle name="アクセント 3 8" xfId="547" xr:uid="{00000000-0005-0000-0000-000021020000}"/>
    <cellStyle name="アクセント 3 9" xfId="548" xr:uid="{00000000-0005-0000-0000-000022020000}"/>
    <cellStyle name="アクセント 4 10" xfId="549" xr:uid="{00000000-0005-0000-0000-000023020000}"/>
    <cellStyle name="アクセント 4 11" xfId="550" xr:uid="{00000000-0005-0000-0000-000024020000}"/>
    <cellStyle name="アクセント 4 12" xfId="551" xr:uid="{00000000-0005-0000-0000-000025020000}"/>
    <cellStyle name="アクセント 4 13" xfId="552" xr:uid="{00000000-0005-0000-0000-000026020000}"/>
    <cellStyle name="アクセント 4 14" xfId="553" xr:uid="{00000000-0005-0000-0000-000027020000}"/>
    <cellStyle name="アクセント 4 15" xfId="554" xr:uid="{00000000-0005-0000-0000-000028020000}"/>
    <cellStyle name="アクセント 4 16" xfId="555" xr:uid="{00000000-0005-0000-0000-000029020000}"/>
    <cellStyle name="アクセント 4 17" xfId="556" xr:uid="{00000000-0005-0000-0000-00002A020000}"/>
    <cellStyle name="アクセント 4 18" xfId="557" xr:uid="{00000000-0005-0000-0000-00002B020000}"/>
    <cellStyle name="アクセント 4 19" xfId="558" xr:uid="{00000000-0005-0000-0000-00002C020000}"/>
    <cellStyle name="アクセント 4 2" xfId="559" xr:uid="{00000000-0005-0000-0000-00002D020000}"/>
    <cellStyle name="アクセント 4 2 2" xfId="560" xr:uid="{00000000-0005-0000-0000-00002E020000}"/>
    <cellStyle name="アクセント 4 20" xfId="561" xr:uid="{00000000-0005-0000-0000-00002F020000}"/>
    <cellStyle name="アクセント 4 21" xfId="562" xr:uid="{00000000-0005-0000-0000-000030020000}"/>
    <cellStyle name="アクセント 4 22" xfId="563" xr:uid="{00000000-0005-0000-0000-000031020000}"/>
    <cellStyle name="アクセント 4 23" xfId="564" xr:uid="{00000000-0005-0000-0000-000032020000}"/>
    <cellStyle name="アクセント 4 24" xfId="565" xr:uid="{00000000-0005-0000-0000-000033020000}"/>
    <cellStyle name="アクセント 4 25" xfId="566" xr:uid="{00000000-0005-0000-0000-000034020000}"/>
    <cellStyle name="アクセント 4 3" xfId="567" xr:uid="{00000000-0005-0000-0000-000035020000}"/>
    <cellStyle name="アクセント 4 3 2" xfId="568" xr:uid="{00000000-0005-0000-0000-000036020000}"/>
    <cellStyle name="アクセント 4 4" xfId="569" xr:uid="{00000000-0005-0000-0000-000037020000}"/>
    <cellStyle name="アクセント 4 5" xfId="570" xr:uid="{00000000-0005-0000-0000-000038020000}"/>
    <cellStyle name="アクセント 4 6" xfId="571" xr:uid="{00000000-0005-0000-0000-000039020000}"/>
    <cellStyle name="アクセント 4 7" xfId="572" xr:uid="{00000000-0005-0000-0000-00003A020000}"/>
    <cellStyle name="アクセント 4 8" xfId="573" xr:uid="{00000000-0005-0000-0000-00003B020000}"/>
    <cellStyle name="アクセント 4 9" xfId="574" xr:uid="{00000000-0005-0000-0000-00003C020000}"/>
    <cellStyle name="アクセント 5 10" xfId="575" xr:uid="{00000000-0005-0000-0000-00003D020000}"/>
    <cellStyle name="アクセント 5 11" xfId="576" xr:uid="{00000000-0005-0000-0000-00003E020000}"/>
    <cellStyle name="アクセント 5 12" xfId="577" xr:uid="{00000000-0005-0000-0000-00003F020000}"/>
    <cellStyle name="アクセント 5 13" xfId="578" xr:uid="{00000000-0005-0000-0000-000040020000}"/>
    <cellStyle name="アクセント 5 14" xfId="579" xr:uid="{00000000-0005-0000-0000-000041020000}"/>
    <cellStyle name="アクセント 5 15" xfId="580" xr:uid="{00000000-0005-0000-0000-000042020000}"/>
    <cellStyle name="アクセント 5 16" xfId="581" xr:uid="{00000000-0005-0000-0000-000043020000}"/>
    <cellStyle name="アクセント 5 17" xfId="582" xr:uid="{00000000-0005-0000-0000-000044020000}"/>
    <cellStyle name="アクセント 5 18" xfId="583" xr:uid="{00000000-0005-0000-0000-000045020000}"/>
    <cellStyle name="アクセント 5 19" xfId="584" xr:uid="{00000000-0005-0000-0000-000046020000}"/>
    <cellStyle name="アクセント 5 2" xfId="585" xr:uid="{00000000-0005-0000-0000-000047020000}"/>
    <cellStyle name="アクセント 5 2 2" xfId="586" xr:uid="{00000000-0005-0000-0000-000048020000}"/>
    <cellStyle name="アクセント 5 20" xfId="587" xr:uid="{00000000-0005-0000-0000-000049020000}"/>
    <cellStyle name="アクセント 5 21" xfId="588" xr:uid="{00000000-0005-0000-0000-00004A020000}"/>
    <cellStyle name="アクセント 5 22" xfId="589" xr:uid="{00000000-0005-0000-0000-00004B020000}"/>
    <cellStyle name="アクセント 5 23" xfId="590" xr:uid="{00000000-0005-0000-0000-00004C020000}"/>
    <cellStyle name="アクセント 5 24" xfId="591" xr:uid="{00000000-0005-0000-0000-00004D020000}"/>
    <cellStyle name="アクセント 5 25" xfId="592" xr:uid="{00000000-0005-0000-0000-00004E020000}"/>
    <cellStyle name="アクセント 5 3" xfId="593" xr:uid="{00000000-0005-0000-0000-00004F020000}"/>
    <cellStyle name="アクセント 5 3 2" xfId="594" xr:uid="{00000000-0005-0000-0000-000050020000}"/>
    <cellStyle name="アクセント 5 4" xfId="595" xr:uid="{00000000-0005-0000-0000-000051020000}"/>
    <cellStyle name="アクセント 5 5" xfId="596" xr:uid="{00000000-0005-0000-0000-000052020000}"/>
    <cellStyle name="アクセント 5 6" xfId="597" xr:uid="{00000000-0005-0000-0000-000053020000}"/>
    <cellStyle name="アクセント 5 7" xfId="598" xr:uid="{00000000-0005-0000-0000-000054020000}"/>
    <cellStyle name="アクセント 5 8" xfId="599" xr:uid="{00000000-0005-0000-0000-000055020000}"/>
    <cellStyle name="アクセント 5 9" xfId="600" xr:uid="{00000000-0005-0000-0000-000056020000}"/>
    <cellStyle name="アクセント 6 10" xfId="601" xr:uid="{00000000-0005-0000-0000-000057020000}"/>
    <cellStyle name="アクセント 6 11" xfId="602" xr:uid="{00000000-0005-0000-0000-000058020000}"/>
    <cellStyle name="アクセント 6 12" xfId="603" xr:uid="{00000000-0005-0000-0000-000059020000}"/>
    <cellStyle name="アクセント 6 13" xfId="604" xr:uid="{00000000-0005-0000-0000-00005A020000}"/>
    <cellStyle name="アクセント 6 14" xfId="605" xr:uid="{00000000-0005-0000-0000-00005B020000}"/>
    <cellStyle name="アクセント 6 15" xfId="606" xr:uid="{00000000-0005-0000-0000-00005C020000}"/>
    <cellStyle name="アクセント 6 16" xfId="607" xr:uid="{00000000-0005-0000-0000-00005D020000}"/>
    <cellStyle name="アクセント 6 17" xfId="608" xr:uid="{00000000-0005-0000-0000-00005E020000}"/>
    <cellStyle name="アクセント 6 18" xfId="609" xr:uid="{00000000-0005-0000-0000-00005F020000}"/>
    <cellStyle name="アクセント 6 19" xfId="610" xr:uid="{00000000-0005-0000-0000-000060020000}"/>
    <cellStyle name="アクセント 6 2" xfId="611" xr:uid="{00000000-0005-0000-0000-000061020000}"/>
    <cellStyle name="アクセント 6 2 2" xfId="612" xr:uid="{00000000-0005-0000-0000-000062020000}"/>
    <cellStyle name="アクセント 6 20" xfId="613" xr:uid="{00000000-0005-0000-0000-000063020000}"/>
    <cellStyle name="アクセント 6 21" xfId="614" xr:uid="{00000000-0005-0000-0000-000064020000}"/>
    <cellStyle name="アクセント 6 22" xfId="615" xr:uid="{00000000-0005-0000-0000-000065020000}"/>
    <cellStyle name="アクセント 6 23" xfId="616" xr:uid="{00000000-0005-0000-0000-000066020000}"/>
    <cellStyle name="アクセント 6 24" xfId="617" xr:uid="{00000000-0005-0000-0000-000067020000}"/>
    <cellStyle name="アクセント 6 25" xfId="618" xr:uid="{00000000-0005-0000-0000-000068020000}"/>
    <cellStyle name="アクセント 6 3" xfId="619" xr:uid="{00000000-0005-0000-0000-000069020000}"/>
    <cellStyle name="アクセント 6 3 2" xfId="620" xr:uid="{00000000-0005-0000-0000-00006A020000}"/>
    <cellStyle name="アクセント 6 4" xfId="621" xr:uid="{00000000-0005-0000-0000-00006B020000}"/>
    <cellStyle name="アクセント 6 5" xfId="622" xr:uid="{00000000-0005-0000-0000-00006C020000}"/>
    <cellStyle name="アクセント 6 6" xfId="623" xr:uid="{00000000-0005-0000-0000-00006D020000}"/>
    <cellStyle name="アクセント 6 7" xfId="624" xr:uid="{00000000-0005-0000-0000-00006E020000}"/>
    <cellStyle name="アクセント 6 8" xfId="625" xr:uid="{00000000-0005-0000-0000-00006F020000}"/>
    <cellStyle name="アクセント 6 9" xfId="626" xr:uid="{00000000-0005-0000-0000-000070020000}"/>
    <cellStyle name="タイトル 10" xfId="627" xr:uid="{00000000-0005-0000-0000-000071020000}"/>
    <cellStyle name="タイトル 11" xfId="628" xr:uid="{00000000-0005-0000-0000-000072020000}"/>
    <cellStyle name="タイトル 12" xfId="629" xr:uid="{00000000-0005-0000-0000-000073020000}"/>
    <cellStyle name="タイトル 13" xfId="630" xr:uid="{00000000-0005-0000-0000-000074020000}"/>
    <cellStyle name="タイトル 14" xfId="631" xr:uid="{00000000-0005-0000-0000-000075020000}"/>
    <cellStyle name="タイトル 15" xfId="632" xr:uid="{00000000-0005-0000-0000-000076020000}"/>
    <cellStyle name="タイトル 16" xfId="633" xr:uid="{00000000-0005-0000-0000-000077020000}"/>
    <cellStyle name="タイトル 17" xfId="634" xr:uid="{00000000-0005-0000-0000-000078020000}"/>
    <cellStyle name="タイトル 18" xfId="635" xr:uid="{00000000-0005-0000-0000-000079020000}"/>
    <cellStyle name="タイトル 19" xfId="636" xr:uid="{00000000-0005-0000-0000-00007A020000}"/>
    <cellStyle name="タイトル 2" xfId="637" xr:uid="{00000000-0005-0000-0000-00007B020000}"/>
    <cellStyle name="タイトル 2 2" xfId="638" xr:uid="{00000000-0005-0000-0000-00007C020000}"/>
    <cellStyle name="タイトル 20" xfId="639" xr:uid="{00000000-0005-0000-0000-00007D020000}"/>
    <cellStyle name="タイトル 21" xfId="640" xr:uid="{00000000-0005-0000-0000-00007E020000}"/>
    <cellStyle name="タイトル 22" xfId="641" xr:uid="{00000000-0005-0000-0000-00007F020000}"/>
    <cellStyle name="タイトル 23" xfId="642" xr:uid="{00000000-0005-0000-0000-000080020000}"/>
    <cellStyle name="タイトル 24" xfId="643" xr:uid="{00000000-0005-0000-0000-000081020000}"/>
    <cellStyle name="タイトル 25" xfId="644" xr:uid="{00000000-0005-0000-0000-000082020000}"/>
    <cellStyle name="タイトル 3" xfId="645" xr:uid="{00000000-0005-0000-0000-000083020000}"/>
    <cellStyle name="タイトル 3 2" xfId="646" xr:uid="{00000000-0005-0000-0000-000084020000}"/>
    <cellStyle name="タイトル 4" xfId="647" xr:uid="{00000000-0005-0000-0000-000085020000}"/>
    <cellStyle name="タイトル 5" xfId="648" xr:uid="{00000000-0005-0000-0000-000086020000}"/>
    <cellStyle name="タイトル 6" xfId="649" xr:uid="{00000000-0005-0000-0000-000087020000}"/>
    <cellStyle name="タイトル 7" xfId="650" xr:uid="{00000000-0005-0000-0000-000088020000}"/>
    <cellStyle name="タイトル 8" xfId="651" xr:uid="{00000000-0005-0000-0000-000089020000}"/>
    <cellStyle name="タイトル 9" xfId="652" xr:uid="{00000000-0005-0000-0000-00008A020000}"/>
    <cellStyle name="チェック セル 10" xfId="653" xr:uid="{00000000-0005-0000-0000-00008B020000}"/>
    <cellStyle name="チェック セル 11" xfId="654" xr:uid="{00000000-0005-0000-0000-00008C020000}"/>
    <cellStyle name="チェック セル 12" xfId="655" xr:uid="{00000000-0005-0000-0000-00008D020000}"/>
    <cellStyle name="チェック セル 13" xfId="656" xr:uid="{00000000-0005-0000-0000-00008E020000}"/>
    <cellStyle name="チェック セル 14" xfId="657" xr:uid="{00000000-0005-0000-0000-00008F020000}"/>
    <cellStyle name="チェック セル 15" xfId="658" xr:uid="{00000000-0005-0000-0000-000090020000}"/>
    <cellStyle name="チェック セル 16" xfId="659" xr:uid="{00000000-0005-0000-0000-000091020000}"/>
    <cellStyle name="チェック セル 17" xfId="660" xr:uid="{00000000-0005-0000-0000-000092020000}"/>
    <cellStyle name="チェック セル 18" xfId="661" xr:uid="{00000000-0005-0000-0000-000093020000}"/>
    <cellStyle name="チェック セル 19" xfId="662" xr:uid="{00000000-0005-0000-0000-000094020000}"/>
    <cellStyle name="チェック セル 2" xfId="663" xr:uid="{00000000-0005-0000-0000-000095020000}"/>
    <cellStyle name="チェック セル 2 2" xfId="664" xr:uid="{00000000-0005-0000-0000-000096020000}"/>
    <cellStyle name="チェック セル 20" xfId="665" xr:uid="{00000000-0005-0000-0000-000097020000}"/>
    <cellStyle name="チェック セル 21" xfId="666" xr:uid="{00000000-0005-0000-0000-000098020000}"/>
    <cellStyle name="チェック セル 22" xfId="667" xr:uid="{00000000-0005-0000-0000-000099020000}"/>
    <cellStyle name="チェック セル 23" xfId="668" xr:uid="{00000000-0005-0000-0000-00009A020000}"/>
    <cellStyle name="チェック セル 24" xfId="669" xr:uid="{00000000-0005-0000-0000-00009B020000}"/>
    <cellStyle name="チェック セル 25" xfId="670" xr:uid="{00000000-0005-0000-0000-00009C020000}"/>
    <cellStyle name="チェック セル 3" xfId="671" xr:uid="{00000000-0005-0000-0000-00009D020000}"/>
    <cellStyle name="チェック セル 3 2" xfId="672" xr:uid="{00000000-0005-0000-0000-00009E020000}"/>
    <cellStyle name="チェック セル 4" xfId="673" xr:uid="{00000000-0005-0000-0000-00009F020000}"/>
    <cellStyle name="チェック セル 5" xfId="674" xr:uid="{00000000-0005-0000-0000-0000A0020000}"/>
    <cellStyle name="チェック セル 6" xfId="675" xr:uid="{00000000-0005-0000-0000-0000A1020000}"/>
    <cellStyle name="チェック セル 7" xfId="676" xr:uid="{00000000-0005-0000-0000-0000A2020000}"/>
    <cellStyle name="チェック セル 8" xfId="677" xr:uid="{00000000-0005-0000-0000-0000A3020000}"/>
    <cellStyle name="チェック セル 9" xfId="678" xr:uid="{00000000-0005-0000-0000-0000A4020000}"/>
    <cellStyle name="どちらでもない 10" xfId="679" xr:uid="{00000000-0005-0000-0000-0000A5020000}"/>
    <cellStyle name="どちらでもない 11" xfId="680" xr:uid="{00000000-0005-0000-0000-0000A6020000}"/>
    <cellStyle name="どちらでもない 12" xfId="681" xr:uid="{00000000-0005-0000-0000-0000A7020000}"/>
    <cellStyle name="どちらでもない 13" xfId="682" xr:uid="{00000000-0005-0000-0000-0000A8020000}"/>
    <cellStyle name="どちらでもない 14" xfId="683" xr:uid="{00000000-0005-0000-0000-0000A9020000}"/>
    <cellStyle name="どちらでもない 15" xfId="684" xr:uid="{00000000-0005-0000-0000-0000AA020000}"/>
    <cellStyle name="どちらでもない 16" xfId="685" xr:uid="{00000000-0005-0000-0000-0000AB020000}"/>
    <cellStyle name="どちらでもない 17" xfId="686" xr:uid="{00000000-0005-0000-0000-0000AC020000}"/>
    <cellStyle name="どちらでもない 18" xfId="687" xr:uid="{00000000-0005-0000-0000-0000AD020000}"/>
    <cellStyle name="どちらでもない 19" xfId="688" xr:uid="{00000000-0005-0000-0000-0000AE020000}"/>
    <cellStyle name="どちらでもない 2" xfId="689" xr:uid="{00000000-0005-0000-0000-0000AF020000}"/>
    <cellStyle name="どちらでもない 2 2" xfId="690" xr:uid="{00000000-0005-0000-0000-0000B0020000}"/>
    <cellStyle name="どちらでもない 20" xfId="691" xr:uid="{00000000-0005-0000-0000-0000B1020000}"/>
    <cellStyle name="どちらでもない 21" xfId="692" xr:uid="{00000000-0005-0000-0000-0000B2020000}"/>
    <cellStyle name="どちらでもない 22" xfId="693" xr:uid="{00000000-0005-0000-0000-0000B3020000}"/>
    <cellStyle name="どちらでもない 23" xfId="694" xr:uid="{00000000-0005-0000-0000-0000B4020000}"/>
    <cellStyle name="どちらでもない 24" xfId="695" xr:uid="{00000000-0005-0000-0000-0000B5020000}"/>
    <cellStyle name="どちらでもない 25" xfId="696" xr:uid="{00000000-0005-0000-0000-0000B6020000}"/>
    <cellStyle name="どちらでもない 3" xfId="697" xr:uid="{00000000-0005-0000-0000-0000B7020000}"/>
    <cellStyle name="どちらでもない 3 2" xfId="698" xr:uid="{00000000-0005-0000-0000-0000B8020000}"/>
    <cellStyle name="どちらでもない 4" xfId="699" xr:uid="{00000000-0005-0000-0000-0000B9020000}"/>
    <cellStyle name="どちらでもない 5" xfId="700" xr:uid="{00000000-0005-0000-0000-0000BA020000}"/>
    <cellStyle name="どちらでもない 6" xfId="701" xr:uid="{00000000-0005-0000-0000-0000BB020000}"/>
    <cellStyle name="どちらでもない 7" xfId="702" xr:uid="{00000000-0005-0000-0000-0000BC020000}"/>
    <cellStyle name="どちらでもない 8" xfId="703" xr:uid="{00000000-0005-0000-0000-0000BD020000}"/>
    <cellStyle name="どちらでもない 9" xfId="704" xr:uid="{00000000-0005-0000-0000-0000BE020000}"/>
    <cellStyle name="パーセント" xfId="1578" builtinId="5"/>
    <cellStyle name="パーセント 2" xfId="705" xr:uid="{00000000-0005-0000-0000-0000C0020000}"/>
    <cellStyle name="パーセント 2 2" xfId="706" xr:uid="{00000000-0005-0000-0000-0000C1020000}"/>
    <cellStyle name="パーセント 2 2 2" xfId="707" xr:uid="{00000000-0005-0000-0000-0000C2020000}"/>
    <cellStyle name="パーセント 2 2 2 2" xfId="1579" xr:uid="{00000000-0005-0000-0000-0000C3020000}"/>
    <cellStyle name="パーセント 2 2 3" xfId="1580" xr:uid="{00000000-0005-0000-0000-0000C4020000}"/>
    <cellStyle name="パーセント 2 3" xfId="708" xr:uid="{00000000-0005-0000-0000-0000C5020000}"/>
    <cellStyle name="パーセント 2 3 2" xfId="1555" xr:uid="{00000000-0005-0000-0000-0000C6020000}"/>
    <cellStyle name="パーセント 2 3 2 2" xfId="1556" xr:uid="{00000000-0005-0000-0000-0000C7020000}"/>
    <cellStyle name="パーセント 2 3 3" xfId="1557" xr:uid="{00000000-0005-0000-0000-0000C8020000}"/>
    <cellStyle name="パーセント 2 3 3 2" xfId="1558" xr:uid="{00000000-0005-0000-0000-0000C9020000}"/>
    <cellStyle name="パーセント 2 3 4" xfId="1559" xr:uid="{00000000-0005-0000-0000-0000CA020000}"/>
    <cellStyle name="パーセント 2 4" xfId="1560" xr:uid="{00000000-0005-0000-0000-0000CB020000}"/>
    <cellStyle name="パーセント 2 4 2" xfId="1549" xr:uid="{00000000-0005-0000-0000-0000CC020000}"/>
    <cellStyle name="パーセント 2 4 2 2" xfId="1581" xr:uid="{00000000-0005-0000-0000-0000CD020000}"/>
    <cellStyle name="パーセント 2 4 3" xfId="1582" xr:uid="{00000000-0005-0000-0000-0000CE020000}"/>
    <cellStyle name="パーセント 2 4 3 2" xfId="1583" xr:uid="{00000000-0005-0000-0000-0000CF020000}"/>
    <cellStyle name="パーセント 3" xfId="709" xr:uid="{00000000-0005-0000-0000-0000D0020000}"/>
    <cellStyle name="パーセント 3 2" xfId="1561" xr:uid="{00000000-0005-0000-0000-0000D1020000}"/>
    <cellStyle name="パーセント 3 3" xfId="1584" xr:uid="{00000000-0005-0000-0000-0000D2020000}"/>
    <cellStyle name="パーセント 3 3 2" xfId="1585" xr:uid="{00000000-0005-0000-0000-0000D3020000}"/>
    <cellStyle name="パーセント 3 3 2 2" xfId="1586" xr:uid="{00000000-0005-0000-0000-0000D4020000}"/>
    <cellStyle name="パーセント 3 3 3" xfId="1587" xr:uid="{00000000-0005-0000-0000-0000D5020000}"/>
    <cellStyle name="パーセント 3 3 3 2" xfId="1588" xr:uid="{00000000-0005-0000-0000-0000D6020000}"/>
    <cellStyle name="パーセント 3 3 4" xfId="1589" xr:uid="{00000000-0005-0000-0000-0000D7020000}"/>
    <cellStyle name="パーセント 3 4" xfId="1590" xr:uid="{00000000-0005-0000-0000-0000D8020000}"/>
    <cellStyle name="パーセント 3 4 2" xfId="1591" xr:uid="{00000000-0005-0000-0000-0000D9020000}"/>
    <cellStyle name="パーセント 3 5" xfId="1592" xr:uid="{00000000-0005-0000-0000-0000DA020000}"/>
    <cellStyle name="パーセント 3 5 2" xfId="1593" xr:uid="{00000000-0005-0000-0000-0000DB020000}"/>
    <cellStyle name="パーセント 4" xfId="710" xr:uid="{00000000-0005-0000-0000-0000DC020000}"/>
    <cellStyle name="パーセント 5" xfId="711" xr:uid="{00000000-0005-0000-0000-0000DD020000}"/>
    <cellStyle name="パーセント 6" xfId="1594" xr:uid="{00000000-0005-0000-0000-0000DE020000}"/>
    <cellStyle name="パーセント 7" xfId="1595" xr:uid="{00000000-0005-0000-0000-0000DF020000}"/>
    <cellStyle name="ハイパーリンク 2" xfId="1562" xr:uid="{00000000-0005-0000-0000-0000E0020000}"/>
    <cellStyle name="メモ 10" xfId="712" xr:uid="{00000000-0005-0000-0000-0000E1020000}"/>
    <cellStyle name="メモ 11" xfId="713" xr:uid="{00000000-0005-0000-0000-0000E2020000}"/>
    <cellStyle name="メモ 12" xfId="714" xr:uid="{00000000-0005-0000-0000-0000E3020000}"/>
    <cellStyle name="メモ 13" xfId="715" xr:uid="{00000000-0005-0000-0000-0000E4020000}"/>
    <cellStyle name="メモ 14" xfId="716" xr:uid="{00000000-0005-0000-0000-0000E5020000}"/>
    <cellStyle name="メモ 15" xfId="717" xr:uid="{00000000-0005-0000-0000-0000E6020000}"/>
    <cellStyle name="メモ 16" xfId="718" xr:uid="{00000000-0005-0000-0000-0000E7020000}"/>
    <cellStyle name="メモ 17" xfId="719" xr:uid="{00000000-0005-0000-0000-0000E8020000}"/>
    <cellStyle name="メモ 18" xfId="720" xr:uid="{00000000-0005-0000-0000-0000E9020000}"/>
    <cellStyle name="メモ 19" xfId="721" xr:uid="{00000000-0005-0000-0000-0000EA020000}"/>
    <cellStyle name="メモ 2" xfId="722" xr:uid="{00000000-0005-0000-0000-0000EB020000}"/>
    <cellStyle name="メモ 2 2" xfId="723" xr:uid="{00000000-0005-0000-0000-0000EC020000}"/>
    <cellStyle name="メモ 2 2 2" xfId="724" xr:uid="{00000000-0005-0000-0000-0000ED020000}"/>
    <cellStyle name="メモ 2 2 2 2" xfId="1391" xr:uid="{00000000-0005-0000-0000-0000EE020000}"/>
    <cellStyle name="メモ 2 2 2 2 2" xfId="1392" xr:uid="{00000000-0005-0000-0000-0000EF020000}"/>
    <cellStyle name="メモ 2 2 2 3" xfId="1393" xr:uid="{00000000-0005-0000-0000-0000F0020000}"/>
    <cellStyle name="メモ 2 2 3" xfId="725" xr:uid="{00000000-0005-0000-0000-0000F1020000}"/>
    <cellStyle name="メモ 2 2 3 2" xfId="1394" xr:uid="{00000000-0005-0000-0000-0000F2020000}"/>
    <cellStyle name="メモ 2 2 4" xfId="1596" xr:uid="{00000000-0005-0000-0000-0000F3020000}"/>
    <cellStyle name="メモ 2 2 4 2" xfId="1597" xr:uid="{00000000-0005-0000-0000-0000F4020000}"/>
    <cellStyle name="メモ 2 2 5" xfId="1598" xr:uid="{00000000-0005-0000-0000-0000F5020000}"/>
    <cellStyle name="メモ 2 2 6" xfId="1599" xr:uid="{00000000-0005-0000-0000-0000F6020000}"/>
    <cellStyle name="メモ 2 2 6 2" xfId="1600" xr:uid="{00000000-0005-0000-0000-0000F7020000}"/>
    <cellStyle name="メモ 20" xfId="726" xr:uid="{00000000-0005-0000-0000-0000F8020000}"/>
    <cellStyle name="メモ 21" xfId="727" xr:uid="{00000000-0005-0000-0000-0000F9020000}"/>
    <cellStyle name="メモ 22" xfId="728" xr:uid="{00000000-0005-0000-0000-0000FA020000}"/>
    <cellStyle name="メモ 23" xfId="729" xr:uid="{00000000-0005-0000-0000-0000FB020000}"/>
    <cellStyle name="メモ 24" xfId="730" xr:uid="{00000000-0005-0000-0000-0000FC020000}"/>
    <cellStyle name="メモ 25" xfId="731" xr:uid="{00000000-0005-0000-0000-0000FD020000}"/>
    <cellStyle name="メモ 3" xfId="732" xr:uid="{00000000-0005-0000-0000-0000FE020000}"/>
    <cellStyle name="メモ 3 2" xfId="733" xr:uid="{00000000-0005-0000-0000-0000FF020000}"/>
    <cellStyle name="メモ 3 2 2" xfId="1395" xr:uid="{00000000-0005-0000-0000-000000030000}"/>
    <cellStyle name="メモ 3 2 2 2" xfId="1396" xr:uid="{00000000-0005-0000-0000-000001030000}"/>
    <cellStyle name="メモ 3 2 3" xfId="1397" xr:uid="{00000000-0005-0000-0000-000002030000}"/>
    <cellStyle name="メモ 3 3" xfId="734" xr:uid="{00000000-0005-0000-0000-000003030000}"/>
    <cellStyle name="メモ 3 3 2" xfId="1398" xr:uid="{00000000-0005-0000-0000-000004030000}"/>
    <cellStyle name="メモ 3 4" xfId="1601" xr:uid="{00000000-0005-0000-0000-000005030000}"/>
    <cellStyle name="メモ 3 4 2" xfId="1602" xr:uid="{00000000-0005-0000-0000-000006030000}"/>
    <cellStyle name="メモ 3 5" xfId="1603" xr:uid="{00000000-0005-0000-0000-000007030000}"/>
    <cellStyle name="メモ 3 6" xfId="1604" xr:uid="{00000000-0005-0000-0000-000008030000}"/>
    <cellStyle name="メモ 3 6 2" xfId="1605" xr:uid="{00000000-0005-0000-0000-000009030000}"/>
    <cellStyle name="メモ 4" xfId="735" xr:uid="{00000000-0005-0000-0000-00000A030000}"/>
    <cellStyle name="メモ 4 2" xfId="736" xr:uid="{00000000-0005-0000-0000-00000B030000}"/>
    <cellStyle name="メモ 4 2 2" xfId="1399" xr:uid="{00000000-0005-0000-0000-00000C030000}"/>
    <cellStyle name="メモ 4 2 2 2" xfId="1400" xr:uid="{00000000-0005-0000-0000-00000D030000}"/>
    <cellStyle name="メモ 4 2 3" xfId="1401" xr:uid="{00000000-0005-0000-0000-00000E030000}"/>
    <cellStyle name="メモ 4 3" xfId="737" xr:uid="{00000000-0005-0000-0000-00000F030000}"/>
    <cellStyle name="メモ 4 3 2" xfId="1402" xr:uid="{00000000-0005-0000-0000-000010030000}"/>
    <cellStyle name="メモ 4 4" xfId="1606" xr:uid="{00000000-0005-0000-0000-000011030000}"/>
    <cellStyle name="メモ 4 4 2" xfId="1607" xr:uid="{00000000-0005-0000-0000-000012030000}"/>
    <cellStyle name="メモ 4 5" xfId="1608" xr:uid="{00000000-0005-0000-0000-000013030000}"/>
    <cellStyle name="メモ 4 6" xfId="1609" xr:uid="{00000000-0005-0000-0000-000014030000}"/>
    <cellStyle name="メモ 4 6 2" xfId="1610" xr:uid="{00000000-0005-0000-0000-000015030000}"/>
    <cellStyle name="メモ 5" xfId="738" xr:uid="{00000000-0005-0000-0000-000016030000}"/>
    <cellStyle name="メモ 6" xfId="739" xr:uid="{00000000-0005-0000-0000-000017030000}"/>
    <cellStyle name="メモ 7" xfId="740" xr:uid="{00000000-0005-0000-0000-000018030000}"/>
    <cellStyle name="メモ 8" xfId="741" xr:uid="{00000000-0005-0000-0000-000019030000}"/>
    <cellStyle name="メモ 9" xfId="742" xr:uid="{00000000-0005-0000-0000-00001A030000}"/>
    <cellStyle name="リンク セル 10" xfId="743" xr:uid="{00000000-0005-0000-0000-00001B030000}"/>
    <cellStyle name="リンク セル 11" xfId="744" xr:uid="{00000000-0005-0000-0000-00001C030000}"/>
    <cellStyle name="リンク セル 12" xfId="745" xr:uid="{00000000-0005-0000-0000-00001D030000}"/>
    <cellStyle name="リンク セル 13" xfId="746" xr:uid="{00000000-0005-0000-0000-00001E030000}"/>
    <cellStyle name="リンク セル 14" xfId="747" xr:uid="{00000000-0005-0000-0000-00001F030000}"/>
    <cellStyle name="リンク セル 15" xfId="748" xr:uid="{00000000-0005-0000-0000-000020030000}"/>
    <cellStyle name="リンク セル 16" xfId="749" xr:uid="{00000000-0005-0000-0000-000021030000}"/>
    <cellStyle name="リンク セル 17" xfId="750" xr:uid="{00000000-0005-0000-0000-000022030000}"/>
    <cellStyle name="リンク セル 18" xfId="751" xr:uid="{00000000-0005-0000-0000-000023030000}"/>
    <cellStyle name="リンク セル 19" xfId="752" xr:uid="{00000000-0005-0000-0000-000024030000}"/>
    <cellStyle name="リンク セル 2" xfId="753" xr:uid="{00000000-0005-0000-0000-000025030000}"/>
    <cellStyle name="リンク セル 2 2" xfId="754" xr:uid="{00000000-0005-0000-0000-000026030000}"/>
    <cellStyle name="リンク セル 20" xfId="755" xr:uid="{00000000-0005-0000-0000-000027030000}"/>
    <cellStyle name="リンク セル 21" xfId="756" xr:uid="{00000000-0005-0000-0000-000028030000}"/>
    <cellStyle name="リンク セル 22" xfId="757" xr:uid="{00000000-0005-0000-0000-000029030000}"/>
    <cellStyle name="リンク セル 23" xfId="758" xr:uid="{00000000-0005-0000-0000-00002A030000}"/>
    <cellStyle name="リンク セル 24" xfId="759" xr:uid="{00000000-0005-0000-0000-00002B030000}"/>
    <cellStyle name="リンク セル 25" xfId="760" xr:uid="{00000000-0005-0000-0000-00002C030000}"/>
    <cellStyle name="リンク セル 3" xfId="761" xr:uid="{00000000-0005-0000-0000-00002D030000}"/>
    <cellStyle name="リンク セル 3 2" xfId="762" xr:uid="{00000000-0005-0000-0000-00002E030000}"/>
    <cellStyle name="リンク セル 4" xfId="763" xr:uid="{00000000-0005-0000-0000-00002F030000}"/>
    <cellStyle name="リンク セル 5" xfId="764" xr:uid="{00000000-0005-0000-0000-000030030000}"/>
    <cellStyle name="リンク セル 6" xfId="765" xr:uid="{00000000-0005-0000-0000-000031030000}"/>
    <cellStyle name="リンク セル 7" xfId="766" xr:uid="{00000000-0005-0000-0000-000032030000}"/>
    <cellStyle name="リンク セル 8" xfId="767" xr:uid="{00000000-0005-0000-0000-000033030000}"/>
    <cellStyle name="リンク セル 9" xfId="768" xr:uid="{00000000-0005-0000-0000-000034030000}"/>
    <cellStyle name="悪い 10" xfId="769" xr:uid="{00000000-0005-0000-0000-000035030000}"/>
    <cellStyle name="悪い 11" xfId="770" xr:uid="{00000000-0005-0000-0000-000036030000}"/>
    <cellStyle name="悪い 12" xfId="771" xr:uid="{00000000-0005-0000-0000-000037030000}"/>
    <cellStyle name="悪い 13" xfId="772" xr:uid="{00000000-0005-0000-0000-000038030000}"/>
    <cellStyle name="悪い 14" xfId="773" xr:uid="{00000000-0005-0000-0000-000039030000}"/>
    <cellStyle name="悪い 15" xfId="774" xr:uid="{00000000-0005-0000-0000-00003A030000}"/>
    <cellStyle name="悪い 16" xfId="775" xr:uid="{00000000-0005-0000-0000-00003B030000}"/>
    <cellStyle name="悪い 17" xfId="776" xr:uid="{00000000-0005-0000-0000-00003C030000}"/>
    <cellStyle name="悪い 18" xfId="777" xr:uid="{00000000-0005-0000-0000-00003D030000}"/>
    <cellStyle name="悪い 19" xfId="778" xr:uid="{00000000-0005-0000-0000-00003E030000}"/>
    <cellStyle name="悪い 2" xfId="779" xr:uid="{00000000-0005-0000-0000-00003F030000}"/>
    <cellStyle name="悪い 2 2" xfId="780" xr:uid="{00000000-0005-0000-0000-000040030000}"/>
    <cellStyle name="悪い 2 3" xfId="1403" xr:uid="{00000000-0005-0000-0000-000041030000}"/>
    <cellStyle name="悪い 20" xfId="781" xr:uid="{00000000-0005-0000-0000-000042030000}"/>
    <cellStyle name="悪い 21" xfId="782" xr:uid="{00000000-0005-0000-0000-000043030000}"/>
    <cellStyle name="悪い 22" xfId="783" xr:uid="{00000000-0005-0000-0000-000044030000}"/>
    <cellStyle name="悪い 23" xfId="784" xr:uid="{00000000-0005-0000-0000-000045030000}"/>
    <cellStyle name="悪い 24" xfId="785" xr:uid="{00000000-0005-0000-0000-000046030000}"/>
    <cellStyle name="悪い 25" xfId="786" xr:uid="{00000000-0005-0000-0000-000047030000}"/>
    <cellStyle name="悪い 3" xfId="787" xr:uid="{00000000-0005-0000-0000-000048030000}"/>
    <cellStyle name="悪い 3 2" xfId="788" xr:uid="{00000000-0005-0000-0000-000049030000}"/>
    <cellStyle name="悪い 4" xfId="789" xr:uid="{00000000-0005-0000-0000-00004A030000}"/>
    <cellStyle name="悪い 5" xfId="790" xr:uid="{00000000-0005-0000-0000-00004B030000}"/>
    <cellStyle name="悪い 6" xfId="791" xr:uid="{00000000-0005-0000-0000-00004C030000}"/>
    <cellStyle name="悪い 7" xfId="792" xr:uid="{00000000-0005-0000-0000-00004D030000}"/>
    <cellStyle name="悪い 8" xfId="793" xr:uid="{00000000-0005-0000-0000-00004E030000}"/>
    <cellStyle name="悪い 9" xfId="794" xr:uid="{00000000-0005-0000-0000-00004F030000}"/>
    <cellStyle name="計算 10" xfId="795" xr:uid="{00000000-0005-0000-0000-000050030000}"/>
    <cellStyle name="計算 11" xfId="796" xr:uid="{00000000-0005-0000-0000-000051030000}"/>
    <cellStyle name="計算 12" xfId="797" xr:uid="{00000000-0005-0000-0000-000052030000}"/>
    <cellStyle name="計算 13" xfId="798" xr:uid="{00000000-0005-0000-0000-000053030000}"/>
    <cellStyle name="計算 14" xfId="799" xr:uid="{00000000-0005-0000-0000-000054030000}"/>
    <cellStyle name="計算 15" xfId="800" xr:uid="{00000000-0005-0000-0000-000055030000}"/>
    <cellStyle name="計算 16" xfId="801" xr:uid="{00000000-0005-0000-0000-000056030000}"/>
    <cellStyle name="計算 17" xfId="802" xr:uid="{00000000-0005-0000-0000-000057030000}"/>
    <cellStyle name="計算 18" xfId="803" xr:uid="{00000000-0005-0000-0000-000058030000}"/>
    <cellStyle name="計算 19" xfId="804" xr:uid="{00000000-0005-0000-0000-000059030000}"/>
    <cellStyle name="計算 2" xfId="805" xr:uid="{00000000-0005-0000-0000-00005A030000}"/>
    <cellStyle name="計算 2 2" xfId="806" xr:uid="{00000000-0005-0000-0000-00005B030000}"/>
    <cellStyle name="計算 2 2 2" xfId="807" xr:uid="{00000000-0005-0000-0000-00005C030000}"/>
    <cellStyle name="計算 2 2 2 2" xfId="1404" xr:uid="{00000000-0005-0000-0000-00005D030000}"/>
    <cellStyle name="計算 2 2 2 2 2" xfId="1405" xr:uid="{00000000-0005-0000-0000-00005E030000}"/>
    <cellStyle name="計算 2 2 2 3" xfId="1406" xr:uid="{00000000-0005-0000-0000-00005F030000}"/>
    <cellStyle name="計算 2 2 3" xfId="808" xr:uid="{00000000-0005-0000-0000-000060030000}"/>
    <cellStyle name="計算 2 2 3 2" xfId="1407" xr:uid="{00000000-0005-0000-0000-000061030000}"/>
    <cellStyle name="計算 2 2 4" xfId="1611" xr:uid="{00000000-0005-0000-0000-000062030000}"/>
    <cellStyle name="計算 2 2 4 2" xfId="1612" xr:uid="{00000000-0005-0000-0000-000063030000}"/>
    <cellStyle name="計算 2 2 5" xfId="1613" xr:uid="{00000000-0005-0000-0000-000064030000}"/>
    <cellStyle name="計算 2 2 6" xfId="1614" xr:uid="{00000000-0005-0000-0000-000065030000}"/>
    <cellStyle name="計算 2 2 6 2" xfId="1615" xr:uid="{00000000-0005-0000-0000-000066030000}"/>
    <cellStyle name="計算 20" xfId="809" xr:uid="{00000000-0005-0000-0000-000067030000}"/>
    <cellStyle name="計算 21" xfId="810" xr:uid="{00000000-0005-0000-0000-000068030000}"/>
    <cellStyle name="計算 22" xfId="811" xr:uid="{00000000-0005-0000-0000-000069030000}"/>
    <cellStyle name="計算 23" xfId="812" xr:uid="{00000000-0005-0000-0000-00006A030000}"/>
    <cellStyle name="計算 24" xfId="813" xr:uid="{00000000-0005-0000-0000-00006B030000}"/>
    <cellStyle name="計算 25" xfId="814" xr:uid="{00000000-0005-0000-0000-00006C030000}"/>
    <cellStyle name="計算 3" xfId="815" xr:uid="{00000000-0005-0000-0000-00006D030000}"/>
    <cellStyle name="計算 3 2" xfId="816" xr:uid="{00000000-0005-0000-0000-00006E030000}"/>
    <cellStyle name="計算 3 2 2" xfId="1408" xr:uid="{00000000-0005-0000-0000-00006F030000}"/>
    <cellStyle name="計算 3 2 2 2" xfId="1409" xr:uid="{00000000-0005-0000-0000-000070030000}"/>
    <cellStyle name="計算 3 2 3" xfId="1410" xr:uid="{00000000-0005-0000-0000-000071030000}"/>
    <cellStyle name="計算 3 3" xfId="817" xr:uid="{00000000-0005-0000-0000-000072030000}"/>
    <cellStyle name="計算 3 3 2" xfId="1411" xr:uid="{00000000-0005-0000-0000-000073030000}"/>
    <cellStyle name="計算 3 4" xfId="1616" xr:uid="{00000000-0005-0000-0000-000074030000}"/>
    <cellStyle name="計算 3 4 2" xfId="1617" xr:uid="{00000000-0005-0000-0000-000075030000}"/>
    <cellStyle name="計算 3 5" xfId="1618" xr:uid="{00000000-0005-0000-0000-000076030000}"/>
    <cellStyle name="計算 3 6" xfId="1619" xr:uid="{00000000-0005-0000-0000-000077030000}"/>
    <cellStyle name="計算 3 6 2" xfId="1620" xr:uid="{00000000-0005-0000-0000-000078030000}"/>
    <cellStyle name="計算 4" xfId="818" xr:uid="{00000000-0005-0000-0000-000079030000}"/>
    <cellStyle name="計算 4 2" xfId="819" xr:uid="{00000000-0005-0000-0000-00007A030000}"/>
    <cellStyle name="計算 4 2 2" xfId="1412" xr:uid="{00000000-0005-0000-0000-00007B030000}"/>
    <cellStyle name="計算 4 2 2 2" xfId="1413" xr:uid="{00000000-0005-0000-0000-00007C030000}"/>
    <cellStyle name="計算 4 2 3" xfId="1414" xr:uid="{00000000-0005-0000-0000-00007D030000}"/>
    <cellStyle name="計算 4 3" xfId="820" xr:uid="{00000000-0005-0000-0000-00007E030000}"/>
    <cellStyle name="計算 4 3 2" xfId="1415" xr:uid="{00000000-0005-0000-0000-00007F030000}"/>
    <cellStyle name="計算 4 4" xfId="1621" xr:uid="{00000000-0005-0000-0000-000080030000}"/>
    <cellStyle name="計算 4 4 2" xfId="1622" xr:uid="{00000000-0005-0000-0000-000081030000}"/>
    <cellStyle name="計算 4 5" xfId="1623" xr:uid="{00000000-0005-0000-0000-000082030000}"/>
    <cellStyle name="計算 4 6" xfId="1624" xr:uid="{00000000-0005-0000-0000-000083030000}"/>
    <cellStyle name="計算 4 6 2" xfId="1625" xr:uid="{00000000-0005-0000-0000-000084030000}"/>
    <cellStyle name="計算 5" xfId="821" xr:uid="{00000000-0005-0000-0000-000085030000}"/>
    <cellStyle name="計算 6" xfId="822" xr:uid="{00000000-0005-0000-0000-000086030000}"/>
    <cellStyle name="計算 7" xfId="823" xr:uid="{00000000-0005-0000-0000-000087030000}"/>
    <cellStyle name="計算 8" xfId="824" xr:uid="{00000000-0005-0000-0000-000088030000}"/>
    <cellStyle name="計算 9" xfId="825" xr:uid="{00000000-0005-0000-0000-000089030000}"/>
    <cellStyle name="警告文 10" xfId="826" xr:uid="{00000000-0005-0000-0000-00008A030000}"/>
    <cellStyle name="警告文 11" xfId="827" xr:uid="{00000000-0005-0000-0000-00008B030000}"/>
    <cellStyle name="警告文 12" xfId="828" xr:uid="{00000000-0005-0000-0000-00008C030000}"/>
    <cellStyle name="警告文 13" xfId="829" xr:uid="{00000000-0005-0000-0000-00008D030000}"/>
    <cellStyle name="警告文 14" xfId="830" xr:uid="{00000000-0005-0000-0000-00008E030000}"/>
    <cellStyle name="警告文 15" xfId="831" xr:uid="{00000000-0005-0000-0000-00008F030000}"/>
    <cellStyle name="警告文 16" xfId="832" xr:uid="{00000000-0005-0000-0000-000090030000}"/>
    <cellStyle name="警告文 17" xfId="833" xr:uid="{00000000-0005-0000-0000-000091030000}"/>
    <cellStyle name="警告文 18" xfId="834" xr:uid="{00000000-0005-0000-0000-000092030000}"/>
    <cellStyle name="警告文 19" xfId="835" xr:uid="{00000000-0005-0000-0000-000093030000}"/>
    <cellStyle name="警告文 2" xfId="836" xr:uid="{00000000-0005-0000-0000-000094030000}"/>
    <cellStyle name="警告文 2 2" xfId="837" xr:uid="{00000000-0005-0000-0000-000095030000}"/>
    <cellStyle name="警告文 20" xfId="838" xr:uid="{00000000-0005-0000-0000-000096030000}"/>
    <cellStyle name="警告文 21" xfId="839" xr:uid="{00000000-0005-0000-0000-000097030000}"/>
    <cellStyle name="警告文 22" xfId="840" xr:uid="{00000000-0005-0000-0000-000098030000}"/>
    <cellStyle name="警告文 23" xfId="841" xr:uid="{00000000-0005-0000-0000-000099030000}"/>
    <cellStyle name="警告文 24" xfId="842" xr:uid="{00000000-0005-0000-0000-00009A030000}"/>
    <cellStyle name="警告文 25" xfId="843" xr:uid="{00000000-0005-0000-0000-00009B030000}"/>
    <cellStyle name="警告文 3" xfId="844" xr:uid="{00000000-0005-0000-0000-00009C030000}"/>
    <cellStyle name="警告文 3 2" xfId="845" xr:uid="{00000000-0005-0000-0000-00009D030000}"/>
    <cellStyle name="警告文 4" xfId="846" xr:uid="{00000000-0005-0000-0000-00009E030000}"/>
    <cellStyle name="警告文 5" xfId="847" xr:uid="{00000000-0005-0000-0000-00009F030000}"/>
    <cellStyle name="警告文 6" xfId="848" xr:uid="{00000000-0005-0000-0000-0000A0030000}"/>
    <cellStyle name="警告文 7" xfId="849" xr:uid="{00000000-0005-0000-0000-0000A1030000}"/>
    <cellStyle name="警告文 8" xfId="850" xr:uid="{00000000-0005-0000-0000-0000A2030000}"/>
    <cellStyle name="警告文 9" xfId="851" xr:uid="{00000000-0005-0000-0000-0000A3030000}"/>
    <cellStyle name="桁区切り" xfId="1" builtinId="6"/>
    <cellStyle name="桁区切り 2" xfId="852" xr:uid="{00000000-0005-0000-0000-0000A5030000}"/>
    <cellStyle name="桁区切り 2 2" xfId="853" xr:uid="{00000000-0005-0000-0000-0000A6030000}"/>
    <cellStyle name="桁区切り 2 2 2" xfId="854" xr:uid="{00000000-0005-0000-0000-0000A7030000}"/>
    <cellStyle name="桁区切り 2 2 2 2" xfId="1626" xr:uid="{00000000-0005-0000-0000-0000A8030000}"/>
    <cellStyle name="桁区切り 2 2 2 2 2" xfId="1627" xr:uid="{00000000-0005-0000-0000-0000A9030000}"/>
    <cellStyle name="桁区切り 2 2 2 3" xfId="1628" xr:uid="{00000000-0005-0000-0000-0000AA030000}"/>
    <cellStyle name="桁区切り 2 2 3" xfId="1629" xr:uid="{00000000-0005-0000-0000-0000AB030000}"/>
    <cellStyle name="桁区切り 2 2 3 2" xfId="1630" xr:uid="{00000000-0005-0000-0000-0000AC030000}"/>
    <cellStyle name="桁区切り 2 2 3 2 2" xfId="1631" xr:uid="{00000000-0005-0000-0000-0000AD030000}"/>
    <cellStyle name="桁区切り 2 2 3 3" xfId="1632" xr:uid="{00000000-0005-0000-0000-0000AE030000}"/>
    <cellStyle name="桁区切り 2 2 3 3 2" xfId="1633" xr:uid="{00000000-0005-0000-0000-0000AF030000}"/>
    <cellStyle name="桁区切り 2 2 3 4" xfId="1634" xr:uid="{00000000-0005-0000-0000-0000B0030000}"/>
    <cellStyle name="桁区切り 2 2 4" xfId="1635" xr:uid="{00000000-0005-0000-0000-0000B1030000}"/>
    <cellStyle name="桁区切り 2 3" xfId="855" xr:uid="{00000000-0005-0000-0000-0000B2030000}"/>
    <cellStyle name="桁区切り 2 3 2" xfId="1636" xr:uid="{00000000-0005-0000-0000-0000B3030000}"/>
    <cellStyle name="桁区切り 2 3 2 2" xfId="1637" xr:uid="{00000000-0005-0000-0000-0000B4030000}"/>
    <cellStyle name="桁区切り 2 3 3" xfId="1638" xr:uid="{00000000-0005-0000-0000-0000B5030000}"/>
    <cellStyle name="桁区切り 2 4" xfId="1416" xr:uid="{00000000-0005-0000-0000-0000B6030000}"/>
    <cellStyle name="桁区切り 2 5" xfId="1417" xr:uid="{00000000-0005-0000-0000-0000B7030000}"/>
    <cellStyle name="桁区切り 2 5 2" xfId="1418" xr:uid="{00000000-0005-0000-0000-0000B8030000}"/>
    <cellStyle name="桁区切り 2 5 3" xfId="1419" xr:uid="{00000000-0005-0000-0000-0000B9030000}"/>
    <cellStyle name="桁区切り 2 5 3 2" xfId="1420" xr:uid="{00000000-0005-0000-0000-0000BA030000}"/>
    <cellStyle name="桁区切り 2 6" xfId="1421" xr:uid="{00000000-0005-0000-0000-0000BB030000}"/>
    <cellStyle name="桁区切り 2 6 2" xfId="1563" xr:uid="{00000000-0005-0000-0000-0000BC030000}"/>
    <cellStyle name="桁区切り 2 7" xfId="1422" xr:uid="{00000000-0005-0000-0000-0000BD030000}"/>
    <cellStyle name="桁区切り 2 8" xfId="1423" xr:uid="{00000000-0005-0000-0000-0000BE030000}"/>
    <cellStyle name="桁区切り 2 8 2" xfId="1424" xr:uid="{00000000-0005-0000-0000-0000BF030000}"/>
    <cellStyle name="桁区切り 2 8 2 2" xfId="1425" xr:uid="{00000000-0005-0000-0000-0000C0030000}"/>
    <cellStyle name="桁区切り 2 8 2 2 2" xfId="1426" xr:uid="{00000000-0005-0000-0000-0000C1030000}"/>
    <cellStyle name="桁区切り 2 8 2 2 2 2" xfId="1427" xr:uid="{00000000-0005-0000-0000-0000C2030000}"/>
    <cellStyle name="桁区切り 2 8 2 2 2 2 2" xfId="1428" xr:uid="{00000000-0005-0000-0000-0000C3030000}"/>
    <cellStyle name="桁区切り 2 8 2 3" xfId="1429" xr:uid="{00000000-0005-0000-0000-0000C4030000}"/>
    <cellStyle name="桁区切り 2 8 2 3 2" xfId="1430" xr:uid="{00000000-0005-0000-0000-0000C5030000}"/>
    <cellStyle name="桁区切り 2 8 2 3 2 2" xfId="1431" xr:uid="{00000000-0005-0000-0000-0000C6030000}"/>
    <cellStyle name="桁区切り 2 9" xfId="1552" xr:uid="{00000000-0005-0000-0000-0000C7030000}"/>
    <cellStyle name="桁区切り 3" xfId="856" xr:uid="{00000000-0005-0000-0000-0000C8030000}"/>
    <cellStyle name="桁区切り 3 2" xfId="857" xr:uid="{00000000-0005-0000-0000-0000C9030000}"/>
    <cellStyle name="桁区切り 3 3" xfId="1639" xr:uid="{00000000-0005-0000-0000-0000CA030000}"/>
    <cellStyle name="桁区切り 3 3 2" xfId="1640" xr:uid="{00000000-0005-0000-0000-0000CB030000}"/>
    <cellStyle name="桁区切り 3 3 2 2" xfId="1641" xr:uid="{00000000-0005-0000-0000-0000CC030000}"/>
    <cellStyle name="桁区切り 3 3 3" xfId="1642" xr:uid="{00000000-0005-0000-0000-0000CD030000}"/>
    <cellStyle name="桁区切り 3 4" xfId="1643" xr:uid="{00000000-0005-0000-0000-0000CE030000}"/>
    <cellStyle name="桁区切り 3 4 2" xfId="1644" xr:uid="{00000000-0005-0000-0000-0000CF030000}"/>
    <cellStyle name="桁区切り 3 5" xfId="1432" xr:uid="{00000000-0005-0000-0000-0000D0030000}"/>
    <cellStyle name="桁区切り 4" xfId="858" xr:uid="{00000000-0005-0000-0000-0000D1030000}"/>
    <cellStyle name="桁区切り 4 2" xfId="1433" xr:uid="{00000000-0005-0000-0000-0000D2030000}"/>
    <cellStyle name="桁区切り 4 2 2" xfId="1645" xr:uid="{00000000-0005-0000-0000-0000D3030000}"/>
    <cellStyle name="桁区切り 4 2 2 2" xfId="1646" xr:uid="{00000000-0005-0000-0000-0000D4030000}"/>
    <cellStyle name="桁区切り 4 2 3" xfId="1647" xr:uid="{00000000-0005-0000-0000-0000D5030000}"/>
    <cellStyle name="桁区切り 4 3" xfId="1648" xr:uid="{00000000-0005-0000-0000-0000D6030000}"/>
    <cellStyle name="桁区切り 4 3 2" xfId="1649" xr:uid="{00000000-0005-0000-0000-0000D7030000}"/>
    <cellStyle name="桁区切り 4 4" xfId="1650" xr:uid="{00000000-0005-0000-0000-0000D8030000}"/>
    <cellStyle name="桁区切り 5" xfId="1434" xr:uid="{00000000-0005-0000-0000-0000D9030000}"/>
    <cellStyle name="桁区切り 5 2" xfId="1564" xr:uid="{00000000-0005-0000-0000-0000DA030000}"/>
    <cellStyle name="桁区切り 5 2 2" xfId="1565" xr:uid="{00000000-0005-0000-0000-0000DB030000}"/>
    <cellStyle name="桁区切り 5 3" xfId="1566" xr:uid="{00000000-0005-0000-0000-0000DC030000}"/>
    <cellStyle name="桁区切り 6" xfId="1435" xr:uid="{00000000-0005-0000-0000-0000DD030000}"/>
    <cellStyle name="桁区切り 7" xfId="1436" xr:uid="{00000000-0005-0000-0000-0000DE030000}"/>
    <cellStyle name="桁区切り 8" xfId="1437" xr:uid="{00000000-0005-0000-0000-0000DF030000}"/>
    <cellStyle name="桁区切り 8 2" xfId="1438" xr:uid="{00000000-0005-0000-0000-0000E0030000}"/>
    <cellStyle name="桁区切り 9" xfId="1651" xr:uid="{00000000-0005-0000-0000-0000E1030000}"/>
    <cellStyle name="桁区切り 9 2" xfId="1652" xr:uid="{00000000-0005-0000-0000-0000E2030000}"/>
    <cellStyle name="桁区切り 9 2 2" xfId="1653" xr:uid="{00000000-0005-0000-0000-0000E3030000}"/>
    <cellStyle name="見出し 1 10" xfId="859" xr:uid="{00000000-0005-0000-0000-0000E4030000}"/>
    <cellStyle name="見出し 1 11" xfId="860" xr:uid="{00000000-0005-0000-0000-0000E5030000}"/>
    <cellStyle name="見出し 1 12" xfId="861" xr:uid="{00000000-0005-0000-0000-0000E6030000}"/>
    <cellStyle name="見出し 1 13" xfId="862" xr:uid="{00000000-0005-0000-0000-0000E7030000}"/>
    <cellStyle name="見出し 1 14" xfId="863" xr:uid="{00000000-0005-0000-0000-0000E8030000}"/>
    <cellStyle name="見出し 1 15" xfId="864" xr:uid="{00000000-0005-0000-0000-0000E9030000}"/>
    <cellStyle name="見出し 1 16" xfId="865" xr:uid="{00000000-0005-0000-0000-0000EA030000}"/>
    <cellStyle name="見出し 1 17" xfId="866" xr:uid="{00000000-0005-0000-0000-0000EB030000}"/>
    <cellStyle name="見出し 1 18" xfId="867" xr:uid="{00000000-0005-0000-0000-0000EC030000}"/>
    <cellStyle name="見出し 1 19" xfId="868" xr:uid="{00000000-0005-0000-0000-0000ED030000}"/>
    <cellStyle name="見出し 1 2" xfId="869" xr:uid="{00000000-0005-0000-0000-0000EE030000}"/>
    <cellStyle name="見出し 1 2 2" xfId="870" xr:uid="{00000000-0005-0000-0000-0000EF030000}"/>
    <cellStyle name="見出し 1 20" xfId="871" xr:uid="{00000000-0005-0000-0000-0000F0030000}"/>
    <cellStyle name="見出し 1 21" xfId="872" xr:uid="{00000000-0005-0000-0000-0000F1030000}"/>
    <cellStyle name="見出し 1 22" xfId="873" xr:uid="{00000000-0005-0000-0000-0000F2030000}"/>
    <cellStyle name="見出し 1 23" xfId="874" xr:uid="{00000000-0005-0000-0000-0000F3030000}"/>
    <cellStyle name="見出し 1 24" xfId="875" xr:uid="{00000000-0005-0000-0000-0000F4030000}"/>
    <cellStyle name="見出し 1 25" xfId="876" xr:uid="{00000000-0005-0000-0000-0000F5030000}"/>
    <cellStyle name="見出し 1 3" xfId="877" xr:uid="{00000000-0005-0000-0000-0000F6030000}"/>
    <cellStyle name="見出し 1 3 2" xfId="878" xr:uid="{00000000-0005-0000-0000-0000F7030000}"/>
    <cellStyle name="見出し 1 4" xfId="879" xr:uid="{00000000-0005-0000-0000-0000F8030000}"/>
    <cellStyle name="見出し 1 5" xfId="880" xr:uid="{00000000-0005-0000-0000-0000F9030000}"/>
    <cellStyle name="見出し 1 6" xfId="881" xr:uid="{00000000-0005-0000-0000-0000FA030000}"/>
    <cellStyle name="見出し 1 7" xfId="882" xr:uid="{00000000-0005-0000-0000-0000FB030000}"/>
    <cellStyle name="見出し 1 8" xfId="883" xr:uid="{00000000-0005-0000-0000-0000FC030000}"/>
    <cellStyle name="見出し 1 9" xfId="884" xr:uid="{00000000-0005-0000-0000-0000FD030000}"/>
    <cellStyle name="見出し 2 10" xfId="885" xr:uid="{00000000-0005-0000-0000-0000FE030000}"/>
    <cellStyle name="見出し 2 11" xfId="886" xr:uid="{00000000-0005-0000-0000-0000FF030000}"/>
    <cellStyle name="見出し 2 12" xfId="887" xr:uid="{00000000-0005-0000-0000-000000040000}"/>
    <cellStyle name="見出し 2 13" xfId="888" xr:uid="{00000000-0005-0000-0000-000001040000}"/>
    <cellStyle name="見出し 2 14" xfId="889" xr:uid="{00000000-0005-0000-0000-000002040000}"/>
    <cellStyle name="見出し 2 15" xfId="890" xr:uid="{00000000-0005-0000-0000-000003040000}"/>
    <cellStyle name="見出し 2 16" xfId="891" xr:uid="{00000000-0005-0000-0000-000004040000}"/>
    <cellStyle name="見出し 2 17" xfId="892" xr:uid="{00000000-0005-0000-0000-000005040000}"/>
    <cellStyle name="見出し 2 18" xfId="893" xr:uid="{00000000-0005-0000-0000-000006040000}"/>
    <cellStyle name="見出し 2 19" xfId="894" xr:uid="{00000000-0005-0000-0000-000007040000}"/>
    <cellStyle name="見出し 2 2" xfId="895" xr:uid="{00000000-0005-0000-0000-000008040000}"/>
    <cellStyle name="見出し 2 2 2" xfId="896" xr:uid="{00000000-0005-0000-0000-000009040000}"/>
    <cellStyle name="見出し 2 20" xfId="897" xr:uid="{00000000-0005-0000-0000-00000A040000}"/>
    <cellStyle name="見出し 2 21" xfId="898" xr:uid="{00000000-0005-0000-0000-00000B040000}"/>
    <cellStyle name="見出し 2 22" xfId="899" xr:uid="{00000000-0005-0000-0000-00000C040000}"/>
    <cellStyle name="見出し 2 23" xfId="900" xr:uid="{00000000-0005-0000-0000-00000D040000}"/>
    <cellStyle name="見出し 2 24" xfId="901" xr:uid="{00000000-0005-0000-0000-00000E040000}"/>
    <cellStyle name="見出し 2 25" xfId="902" xr:uid="{00000000-0005-0000-0000-00000F040000}"/>
    <cellStyle name="見出し 2 3" xfId="903" xr:uid="{00000000-0005-0000-0000-000010040000}"/>
    <cellStyle name="見出し 2 3 2" xfId="904" xr:uid="{00000000-0005-0000-0000-000011040000}"/>
    <cellStyle name="見出し 2 4" xfId="905" xr:uid="{00000000-0005-0000-0000-000012040000}"/>
    <cellStyle name="見出し 2 5" xfId="906" xr:uid="{00000000-0005-0000-0000-000013040000}"/>
    <cellStyle name="見出し 2 6" xfId="907" xr:uid="{00000000-0005-0000-0000-000014040000}"/>
    <cellStyle name="見出し 2 7" xfId="908" xr:uid="{00000000-0005-0000-0000-000015040000}"/>
    <cellStyle name="見出し 2 8" xfId="909" xr:uid="{00000000-0005-0000-0000-000016040000}"/>
    <cellStyle name="見出し 2 9" xfId="910" xr:uid="{00000000-0005-0000-0000-000017040000}"/>
    <cellStyle name="見出し 3 10" xfId="911" xr:uid="{00000000-0005-0000-0000-000018040000}"/>
    <cellStyle name="見出し 3 11" xfId="912" xr:uid="{00000000-0005-0000-0000-000019040000}"/>
    <cellStyle name="見出し 3 12" xfId="913" xr:uid="{00000000-0005-0000-0000-00001A040000}"/>
    <cellStyle name="見出し 3 13" xfId="914" xr:uid="{00000000-0005-0000-0000-00001B040000}"/>
    <cellStyle name="見出し 3 14" xfId="915" xr:uid="{00000000-0005-0000-0000-00001C040000}"/>
    <cellStyle name="見出し 3 15" xfId="916" xr:uid="{00000000-0005-0000-0000-00001D040000}"/>
    <cellStyle name="見出し 3 16" xfId="917" xr:uid="{00000000-0005-0000-0000-00001E040000}"/>
    <cellStyle name="見出し 3 17" xfId="918" xr:uid="{00000000-0005-0000-0000-00001F040000}"/>
    <cellStyle name="見出し 3 18" xfId="919" xr:uid="{00000000-0005-0000-0000-000020040000}"/>
    <cellStyle name="見出し 3 19" xfId="920" xr:uid="{00000000-0005-0000-0000-000021040000}"/>
    <cellStyle name="見出し 3 2" xfId="921" xr:uid="{00000000-0005-0000-0000-000022040000}"/>
    <cellStyle name="見出し 3 2 2" xfId="922" xr:uid="{00000000-0005-0000-0000-000023040000}"/>
    <cellStyle name="見出し 3 20" xfId="923" xr:uid="{00000000-0005-0000-0000-000024040000}"/>
    <cellStyle name="見出し 3 21" xfId="924" xr:uid="{00000000-0005-0000-0000-000025040000}"/>
    <cellStyle name="見出し 3 22" xfId="925" xr:uid="{00000000-0005-0000-0000-000026040000}"/>
    <cellStyle name="見出し 3 23" xfId="926" xr:uid="{00000000-0005-0000-0000-000027040000}"/>
    <cellStyle name="見出し 3 24" xfId="927" xr:uid="{00000000-0005-0000-0000-000028040000}"/>
    <cellStyle name="見出し 3 25" xfId="928" xr:uid="{00000000-0005-0000-0000-000029040000}"/>
    <cellStyle name="見出し 3 3" xfId="929" xr:uid="{00000000-0005-0000-0000-00002A040000}"/>
    <cellStyle name="見出し 3 3 2" xfId="930" xr:uid="{00000000-0005-0000-0000-00002B040000}"/>
    <cellStyle name="見出し 3 4" xfId="931" xr:uid="{00000000-0005-0000-0000-00002C040000}"/>
    <cellStyle name="見出し 3 5" xfId="932" xr:uid="{00000000-0005-0000-0000-00002D040000}"/>
    <cellStyle name="見出し 3 6" xfId="933" xr:uid="{00000000-0005-0000-0000-00002E040000}"/>
    <cellStyle name="見出し 3 7" xfId="934" xr:uid="{00000000-0005-0000-0000-00002F040000}"/>
    <cellStyle name="見出し 3 8" xfId="935" xr:uid="{00000000-0005-0000-0000-000030040000}"/>
    <cellStyle name="見出し 3 9" xfId="936" xr:uid="{00000000-0005-0000-0000-000031040000}"/>
    <cellStyle name="見出し 4 10" xfId="937" xr:uid="{00000000-0005-0000-0000-000032040000}"/>
    <cellStyle name="見出し 4 11" xfId="938" xr:uid="{00000000-0005-0000-0000-000033040000}"/>
    <cellStyle name="見出し 4 12" xfId="939" xr:uid="{00000000-0005-0000-0000-000034040000}"/>
    <cellStyle name="見出し 4 13" xfId="940" xr:uid="{00000000-0005-0000-0000-000035040000}"/>
    <cellStyle name="見出し 4 14" xfId="941" xr:uid="{00000000-0005-0000-0000-000036040000}"/>
    <cellStyle name="見出し 4 15" xfId="942" xr:uid="{00000000-0005-0000-0000-000037040000}"/>
    <cellStyle name="見出し 4 16" xfId="943" xr:uid="{00000000-0005-0000-0000-000038040000}"/>
    <cellStyle name="見出し 4 17" xfId="944" xr:uid="{00000000-0005-0000-0000-000039040000}"/>
    <cellStyle name="見出し 4 18" xfId="945" xr:uid="{00000000-0005-0000-0000-00003A040000}"/>
    <cellStyle name="見出し 4 19" xfId="946" xr:uid="{00000000-0005-0000-0000-00003B040000}"/>
    <cellStyle name="見出し 4 2" xfId="947" xr:uid="{00000000-0005-0000-0000-00003C040000}"/>
    <cellStyle name="見出し 4 2 2" xfId="948" xr:uid="{00000000-0005-0000-0000-00003D040000}"/>
    <cellStyle name="見出し 4 20" xfId="949" xr:uid="{00000000-0005-0000-0000-00003E040000}"/>
    <cellStyle name="見出し 4 21" xfId="950" xr:uid="{00000000-0005-0000-0000-00003F040000}"/>
    <cellStyle name="見出し 4 22" xfId="951" xr:uid="{00000000-0005-0000-0000-000040040000}"/>
    <cellStyle name="見出し 4 23" xfId="952" xr:uid="{00000000-0005-0000-0000-000041040000}"/>
    <cellStyle name="見出し 4 24" xfId="953" xr:uid="{00000000-0005-0000-0000-000042040000}"/>
    <cellStyle name="見出し 4 25" xfId="954" xr:uid="{00000000-0005-0000-0000-000043040000}"/>
    <cellStyle name="見出し 4 3" xfId="955" xr:uid="{00000000-0005-0000-0000-000044040000}"/>
    <cellStyle name="見出し 4 3 2" xfId="956" xr:uid="{00000000-0005-0000-0000-000045040000}"/>
    <cellStyle name="見出し 4 4" xfId="957" xr:uid="{00000000-0005-0000-0000-000046040000}"/>
    <cellStyle name="見出し 4 5" xfId="958" xr:uid="{00000000-0005-0000-0000-000047040000}"/>
    <cellStyle name="見出し 4 6" xfId="959" xr:uid="{00000000-0005-0000-0000-000048040000}"/>
    <cellStyle name="見出し 4 7" xfId="960" xr:uid="{00000000-0005-0000-0000-000049040000}"/>
    <cellStyle name="見出し 4 8" xfId="961" xr:uid="{00000000-0005-0000-0000-00004A040000}"/>
    <cellStyle name="見出し 4 9" xfId="962" xr:uid="{00000000-0005-0000-0000-00004B040000}"/>
    <cellStyle name="集計 10" xfId="963" xr:uid="{00000000-0005-0000-0000-00004C040000}"/>
    <cellStyle name="集計 11" xfId="964" xr:uid="{00000000-0005-0000-0000-00004D040000}"/>
    <cellStyle name="集計 12" xfId="965" xr:uid="{00000000-0005-0000-0000-00004E040000}"/>
    <cellStyle name="集計 13" xfId="966" xr:uid="{00000000-0005-0000-0000-00004F040000}"/>
    <cellStyle name="集計 14" xfId="967" xr:uid="{00000000-0005-0000-0000-000050040000}"/>
    <cellStyle name="集計 15" xfId="968" xr:uid="{00000000-0005-0000-0000-000051040000}"/>
    <cellStyle name="集計 16" xfId="969" xr:uid="{00000000-0005-0000-0000-000052040000}"/>
    <cellStyle name="集計 17" xfId="970" xr:uid="{00000000-0005-0000-0000-000053040000}"/>
    <cellStyle name="集計 18" xfId="971" xr:uid="{00000000-0005-0000-0000-000054040000}"/>
    <cellStyle name="集計 19" xfId="972" xr:uid="{00000000-0005-0000-0000-000055040000}"/>
    <cellStyle name="集計 2" xfId="973" xr:uid="{00000000-0005-0000-0000-000056040000}"/>
    <cellStyle name="集計 2 2" xfId="974" xr:uid="{00000000-0005-0000-0000-000057040000}"/>
    <cellStyle name="集計 2 2 2" xfId="975" xr:uid="{00000000-0005-0000-0000-000058040000}"/>
    <cellStyle name="集計 2 2 2 2" xfId="1439" xr:uid="{00000000-0005-0000-0000-000059040000}"/>
    <cellStyle name="集計 2 2 2 2 2" xfId="1440" xr:uid="{00000000-0005-0000-0000-00005A040000}"/>
    <cellStyle name="集計 2 2 2 3" xfId="1441" xr:uid="{00000000-0005-0000-0000-00005B040000}"/>
    <cellStyle name="集計 2 2 3" xfId="976" xr:uid="{00000000-0005-0000-0000-00005C040000}"/>
    <cellStyle name="集計 2 2 3 2" xfId="1442" xr:uid="{00000000-0005-0000-0000-00005D040000}"/>
    <cellStyle name="集計 2 2 4" xfId="1654" xr:uid="{00000000-0005-0000-0000-00005E040000}"/>
    <cellStyle name="集計 2 2 4 2" xfId="1655" xr:uid="{00000000-0005-0000-0000-00005F040000}"/>
    <cellStyle name="集計 2 2 5" xfId="1656" xr:uid="{00000000-0005-0000-0000-000060040000}"/>
    <cellStyle name="集計 2 2 5 2" xfId="1657" xr:uid="{00000000-0005-0000-0000-000061040000}"/>
    <cellStyle name="集計 2 2 6" xfId="1658" xr:uid="{00000000-0005-0000-0000-000062040000}"/>
    <cellStyle name="集計 20" xfId="977" xr:uid="{00000000-0005-0000-0000-000063040000}"/>
    <cellStyle name="集計 21" xfId="978" xr:uid="{00000000-0005-0000-0000-000064040000}"/>
    <cellStyle name="集計 22" xfId="979" xr:uid="{00000000-0005-0000-0000-000065040000}"/>
    <cellStyle name="集計 23" xfId="980" xr:uid="{00000000-0005-0000-0000-000066040000}"/>
    <cellStyle name="集計 24" xfId="981" xr:uid="{00000000-0005-0000-0000-000067040000}"/>
    <cellStyle name="集計 25" xfId="982" xr:uid="{00000000-0005-0000-0000-000068040000}"/>
    <cellStyle name="集計 3" xfId="983" xr:uid="{00000000-0005-0000-0000-000069040000}"/>
    <cellStyle name="集計 3 2" xfId="984" xr:uid="{00000000-0005-0000-0000-00006A040000}"/>
    <cellStyle name="集計 3 2 2" xfId="1443" xr:uid="{00000000-0005-0000-0000-00006B040000}"/>
    <cellStyle name="集計 3 2 2 2" xfId="1444" xr:uid="{00000000-0005-0000-0000-00006C040000}"/>
    <cellStyle name="集計 3 2 3" xfId="1445" xr:uid="{00000000-0005-0000-0000-00006D040000}"/>
    <cellStyle name="集計 3 3" xfId="985" xr:uid="{00000000-0005-0000-0000-00006E040000}"/>
    <cellStyle name="集計 3 3 2" xfId="1446" xr:uid="{00000000-0005-0000-0000-00006F040000}"/>
    <cellStyle name="集計 3 4" xfId="1659" xr:uid="{00000000-0005-0000-0000-000070040000}"/>
    <cellStyle name="集計 3 4 2" xfId="1660" xr:uid="{00000000-0005-0000-0000-000071040000}"/>
    <cellStyle name="集計 3 5" xfId="1661" xr:uid="{00000000-0005-0000-0000-000072040000}"/>
    <cellStyle name="集計 3 5 2" xfId="1662" xr:uid="{00000000-0005-0000-0000-000073040000}"/>
    <cellStyle name="集計 3 6" xfId="1663" xr:uid="{00000000-0005-0000-0000-000074040000}"/>
    <cellStyle name="集計 4" xfId="986" xr:uid="{00000000-0005-0000-0000-000075040000}"/>
    <cellStyle name="集計 4 2" xfId="987" xr:uid="{00000000-0005-0000-0000-000076040000}"/>
    <cellStyle name="集計 4 2 2" xfId="1447" xr:uid="{00000000-0005-0000-0000-000077040000}"/>
    <cellStyle name="集計 4 2 2 2" xfId="1448" xr:uid="{00000000-0005-0000-0000-000078040000}"/>
    <cellStyle name="集計 4 2 3" xfId="1449" xr:uid="{00000000-0005-0000-0000-000079040000}"/>
    <cellStyle name="集計 4 3" xfId="988" xr:uid="{00000000-0005-0000-0000-00007A040000}"/>
    <cellStyle name="集計 4 3 2" xfId="1450" xr:uid="{00000000-0005-0000-0000-00007B040000}"/>
    <cellStyle name="集計 4 4" xfId="1664" xr:uid="{00000000-0005-0000-0000-00007C040000}"/>
    <cellStyle name="集計 4 4 2" xfId="1665" xr:uid="{00000000-0005-0000-0000-00007D040000}"/>
    <cellStyle name="集計 4 5" xfId="1666" xr:uid="{00000000-0005-0000-0000-00007E040000}"/>
    <cellStyle name="集計 4 5 2" xfId="1667" xr:uid="{00000000-0005-0000-0000-00007F040000}"/>
    <cellStyle name="集計 4 6" xfId="1668" xr:uid="{00000000-0005-0000-0000-000080040000}"/>
    <cellStyle name="集計 5" xfId="989" xr:uid="{00000000-0005-0000-0000-000081040000}"/>
    <cellStyle name="集計 6" xfId="990" xr:uid="{00000000-0005-0000-0000-000082040000}"/>
    <cellStyle name="集計 7" xfId="991" xr:uid="{00000000-0005-0000-0000-000083040000}"/>
    <cellStyle name="集計 8" xfId="992" xr:uid="{00000000-0005-0000-0000-000084040000}"/>
    <cellStyle name="集計 9" xfId="993" xr:uid="{00000000-0005-0000-0000-000085040000}"/>
    <cellStyle name="出力 10" xfId="994" xr:uid="{00000000-0005-0000-0000-000086040000}"/>
    <cellStyle name="出力 11" xfId="995" xr:uid="{00000000-0005-0000-0000-000087040000}"/>
    <cellStyle name="出力 12" xfId="996" xr:uid="{00000000-0005-0000-0000-000088040000}"/>
    <cellStyle name="出力 13" xfId="997" xr:uid="{00000000-0005-0000-0000-000089040000}"/>
    <cellStyle name="出力 14" xfId="998" xr:uid="{00000000-0005-0000-0000-00008A040000}"/>
    <cellStyle name="出力 15" xfId="999" xr:uid="{00000000-0005-0000-0000-00008B040000}"/>
    <cellStyle name="出力 16" xfId="1000" xr:uid="{00000000-0005-0000-0000-00008C040000}"/>
    <cellStyle name="出力 17" xfId="1001" xr:uid="{00000000-0005-0000-0000-00008D040000}"/>
    <cellStyle name="出力 18" xfId="1002" xr:uid="{00000000-0005-0000-0000-00008E040000}"/>
    <cellStyle name="出力 19" xfId="1003" xr:uid="{00000000-0005-0000-0000-00008F040000}"/>
    <cellStyle name="出力 2" xfId="1004" xr:uid="{00000000-0005-0000-0000-000090040000}"/>
    <cellStyle name="出力 2 2" xfId="1005" xr:uid="{00000000-0005-0000-0000-000091040000}"/>
    <cellStyle name="出力 2 2 2" xfId="1006" xr:uid="{00000000-0005-0000-0000-000092040000}"/>
    <cellStyle name="出力 2 2 2 2" xfId="1451" xr:uid="{00000000-0005-0000-0000-000093040000}"/>
    <cellStyle name="出力 2 2 2 2 2" xfId="1452" xr:uid="{00000000-0005-0000-0000-000094040000}"/>
    <cellStyle name="出力 2 2 2 3" xfId="1453" xr:uid="{00000000-0005-0000-0000-000095040000}"/>
    <cellStyle name="出力 2 2 3" xfId="1007" xr:uid="{00000000-0005-0000-0000-000096040000}"/>
    <cellStyle name="出力 2 2 3 2" xfId="1454" xr:uid="{00000000-0005-0000-0000-000097040000}"/>
    <cellStyle name="出力 2 2 4" xfId="1567" xr:uid="{00000000-0005-0000-0000-000098040000}"/>
    <cellStyle name="出力 2 2 4 2" xfId="1669" xr:uid="{00000000-0005-0000-0000-000099040000}"/>
    <cellStyle name="出力 2 2 5" xfId="1670" xr:uid="{00000000-0005-0000-0000-00009A040000}"/>
    <cellStyle name="出力 2 2 5 2" xfId="1671" xr:uid="{00000000-0005-0000-0000-00009B040000}"/>
    <cellStyle name="出力 2 2 6" xfId="1672" xr:uid="{00000000-0005-0000-0000-00009C040000}"/>
    <cellStyle name="出力 20" xfId="1008" xr:uid="{00000000-0005-0000-0000-00009D040000}"/>
    <cellStyle name="出力 21" xfId="1009" xr:uid="{00000000-0005-0000-0000-00009E040000}"/>
    <cellStyle name="出力 22" xfId="1010" xr:uid="{00000000-0005-0000-0000-00009F040000}"/>
    <cellStyle name="出力 23" xfId="1011" xr:uid="{00000000-0005-0000-0000-0000A0040000}"/>
    <cellStyle name="出力 24" xfId="1012" xr:uid="{00000000-0005-0000-0000-0000A1040000}"/>
    <cellStyle name="出力 25" xfId="1013" xr:uid="{00000000-0005-0000-0000-0000A2040000}"/>
    <cellStyle name="出力 3" xfId="1014" xr:uid="{00000000-0005-0000-0000-0000A3040000}"/>
    <cellStyle name="出力 3 2" xfId="1015" xr:uid="{00000000-0005-0000-0000-0000A4040000}"/>
    <cellStyle name="出力 3 2 2" xfId="1455" xr:uid="{00000000-0005-0000-0000-0000A5040000}"/>
    <cellStyle name="出力 3 2 2 2" xfId="1456" xr:uid="{00000000-0005-0000-0000-0000A6040000}"/>
    <cellStyle name="出力 3 2 3" xfId="1457" xr:uid="{00000000-0005-0000-0000-0000A7040000}"/>
    <cellStyle name="出力 3 3" xfId="1016" xr:uid="{00000000-0005-0000-0000-0000A8040000}"/>
    <cellStyle name="出力 3 3 2" xfId="1458" xr:uid="{00000000-0005-0000-0000-0000A9040000}"/>
    <cellStyle name="出力 3 4" xfId="1568" xr:uid="{00000000-0005-0000-0000-0000AA040000}"/>
    <cellStyle name="出力 3 4 2" xfId="1673" xr:uid="{00000000-0005-0000-0000-0000AB040000}"/>
    <cellStyle name="出力 3 5" xfId="1674" xr:uid="{00000000-0005-0000-0000-0000AC040000}"/>
    <cellStyle name="出力 3 5 2" xfId="1675" xr:uid="{00000000-0005-0000-0000-0000AD040000}"/>
    <cellStyle name="出力 3 6" xfId="1676" xr:uid="{00000000-0005-0000-0000-0000AE040000}"/>
    <cellStyle name="出力 4" xfId="1017" xr:uid="{00000000-0005-0000-0000-0000AF040000}"/>
    <cellStyle name="出力 4 2" xfId="1018" xr:uid="{00000000-0005-0000-0000-0000B0040000}"/>
    <cellStyle name="出力 4 2 2" xfId="1459" xr:uid="{00000000-0005-0000-0000-0000B1040000}"/>
    <cellStyle name="出力 4 2 2 2" xfId="1460" xr:uid="{00000000-0005-0000-0000-0000B2040000}"/>
    <cellStyle name="出力 4 2 3" xfId="1461" xr:uid="{00000000-0005-0000-0000-0000B3040000}"/>
    <cellStyle name="出力 4 3" xfId="1019" xr:uid="{00000000-0005-0000-0000-0000B4040000}"/>
    <cellStyle name="出力 4 3 2" xfId="1462" xr:uid="{00000000-0005-0000-0000-0000B5040000}"/>
    <cellStyle name="出力 4 4" xfId="1569" xr:uid="{00000000-0005-0000-0000-0000B6040000}"/>
    <cellStyle name="出力 4 4 2" xfId="1677" xr:uid="{00000000-0005-0000-0000-0000B7040000}"/>
    <cellStyle name="出力 4 5" xfId="1678" xr:uid="{00000000-0005-0000-0000-0000B8040000}"/>
    <cellStyle name="出力 4 5 2" xfId="1679" xr:uid="{00000000-0005-0000-0000-0000B9040000}"/>
    <cellStyle name="出力 4 6" xfId="1680" xr:uid="{00000000-0005-0000-0000-0000BA040000}"/>
    <cellStyle name="出力 5" xfId="1020" xr:uid="{00000000-0005-0000-0000-0000BB040000}"/>
    <cellStyle name="出力 6" xfId="1021" xr:uid="{00000000-0005-0000-0000-0000BC040000}"/>
    <cellStyle name="出力 7" xfId="1022" xr:uid="{00000000-0005-0000-0000-0000BD040000}"/>
    <cellStyle name="出力 8" xfId="1023" xr:uid="{00000000-0005-0000-0000-0000BE040000}"/>
    <cellStyle name="出力 9" xfId="1024" xr:uid="{00000000-0005-0000-0000-0000BF040000}"/>
    <cellStyle name="説明文 10" xfId="1025" xr:uid="{00000000-0005-0000-0000-0000C0040000}"/>
    <cellStyle name="説明文 11" xfId="1026" xr:uid="{00000000-0005-0000-0000-0000C1040000}"/>
    <cellStyle name="説明文 12" xfId="1027" xr:uid="{00000000-0005-0000-0000-0000C2040000}"/>
    <cellStyle name="説明文 13" xfId="1028" xr:uid="{00000000-0005-0000-0000-0000C3040000}"/>
    <cellStyle name="説明文 14" xfId="1029" xr:uid="{00000000-0005-0000-0000-0000C4040000}"/>
    <cellStyle name="説明文 15" xfId="1030" xr:uid="{00000000-0005-0000-0000-0000C5040000}"/>
    <cellStyle name="説明文 16" xfId="1031" xr:uid="{00000000-0005-0000-0000-0000C6040000}"/>
    <cellStyle name="説明文 17" xfId="1032" xr:uid="{00000000-0005-0000-0000-0000C7040000}"/>
    <cellStyle name="説明文 18" xfId="1033" xr:uid="{00000000-0005-0000-0000-0000C8040000}"/>
    <cellStyle name="説明文 19" xfId="1034" xr:uid="{00000000-0005-0000-0000-0000C9040000}"/>
    <cellStyle name="説明文 2" xfId="1035" xr:uid="{00000000-0005-0000-0000-0000CA040000}"/>
    <cellStyle name="説明文 2 2" xfId="1036" xr:uid="{00000000-0005-0000-0000-0000CB040000}"/>
    <cellStyle name="説明文 20" xfId="1037" xr:uid="{00000000-0005-0000-0000-0000CC040000}"/>
    <cellStyle name="説明文 21" xfId="1038" xr:uid="{00000000-0005-0000-0000-0000CD040000}"/>
    <cellStyle name="説明文 22" xfId="1039" xr:uid="{00000000-0005-0000-0000-0000CE040000}"/>
    <cellStyle name="説明文 23" xfId="1040" xr:uid="{00000000-0005-0000-0000-0000CF040000}"/>
    <cellStyle name="説明文 24" xfId="1041" xr:uid="{00000000-0005-0000-0000-0000D0040000}"/>
    <cellStyle name="説明文 25" xfId="1042" xr:uid="{00000000-0005-0000-0000-0000D1040000}"/>
    <cellStyle name="説明文 3" xfId="1043" xr:uid="{00000000-0005-0000-0000-0000D2040000}"/>
    <cellStyle name="説明文 3 2" xfId="1044" xr:uid="{00000000-0005-0000-0000-0000D3040000}"/>
    <cellStyle name="説明文 4" xfId="1045" xr:uid="{00000000-0005-0000-0000-0000D4040000}"/>
    <cellStyle name="説明文 5" xfId="1046" xr:uid="{00000000-0005-0000-0000-0000D5040000}"/>
    <cellStyle name="説明文 6" xfId="1047" xr:uid="{00000000-0005-0000-0000-0000D6040000}"/>
    <cellStyle name="説明文 7" xfId="1048" xr:uid="{00000000-0005-0000-0000-0000D7040000}"/>
    <cellStyle name="説明文 8" xfId="1049" xr:uid="{00000000-0005-0000-0000-0000D8040000}"/>
    <cellStyle name="説明文 9" xfId="1050" xr:uid="{00000000-0005-0000-0000-0000D9040000}"/>
    <cellStyle name="通貨 2" xfId="1051" xr:uid="{00000000-0005-0000-0000-0000DA040000}"/>
    <cellStyle name="通貨 3" xfId="1052" xr:uid="{00000000-0005-0000-0000-0000DB040000}"/>
    <cellStyle name="通貨 3 2" xfId="1053" xr:uid="{00000000-0005-0000-0000-0000DC040000}"/>
    <cellStyle name="入力 10" xfId="1054" xr:uid="{00000000-0005-0000-0000-0000DD040000}"/>
    <cellStyle name="入力 11" xfId="1055" xr:uid="{00000000-0005-0000-0000-0000DE040000}"/>
    <cellStyle name="入力 12" xfId="1056" xr:uid="{00000000-0005-0000-0000-0000DF040000}"/>
    <cellStyle name="入力 13" xfId="1057" xr:uid="{00000000-0005-0000-0000-0000E0040000}"/>
    <cellStyle name="入力 14" xfId="1058" xr:uid="{00000000-0005-0000-0000-0000E1040000}"/>
    <cellStyle name="入力 15" xfId="1059" xr:uid="{00000000-0005-0000-0000-0000E2040000}"/>
    <cellStyle name="入力 16" xfId="1060" xr:uid="{00000000-0005-0000-0000-0000E3040000}"/>
    <cellStyle name="入力 17" xfId="1061" xr:uid="{00000000-0005-0000-0000-0000E4040000}"/>
    <cellStyle name="入力 18" xfId="1062" xr:uid="{00000000-0005-0000-0000-0000E5040000}"/>
    <cellStyle name="入力 19" xfId="1063" xr:uid="{00000000-0005-0000-0000-0000E6040000}"/>
    <cellStyle name="入力 2" xfId="1064" xr:uid="{00000000-0005-0000-0000-0000E7040000}"/>
    <cellStyle name="入力 2 2" xfId="1065" xr:uid="{00000000-0005-0000-0000-0000E8040000}"/>
    <cellStyle name="入力 2 2 2" xfId="1066" xr:uid="{00000000-0005-0000-0000-0000E9040000}"/>
    <cellStyle name="入力 2 2 2 2" xfId="1463" xr:uid="{00000000-0005-0000-0000-0000EA040000}"/>
    <cellStyle name="入力 2 2 2 2 2" xfId="1464" xr:uid="{00000000-0005-0000-0000-0000EB040000}"/>
    <cellStyle name="入力 2 2 2 3" xfId="1465" xr:uid="{00000000-0005-0000-0000-0000EC040000}"/>
    <cellStyle name="入力 2 2 3" xfId="1067" xr:uid="{00000000-0005-0000-0000-0000ED040000}"/>
    <cellStyle name="入力 2 2 3 2" xfId="1466" xr:uid="{00000000-0005-0000-0000-0000EE040000}"/>
    <cellStyle name="入力 2 2 4" xfId="1681" xr:uid="{00000000-0005-0000-0000-0000EF040000}"/>
    <cellStyle name="入力 2 2 4 2" xfId="1682" xr:uid="{00000000-0005-0000-0000-0000F0040000}"/>
    <cellStyle name="入力 2 2 5" xfId="1683" xr:uid="{00000000-0005-0000-0000-0000F1040000}"/>
    <cellStyle name="入力 2 2 6" xfId="1684" xr:uid="{00000000-0005-0000-0000-0000F2040000}"/>
    <cellStyle name="入力 2 2 6 2" xfId="1685" xr:uid="{00000000-0005-0000-0000-0000F3040000}"/>
    <cellStyle name="入力 20" xfId="1068" xr:uid="{00000000-0005-0000-0000-0000F4040000}"/>
    <cellStyle name="入力 21" xfId="1069" xr:uid="{00000000-0005-0000-0000-0000F5040000}"/>
    <cellStyle name="入力 22" xfId="1070" xr:uid="{00000000-0005-0000-0000-0000F6040000}"/>
    <cellStyle name="入力 23" xfId="1071" xr:uid="{00000000-0005-0000-0000-0000F7040000}"/>
    <cellStyle name="入力 24" xfId="1072" xr:uid="{00000000-0005-0000-0000-0000F8040000}"/>
    <cellStyle name="入力 25" xfId="1073" xr:uid="{00000000-0005-0000-0000-0000F9040000}"/>
    <cellStyle name="入力 3" xfId="1074" xr:uid="{00000000-0005-0000-0000-0000FA040000}"/>
    <cellStyle name="入力 3 2" xfId="1075" xr:uid="{00000000-0005-0000-0000-0000FB040000}"/>
    <cellStyle name="入力 3 2 2" xfId="1467" xr:uid="{00000000-0005-0000-0000-0000FC040000}"/>
    <cellStyle name="入力 3 2 2 2" xfId="1468" xr:uid="{00000000-0005-0000-0000-0000FD040000}"/>
    <cellStyle name="入力 3 2 3" xfId="1469" xr:uid="{00000000-0005-0000-0000-0000FE040000}"/>
    <cellStyle name="入力 3 3" xfId="1076" xr:uid="{00000000-0005-0000-0000-0000FF040000}"/>
    <cellStyle name="入力 3 3 2" xfId="1470" xr:uid="{00000000-0005-0000-0000-000000050000}"/>
    <cellStyle name="入力 3 4" xfId="1686" xr:uid="{00000000-0005-0000-0000-000001050000}"/>
    <cellStyle name="入力 3 4 2" xfId="1687" xr:uid="{00000000-0005-0000-0000-000002050000}"/>
    <cellStyle name="入力 3 5" xfId="1688" xr:uid="{00000000-0005-0000-0000-000003050000}"/>
    <cellStyle name="入力 3 6" xfId="1689" xr:uid="{00000000-0005-0000-0000-000004050000}"/>
    <cellStyle name="入力 3 6 2" xfId="1690" xr:uid="{00000000-0005-0000-0000-000005050000}"/>
    <cellStyle name="入力 4" xfId="1077" xr:uid="{00000000-0005-0000-0000-000006050000}"/>
    <cellStyle name="入力 4 2" xfId="1078" xr:uid="{00000000-0005-0000-0000-000007050000}"/>
    <cellStyle name="入力 4 2 2" xfId="1471" xr:uid="{00000000-0005-0000-0000-000008050000}"/>
    <cellStyle name="入力 4 2 2 2" xfId="1472" xr:uid="{00000000-0005-0000-0000-000009050000}"/>
    <cellStyle name="入力 4 2 3" xfId="1473" xr:uid="{00000000-0005-0000-0000-00000A050000}"/>
    <cellStyle name="入力 4 3" xfId="1079" xr:uid="{00000000-0005-0000-0000-00000B050000}"/>
    <cellStyle name="入力 4 3 2" xfId="1474" xr:uid="{00000000-0005-0000-0000-00000C050000}"/>
    <cellStyle name="入力 4 4" xfId="1691" xr:uid="{00000000-0005-0000-0000-00000D050000}"/>
    <cellStyle name="入力 4 4 2" xfId="1692" xr:uid="{00000000-0005-0000-0000-00000E050000}"/>
    <cellStyle name="入力 4 5" xfId="1693" xr:uid="{00000000-0005-0000-0000-00000F050000}"/>
    <cellStyle name="入力 4 6" xfId="1694" xr:uid="{00000000-0005-0000-0000-000010050000}"/>
    <cellStyle name="入力 4 6 2" xfId="1695" xr:uid="{00000000-0005-0000-0000-000011050000}"/>
    <cellStyle name="入力 5" xfId="1080" xr:uid="{00000000-0005-0000-0000-000012050000}"/>
    <cellStyle name="入力 6" xfId="1081" xr:uid="{00000000-0005-0000-0000-000013050000}"/>
    <cellStyle name="入力 7" xfId="1082" xr:uid="{00000000-0005-0000-0000-000014050000}"/>
    <cellStyle name="入力 8" xfId="1083" xr:uid="{00000000-0005-0000-0000-000015050000}"/>
    <cellStyle name="入力 9" xfId="1084" xr:uid="{00000000-0005-0000-0000-000016050000}"/>
    <cellStyle name="標準" xfId="0" builtinId="0"/>
    <cellStyle name="標準 10" xfId="1085" xr:uid="{00000000-0005-0000-0000-000018050000}"/>
    <cellStyle name="標準 10 10" xfId="1475" xr:uid="{00000000-0005-0000-0000-000019050000}"/>
    <cellStyle name="標準 10 11" xfId="1476" xr:uid="{00000000-0005-0000-0000-00001A050000}"/>
    <cellStyle name="標準 10 12" xfId="1477" xr:uid="{00000000-0005-0000-0000-00001B050000}"/>
    <cellStyle name="標準 10 2" xfId="1086" xr:uid="{00000000-0005-0000-0000-00001C050000}"/>
    <cellStyle name="標準 10 3" xfId="1087" xr:uid="{00000000-0005-0000-0000-00001D050000}"/>
    <cellStyle name="標準 10 4" xfId="1088" xr:uid="{00000000-0005-0000-0000-00001E050000}"/>
    <cellStyle name="標準 10 4 2" xfId="1478" xr:uid="{00000000-0005-0000-0000-00001F050000}"/>
    <cellStyle name="標準 10 4 2 2" xfId="1479" xr:uid="{00000000-0005-0000-0000-000020050000}"/>
    <cellStyle name="標準 10 4 2 2 2" xfId="1480" xr:uid="{00000000-0005-0000-0000-000021050000}"/>
    <cellStyle name="標準 10 4 2 2 2 2" xfId="1481" xr:uid="{00000000-0005-0000-0000-000022050000}"/>
    <cellStyle name="標準 10 4 2 2 2 2 2" xfId="1482" xr:uid="{00000000-0005-0000-0000-000023050000}"/>
    <cellStyle name="標準 10 4 2 2 2 2 2 2" xfId="1483" xr:uid="{00000000-0005-0000-0000-000024050000}"/>
    <cellStyle name="標準 10 4 3" xfId="1484" xr:uid="{00000000-0005-0000-0000-000025050000}"/>
    <cellStyle name="標準 10 4 3 2" xfId="1485" xr:uid="{00000000-0005-0000-0000-000026050000}"/>
    <cellStyle name="標準 10 5" xfId="1089" xr:uid="{00000000-0005-0000-0000-000027050000}"/>
    <cellStyle name="標準 10 6" xfId="1486" xr:uid="{00000000-0005-0000-0000-000028050000}"/>
    <cellStyle name="標準 10 6 2" xfId="1487" xr:uid="{00000000-0005-0000-0000-000029050000}"/>
    <cellStyle name="標準 10 6 2 2" xfId="1488" xr:uid="{00000000-0005-0000-0000-00002A050000}"/>
    <cellStyle name="標準 10 6 2 3" xfId="1489" xr:uid="{00000000-0005-0000-0000-00002B050000}"/>
    <cellStyle name="標準 10 6 2 3 2" xfId="1387" xr:uid="{00000000-0005-0000-0000-00002C050000}"/>
    <cellStyle name="標準 10 7" xfId="1490" xr:uid="{00000000-0005-0000-0000-00002D050000}"/>
    <cellStyle name="標準 10 8" xfId="1491" xr:uid="{00000000-0005-0000-0000-00002E050000}"/>
    <cellStyle name="標準 10 8 2" xfId="1492" xr:uid="{00000000-0005-0000-0000-00002F050000}"/>
    <cellStyle name="標準 10 8 2 2" xfId="1493" xr:uid="{00000000-0005-0000-0000-000030050000}"/>
    <cellStyle name="標準 10 8 2 2 2" xfId="1494" xr:uid="{00000000-0005-0000-0000-000031050000}"/>
    <cellStyle name="標準 10 8 2 2 3" xfId="1495" xr:uid="{00000000-0005-0000-0000-000032050000}"/>
    <cellStyle name="標準 10 8 2 2 3 2" xfId="1388" xr:uid="{00000000-0005-0000-0000-000033050000}"/>
    <cellStyle name="標準 10 8 2 2 3 2 2" xfId="1496" xr:uid="{00000000-0005-0000-0000-000034050000}"/>
    <cellStyle name="標準 10 8 2 3" xfId="1497" xr:uid="{00000000-0005-0000-0000-000035050000}"/>
    <cellStyle name="標準 10 8 2 4" xfId="1498" xr:uid="{00000000-0005-0000-0000-000036050000}"/>
    <cellStyle name="標準 10 8 2 4 2" xfId="1499" xr:uid="{00000000-0005-0000-0000-000037050000}"/>
    <cellStyle name="標準 10 8 2 4 2 2" xfId="1500" xr:uid="{00000000-0005-0000-0000-000038050000}"/>
    <cellStyle name="標準 10 8 3" xfId="1501" xr:uid="{00000000-0005-0000-0000-000039050000}"/>
    <cellStyle name="標準 10 8 4" xfId="1502" xr:uid="{00000000-0005-0000-0000-00003A050000}"/>
    <cellStyle name="標準 10 8 4 2" xfId="1503" xr:uid="{00000000-0005-0000-0000-00003B050000}"/>
    <cellStyle name="標準 10 8 4 2 2" xfId="1504" xr:uid="{00000000-0005-0000-0000-00003C050000}"/>
    <cellStyle name="標準 10 8 4 2 3" xfId="1505" xr:uid="{00000000-0005-0000-0000-00003D050000}"/>
    <cellStyle name="標準 10 9" xfId="1506" xr:uid="{00000000-0005-0000-0000-00003E050000}"/>
    <cellStyle name="標準 10 9 2" xfId="1507" xr:uid="{00000000-0005-0000-0000-00003F050000}"/>
    <cellStyle name="標準 10 9 3" xfId="1508" xr:uid="{00000000-0005-0000-0000-000040050000}"/>
    <cellStyle name="標準 10 9 3 2" xfId="1509" xr:uid="{00000000-0005-0000-0000-000041050000}"/>
    <cellStyle name="標準 11" xfId="1090" xr:uid="{00000000-0005-0000-0000-000042050000}"/>
    <cellStyle name="標準 11 2" xfId="1091" xr:uid="{00000000-0005-0000-0000-000043050000}"/>
    <cellStyle name="標準 11 2 2" xfId="1696" xr:uid="{00000000-0005-0000-0000-000044050000}"/>
    <cellStyle name="標準 11 3" xfId="1092" xr:uid="{00000000-0005-0000-0000-000045050000}"/>
    <cellStyle name="標準 11 4" xfId="1093" xr:uid="{00000000-0005-0000-0000-000046050000}"/>
    <cellStyle name="標準 12" xfId="1383" xr:uid="{00000000-0005-0000-0000-000047050000}"/>
    <cellStyle name="標準 12 2" xfId="1094" xr:uid="{00000000-0005-0000-0000-000048050000}"/>
    <cellStyle name="標準 12 3" xfId="1095" xr:uid="{00000000-0005-0000-0000-000049050000}"/>
    <cellStyle name="標準 12 4" xfId="1697" xr:uid="{00000000-0005-0000-0000-00004A050000}"/>
    <cellStyle name="標準 13" xfId="1096" xr:uid="{00000000-0005-0000-0000-00004B050000}"/>
    <cellStyle name="標準 13 2" xfId="1097" xr:uid="{00000000-0005-0000-0000-00004C050000}"/>
    <cellStyle name="標準 14" xfId="1384" xr:uid="{00000000-0005-0000-0000-00004D050000}"/>
    <cellStyle name="標準 14 2" xfId="1098" xr:uid="{00000000-0005-0000-0000-00004E050000}"/>
    <cellStyle name="標準 14 3" xfId="1099" xr:uid="{00000000-0005-0000-0000-00004F050000}"/>
    <cellStyle name="標準 14 4" xfId="1100" xr:uid="{00000000-0005-0000-0000-000050050000}"/>
    <cellStyle name="標準 14 5" xfId="1101" xr:uid="{00000000-0005-0000-0000-000051050000}"/>
    <cellStyle name="標準 14 6" xfId="1102" xr:uid="{00000000-0005-0000-0000-000052050000}"/>
    <cellStyle name="標準 14 7" xfId="1103" xr:uid="{00000000-0005-0000-0000-000053050000}"/>
    <cellStyle name="標準 14 8" xfId="1104" xr:uid="{00000000-0005-0000-0000-000054050000}"/>
    <cellStyle name="標準 15" xfId="1105" xr:uid="{00000000-0005-0000-0000-000055050000}"/>
    <cellStyle name="標準 15 2" xfId="1106" xr:uid="{00000000-0005-0000-0000-000056050000}"/>
    <cellStyle name="標準 15 3" xfId="1107" xr:uid="{00000000-0005-0000-0000-000057050000}"/>
    <cellStyle name="標準 15 4" xfId="1108" xr:uid="{00000000-0005-0000-0000-000058050000}"/>
    <cellStyle name="標準 15 5" xfId="1109" xr:uid="{00000000-0005-0000-0000-000059050000}"/>
    <cellStyle name="標準 15 6" xfId="1110" xr:uid="{00000000-0005-0000-0000-00005A050000}"/>
    <cellStyle name="標準 15 7" xfId="1111" xr:uid="{00000000-0005-0000-0000-00005B050000}"/>
    <cellStyle name="標準 16" xfId="1385" xr:uid="{00000000-0005-0000-0000-00005C050000}"/>
    <cellStyle name="標準 16 2" xfId="1112" xr:uid="{00000000-0005-0000-0000-00005D050000}"/>
    <cellStyle name="標準 16 3" xfId="1113" xr:uid="{00000000-0005-0000-0000-00005E050000}"/>
    <cellStyle name="標準 16 4" xfId="1114" xr:uid="{00000000-0005-0000-0000-00005F050000}"/>
    <cellStyle name="標準 16 5" xfId="1115" xr:uid="{00000000-0005-0000-0000-000060050000}"/>
    <cellStyle name="標準 16 6" xfId="1116" xr:uid="{00000000-0005-0000-0000-000061050000}"/>
    <cellStyle name="標準 17" xfId="1117" xr:uid="{00000000-0005-0000-0000-000062050000}"/>
    <cellStyle name="標準 17 2" xfId="1118" xr:uid="{00000000-0005-0000-0000-000063050000}"/>
    <cellStyle name="標準 17 3" xfId="1119" xr:uid="{00000000-0005-0000-0000-000064050000}"/>
    <cellStyle name="標準 17 4" xfId="1120" xr:uid="{00000000-0005-0000-0000-000065050000}"/>
    <cellStyle name="標準 17 5" xfId="1121" xr:uid="{00000000-0005-0000-0000-000066050000}"/>
    <cellStyle name="標準 18" xfId="1510" xr:uid="{00000000-0005-0000-0000-000067050000}"/>
    <cellStyle name="標準 18 2" xfId="1122" xr:uid="{00000000-0005-0000-0000-000068050000}"/>
    <cellStyle name="標準 18 3" xfId="1123" xr:uid="{00000000-0005-0000-0000-000069050000}"/>
    <cellStyle name="標準 19" xfId="1511" xr:uid="{00000000-0005-0000-0000-00006A050000}"/>
    <cellStyle name="標準 19 2" xfId="1124" xr:uid="{00000000-0005-0000-0000-00006B050000}"/>
    <cellStyle name="標準 19 2 2" xfId="1512" xr:uid="{00000000-0005-0000-0000-00006C050000}"/>
    <cellStyle name="標準 19 2 2 2" xfId="1513" xr:uid="{00000000-0005-0000-0000-00006D050000}"/>
    <cellStyle name="標準 19 2 2 2 2" xfId="1514" xr:uid="{00000000-0005-0000-0000-00006E050000}"/>
    <cellStyle name="標準 19 2 2 2 2 2" xfId="1515" xr:uid="{00000000-0005-0000-0000-00006F050000}"/>
    <cellStyle name="標準 19 2 2 2 2 2 2" xfId="1516" xr:uid="{00000000-0005-0000-0000-000070050000}"/>
    <cellStyle name="標準 19 2 2 2 2 2 2 2" xfId="1517" xr:uid="{00000000-0005-0000-0000-000071050000}"/>
    <cellStyle name="標準 19 2 2 2 2 2 2 2 2" xfId="1518" xr:uid="{00000000-0005-0000-0000-000072050000}"/>
    <cellStyle name="標準 19 2 2 2 2 2 3" xfId="1519" xr:uid="{00000000-0005-0000-0000-000073050000}"/>
    <cellStyle name="標準 19 2 2 2 2 2 4" xfId="1520" xr:uid="{00000000-0005-0000-0000-000074050000}"/>
    <cellStyle name="標準 19 2 2 2 2 2 4 2" xfId="1521" xr:uid="{00000000-0005-0000-0000-000075050000}"/>
    <cellStyle name="標準 19 2 2 2 2 2 4 3" xfId="1522" xr:uid="{00000000-0005-0000-0000-000076050000}"/>
    <cellStyle name="標準 19 2 2 2 3" xfId="1523" xr:uid="{00000000-0005-0000-0000-000077050000}"/>
    <cellStyle name="標準 19 2 2 2 3 2" xfId="1524" xr:uid="{00000000-0005-0000-0000-000078050000}"/>
    <cellStyle name="標準 19 2 2 2 3 2 2" xfId="1525" xr:uid="{00000000-0005-0000-0000-000079050000}"/>
    <cellStyle name="標準 19 2 2 2 3 2 3" xfId="1526" xr:uid="{00000000-0005-0000-0000-00007A050000}"/>
    <cellStyle name="標準 19 2 2 3" xfId="1527" xr:uid="{00000000-0005-0000-0000-00007B050000}"/>
    <cellStyle name="標準 19 2 2 3 2" xfId="1528" xr:uid="{00000000-0005-0000-0000-00007C050000}"/>
    <cellStyle name="標準 19 2 2 3 2 2" xfId="1529" xr:uid="{00000000-0005-0000-0000-00007D050000}"/>
    <cellStyle name="標準 2" xfId="2" xr:uid="{00000000-0005-0000-0000-00007E050000}"/>
    <cellStyle name="標準 2 10" xfId="1125" xr:uid="{00000000-0005-0000-0000-00007F050000}"/>
    <cellStyle name="標準 2 11" xfId="1126" xr:uid="{00000000-0005-0000-0000-000080050000}"/>
    <cellStyle name="標準 2 12" xfId="1127" xr:uid="{00000000-0005-0000-0000-000081050000}"/>
    <cellStyle name="標準 2 13" xfId="1128" xr:uid="{00000000-0005-0000-0000-000082050000}"/>
    <cellStyle name="標準 2 14" xfId="1129" xr:uid="{00000000-0005-0000-0000-000083050000}"/>
    <cellStyle name="標準 2 15" xfId="1130" xr:uid="{00000000-0005-0000-0000-000084050000}"/>
    <cellStyle name="標準 2 16" xfId="1131" xr:uid="{00000000-0005-0000-0000-000085050000}"/>
    <cellStyle name="標準 2 17" xfId="1132" xr:uid="{00000000-0005-0000-0000-000086050000}"/>
    <cellStyle name="標準 2 18" xfId="1133" xr:uid="{00000000-0005-0000-0000-000087050000}"/>
    <cellStyle name="標準 2 19" xfId="1134" xr:uid="{00000000-0005-0000-0000-000088050000}"/>
    <cellStyle name="標準 2 2" xfId="1135" xr:uid="{00000000-0005-0000-0000-000089050000}"/>
    <cellStyle name="標準 2 2 10" xfId="1136" xr:uid="{00000000-0005-0000-0000-00008A050000}"/>
    <cellStyle name="標準 2 2 11" xfId="1137" xr:uid="{00000000-0005-0000-0000-00008B050000}"/>
    <cellStyle name="標準 2 2 12" xfId="1138" xr:uid="{00000000-0005-0000-0000-00008C050000}"/>
    <cellStyle name="標準 2 2 13" xfId="1139" xr:uid="{00000000-0005-0000-0000-00008D050000}"/>
    <cellStyle name="標準 2 2 14" xfId="1140" xr:uid="{00000000-0005-0000-0000-00008E050000}"/>
    <cellStyle name="標準 2 2 15" xfId="1141" xr:uid="{00000000-0005-0000-0000-00008F050000}"/>
    <cellStyle name="標準 2 2 16" xfId="1142" xr:uid="{00000000-0005-0000-0000-000090050000}"/>
    <cellStyle name="標準 2 2 17" xfId="1143" xr:uid="{00000000-0005-0000-0000-000091050000}"/>
    <cellStyle name="標準 2 2 18" xfId="1144" xr:uid="{00000000-0005-0000-0000-000092050000}"/>
    <cellStyle name="標準 2 2 19" xfId="1145" xr:uid="{00000000-0005-0000-0000-000093050000}"/>
    <cellStyle name="標準 2 2 2" xfId="1146" xr:uid="{00000000-0005-0000-0000-000094050000}"/>
    <cellStyle name="標準 2 2 2 2" xfId="1147" xr:uid="{00000000-0005-0000-0000-000095050000}"/>
    <cellStyle name="標準 2 2 2 2 2" xfId="1148" xr:uid="{00000000-0005-0000-0000-000096050000}"/>
    <cellStyle name="標準 2 2 2 2_23_CRUDマトリックス(機能レベル)" xfId="1149" xr:uid="{00000000-0005-0000-0000-000097050000}"/>
    <cellStyle name="標準 2 2 2_23_CRUDマトリックス(機能レベル)" xfId="1150" xr:uid="{00000000-0005-0000-0000-000098050000}"/>
    <cellStyle name="標準 2 2 20" xfId="1151" xr:uid="{00000000-0005-0000-0000-000099050000}"/>
    <cellStyle name="標準 2 2 21" xfId="1152" xr:uid="{00000000-0005-0000-0000-00009A050000}"/>
    <cellStyle name="標準 2 2 22" xfId="1153" xr:uid="{00000000-0005-0000-0000-00009B050000}"/>
    <cellStyle name="標準 2 2 23" xfId="1154" xr:uid="{00000000-0005-0000-0000-00009C050000}"/>
    <cellStyle name="標準 2 2 24" xfId="1155" xr:uid="{00000000-0005-0000-0000-00009D050000}"/>
    <cellStyle name="標準 2 2 25" xfId="1156" xr:uid="{00000000-0005-0000-0000-00009E050000}"/>
    <cellStyle name="標準 2 2 26" xfId="1157" xr:uid="{00000000-0005-0000-0000-00009F050000}"/>
    <cellStyle name="標準 2 2 27" xfId="1158" xr:uid="{00000000-0005-0000-0000-0000A0050000}"/>
    <cellStyle name="標準 2 2 28" xfId="1159" xr:uid="{00000000-0005-0000-0000-0000A1050000}"/>
    <cellStyle name="標準 2 2 29" xfId="1160" xr:uid="{00000000-0005-0000-0000-0000A2050000}"/>
    <cellStyle name="標準 2 2 3" xfId="1161" xr:uid="{00000000-0005-0000-0000-0000A3050000}"/>
    <cellStyle name="標準 2 2 30" xfId="1162" xr:uid="{00000000-0005-0000-0000-0000A4050000}"/>
    <cellStyle name="標準 2 2 31" xfId="1163" xr:uid="{00000000-0005-0000-0000-0000A5050000}"/>
    <cellStyle name="標準 2 2 4" xfId="1164" xr:uid="{00000000-0005-0000-0000-0000A6050000}"/>
    <cellStyle name="標準 2 2 5" xfId="1165" xr:uid="{00000000-0005-0000-0000-0000A7050000}"/>
    <cellStyle name="標準 2 2 6" xfId="1166" xr:uid="{00000000-0005-0000-0000-0000A8050000}"/>
    <cellStyle name="標準 2 2 7" xfId="1167" xr:uid="{00000000-0005-0000-0000-0000A9050000}"/>
    <cellStyle name="標準 2 2 8" xfId="1168" xr:uid="{00000000-0005-0000-0000-0000AA050000}"/>
    <cellStyle name="標準 2 2 9" xfId="1169" xr:uid="{00000000-0005-0000-0000-0000AB050000}"/>
    <cellStyle name="標準 2 2_23_CRUDマトリックス(機能レベル)" xfId="1170" xr:uid="{00000000-0005-0000-0000-0000AC050000}"/>
    <cellStyle name="標準 2 20" xfId="1171" xr:uid="{00000000-0005-0000-0000-0000AD050000}"/>
    <cellStyle name="標準 2 21" xfId="1172" xr:uid="{00000000-0005-0000-0000-0000AE050000}"/>
    <cellStyle name="標準 2 22" xfId="1173" xr:uid="{00000000-0005-0000-0000-0000AF050000}"/>
    <cellStyle name="標準 2 23" xfId="1174" xr:uid="{00000000-0005-0000-0000-0000B0050000}"/>
    <cellStyle name="標準 2 24" xfId="1175" xr:uid="{00000000-0005-0000-0000-0000B1050000}"/>
    <cellStyle name="標準 2 25" xfId="1176" xr:uid="{00000000-0005-0000-0000-0000B2050000}"/>
    <cellStyle name="標準 2 26" xfId="1551" xr:uid="{00000000-0005-0000-0000-0000B3050000}"/>
    <cellStyle name="標準 2 26 2" xfId="1570" xr:uid="{00000000-0005-0000-0000-0000B4050000}"/>
    <cellStyle name="標準 2 26 3" xfId="1698" xr:uid="{00000000-0005-0000-0000-0000B5050000}"/>
    <cellStyle name="標準 2 3" xfId="1177" xr:uid="{00000000-0005-0000-0000-0000B6050000}"/>
    <cellStyle name="標準 2 3 10" xfId="1178" xr:uid="{00000000-0005-0000-0000-0000B7050000}"/>
    <cellStyle name="標準 2 3 11" xfId="1179" xr:uid="{00000000-0005-0000-0000-0000B8050000}"/>
    <cellStyle name="標準 2 3 12" xfId="1180" xr:uid="{00000000-0005-0000-0000-0000B9050000}"/>
    <cellStyle name="標準 2 3 13" xfId="1181" xr:uid="{00000000-0005-0000-0000-0000BA050000}"/>
    <cellStyle name="標準 2 3 14" xfId="1182" xr:uid="{00000000-0005-0000-0000-0000BB050000}"/>
    <cellStyle name="標準 2 3 15" xfId="1183" xr:uid="{00000000-0005-0000-0000-0000BC050000}"/>
    <cellStyle name="標準 2 3 16" xfId="1184" xr:uid="{00000000-0005-0000-0000-0000BD050000}"/>
    <cellStyle name="標準 2 3 17" xfId="1185" xr:uid="{00000000-0005-0000-0000-0000BE050000}"/>
    <cellStyle name="標準 2 3 18" xfId="1186" xr:uid="{00000000-0005-0000-0000-0000BF050000}"/>
    <cellStyle name="標準 2 3 19" xfId="1187" xr:uid="{00000000-0005-0000-0000-0000C0050000}"/>
    <cellStyle name="標準 2 3 2" xfId="1188" xr:uid="{00000000-0005-0000-0000-0000C1050000}"/>
    <cellStyle name="標準 2 3 2 2" xfId="1189" xr:uid="{00000000-0005-0000-0000-0000C2050000}"/>
    <cellStyle name="標準 2 3 2 2 2" xfId="1190" xr:uid="{00000000-0005-0000-0000-0000C3050000}"/>
    <cellStyle name="標準 2 3 2 2_23_CRUDマトリックス(機能レベル)" xfId="1191" xr:uid="{00000000-0005-0000-0000-0000C4050000}"/>
    <cellStyle name="標準 2 3 2 3" xfId="1699" xr:uid="{00000000-0005-0000-0000-0000C5050000}"/>
    <cellStyle name="標準 2 3 2_23_CRUDマトリックス(機能レベル)" xfId="1192" xr:uid="{00000000-0005-0000-0000-0000C6050000}"/>
    <cellStyle name="標準 2 3 20" xfId="1193" xr:uid="{00000000-0005-0000-0000-0000C7050000}"/>
    <cellStyle name="標準 2 3 21" xfId="1194" xr:uid="{00000000-0005-0000-0000-0000C8050000}"/>
    <cellStyle name="標準 2 3 22" xfId="1195" xr:uid="{00000000-0005-0000-0000-0000C9050000}"/>
    <cellStyle name="標準 2 3 23" xfId="1196" xr:uid="{00000000-0005-0000-0000-0000CA050000}"/>
    <cellStyle name="標準 2 3 24" xfId="1197" xr:uid="{00000000-0005-0000-0000-0000CB050000}"/>
    <cellStyle name="標準 2 3 25" xfId="1198" xr:uid="{00000000-0005-0000-0000-0000CC050000}"/>
    <cellStyle name="標準 2 3 26" xfId="1199" xr:uid="{00000000-0005-0000-0000-0000CD050000}"/>
    <cellStyle name="標準 2 3 27" xfId="1200" xr:uid="{00000000-0005-0000-0000-0000CE050000}"/>
    <cellStyle name="標準 2 3 28" xfId="1201" xr:uid="{00000000-0005-0000-0000-0000CF050000}"/>
    <cellStyle name="標準 2 3 29" xfId="1202" xr:uid="{00000000-0005-0000-0000-0000D0050000}"/>
    <cellStyle name="標準 2 3 3" xfId="1203" xr:uid="{00000000-0005-0000-0000-0000D1050000}"/>
    <cellStyle name="標準 2 3 4" xfId="1204" xr:uid="{00000000-0005-0000-0000-0000D2050000}"/>
    <cellStyle name="標準 2 3 4 2" xfId="1700" xr:uid="{00000000-0005-0000-0000-0000D3050000}"/>
    <cellStyle name="標準 2 3 5" xfId="1205" xr:uid="{00000000-0005-0000-0000-0000D4050000}"/>
    <cellStyle name="標準 2 3 6" xfId="1206" xr:uid="{00000000-0005-0000-0000-0000D5050000}"/>
    <cellStyle name="標準 2 3 7" xfId="1207" xr:uid="{00000000-0005-0000-0000-0000D6050000}"/>
    <cellStyle name="標準 2 3 8" xfId="1208" xr:uid="{00000000-0005-0000-0000-0000D7050000}"/>
    <cellStyle name="標準 2 3 9" xfId="1209" xr:uid="{00000000-0005-0000-0000-0000D8050000}"/>
    <cellStyle name="標準 2 3_23_CRUDマトリックス(機能レベル)" xfId="1210" xr:uid="{00000000-0005-0000-0000-0000D9050000}"/>
    <cellStyle name="標準 2 4" xfId="1211" xr:uid="{00000000-0005-0000-0000-0000DA050000}"/>
    <cellStyle name="標準 2 4 10" xfId="1212" xr:uid="{00000000-0005-0000-0000-0000DB050000}"/>
    <cellStyle name="標準 2 4 11" xfId="1213" xr:uid="{00000000-0005-0000-0000-0000DC050000}"/>
    <cellStyle name="標準 2 4 12" xfId="1214" xr:uid="{00000000-0005-0000-0000-0000DD050000}"/>
    <cellStyle name="標準 2 4 13" xfId="1215" xr:uid="{00000000-0005-0000-0000-0000DE050000}"/>
    <cellStyle name="標準 2 4 14" xfId="1216" xr:uid="{00000000-0005-0000-0000-0000DF050000}"/>
    <cellStyle name="標準 2 4 15" xfId="1217" xr:uid="{00000000-0005-0000-0000-0000E0050000}"/>
    <cellStyle name="標準 2 4 16" xfId="1218" xr:uid="{00000000-0005-0000-0000-0000E1050000}"/>
    <cellStyle name="標準 2 4 17" xfId="1219" xr:uid="{00000000-0005-0000-0000-0000E2050000}"/>
    <cellStyle name="標準 2 4 18" xfId="1220" xr:uid="{00000000-0005-0000-0000-0000E3050000}"/>
    <cellStyle name="標準 2 4 19" xfId="1221" xr:uid="{00000000-0005-0000-0000-0000E4050000}"/>
    <cellStyle name="標準 2 4 2" xfId="1222" xr:uid="{00000000-0005-0000-0000-0000E5050000}"/>
    <cellStyle name="標準 2 4 2 2" xfId="1701" xr:uid="{00000000-0005-0000-0000-0000E6050000}"/>
    <cellStyle name="標準 2 4 20" xfId="1223" xr:uid="{00000000-0005-0000-0000-0000E7050000}"/>
    <cellStyle name="標準 2 4 21" xfId="1224" xr:uid="{00000000-0005-0000-0000-0000E8050000}"/>
    <cellStyle name="標準 2 4 22" xfId="1225" xr:uid="{00000000-0005-0000-0000-0000E9050000}"/>
    <cellStyle name="標準 2 4 23" xfId="1226" xr:uid="{00000000-0005-0000-0000-0000EA050000}"/>
    <cellStyle name="標準 2 4 24" xfId="1227" xr:uid="{00000000-0005-0000-0000-0000EB050000}"/>
    <cellStyle name="標準 2 4 3" xfId="1228" xr:uid="{00000000-0005-0000-0000-0000EC050000}"/>
    <cellStyle name="標準 2 4 4" xfId="1229" xr:uid="{00000000-0005-0000-0000-0000ED050000}"/>
    <cellStyle name="標準 2 4 5" xfId="1230" xr:uid="{00000000-0005-0000-0000-0000EE050000}"/>
    <cellStyle name="標準 2 4 6" xfId="1231" xr:uid="{00000000-0005-0000-0000-0000EF050000}"/>
    <cellStyle name="標準 2 4 7" xfId="1232" xr:uid="{00000000-0005-0000-0000-0000F0050000}"/>
    <cellStyle name="標準 2 4 8" xfId="1233" xr:uid="{00000000-0005-0000-0000-0000F1050000}"/>
    <cellStyle name="標準 2 4 9" xfId="1234" xr:uid="{00000000-0005-0000-0000-0000F2050000}"/>
    <cellStyle name="標準 2 4_23_CRUDマトリックス(機能レベル)" xfId="1235" xr:uid="{00000000-0005-0000-0000-0000F3050000}"/>
    <cellStyle name="標準 2 5" xfId="1236" xr:uid="{00000000-0005-0000-0000-0000F4050000}"/>
    <cellStyle name="標準 2 5 10" xfId="1237" xr:uid="{00000000-0005-0000-0000-0000F5050000}"/>
    <cellStyle name="標準 2 5 11" xfId="1238" xr:uid="{00000000-0005-0000-0000-0000F6050000}"/>
    <cellStyle name="標準 2 5 12" xfId="1239" xr:uid="{00000000-0005-0000-0000-0000F7050000}"/>
    <cellStyle name="標準 2 5 13" xfId="1240" xr:uid="{00000000-0005-0000-0000-0000F8050000}"/>
    <cellStyle name="標準 2 5 14" xfId="1241" xr:uid="{00000000-0005-0000-0000-0000F9050000}"/>
    <cellStyle name="標準 2 5 15" xfId="1242" xr:uid="{00000000-0005-0000-0000-0000FA050000}"/>
    <cellStyle name="標準 2 5 16" xfId="1243" xr:uid="{00000000-0005-0000-0000-0000FB050000}"/>
    <cellStyle name="標準 2 5 17" xfId="1244" xr:uid="{00000000-0005-0000-0000-0000FC050000}"/>
    <cellStyle name="標準 2 5 18" xfId="1245" xr:uid="{00000000-0005-0000-0000-0000FD050000}"/>
    <cellStyle name="標準 2 5 19" xfId="1246" xr:uid="{00000000-0005-0000-0000-0000FE050000}"/>
    <cellStyle name="標準 2 5 2" xfId="1247" xr:uid="{00000000-0005-0000-0000-0000FF050000}"/>
    <cellStyle name="標準 2 5 2 2" xfId="1550" xr:uid="{00000000-0005-0000-0000-000000060000}"/>
    <cellStyle name="標準 2 5 2 2 2" xfId="1702" xr:uid="{00000000-0005-0000-0000-000001060000}"/>
    <cellStyle name="標準 2 5 20" xfId="1248" xr:uid="{00000000-0005-0000-0000-000002060000}"/>
    <cellStyle name="標準 2 5 21" xfId="1249" xr:uid="{00000000-0005-0000-0000-000003060000}"/>
    <cellStyle name="標準 2 5 22" xfId="1250" xr:uid="{00000000-0005-0000-0000-000004060000}"/>
    <cellStyle name="標準 2 5 23" xfId="1251" xr:uid="{00000000-0005-0000-0000-000005060000}"/>
    <cellStyle name="標準 2 5 3" xfId="1252" xr:uid="{00000000-0005-0000-0000-000006060000}"/>
    <cellStyle name="標準 2 5 3 2" xfId="1530" xr:uid="{00000000-0005-0000-0000-000007060000}"/>
    <cellStyle name="標準 2 5 4" xfId="1253" xr:uid="{00000000-0005-0000-0000-000008060000}"/>
    <cellStyle name="標準 2 5 5" xfId="1254" xr:uid="{00000000-0005-0000-0000-000009060000}"/>
    <cellStyle name="標準 2 5 6" xfId="1255" xr:uid="{00000000-0005-0000-0000-00000A060000}"/>
    <cellStyle name="標準 2 5 7" xfId="1256" xr:uid="{00000000-0005-0000-0000-00000B060000}"/>
    <cellStyle name="標準 2 5 8" xfId="1257" xr:uid="{00000000-0005-0000-0000-00000C060000}"/>
    <cellStyle name="標準 2 5 9" xfId="1258" xr:uid="{00000000-0005-0000-0000-00000D060000}"/>
    <cellStyle name="標準 2 5_23_CRUDマトリックス(機能レベル)" xfId="1259" xr:uid="{00000000-0005-0000-0000-00000E060000}"/>
    <cellStyle name="標準 2 6" xfId="1260" xr:uid="{00000000-0005-0000-0000-00000F060000}"/>
    <cellStyle name="標準 2 6 10" xfId="1261" xr:uid="{00000000-0005-0000-0000-000010060000}"/>
    <cellStyle name="標準 2 6 11" xfId="1262" xr:uid="{00000000-0005-0000-0000-000011060000}"/>
    <cellStyle name="標準 2 6 12" xfId="1263" xr:uid="{00000000-0005-0000-0000-000012060000}"/>
    <cellStyle name="標準 2 6 13" xfId="1264" xr:uid="{00000000-0005-0000-0000-000013060000}"/>
    <cellStyle name="標準 2 6 14" xfId="1265" xr:uid="{00000000-0005-0000-0000-000014060000}"/>
    <cellStyle name="標準 2 6 15" xfId="1266" xr:uid="{00000000-0005-0000-0000-000015060000}"/>
    <cellStyle name="標準 2 6 16" xfId="1267" xr:uid="{00000000-0005-0000-0000-000016060000}"/>
    <cellStyle name="標準 2 6 17" xfId="1268" xr:uid="{00000000-0005-0000-0000-000017060000}"/>
    <cellStyle name="標準 2 6 18" xfId="1269" xr:uid="{00000000-0005-0000-0000-000018060000}"/>
    <cellStyle name="標準 2 6 19" xfId="1270" xr:uid="{00000000-0005-0000-0000-000019060000}"/>
    <cellStyle name="標準 2 6 2" xfId="1271" xr:uid="{00000000-0005-0000-0000-00001A060000}"/>
    <cellStyle name="標準 2 6 20" xfId="1272" xr:uid="{00000000-0005-0000-0000-00001B060000}"/>
    <cellStyle name="標準 2 6 21" xfId="1273" xr:uid="{00000000-0005-0000-0000-00001C060000}"/>
    <cellStyle name="標準 2 6 22" xfId="1274" xr:uid="{00000000-0005-0000-0000-00001D060000}"/>
    <cellStyle name="標準 2 6 23" xfId="1703" xr:uid="{00000000-0005-0000-0000-00001E060000}"/>
    <cellStyle name="標準 2 6 3" xfId="1275" xr:uid="{00000000-0005-0000-0000-00001F060000}"/>
    <cellStyle name="標準 2 6 4" xfId="1276" xr:uid="{00000000-0005-0000-0000-000020060000}"/>
    <cellStyle name="標準 2 6 5" xfId="1277" xr:uid="{00000000-0005-0000-0000-000021060000}"/>
    <cellStyle name="標準 2 6 6" xfId="1278" xr:uid="{00000000-0005-0000-0000-000022060000}"/>
    <cellStyle name="標準 2 6 7" xfId="1279" xr:uid="{00000000-0005-0000-0000-000023060000}"/>
    <cellStyle name="標準 2 6 8" xfId="1280" xr:uid="{00000000-0005-0000-0000-000024060000}"/>
    <cellStyle name="標準 2 6 9" xfId="1281" xr:uid="{00000000-0005-0000-0000-000025060000}"/>
    <cellStyle name="標準 2 6_23_CRUDマトリックス(機能レベル)" xfId="1282" xr:uid="{00000000-0005-0000-0000-000026060000}"/>
    <cellStyle name="標準 2 7" xfId="1283" xr:uid="{00000000-0005-0000-0000-000027060000}"/>
    <cellStyle name="標準 2 7 2" xfId="1531" xr:uid="{00000000-0005-0000-0000-000028060000}"/>
    <cellStyle name="標準 2 7 2 2" xfId="1532" xr:uid="{00000000-0005-0000-0000-000029060000}"/>
    <cellStyle name="標準 2 7 2 3" xfId="1533" xr:uid="{00000000-0005-0000-0000-00002A060000}"/>
    <cellStyle name="標準 2 7 2 3 2" xfId="1389" xr:uid="{00000000-0005-0000-0000-00002B060000}"/>
    <cellStyle name="標準 2 8" xfId="1284" xr:uid="{00000000-0005-0000-0000-00002C060000}"/>
    <cellStyle name="標準 2 9" xfId="1285" xr:uid="{00000000-0005-0000-0000-00002D060000}"/>
    <cellStyle name="標準 2 9 2" xfId="1534" xr:uid="{00000000-0005-0000-0000-00002E060000}"/>
    <cellStyle name="標準 2 9 2 2" xfId="1535" xr:uid="{00000000-0005-0000-0000-00002F060000}"/>
    <cellStyle name="標準 2 9 2 2 2" xfId="1536" xr:uid="{00000000-0005-0000-0000-000030060000}"/>
    <cellStyle name="標準 2 9 2 2 3" xfId="1537" xr:uid="{00000000-0005-0000-0000-000031060000}"/>
    <cellStyle name="標準 2 9 2 2 3 2" xfId="1386" xr:uid="{00000000-0005-0000-0000-000032060000}"/>
    <cellStyle name="標準 2 9 2 2 3 2 2" xfId="1538" xr:uid="{00000000-0005-0000-0000-000033060000}"/>
    <cellStyle name="標準 2 9 2 3" xfId="1539" xr:uid="{00000000-0005-0000-0000-000034060000}"/>
    <cellStyle name="標準 2 9 2 4" xfId="1540" xr:uid="{00000000-0005-0000-0000-000035060000}"/>
    <cellStyle name="標準 2 9 2 4 2" xfId="1541" xr:uid="{00000000-0005-0000-0000-000036060000}"/>
    <cellStyle name="標準 2 9 2 4 2 2" xfId="1542" xr:uid="{00000000-0005-0000-0000-000037060000}"/>
    <cellStyle name="標準 2 9 2 4 2 2 2" xfId="1543" xr:uid="{00000000-0005-0000-0000-000038060000}"/>
    <cellStyle name="標準 20" xfId="1544" xr:uid="{00000000-0005-0000-0000-000039060000}"/>
    <cellStyle name="標準 20 2" xfId="1286" xr:uid="{00000000-0005-0000-0000-00003A060000}"/>
    <cellStyle name="標準 20 2 2" xfId="1545" xr:uid="{00000000-0005-0000-0000-00003B060000}"/>
    <cellStyle name="標準 20 3" xfId="1287" xr:uid="{00000000-0005-0000-0000-00003C060000}"/>
    <cellStyle name="標準 20 4" xfId="1288" xr:uid="{00000000-0005-0000-0000-00003D060000}"/>
    <cellStyle name="標準 21" xfId="1546" xr:uid="{00000000-0005-0000-0000-00003E060000}"/>
    <cellStyle name="標準 21 2" xfId="1289" xr:uid="{00000000-0005-0000-0000-00003F060000}"/>
    <cellStyle name="標準 21 3" xfId="1290" xr:uid="{00000000-0005-0000-0000-000040060000}"/>
    <cellStyle name="標準 22" xfId="1547" xr:uid="{00000000-0005-0000-0000-000041060000}"/>
    <cellStyle name="標準 22 2" xfId="1291" xr:uid="{00000000-0005-0000-0000-000042060000}"/>
    <cellStyle name="標準 22 2 2" xfId="1548" xr:uid="{00000000-0005-0000-0000-000043060000}"/>
    <cellStyle name="標準 23 2" xfId="1292" xr:uid="{00000000-0005-0000-0000-000044060000}"/>
    <cellStyle name="標準 23 3" xfId="1293" xr:uid="{00000000-0005-0000-0000-000045060000}"/>
    <cellStyle name="標準 23 4" xfId="1294" xr:uid="{00000000-0005-0000-0000-000046060000}"/>
    <cellStyle name="標準 24 2" xfId="1295" xr:uid="{00000000-0005-0000-0000-000047060000}"/>
    <cellStyle name="標準 24 3" xfId="1296" xr:uid="{00000000-0005-0000-0000-000048060000}"/>
    <cellStyle name="標準 25 2" xfId="1297" xr:uid="{00000000-0005-0000-0000-000049060000}"/>
    <cellStyle name="標準 3" xfId="1298" xr:uid="{00000000-0005-0000-0000-00004A060000}"/>
    <cellStyle name="標準 3 10" xfId="1299" xr:uid="{00000000-0005-0000-0000-00004B060000}"/>
    <cellStyle name="標準 3 11" xfId="1300" xr:uid="{00000000-0005-0000-0000-00004C060000}"/>
    <cellStyle name="標準 3 12" xfId="1301" xr:uid="{00000000-0005-0000-0000-00004D060000}"/>
    <cellStyle name="標準 3 13" xfId="1302" xr:uid="{00000000-0005-0000-0000-00004E060000}"/>
    <cellStyle name="標準 3 14" xfId="1303" xr:uid="{00000000-0005-0000-0000-00004F060000}"/>
    <cellStyle name="標準 3 15" xfId="1304" xr:uid="{00000000-0005-0000-0000-000050060000}"/>
    <cellStyle name="標準 3 16" xfId="1305" xr:uid="{00000000-0005-0000-0000-000051060000}"/>
    <cellStyle name="標準 3 17" xfId="1306" xr:uid="{00000000-0005-0000-0000-000052060000}"/>
    <cellStyle name="標準 3 18" xfId="1307" xr:uid="{00000000-0005-0000-0000-000053060000}"/>
    <cellStyle name="標準 3 19" xfId="1308" xr:uid="{00000000-0005-0000-0000-000054060000}"/>
    <cellStyle name="標準 3 2" xfId="1309" xr:uid="{00000000-0005-0000-0000-000055060000}"/>
    <cellStyle name="標準 3 2 2" xfId="1310" xr:uid="{00000000-0005-0000-0000-000056060000}"/>
    <cellStyle name="標準 3 2 2 2" xfId="1704" xr:uid="{00000000-0005-0000-0000-000057060000}"/>
    <cellStyle name="標準 3 2 2 2 2" xfId="1705" xr:uid="{00000000-0005-0000-0000-000058060000}"/>
    <cellStyle name="標準 3 2 2 2 2 2" xfId="1706" xr:uid="{00000000-0005-0000-0000-000059060000}"/>
    <cellStyle name="標準 3 2 2 2 3" xfId="1707" xr:uid="{00000000-0005-0000-0000-00005A060000}"/>
    <cellStyle name="標準 3 2 2 3" xfId="1708" xr:uid="{00000000-0005-0000-0000-00005B060000}"/>
    <cellStyle name="標準 3 2 2 4" xfId="1709" xr:uid="{00000000-0005-0000-0000-00005C060000}"/>
    <cellStyle name="標準 3 2 2 5" xfId="1710" xr:uid="{00000000-0005-0000-0000-00005D060000}"/>
    <cellStyle name="標準 3 2 3" xfId="1571" xr:uid="{00000000-0005-0000-0000-00005E060000}"/>
    <cellStyle name="標準 3 2 3 2" xfId="1711" xr:uid="{00000000-0005-0000-0000-00005F060000}"/>
    <cellStyle name="標準 3 2 3 2 2" xfId="1572" xr:uid="{00000000-0005-0000-0000-000060060000}"/>
    <cellStyle name="標準 3 2 3 2 2 2" xfId="1573" xr:uid="{00000000-0005-0000-0000-000061060000}"/>
    <cellStyle name="標準 3 2 3 3" xfId="1712" xr:uid="{00000000-0005-0000-0000-000062060000}"/>
    <cellStyle name="標準 3 2 3 3 2" xfId="1713" xr:uid="{00000000-0005-0000-0000-000063060000}"/>
    <cellStyle name="標準 3 2 3 4" xfId="1714" xr:uid="{00000000-0005-0000-0000-000064060000}"/>
    <cellStyle name="標準 3 2 4" xfId="1715" xr:uid="{00000000-0005-0000-0000-000065060000}"/>
    <cellStyle name="標準 3 2 5" xfId="1716" xr:uid="{00000000-0005-0000-0000-000066060000}"/>
    <cellStyle name="標準 3 2 5 2" xfId="1717" xr:uid="{00000000-0005-0000-0000-000067060000}"/>
    <cellStyle name="標準 3 20" xfId="1311" xr:uid="{00000000-0005-0000-0000-000068060000}"/>
    <cellStyle name="標準 3 21" xfId="1312" xr:uid="{00000000-0005-0000-0000-000069060000}"/>
    <cellStyle name="標準 3 22" xfId="1313" xr:uid="{00000000-0005-0000-0000-00006A060000}"/>
    <cellStyle name="標準 3 23" xfId="1314" xr:uid="{00000000-0005-0000-0000-00006B060000}"/>
    <cellStyle name="標準 3 24" xfId="1315" xr:uid="{00000000-0005-0000-0000-00006C060000}"/>
    <cellStyle name="標準 3 25" xfId="1316" xr:uid="{00000000-0005-0000-0000-00006D060000}"/>
    <cellStyle name="標準 3 26" xfId="1317" xr:uid="{00000000-0005-0000-0000-00006E060000}"/>
    <cellStyle name="標準 3 27" xfId="1318" xr:uid="{00000000-0005-0000-0000-00006F060000}"/>
    <cellStyle name="標準 3 28" xfId="1319" xr:uid="{00000000-0005-0000-0000-000070060000}"/>
    <cellStyle name="標準 3 29" xfId="1320" xr:uid="{00000000-0005-0000-0000-000071060000}"/>
    <cellStyle name="標準 3 3" xfId="1321" xr:uid="{00000000-0005-0000-0000-000072060000}"/>
    <cellStyle name="標準 3 3 2" xfId="1574" xr:uid="{00000000-0005-0000-0000-000073060000}"/>
    <cellStyle name="標準 3 3 2 2" xfId="1718" xr:uid="{00000000-0005-0000-0000-000074060000}"/>
    <cellStyle name="標準 3 3 3" xfId="1719" xr:uid="{00000000-0005-0000-0000-000075060000}"/>
    <cellStyle name="標準 3 3 3 2" xfId="1720" xr:uid="{00000000-0005-0000-0000-000076060000}"/>
    <cellStyle name="標準 3 3 4" xfId="1721" xr:uid="{00000000-0005-0000-0000-000077060000}"/>
    <cellStyle name="標準 3 4" xfId="1322" xr:uid="{00000000-0005-0000-0000-000078060000}"/>
    <cellStyle name="標準 3 4 2" xfId="1722" xr:uid="{00000000-0005-0000-0000-000079060000}"/>
    <cellStyle name="標準 3 5" xfId="1323" xr:uid="{00000000-0005-0000-0000-00007A060000}"/>
    <cellStyle name="標準 3 5 2" xfId="1723" xr:uid="{00000000-0005-0000-0000-00007B060000}"/>
    <cellStyle name="標準 3 6" xfId="1324" xr:uid="{00000000-0005-0000-0000-00007C060000}"/>
    <cellStyle name="標準 3 6 2" xfId="1724" xr:uid="{00000000-0005-0000-0000-00007D060000}"/>
    <cellStyle name="標準 3 7" xfId="1325" xr:uid="{00000000-0005-0000-0000-00007E060000}"/>
    <cellStyle name="標準 3 8" xfId="1326" xr:uid="{00000000-0005-0000-0000-00007F060000}"/>
    <cellStyle name="標準 3 9" xfId="1327" xr:uid="{00000000-0005-0000-0000-000080060000}"/>
    <cellStyle name="標準 4" xfId="1328" xr:uid="{00000000-0005-0000-0000-000081060000}"/>
    <cellStyle name="標準 4 2" xfId="1329" xr:uid="{00000000-0005-0000-0000-000082060000}"/>
    <cellStyle name="標準 4 2 2" xfId="1330" xr:uid="{00000000-0005-0000-0000-000083060000}"/>
    <cellStyle name="標準 4 2 2 2" xfId="1575" xr:uid="{00000000-0005-0000-0000-000084060000}"/>
    <cellStyle name="標準 4 2 3" xfId="1725" xr:uid="{00000000-0005-0000-0000-000085060000}"/>
    <cellStyle name="標準 4 2 3 2" xfId="1726" xr:uid="{00000000-0005-0000-0000-000086060000}"/>
    <cellStyle name="標準 4 2 4" xfId="1727" xr:uid="{00000000-0005-0000-0000-000087060000}"/>
    <cellStyle name="標準 4 3" xfId="1331" xr:uid="{00000000-0005-0000-0000-000088060000}"/>
    <cellStyle name="標準 4 3 2" xfId="1728" xr:uid="{00000000-0005-0000-0000-000089060000}"/>
    <cellStyle name="標準 4 3 2 2" xfId="1729" xr:uid="{00000000-0005-0000-0000-00008A060000}"/>
    <cellStyle name="標準 4 3 3" xfId="1730" xr:uid="{00000000-0005-0000-0000-00008B060000}"/>
    <cellStyle name="標準 4 3 3 2" xfId="1731" xr:uid="{00000000-0005-0000-0000-00008C060000}"/>
    <cellStyle name="標準 4 3 4" xfId="1732" xr:uid="{00000000-0005-0000-0000-00008D060000}"/>
    <cellStyle name="標準 4 3 5" xfId="1733" xr:uid="{00000000-0005-0000-0000-00008E060000}"/>
    <cellStyle name="標準 4 3 5 2" xfId="1734" xr:uid="{00000000-0005-0000-0000-00008F060000}"/>
    <cellStyle name="標準 4 4" xfId="1332" xr:uid="{00000000-0005-0000-0000-000090060000}"/>
    <cellStyle name="標準 4 4 2" xfId="1735" xr:uid="{00000000-0005-0000-0000-000091060000}"/>
    <cellStyle name="標準 4 5" xfId="1333" xr:uid="{00000000-0005-0000-0000-000092060000}"/>
    <cellStyle name="標準 4 5 2" xfId="1736" xr:uid="{00000000-0005-0000-0000-000093060000}"/>
    <cellStyle name="標準 5" xfId="1334" xr:uid="{00000000-0005-0000-0000-000094060000}"/>
    <cellStyle name="標準 5 2" xfId="1335" xr:uid="{00000000-0005-0000-0000-000095060000}"/>
    <cellStyle name="標準 5 2 2" xfId="1553" xr:uid="{00000000-0005-0000-0000-000096060000}"/>
    <cellStyle name="標準 5 2 2 2" xfId="1737" xr:uid="{00000000-0005-0000-0000-000097060000}"/>
    <cellStyle name="標準 5 2 3" xfId="1738" xr:uid="{00000000-0005-0000-0000-000098060000}"/>
    <cellStyle name="標準 5 3" xfId="1554" xr:uid="{00000000-0005-0000-0000-000099060000}"/>
    <cellStyle name="標準 5 3 2" xfId="1739" xr:uid="{00000000-0005-0000-0000-00009A060000}"/>
    <cellStyle name="標準 5 4" xfId="1740" xr:uid="{00000000-0005-0000-0000-00009B060000}"/>
    <cellStyle name="標準 6" xfId="1336" xr:uid="{00000000-0005-0000-0000-00009C060000}"/>
    <cellStyle name="標準 6 2" xfId="1337" xr:uid="{00000000-0005-0000-0000-00009D060000}"/>
    <cellStyle name="標準 6 2 2" xfId="1338" xr:uid="{00000000-0005-0000-0000-00009E060000}"/>
    <cellStyle name="標準 6 2 2 2" xfId="1339" xr:uid="{00000000-0005-0000-0000-00009F060000}"/>
    <cellStyle name="標準 6 2 3" xfId="1741" xr:uid="{00000000-0005-0000-0000-0000A0060000}"/>
    <cellStyle name="標準 6 3" xfId="1340" xr:uid="{00000000-0005-0000-0000-0000A1060000}"/>
    <cellStyle name="標準 6 3 2" xfId="1742" xr:uid="{00000000-0005-0000-0000-0000A2060000}"/>
    <cellStyle name="標準 6 3 3" xfId="1743" xr:uid="{00000000-0005-0000-0000-0000A3060000}"/>
    <cellStyle name="標準 6 3 3 2" xfId="1744" xr:uid="{00000000-0005-0000-0000-0000A4060000}"/>
    <cellStyle name="標準 7" xfId="1341" xr:uid="{00000000-0005-0000-0000-0000A5060000}"/>
    <cellStyle name="標準 7 2" xfId="1342" xr:uid="{00000000-0005-0000-0000-0000A6060000}"/>
    <cellStyle name="標準 7 3" xfId="1343" xr:uid="{00000000-0005-0000-0000-0000A7060000}"/>
    <cellStyle name="標準 8" xfId="1344" xr:uid="{00000000-0005-0000-0000-0000A8060000}"/>
    <cellStyle name="標準 8 2" xfId="1345" xr:uid="{00000000-0005-0000-0000-0000A9060000}"/>
    <cellStyle name="標準 8 3" xfId="1346" xr:uid="{00000000-0005-0000-0000-0000AA060000}"/>
    <cellStyle name="標準 8 4" xfId="1347" xr:uid="{00000000-0005-0000-0000-0000AB060000}"/>
    <cellStyle name="標準 8 5" xfId="1348" xr:uid="{00000000-0005-0000-0000-0000AC060000}"/>
    <cellStyle name="標準 8 6" xfId="1349" xr:uid="{00000000-0005-0000-0000-0000AD060000}"/>
    <cellStyle name="標準 8 7" xfId="1350" xr:uid="{00000000-0005-0000-0000-0000AE060000}"/>
    <cellStyle name="標準 9" xfId="1351" xr:uid="{00000000-0005-0000-0000-0000AF060000}"/>
    <cellStyle name="標準 9 2" xfId="1352" xr:uid="{00000000-0005-0000-0000-0000B0060000}"/>
    <cellStyle name="標準 9 3" xfId="1353" xr:uid="{00000000-0005-0000-0000-0000B1060000}"/>
    <cellStyle name="標準 9 4" xfId="1354" xr:uid="{00000000-0005-0000-0000-0000B2060000}"/>
    <cellStyle name="標準 9 5" xfId="1355" xr:uid="{00000000-0005-0000-0000-0000B3060000}"/>
    <cellStyle name="標準 9 6" xfId="1356" xr:uid="{00000000-0005-0000-0000-0000B4060000}"/>
    <cellStyle name="未定義" xfId="1576" xr:uid="{00000000-0005-0000-0000-0000B5060000}"/>
    <cellStyle name="良い 10" xfId="1357" xr:uid="{00000000-0005-0000-0000-0000B6060000}"/>
    <cellStyle name="良い 11" xfId="1358" xr:uid="{00000000-0005-0000-0000-0000B7060000}"/>
    <cellStyle name="良い 12" xfId="1359" xr:uid="{00000000-0005-0000-0000-0000B8060000}"/>
    <cellStyle name="良い 13" xfId="1360" xr:uid="{00000000-0005-0000-0000-0000B9060000}"/>
    <cellStyle name="良い 14" xfId="1361" xr:uid="{00000000-0005-0000-0000-0000BA060000}"/>
    <cellStyle name="良い 15" xfId="1362" xr:uid="{00000000-0005-0000-0000-0000BB060000}"/>
    <cellStyle name="良い 16" xfId="1363" xr:uid="{00000000-0005-0000-0000-0000BC060000}"/>
    <cellStyle name="良い 17" xfId="1364" xr:uid="{00000000-0005-0000-0000-0000BD060000}"/>
    <cellStyle name="良い 18" xfId="1365" xr:uid="{00000000-0005-0000-0000-0000BE060000}"/>
    <cellStyle name="良い 19" xfId="1366" xr:uid="{00000000-0005-0000-0000-0000BF060000}"/>
    <cellStyle name="良い 2" xfId="1367" xr:uid="{00000000-0005-0000-0000-0000C0060000}"/>
    <cellStyle name="良い 2 2" xfId="1368" xr:uid="{00000000-0005-0000-0000-0000C1060000}"/>
    <cellStyle name="良い 2 2 2" xfId="1577" xr:uid="{00000000-0005-0000-0000-0000C2060000}"/>
    <cellStyle name="良い 20" xfId="1369" xr:uid="{00000000-0005-0000-0000-0000C3060000}"/>
    <cellStyle name="良い 21" xfId="1370" xr:uid="{00000000-0005-0000-0000-0000C4060000}"/>
    <cellStyle name="良い 22" xfId="1371" xr:uid="{00000000-0005-0000-0000-0000C5060000}"/>
    <cellStyle name="良い 23" xfId="1372" xr:uid="{00000000-0005-0000-0000-0000C6060000}"/>
    <cellStyle name="良い 24" xfId="1373" xr:uid="{00000000-0005-0000-0000-0000C7060000}"/>
    <cellStyle name="良い 25" xfId="1374" xr:uid="{00000000-0005-0000-0000-0000C8060000}"/>
    <cellStyle name="良い 3" xfId="1375" xr:uid="{00000000-0005-0000-0000-0000C9060000}"/>
    <cellStyle name="良い 3 2" xfId="1376" xr:uid="{00000000-0005-0000-0000-0000CA060000}"/>
    <cellStyle name="良い 4" xfId="1377" xr:uid="{00000000-0005-0000-0000-0000CB060000}"/>
    <cellStyle name="良い 5" xfId="1378" xr:uid="{00000000-0005-0000-0000-0000CC060000}"/>
    <cellStyle name="良い 6" xfId="1379" xr:uid="{00000000-0005-0000-0000-0000CD060000}"/>
    <cellStyle name="良い 7" xfId="1380" xr:uid="{00000000-0005-0000-0000-0000CE060000}"/>
    <cellStyle name="良い 8" xfId="1381" xr:uid="{00000000-0005-0000-0000-0000CF060000}"/>
    <cellStyle name="良い 9" xfId="1382" xr:uid="{00000000-0005-0000-0000-0000D0060000}"/>
  </cellStyles>
  <dxfs count="0"/>
  <tableStyles count="0" defaultTableStyle="TableStyleMedium2" defaultPivotStyle="PivotStyleLight16"/>
  <colors>
    <mruColors>
      <color rgb="FFFFFFCC"/>
      <color rgb="FFFFC000"/>
      <color rgb="FFCBE0C7"/>
      <color rgb="FFB9CDE5"/>
      <color rgb="FF7F7F7F"/>
      <color rgb="FFFFCCCC"/>
      <color rgb="FFD99694"/>
      <color rgb="FFD9D9D9"/>
      <color rgb="FFB3A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aseline="0">
                <a:latin typeface="ＭＳ Ｐ明朝" panose="02020600040205080304" pitchFamily="18" charset="-128"/>
                <a:ea typeface="ＭＳ Ｐ明朝" panose="02020600040205080304" pitchFamily="18" charset="-128"/>
              </a:rPr>
              <a:t>上段</a:t>
            </a:r>
            <a:r>
              <a:rPr lang="en-US" altLang="ja-JP" sz="1000" baseline="0">
                <a:latin typeface="ＭＳ Ｐ明朝" panose="02020600040205080304" pitchFamily="18" charset="-128"/>
                <a:ea typeface="ＭＳ Ｐ明朝" panose="02020600040205080304" pitchFamily="18" charset="-128"/>
              </a:rPr>
              <a:t>:(</a:t>
            </a:r>
            <a:r>
              <a:rPr lang="ja-JP" altLang="en-US" sz="1000" baseline="0">
                <a:latin typeface="ＭＳ Ｐ明朝" panose="02020600040205080304" pitchFamily="18" charset="-128"/>
                <a:ea typeface="ＭＳ Ｐ明朝" panose="02020600040205080304" pitchFamily="18" charset="-128"/>
              </a:rPr>
              <a:t>円</a:t>
            </a:r>
            <a:r>
              <a:rPr lang="en-US" altLang="ja-JP" sz="1000" baseline="0">
                <a:latin typeface="ＭＳ Ｐ明朝" panose="02020600040205080304" pitchFamily="18" charset="-128"/>
                <a:ea typeface="ＭＳ Ｐ明朝" panose="02020600040205080304" pitchFamily="18" charset="-128"/>
              </a:rPr>
              <a:t>)</a:t>
            </a:r>
            <a:endParaRPr lang="ja-JP" altLang="en-US" sz="1000" baseline="0">
              <a:latin typeface="ＭＳ Ｐ明朝" panose="02020600040205080304" pitchFamily="18" charset="-128"/>
              <a:ea typeface="ＭＳ Ｐ明朝" panose="02020600040205080304" pitchFamily="18" charset="-128"/>
            </a:endParaRPr>
          </a:p>
        </c:rich>
      </c:tx>
      <c:layout>
        <c:manualLayout>
          <c:xMode val="edge"/>
          <c:yMode val="edge"/>
          <c:x val="1.6468055555555618E-2"/>
          <c:y val="1.5855158730158726E-2"/>
        </c:manualLayout>
      </c:layout>
      <c:overlay val="0"/>
    </c:title>
    <c:autoTitleDeleted val="0"/>
    <c:plotArea>
      <c:layout>
        <c:manualLayout>
          <c:layoutTarget val="inner"/>
          <c:xMode val="edge"/>
          <c:yMode val="edge"/>
          <c:x val="8.1126587301587311E-2"/>
          <c:y val="0.22377222222222223"/>
          <c:w val="0.71239146825396837"/>
          <c:h val="0.71239146825396837"/>
        </c:manualLayout>
      </c:layout>
      <c:pieChart>
        <c:varyColors val="1"/>
        <c:ser>
          <c:idx val="0"/>
          <c:order val="0"/>
          <c:tx>
            <c:v>総医療費における生活習慣病医療費割合</c:v>
          </c:tx>
          <c:dLbls>
            <c:dLbl>
              <c:idx val="0"/>
              <c:layout>
                <c:manualLayout>
                  <c:x val="4.1409424603174511E-2"/>
                  <c:y val="7.4526190476190482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9775984251968501"/>
                      <c:h val="0.16647940074906367"/>
                    </c:manualLayout>
                  </c15:layout>
                </c:ext>
                <c:ext xmlns:c16="http://schemas.microsoft.com/office/drawing/2014/chart" uri="{C3380CC4-5D6E-409C-BE32-E72D297353CC}">
                  <c16:uniqueId val="{0000000F-4680-412D-A6C7-F7806A5D4E0B}"/>
                </c:ext>
              </c:extLst>
            </c:dLbl>
            <c:dLbl>
              <c:idx val="1"/>
              <c:layout>
                <c:manualLayout>
                  <c:x val="0.14600952380952381"/>
                  <c:y val="-0.19026200396825396"/>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35416352279872054"/>
                      <c:h val="0.26953807740324592"/>
                    </c:manualLayout>
                  </c15:layout>
                </c:ext>
                <c:ext xmlns:c16="http://schemas.microsoft.com/office/drawing/2014/chart" uri="{C3380CC4-5D6E-409C-BE32-E72D297353CC}">
                  <c16:uniqueId val="{00000010-4680-412D-A6C7-F7806A5D4E0B}"/>
                </c:ext>
              </c:extLst>
            </c:dLbl>
            <c:numFmt formatCode="0.0%" sourceLinked="0"/>
            <c:spPr>
              <a:noFill/>
              <a:ln>
                <a:noFill/>
              </a:ln>
              <a:effectLst/>
            </c:spPr>
            <c:txPr>
              <a:bodyPr wrap="square" lIns="38100" tIns="19050" rIns="38100" bIns="19050" anchor="ctr">
                <a:spAutoFit/>
              </a:bodyPr>
              <a:lstStyle/>
              <a:p>
                <a:pPr>
                  <a:defRPr baseline="0">
                    <a:latin typeface="ＭＳ Ｐ明朝" panose="02020600040205080304" pitchFamily="18" charset="-128"/>
                    <a:ea typeface="ＭＳ Ｐ明朝" panose="02020600040205080304" pitchFamily="18" charset="-128"/>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年齢階層別_生活習慣病の状況!$K$25:$K$26</c:f>
              <c:strCache>
                <c:ptCount val="2"/>
                <c:pt idx="0">
                  <c:v>生活習慣病医療費</c:v>
                </c:pt>
                <c:pt idx="1">
                  <c:v>生活習慣病以外の医療費</c:v>
                </c:pt>
              </c:strCache>
            </c:strRef>
          </c:cat>
          <c:val>
            <c:numRef>
              <c:f>年齢階層別_生活習慣病の状況!$L$25:$L$26</c:f>
              <c:numCache>
                <c:formatCode>General</c:formatCode>
                <c:ptCount val="2"/>
                <c:pt idx="0">
                  <c:v>239317707148</c:v>
                </c:pt>
                <c:pt idx="1">
                  <c:v>1058444791612</c:v>
                </c:pt>
              </c:numCache>
            </c:numRef>
          </c:val>
          <c:extLst>
            <c:ext xmlns:c16="http://schemas.microsoft.com/office/drawing/2014/chart" uri="{C3380CC4-5D6E-409C-BE32-E72D297353CC}">
              <c16:uniqueId val="{0000000E-4680-412D-A6C7-F7806A5D4E0B}"/>
            </c:ext>
          </c:extLst>
        </c:ser>
        <c:dLbls>
          <c:showLegendKey val="0"/>
          <c:showVal val="0"/>
          <c:showCatName val="0"/>
          <c:showSerName val="0"/>
          <c:showPercent val="0"/>
          <c:showBubbleSize val="0"/>
          <c:showLeaderLines val="1"/>
        </c:dLbls>
        <c:firstSliceAng val="0"/>
      </c:pieChart>
      <c:spPr>
        <a:ln>
          <a:noFill/>
        </a:ln>
      </c:spPr>
    </c:plotArea>
    <c:legend>
      <c:legendPos val="r"/>
      <c:layout>
        <c:manualLayout>
          <c:xMode val="edge"/>
          <c:yMode val="edge"/>
          <c:x val="0.28114960317460319"/>
          <c:y val="2.6534920634920633E-2"/>
          <c:w val="0.43808353174603182"/>
          <c:h val="0.11632460317460318"/>
        </c:manualLayout>
      </c:layout>
      <c:overlay val="0"/>
      <c:spPr>
        <a:ln w="9525">
          <a:solidFill>
            <a:srgbClr val="7F7F7F"/>
          </a:solidFill>
        </a:ln>
      </c:spPr>
      <c:txPr>
        <a:bodyPr/>
        <a:lstStyle/>
        <a:p>
          <a:pPr rtl="0">
            <a:defRPr baseline="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1352657004831"/>
          <c:y val="7.9407769756184382E-2"/>
          <c:w val="0.77097801932367138"/>
          <c:h val="0.87665211869855963"/>
        </c:manualLayout>
      </c:layout>
      <c:barChart>
        <c:barDir val="bar"/>
        <c:grouping val="clustered"/>
        <c:varyColors val="0"/>
        <c:ser>
          <c:idx val="0"/>
          <c:order val="0"/>
          <c:tx>
            <c:strRef>
              <c:f>市区町村別_年齢調整生活習慣病医療費!$N$3:$N$4</c:f>
              <c:strCache>
                <c:ptCount val="2"/>
                <c:pt idx="0">
                  <c:v>年齢調整前被保険者一人当たりの生活習慣病医療費</c:v>
                </c:pt>
              </c:strCache>
            </c:strRef>
          </c:tx>
          <c:spPr>
            <a:solidFill>
              <a:schemeClr val="accent4">
                <a:lumMod val="60000"/>
                <a:lumOff val="40000"/>
              </a:schemeClr>
            </a:solidFill>
            <a:ln>
              <a:noFill/>
            </a:ln>
          </c:spPr>
          <c:invertIfNegative val="0"/>
          <c:dLbls>
            <c:dLbl>
              <c:idx val="1"/>
              <c:layout>
                <c:manualLayout>
                  <c:x val="4.04229074889867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55-4B76-B055-C3566BE37110}"/>
                </c:ext>
              </c:extLst>
            </c:dLbl>
            <c:dLbl>
              <c:idx val="2"/>
              <c:layout>
                <c:manualLayout>
                  <c:x val="7.7565266591210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55-4B76-B055-C3566BE37110}"/>
                </c:ext>
              </c:extLst>
            </c:dLbl>
            <c:dLbl>
              <c:idx val="8"/>
              <c:layout>
                <c:manualLayout>
                  <c:x val="4.50796622613803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55-4B76-B055-C3566BE37110}"/>
                </c:ext>
              </c:extLst>
            </c:dLbl>
            <c:dLbl>
              <c:idx val="10"/>
              <c:layout>
                <c:manualLayout>
                  <c:x val="1.554087126774351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D9-4721-9694-B6C18C06CA73}"/>
                </c:ext>
              </c:extLst>
            </c:dLbl>
            <c:dLbl>
              <c:idx val="11"/>
              <c:layout>
                <c:manualLayout>
                  <c:x val="2.637493881546745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55-4B76-B055-C3566BE37110}"/>
                </c:ext>
              </c:extLst>
            </c:dLbl>
            <c:dLbl>
              <c:idx val="12"/>
              <c:layout>
                <c:manualLayout>
                  <c:x val="1.554087126774351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D9-4721-9694-B6C18C06CA73}"/>
                </c:ext>
              </c:extLst>
            </c:dLbl>
            <c:dLbl>
              <c:idx val="14"/>
              <c:layout>
                <c:manualLayout>
                  <c:x val="1.39617479864178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55-4B76-B055-C3566BE37110}"/>
                </c:ext>
              </c:extLst>
            </c:dLbl>
            <c:dLbl>
              <c:idx val="16"/>
              <c:layout>
                <c:manualLayout>
                  <c:x val="3.1026106636484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55-4B76-B055-C3566BE37110}"/>
                </c:ext>
              </c:extLst>
            </c:dLbl>
            <c:dLbl>
              <c:idx val="18"/>
              <c:layout>
                <c:manualLayout>
                  <c:x val="2.63721906410115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55-4B76-B055-C3566BE37110}"/>
                </c:ext>
              </c:extLst>
            </c:dLbl>
            <c:dLbl>
              <c:idx val="26"/>
              <c:layout>
                <c:manualLayout>
                  <c:x val="1.7064358650066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55-4B76-B055-C3566BE37110}"/>
                </c:ext>
              </c:extLst>
            </c:dLbl>
            <c:dLbl>
              <c:idx val="27"/>
              <c:layout>
                <c:manualLayout>
                  <c:x val="3.10535976505139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55-4B76-B055-C3566BE37110}"/>
                </c:ext>
              </c:extLst>
            </c:dLbl>
            <c:dLbl>
              <c:idx val="28"/>
              <c:layout>
                <c:manualLayout>
                  <c:x val="1.0859137322769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55-4B76-B055-C3566BE37110}"/>
                </c:ext>
              </c:extLst>
            </c:dLbl>
            <c:dLbl>
              <c:idx val="29"/>
              <c:layout>
                <c:manualLayout>
                  <c:x val="2.3269579977363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55-4B76-B055-C3566BE37110}"/>
                </c:ext>
              </c:extLst>
            </c:dLbl>
            <c:dLbl>
              <c:idx val="30"/>
              <c:layout>
                <c:manualLayout>
                  <c:x val="3.1026106636484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55-4B76-B055-C3566BE37110}"/>
                </c:ext>
              </c:extLst>
            </c:dLbl>
            <c:dLbl>
              <c:idx val="32"/>
              <c:layout>
                <c:manualLayout>
                  <c:x val="1.70671806167400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55-4B76-B055-C3566BE37110}"/>
                </c:ext>
              </c:extLst>
            </c:dLbl>
            <c:dLbl>
              <c:idx val="34"/>
              <c:layout>
                <c:manualLayout>
                  <c:x val="1.24104426545936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C55-4B76-B055-C3566BE37110}"/>
                </c:ext>
              </c:extLst>
            </c:dLbl>
            <c:dLbl>
              <c:idx val="35"/>
              <c:layout>
                <c:manualLayout>
                  <c:x val="1.86184532550170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55-4B76-B055-C3566BE37110}"/>
                </c:ext>
              </c:extLst>
            </c:dLbl>
            <c:dLbl>
              <c:idx val="36"/>
              <c:layout>
                <c:manualLayout>
                  <c:x val="2.947760646108663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C55-4B76-B055-C3566BE37110}"/>
                </c:ext>
              </c:extLst>
            </c:dLbl>
            <c:dLbl>
              <c:idx val="37"/>
              <c:layout>
                <c:manualLayout>
                  <c:x val="4.653915995472517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C55-4B76-B055-C3566BE37110}"/>
                </c:ext>
              </c:extLst>
            </c:dLbl>
            <c:dLbl>
              <c:idx val="38"/>
              <c:layout>
                <c:manualLayout>
                  <c:x val="2.0169725893294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C55-4B76-B055-C3566BE37110}"/>
                </c:ext>
              </c:extLst>
            </c:dLbl>
            <c:dLbl>
              <c:idx val="40"/>
              <c:layout>
                <c:manualLayout>
                  <c:x val="1.55130533182421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C55-4B76-B055-C3566BE37110}"/>
                </c:ext>
              </c:extLst>
            </c:dLbl>
            <c:dLbl>
              <c:idx val="41"/>
              <c:layout>
                <c:manualLayout>
                  <c:x val="2.9474801304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C55-4B76-B055-C3566BE37110}"/>
                </c:ext>
              </c:extLst>
            </c:dLbl>
            <c:dLbl>
              <c:idx val="42"/>
              <c:layout>
                <c:manualLayout>
                  <c:x val="-6.216348507097405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D9-4721-9694-B6C18C06CA73}"/>
                </c:ext>
              </c:extLst>
            </c:dLbl>
            <c:dLbl>
              <c:idx val="43"/>
              <c:layout>
                <c:manualLayout>
                  <c:x val="2.326957997736304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C55-4B76-B055-C3566BE37110}"/>
                </c:ext>
              </c:extLst>
            </c:dLbl>
            <c:dLbl>
              <c:idx val="46"/>
              <c:layout>
                <c:manualLayout>
                  <c:x val="2.17182746455388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C55-4B76-B055-C3566BE37110}"/>
                </c:ext>
              </c:extLst>
            </c:dLbl>
            <c:dLbl>
              <c:idx val="48"/>
              <c:layout>
                <c:manualLayout>
                  <c:x val="3.4128717300132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C55-4B76-B055-C3566BE37110}"/>
                </c:ext>
              </c:extLst>
            </c:dLbl>
            <c:dLbl>
              <c:idx val="50"/>
              <c:layout>
                <c:manualLayout>
                  <c:x val="1.0859137322769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C55-4B76-B055-C3566BE37110}"/>
                </c:ext>
              </c:extLst>
            </c:dLbl>
            <c:dLbl>
              <c:idx val="51"/>
              <c:layout>
                <c:manualLayout>
                  <c:x val="-4.662261380323167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D9-4721-9694-B6C18C06CA73}"/>
                </c:ext>
              </c:extLst>
            </c:dLbl>
            <c:dLbl>
              <c:idx val="56"/>
              <c:layout>
                <c:manualLayout>
                  <c:x val="4.50796622613803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C55-4B76-B055-C3566BE37110}"/>
                </c:ext>
              </c:extLst>
            </c:dLbl>
            <c:dLbl>
              <c:idx val="58"/>
              <c:layout>
                <c:manualLayout>
                  <c:x val="1.0859137322769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C55-4B76-B055-C3566BE37110}"/>
                </c:ext>
              </c:extLst>
            </c:dLbl>
            <c:dLbl>
              <c:idx val="61"/>
              <c:layout>
                <c:manualLayout>
                  <c:x val="-6.216348507097405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9-42B9-A6D1-2CD49F8BED58}"/>
                </c:ext>
              </c:extLst>
            </c:dLbl>
            <c:dLbl>
              <c:idx val="62"/>
              <c:layout>
                <c:manualLayout>
                  <c:x val="4.35283896231032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C55-4B76-B055-C3566BE37110}"/>
                </c:ext>
              </c:extLst>
            </c:dLbl>
            <c:dLbl>
              <c:idx val="65"/>
              <c:layout>
                <c:manualLayout>
                  <c:x val="-6.21634850709751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D9-4721-9694-B6C18C06CA73}"/>
                </c:ext>
              </c:extLst>
            </c:dLbl>
            <c:dLbl>
              <c:idx val="68"/>
              <c:layout>
                <c:manualLayout>
                  <c:x val="4.66309348996573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C55-4B76-B055-C3566BE37110}"/>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市区町村別_年齢調整生活習慣病医療費!$C$5:$C$78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市区町村別_年齢調整生活習慣病医療費!$D$5:$D$78</c:f>
              <c:numCache>
                <c:formatCode>General</c:formatCode>
                <c:ptCount val="74"/>
                <c:pt idx="0">
                  <c:v>164905.74205231192</c:v>
                </c:pt>
                <c:pt idx="1">
                  <c:v>149937.16205999008</c:v>
                </c:pt>
                <c:pt idx="2">
                  <c:v>159117.64468572568</c:v>
                </c:pt>
                <c:pt idx="3">
                  <c:v>173863.48516797714</c:v>
                </c:pt>
                <c:pt idx="4">
                  <c:v>141728.87713278047</c:v>
                </c:pt>
                <c:pt idx="5">
                  <c:v>171563.78834580947</c:v>
                </c:pt>
                <c:pt idx="6">
                  <c:v>174593.87563038879</c:v>
                </c:pt>
                <c:pt idx="7">
                  <c:v>136348.83385431467</c:v>
                </c:pt>
                <c:pt idx="8">
                  <c:v>148622.63636363635</c:v>
                </c:pt>
                <c:pt idx="9">
                  <c:v>161912.80483976455</c:v>
                </c:pt>
                <c:pt idx="10">
                  <c:v>160769.37908521981</c:v>
                </c:pt>
                <c:pt idx="11">
                  <c:v>153713.38832468216</c:v>
                </c:pt>
                <c:pt idx="12">
                  <c:v>161154.04748380225</c:v>
                </c:pt>
                <c:pt idx="13">
                  <c:v>161438.64591684801</c:v>
                </c:pt>
                <c:pt idx="14">
                  <c:v>156822.21238876285</c:v>
                </c:pt>
                <c:pt idx="15">
                  <c:v>143625.02577537842</c:v>
                </c:pt>
                <c:pt idx="16">
                  <c:v>159831.00578795053</c:v>
                </c:pt>
                <c:pt idx="17">
                  <c:v>162715.77934864932</c:v>
                </c:pt>
                <c:pt idx="18">
                  <c:v>153435.4111145038</c:v>
                </c:pt>
                <c:pt idx="19">
                  <c:v>163084.00262457062</c:v>
                </c:pt>
                <c:pt idx="20">
                  <c:v>164266.28820104562</c:v>
                </c:pt>
                <c:pt idx="21">
                  <c:v>166701.17460387517</c:v>
                </c:pt>
                <c:pt idx="22">
                  <c:v>165131.88102697997</c:v>
                </c:pt>
                <c:pt idx="23">
                  <c:v>142440.979802374</c:v>
                </c:pt>
                <c:pt idx="24">
                  <c:v>140072.67201153049</c:v>
                </c:pt>
                <c:pt idx="25">
                  <c:v>160991.79588487092</c:v>
                </c:pt>
                <c:pt idx="26">
                  <c:v>156041.2183625731</c:v>
                </c:pt>
                <c:pt idx="27">
                  <c:v>160066.80303516574</c:v>
                </c:pt>
                <c:pt idx="28">
                  <c:v>157813.92819193559</c:v>
                </c:pt>
                <c:pt idx="29">
                  <c:v>154324.56329644533</c:v>
                </c:pt>
                <c:pt idx="30">
                  <c:v>152045.85198435557</c:v>
                </c:pt>
                <c:pt idx="31">
                  <c:v>161204.94519205397</c:v>
                </c:pt>
                <c:pt idx="32">
                  <c:v>156390.17389649924</c:v>
                </c:pt>
                <c:pt idx="33">
                  <c:v>163580.28789782245</c:v>
                </c:pt>
                <c:pt idx="34">
                  <c:v>157083.8955697591</c:v>
                </c:pt>
                <c:pt idx="35">
                  <c:v>155800.8477483165</c:v>
                </c:pt>
                <c:pt idx="36">
                  <c:v>152467.34156551561</c:v>
                </c:pt>
                <c:pt idx="37">
                  <c:v>159424.82068189129</c:v>
                </c:pt>
                <c:pt idx="38">
                  <c:v>155129.61088244739</c:v>
                </c:pt>
                <c:pt idx="39">
                  <c:v>160961.21537001897</c:v>
                </c:pt>
                <c:pt idx="40">
                  <c:v>156536.4960339627</c:v>
                </c:pt>
                <c:pt idx="41">
                  <c:v>152378.28648751823</c:v>
                </c:pt>
                <c:pt idx="42">
                  <c:v>146463.91476418017</c:v>
                </c:pt>
                <c:pt idx="43">
                  <c:v>154369.46680281748</c:v>
                </c:pt>
                <c:pt idx="44">
                  <c:v>160886.38975395221</c:v>
                </c:pt>
                <c:pt idx="45">
                  <c:v>138229.73732445741</c:v>
                </c:pt>
                <c:pt idx="46">
                  <c:v>154713.22076108985</c:v>
                </c:pt>
                <c:pt idx="47">
                  <c:v>142031.52507745122</c:v>
                </c:pt>
                <c:pt idx="48">
                  <c:v>151080.33876980428</c:v>
                </c:pt>
                <c:pt idx="49">
                  <c:v>165416.62042951031</c:v>
                </c:pt>
                <c:pt idx="50">
                  <c:v>157837.95948563796</c:v>
                </c:pt>
                <c:pt idx="51">
                  <c:v>146770.81670572481</c:v>
                </c:pt>
                <c:pt idx="52">
                  <c:v>141692.83354654224</c:v>
                </c:pt>
                <c:pt idx="53">
                  <c:v>143662.73059882154</c:v>
                </c:pt>
                <c:pt idx="54">
                  <c:v>163913.27694822405</c:v>
                </c:pt>
                <c:pt idx="55">
                  <c:v>167754.98233382971</c:v>
                </c:pt>
                <c:pt idx="56">
                  <c:v>148302.60649575945</c:v>
                </c:pt>
                <c:pt idx="57">
                  <c:v>144874.17425119973</c:v>
                </c:pt>
                <c:pt idx="58">
                  <c:v>157829.26445963859</c:v>
                </c:pt>
                <c:pt idx="59">
                  <c:v>163282.32067802473</c:v>
                </c:pt>
                <c:pt idx="60">
                  <c:v>163413.5982107356</c:v>
                </c:pt>
                <c:pt idx="61">
                  <c:v>145822.19620465365</c:v>
                </c:pt>
                <c:pt idx="62">
                  <c:v>149310.81544478808</c:v>
                </c:pt>
                <c:pt idx="63">
                  <c:v>161765.50520423337</c:v>
                </c:pt>
                <c:pt idx="64">
                  <c:v>144294.89262323338</c:v>
                </c:pt>
                <c:pt idx="65">
                  <c:v>146768.13325530846</c:v>
                </c:pt>
                <c:pt idx="66">
                  <c:v>195211.7880220646</c:v>
                </c:pt>
                <c:pt idx="67">
                  <c:v>169466.17110498928</c:v>
                </c:pt>
                <c:pt idx="68">
                  <c:v>148256.29680144839</c:v>
                </c:pt>
                <c:pt idx="69">
                  <c:v>140942.74498141263</c:v>
                </c:pt>
                <c:pt idx="70">
                  <c:v>166901.25189107412</c:v>
                </c:pt>
                <c:pt idx="71">
                  <c:v>128516.94177413052</c:v>
                </c:pt>
                <c:pt idx="72">
                  <c:v>136402.10210035005</c:v>
                </c:pt>
                <c:pt idx="73">
                  <c:v>128874.04047322541</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326192"/>
        <c:axId val="38332563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6628732256485559"/>
                  <c:y val="-0.8594875257201646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EFC8-4D87-8586-C10953EA11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市区町村別_年齢調整生活習慣病医療費!$N$5:$N$78</c:f>
              <c:numCache>
                <c:formatCode>General</c:formatCode>
                <c:ptCount val="74"/>
                <c:pt idx="0">
                  <c:v>162430.2237326052</c:v>
                </c:pt>
                <c:pt idx="1">
                  <c:v>162430.2237326052</c:v>
                </c:pt>
                <c:pt idx="2">
                  <c:v>162430.2237326052</c:v>
                </c:pt>
                <c:pt idx="3">
                  <c:v>162430.2237326052</c:v>
                </c:pt>
                <c:pt idx="4">
                  <c:v>162430.2237326052</c:v>
                </c:pt>
                <c:pt idx="5">
                  <c:v>162430.2237326052</c:v>
                </c:pt>
                <c:pt idx="6">
                  <c:v>162430.2237326052</c:v>
                </c:pt>
                <c:pt idx="7">
                  <c:v>162430.2237326052</c:v>
                </c:pt>
                <c:pt idx="8">
                  <c:v>162430.2237326052</c:v>
                </c:pt>
                <c:pt idx="9">
                  <c:v>162430.2237326052</c:v>
                </c:pt>
                <c:pt idx="10">
                  <c:v>162430.2237326052</c:v>
                </c:pt>
                <c:pt idx="11">
                  <c:v>162430.2237326052</c:v>
                </c:pt>
                <c:pt idx="12">
                  <c:v>162430.2237326052</c:v>
                </c:pt>
                <c:pt idx="13">
                  <c:v>162430.2237326052</c:v>
                </c:pt>
                <c:pt idx="14">
                  <c:v>162430.2237326052</c:v>
                </c:pt>
                <c:pt idx="15">
                  <c:v>162430.2237326052</c:v>
                </c:pt>
                <c:pt idx="16">
                  <c:v>162430.2237326052</c:v>
                </c:pt>
                <c:pt idx="17">
                  <c:v>162430.2237326052</c:v>
                </c:pt>
                <c:pt idx="18">
                  <c:v>162430.2237326052</c:v>
                </c:pt>
                <c:pt idx="19">
                  <c:v>162430.2237326052</c:v>
                </c:pt>
                <c:pt idx="20">
                  <c:v>162430.2237326052</c:v>
                </c:pt>
                <c:pt idx="21">
                  <c:v>162430.2237326052</c:v>
                </c:pt>
                <c:pt idx="22">
                  <c:v>162430.2237326052</c:v>
                </c:pt>
                <c:pt idx="23">
                  <c:v>162430.2237326052</c:v>
                </c:pt>
                <c:pt idx="24">
                  <c:v>162430.2237326052</c:v>
                </c:pt>
                <c:pt idx="25">
                  <c:v>162430.2237326052</c:v>
                </c:pt>
                <c:pt idx="26">
                  <c:v>162430.2237326052</c:v>
                </c:pt>
                <c:pt idx="27">
                  <c:v>162430.2237326052</c:v>
                </c:pt>
                <c:pt idx="28">
                  <c:v>162430.2237326052</c:v>
                </c:pt>
                <c:pt idx="29">
                  <c:v>162430.2237326052</c:v>
                </c:pt>
                <c:pt idx="30">
                  <c:v>162430.2237326052</c:v>
                </c:pt>
                <c:pt idx="31">
                  <c:v>162430.2237326052</c:v>
                </c:pt>
                <c:pt idx="32">
                  <c:v>162430.2237326052</c:v>
                </c:pt>
                <c:pt idx="33">
                  <c:v>162430.2237326052</c:v>
                </c:pt>
                <c:pt idx="34">
                  <c:v>162430.2237326052</c:v>
                </c:pt>
                <c:pt idx="35">
                  <c:v>162430.2237326052</c:v>
                </c:pt>
                <c:pt idx="36">
                  <c:v>162430.2237326052</c:v>
                </c:pt>
                <c:pt idx="37">
                  <c:v>162430.2237326052</c:v>
                </c:pt>
                <c:pt idx="38">
                  <c:v>162430.2237326052</c:v>
                </c:pt>
                <c:pt idx="39">
                  <c:v>162430.2237326052</c:v>
                </c:pt>
                <c:pt idx="40">
                  <c:v>162430.2237326052</c:v>
                </c:pt>
                <c:pt idx="41">
                  <c:v>162430.2237326052</c:v>
                </c:pt>
                <c:pt idx="42">
                  <c:v>162430.2237326052</c:v>
                </c:pt>
                <c:pt idx="43">
                  <c:v>162430.2237326052</c:v>
                </c:pt>
                <c:pt idx="44">
                  <c:v>162430.2237326052</c:v>
                </c:pt>
                <c:pt idx="45">
                  <c:v>162430.2237326052</c:v>
                </c:pt>
                <c:pt idx="46">
                  <c:v>162430.2237326052</c:v>
                </c:pt>
                <c:pt idx="47">
                  <c:v>162430.2237326052</c:v>
                </c:pt>
                <c:pt idx="48">
                  <c:v>162430.2237326052</c:v>
                </c:pt>
                <c:pt idx="49">
                  <c:v>162430.2237326052</c:v>
                </c:pt>
                <c:pt idx="50">
                  <c:v>162430.2237326052</c:v>
                </c:pt>
                <c:pt idx="51">
                  <c:v>162430.2237326052</c:v>
                </c:pt>
                <c:pt idx="52">
                  <c:v>162430.2237326052</c:v>
                </c:pt>
                <c:pt idx="53">
                  <c:v>162430.2237326052</c:v>
                </c:pt>
                <c:pt idx="54">
                  <c:v>162430.2237326052</c:v>
                </c:pt>
                <c:pt idx="55">
                  <c:v>162430.2237326052</c:v>
                </c:pt>
                <c:pt idx="56">
                  <c:v>162430.2237326052</c:v>
                </c:pt>
                <c:pt idx="57">
                  <c:v>162430.2237326052</c:v>
                </c:pt>
                <c:pt idx="58">
                  <c:v>162430.2237326052</c:v>
                </c:pt>
                <c:pt idx="59">
                  <c:v>162430.2237326052</c:v>
                </c:pt>
                <c:pt idx="60">
                  <c:v>162430.2237326052</c:v>
                </c:pt>
                <c:pt idx="61">
                  <c:v>162430.2237326052</c:v>
                </c:pt>
                <c:pt idx="62">
                  <c:v>162430.2237326052</c:v>
                </c:pt>
                <c:pt idx="63">
                  <c:v>162430.2237326052</c:v>
                </c:pt>
                <c:pt idx="64">
                  <c:v>162430.2237326052</c:v>
                </c:pt>
                <c:pt idx="65">
                  <c:v>162430.2237326052</c:v>
                </c:pt>
                <c:pt idx="66">
                  <c:v>162430.2237326052</c:v>
                </c:pt>
                <c:pt idx="67">
                  <c:v>162430.2237326052</c:v>
                </c:pt>
                <c:pt idx="68">
                  <c:v>162430.2237326052</c:v>
                </c:pt>
                <c:pt idx="69">
                  <c:v>162430.2237326052</c:v>
                </c:pt>
                <c:pt idx="70">
                  <c:v>162430.2237326052</c:v>
                </c:pt>
                <c:pt idx="71">
                  <c:v>162430.2237326052</c:v>
                </c:pt>
                <c:pt idx="72">
                  <c:v>162430.2237326052</c:v>
                </c:pt>
                <c:pt idx="73">
                  <c:v>162430.2237326052</c:v>
                </c:pt>
              </c:numCache>
            </c:numRef>
          </c:xVal>
          <c:yVal>
            <c:numRef>
              <c:f>市区町村別_年齢調整生活習慣病医療費!$R$5:$R$78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323392"/>
        <c:axId val="383325072"/>
      </c:scatterChart>
      <c:catAx>
        <c:axId val="383326192"/>
        <c:scaling>
          <c:orientation val="maxMin"/>
        </c:scaling>
        <c:delete val="0"/>
        <c:axPos val="l"/>
        <c:numFmt formatCode="General" sourceLinked="0"/>
        <c:majorTickMark val="none"/>
        <c:minorTickMark val="none"/>
        <c:tickLblPos val="nextTo"/>
        <c:spPr>
          <a:ln>
            <a:solidFill>
              <a:srgbClr val="7F7F7F"/>
            </a:solidFill>
          </a:ln>
        </c:spPr>
        <c:crossAx val="383325632"/>
        <c:crosses val="autoZero"/>
        <c:auto val="1"/>
        <c:lblAlgn val="ctr"/>
        <c:lblOffset val="100"/>
        <c:noMultiLvlLbl val="0"/>
      </c:catAx>
      <c:valAx>
        <c:axId val="383325632"/>
        <c:scaling>
          <c:orientation val="minMax"/>
          <c:max val="22000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98"/>
              <c:y val="2.8458856682769727E-2"/>
            </c:manualLayout>
          </c:layout>
          <c:overlay val="0"/>
        </c:title>
        <c:numFmt formatCode="#,##0_ " sourceLinked="0"/>
        <c:majorTickMark val="out"/>
        <c:minorTickMark val="none"/>
        <c:tickLblPos val="nextTo"/>
        <c:spPr>
          <a:ln>
            <a:solidFill>
              <a:srgbClr val="7F7F7F"/>
            </a:solidFill>
          </a:ln>
        </c:spPr>
        <c:crossAx val="383326192"/>
        <c:crosses val="autoZero"/>
        <c:crossBetween val="between"/>
        <c:majorUnit val="20000"/>
      </c:valAx>
      <c:valAx>
        <c:axId val="383325072"/>
        <c:scaling>
          <c:orientation val="minMax"/>
          <c:max val="50"/>
          <c:min val="0"/>
        </c:scaling>
        <c:delete val="1"/>
        <c:axPos val="r"/>
        <c:numFmt formatCode="General" sourceLinked="1"/>
        <c:majorTickMark val="out"/>
        <c:minorTickMark val="none"/>
        <c:tickLblPos val="nextTo"/>
        <c:crossAx val="383323392"/>
        <c:crosses val="max"/>
        <c:crossBetween val="midCat"/>
      </c:valAx>
      <c:valAx>
        <c:axId val="383323392"/>
        <c:scaling>
          <c:orientation val="minMax"/>
        </c:scaling>
        <c:delete val="1"/>
        <c:axPos val="b"/>
        <c:numFmt formatCode="General" sourceLinked="1"/>
        <c:majorTickMark val="out"/>
        <c:minorTickMark val="none"/>
        <c:tickLblPos val="nextTo"/>
        <c:crossAx val="38332507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7.9407769756184382E-2"/>
          <c:w val="0.77557946859903382"/>
          <c:h val="0.87563143004115229"/>
        </c:manualLayout>
      </c:layout>
      <c:barChart>
        <c:barDir val="bar"/>
        <c:grouping val="clustered"/>
        <c:varyColors val="0"/>
        <c:ser>
          <c:idx val="0"/>
          <c:order val="0"/>
          <c:tx>
            <c:strRef>
              <c:f>市区町村別_年齢調整生活習慣病医療費!$L$4</c:f>
              <c:strCache>
                <c:ptCount val="1"/>
                <c:pt idx="0">
                  <c:v>前年度との差分(年齢調整後被保険者一人当たりの生活習慣病医療費)</c:v>
                </c:pt>
              </c:strCache>
            </c:strRef>
          </c:tx>
          <c:spPr>
            <a:solidFill>
              <a:schemeClr val="accent1"/>
            </a:solidFill>
            <a:ln>
              <a:noFill/>
            </a:ln>
          </c:spPr>
          <c:invertIfNegative val="0"/>
          <c:dLbls>
            <c:dLbl>
              <c:idx val="0"/>
              <c:layout>
                <c:manualLayout>
                  <c:x val="3.72980910425843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13-47A7-9BE1-C2AF11D5E7D5}"/>
                </c:ext>
              </c:extLst>
            </c:dLbl>
            <c:dLbl>
              <c:idx val="3"/>
              <c:layout>
                <c:manualLayout>
                  <c:x val="1.8615663981890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21-4CF3-B2E6-8ED997F2483F}"/>
                </c:ext>
              </c:extLst>
            </c:dLbl>
            <c:dLbl>
              <c:idx val="4"/>
              <c:layout>
                <c:manualLayout>
                  <c:x val="2.326957997736304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21-4CF3-B2E6-8ED997F2483F}"/>
                </c:ext>
              </c:extLst>
            </c:dLbl>
            <c:dLbl>
              <c:idx val="6"/>
              <c:layout>
                <c:manualLayout>
                  <c:x val="1.55130533182421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21-4CF3-B2E6-8ED997F2483F}"/>
                </c:ext>
              </c:extLst>
            </c:dLbl>
            <c:dLbl>
              <c:idx val="8"/>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21-4CF3-B2E6-8ED997F2483F}"/>
                </c:ext>
              </c:extLst>
            </c:dLbl>
            <c:dLbl>
              <c:idx val="9"/>
              <c:layout>
                <c:manualLayout>
                  <c:x val="1.0859137322769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21-4CF3-B2E6-8ED997F2483F}"/>
                </c:ext>
              </c:extLst>
            </c:dLbl>
            <c:dLbl>
              <c:idx val="10"/>
              <c:layout>
                <c:manualLayout>
                  <c:x val="3.26441507586882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21-4CF3-B2E6-8ED997F2483F}"/>
                </c:ext>
              </c:extLst>
            </c:dLbl>
            <c:dLbl>
              <c:idx val="11"/>
              <c:layout>
                <c:manualLayout>
                  <c:x val="3.729809104258443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13-47A7-9BE1-C2AF11D5E7D5}"/>
                </c:ext>
              </c:extLst>
            </c:dLbl>
            <c:dLbl>
              <c:idx val="13"/>
              <c:layout>
                <c:manualLayout>
                  <c:x val="4.196035242290748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5-4315-BE50-417BFF85CDF6}"/>
                </c:ext>
              </c:extLst>
            </c:dLbl>
            <c:dLbl>
              <c:idx val="14"/>
              <c:layout>
                <c:manualLayout>
                  <c:x val="3.41954233969652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21-4CF3-B2E6-8ED997F2483F}"/>
                </c:ext>
              </c:extLst>
            </c:dLbl>
            <c:dLbl>
              <c:idx val="17"/>
              <c:layout>
                <c:manualLayout>
                  <c:x val="4.04062652961330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5-4315-BE50-417BFF85CDF6}"/>
                </c:ext>
              </c:extLst>
            </c:dLbl>
            <c:dLbl>
              <c:idx val="20"/>
              <c:layout>
                <c:manualLayout>
                  <c:x val="1.70643586500663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21-4CF3-B2E6-8ED997F2483F}"/>
                </c:ext>
              </c:extLst>
            </c:dLbl>
            <c:dLbl>
              <c:idx val="21"/>
              <c:layout>
                <c:manualLayout>
                  <c:x val="3.41954233969651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21-4CF3-B2E6-8ED997F2483F}"/>
                </c:ext>
              </c:extLst>
            </c:dLbl>
            <c:dLbl>
              <c:idx val="22"/>
              <c:layout>
                <c:manualLayout>
                  <c:x val="7.75652665912093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21-4CF3-B2E6-8ED997F2483F}"/>
                </c:ext>
              </c:extLst>
            </c:dLbl>
            <c:dLbl>
              <c:idx val="25"/>
              <c:layout>
                <c:manualLayout>
                  <c:x val="1.2410442654593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21-4CF3-B2E6-8ED997F2483F}"/>
                </c:ext>
              </c:extLst>
            </c:dLbl>
            <c:dLbl>
              <c:idx val="28"/>
              <c:layout>
                <c:manualLayout>
                  <c:x val="1.55130533182421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21-4CF3-B2E6-8ED997F2483F}"/>
                </c:ext>
              </c:extLst>
            </c:dLbl>
            <c:dLbl>
              <c:idx val="29"/>
              <c:layout>
                <c:manualLayout>
                  <c:x val="7.75652665912093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21-4CF3-B2E6-8ED997F2483F}"/>
                </c:ext>
              </c:extLst>
            </c:dLbl>
            <c:dLbl>
              <c:idx val="30"/>
              <c:layout>
                <c:manualLayout>
                  <c:x val="1.8615663981890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21-4CF3-B2E6-8ED997F2483F}"/>
                </c:ext>
              </c:extLst>
            </c:dLbl>
            <c:dLbl>
              <c:idx val="31"/>
              <c:layout>
                <c:manualLayout>
                  <c:x val="1.24104426545936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21-4CF3-B2E6-8ED997F2483F}"/>
                </c:ext>
              </c:extLst>
            </c:dLbl>
            <c:dLbl>
              <c:idx val="33"/>
              <c:layout>
                <c:manualLayout>
                  <c:x val="6.205221327296841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21-4CF3-B2E6-8ED997F2483F}"/>
                </c:ext>
              </c:extLst>
            </c:dLbl>
            <c:dLbl>
              <c:idx val="39"/>
              <c:layout>
                <c:manualLayout>
                  <c:x val="3.88521781693587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13-47A7-9BE1-C2AF11D5E7D5}"/>
                </c:ext>
              </c:extLst>
            </c:dLbl>
            <c:dLbl>
              <c:idx val="44"/>
              <c:layout>
                <c:manualLayout>
                  <c:x val="3.57440039158100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13-47A7-9BE1-C2AF11D5E7D5}"/>
                </c:ext>
              </c:extLst>
            </c:dLbl>
            <c:dLbl>
              <c:idx val="52"/>
              <c:layout>
                <c:manualLayout>
                  <c:x val="3.10956926089084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21-4CF3-B2E6-8ED997F2483F}"/>
                </c:ext>
              </c:extLst>
            </c:dLbl>
            <c:dLbl>
              <c:idx val="53"/>
              <c:layout>
                <c:manualLayout>
                  <c:x val="1.0859137322769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21-4CF3-B2E6-8ED997F2483F}"/>
                </c:ext>
              </c:extLst>
            </c:dLbl>
            <c:dLbl>
              <c:idx val="56"/>
              <c:layout>
                <c:manualLayout>
                  <c:x val="1.39617479864177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21-4CF3-B2E6-8ED997F2483F}"/>
                </c:ext>
              </c:extLst>
            </c:dLbl>
            <c:dLbl>
              <c:idx val="57"/>
              <c:layout>
                <c:manualLayout>
                  <c:x val="6.205221327296841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21-4CF3-B2E6-8ED997F2483F}"/>
                </c:ext>
              </c:extLst>
            </c:dLbl>
            <c:dLbl>
              <c:idx val="63"/>
              <c:layout>
                <c:manualLayout>
                  <c:x val="2.79875183553597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721-4CF3-B2E6-8ED997F2483F}"/>
                </c:ext>
              </c:extLst>
            </c:dLbl>
            <c:dLbl>
              <c:idx val="64"/>
              <c:layout>
                <c:manualLayout>
                  <c:x val="1.70643586500663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721-4CF3-B2E6-8ED997F2483F}"/>
                </c:ext>
              </c:extLst>
            </c:dLbl>
            <c:dLbl>
              <c:idx val="68"/>
              <c:layout>
                <c:manualLayout>
                  <c:x val="1.8615663981890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721-4CF3-B2E6-8ED997F2483F}"/>
                </c:ext>
              </c:extLst>
            </c:dLbl>
            <c:dLbl>
              <c:idx val="69"/>
              <c:layout>
                <c:manualLayout>
                  <c:x val="3.26441507586882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721-4CF3-B2E6-8ED997F2483F}"/>
                </c:ext>
              </c:extLst>
            </c:dLbl>
            <c:dLbl>
              <c:idx val="71"/>
              <c:layout>
                <c:manualLayout>
                  <c:x val="4.653915995472517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721-4CF3-B2E6-8ED997F2483F}"/>
                </c:ext>
              </c:extLst>
            </c:dLbl>
            <c:dLbl>
              <c:idx val="72"/>
              <c:layout>
                <c:manualLayout>
                  <c:x val="4.653915995472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721-4CF3-B2E6-8ED997F2483F}"/>
                </c:ext>
              </c:extLst>
            </c:dLbl>
            <c:numFmt formatCode="#,##0_ ;[Red]\-#,##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市区町村別_年齢調整生活習慣病医療費!$I$5:$I$78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市区町村別_年齢調整生活習慣病医療費!$L$5:$L$78</c:f>
              <c:numCache>
                <c:formatCode>General</c:formatCode>
                <c:ptCount val="74"/>
                <c:pt idx="0">
                  <c:v>6349</c:v>
                </c:pt>
                <c:pt idx="1">
                  <c:v>5948</c:v>
                </c:pt>
                <c:pt idx="2">
                  <c:v>6147</c:v>
                </c:pt>
                <c:pt idx="3">
                  <c:v>6595</c:v>
                </c:pt>
                <c:pt idx="4">
                  <c:v>6534</c:v>
                </c:pt>
                <c:pt idx="5">
                  <c:v>6106</c:v>
                </c:pt>
                <c:pt idx="6">
                  <c:v>6616</c:v>
                </c:pt>
                <c:pt idx="7">
                  <c:v>6185</c:v>
                </c:pt>
                <c:pt idx="8">
                  <c:v>6552</c:v>
                </c:pt>
                <c:pt idx="9">
                  <c:v>6663</c:v>
                </c:pt>
                <c:pt idx="10">
                  <c:v>6413</c:v>
                </c:pt>
                <c:pt idx="11">
                  <c:v>6367</c:v>
                </c:pt>
                <c:pt idx="12">
                  <c:v>6004</c:v>
                </c:pt>
                <c:pt idx="13">
                  <c:v>6301</c:v>
                </c:pt>
                <c:pt idx="14">
                  <c:v>6403</c:v>
                </c:pt>
                <c:pt idx="15">
                  <c:v>6004</c:v>
                </c:pt>
                <c:pt idx="16">
                  <c:v>6219</c:v>
                </c:pt>
                <c:pt idx="17">
                  <c:v>6319</c:v>
                </c:pt>
                <c:pt idx="18">
                  <c:v>5656</c:v>
                </c:pt>
                <c:pt idx="19">
                  <c:v>6805</c:v>
                </c:pt>
                <c:pt idx="20">
                  <c:v>6598</c:v>
                </c:pt>
                <c:pt idx="21">
                  <c:v>6398</c:v>
                </c:pt>
                <c:pt idx="22">
                  <c:v>6703</c:v>
                </c:pt>
                <c:pt idx="23">
                  <c:v>5918</c:v>
                </c:pt>
                <c:pt idx="24">
                  <c:v>5974</c:v>
                </c:pt>
                <c:pt idx="25">
                  <c:v>6652</c:v>
                </c:pt>
                <c:pt idx="26">
                  <c:v>6151</c:v>
                </c:pt>
                <c:pt idx="27">
                  <c:v>6778</c:v>
                </c:pt>
                <c:pt idx="28">
                  <c:v>6616</c:v>
                </c:pt>
                <c:pt idx="29">
                  <c:v>6718</c:v>
                </c:pt>
                <c:pt idx="30">
                  <c:v>6587</c:v>
                </c:pt>
                <c:pt idx="31">
                  <c:v>6668</c:v>
                </c:pt>
                <c:pt idx="32">
                  <c:v>7051</c:v>
                </c:pt>
                <c:pt idx="33">
                  <c:v>6732</c:v>
                </c:pt>
                <c:pt idx="34">
                  <c:v>7149</c:v>
                </c:pt>
                <c:pt idx="35">
                  <c:v>6795</c:v>
                </c:pt>
                <c:pt idx="36">
                  <c:v>6976</c:v>
                </c:pt>
                <c:pt idx="37">
                  <c:v>6885</c:v>
                </c:pt>
                <c:pt idx="38">
                  <c:v>7202</c:v>
                </c:pt>
                <c:pt idx="39">
                  <c:v>6334</c:v>
                </c:pt>
                <c:pt idx="40">
                  <c:v>7203</c:v>
                </c:pt>
                <c:pt idx="41">
                  <c:v>7117</c:v>
                </c:pt>
                <c:pt idx="42">
                  <c:v>6844</c:v>
                </c:pt>
                <c:pt idx="43">
                  <c:v>7339</c:v>
                </c:pt>
                <c:pt idx="44">
                  <c:v>6359</c:v>
                </c:pt>
                <c:pt idx="45">
                  <c:v>6239</c:v>
                </c:pt>
                <c:pt idx="46">
                  <c:v>7377</c:v>
                </c:pt>
                <c:pt idx="47">
                  <c:v>7016</c:v>
                </c:pt>
                <c:pt idx="48">
                  <c:v>7617</c:v>
                </c:pt>
                <c:pt idx="49">
                  <c:v>6850</c:v>
                </c:pt>
                <c:pt idx="50">
                  <c:v>7437</c:v>
                </c:pt>
                <c:pt idx="51">
                  <c:v>7342</c:v>
                </c:pt>
                <c:pt idx="52">
                  <c:v>6452</c:v>
                </c:pt>
                <c:pt idx="53">
                  <c:v>6677</c:v>
                </c:pt>
                <c:pt idx="54">
                  <c:v>7353</c:v>
                </c:pt>
                <c:pt idx="55">
                  <c:v>7165</c:v>
                </c:pt>
                <c:pt idx="56">
                  <c:v>6635</c:v>
                </c:pt>
                <c:pt idx="57">
                  <c:v>6729</c:v>
                </c:pt>
                <c:pt idx="58">
                  <c:v>7339</c:v>
                </c:pt>
                <c:pt idx="59">
                  <c:v>6925</c:v>
                </c:pt>
                <c:pt idx="60">
                  <c:v>7938</c:v>
                </c:pt>
                <c:pt idx="61">
                  <c:v>7478</c:v>
                </c:pt>
                <c:pt idx="62">
                  <c:v>6988</c:v>
                </c:pt>
                <c:pt idx="63">
                  <c:v>6458</c:v>
                </c:pt>
                <c:pt idx="64">
                  <c:v>6591</c:v>
                </c:pt>
                <c:pt idx="65">
                  <c:v>7313</c:v>
                </c:pt>
                <c:pt idx="66">
                  <c:v>5299</c:v>
                </c:pt>
                <c:pt idx="67">
                  <c:v>5462</c:v>
                </c:pt>
                <c:pt idx="68">
                  <c:v>6582</c:v>
                </c:pt>
                <c:pt idx="69">
                  <c:v>6409</c:v>
                </c:pt>
                <c:pt idx="70">
                  <c:v>7153</c:v>
                </c:pt>
                <c:pt idx="71">
                  <c:v>6744</c:v>
                </c:pt>
                <c:pt idx="72">
                  <c:v>6752</c:v>
                </c:pt>
                <c:pt idx="73">
                  <c:v>7673</c:v>
                </c:pt>
              </c:numCache>
            </c:numRef>
          </c:val>
          <c:extLst>
            <c:ext xmlns:c16="http://schemas.microsoft.com/office/drawing/2014/chart" uri="{C3380CC4-5D6E-409C-BE32-E72D297353CC}">
              <c16:uniqueId val="{00000019-551B-4D04-B25A-4D8FF4195716}"/>
            </c:ext>
          </c:extLst>
        </c:ser>
        <c:dLbls>
          <c:dLblPos val="outEnd"/>
          <c:showLegendKey val="0"/>
          <c:showVal val="1"/>
          <c:showCatName val="0"/>
          <c:showSerName val="0"/>
          <c:showPercent val="0"/>
          <c:showBubbleSize val="0"/>
        </c:dLbls>
        <c:gapWidth val="150"/>
        <c:axId val="383321712"/>
        <c:axId val="383320032"/>
      </c:barChart>
      <c:scatterChart>
        <c:scatterStyle val="lineMarker"/>
        <c:varyColors val="0"/>
        <c:ser>
          <c:idx val="1"/>
          <c:order val="1"/>
          <c:tx>
            <c:strRef>
              <c:f>市区町村別_年齢調整生活習慣病医療費!$B$79</c:f>
              <c:strCache>
                <c:ptCount val="1"/>
                <c:pt idx="0">
                  <c:v>広域連合全体</c:v>
                </c:pt>
              </c:strCache>
            </c:strRef>
          </c:tx>
          <c:spPr>
            <a:ln w="28575">
              <a:solidFill>
                <a:srgbClr val="BE4B48"/>
              </a:solidFill>
            </a:ln>
          </c:spPr>
          <c:marker>
            <c:symbol val="none"/>
          </c:marker>
          <c:dLbls>
            <c:dLbl>
              <c:idx val="0"/>
              <c:layout>
                <c:manualLayout>
                  <c:x val="6.2858174253548699E-2"/>
                  <c:y val="-0.85554253472222219"/>
                </c:manualLayout>
              </c:layout>
              <c:tx>
                <c:rich>
                  <a:bodyPr/>
                  <a:lstStyle/>
                  <a:p>
                    <a:fld id="{E01A6EDE-276F-44A2-B086-46B1A55BE368}" type="SERIESNAME">
                      <a:rPr lang="ja-JP" altLang="en-US">
                        <a:solidFill>
                          <a:sysClr val="windowText" lastClr="000000"/>
                        </a:solidFill>
                      </a:rPr>
                      <a:pPr/>
                      <a:t>[系列名]</a:t>
                    </a:fld>
                    <a:r>
                      <a:rPr lang="ja-JP" altLang="en-US" baseline="0">
                        <a:solidFill>
                          <a:sysClr val="windowText" lastClr="000000"/>
                        </a:solidFill>
                      </a:rPr>
                      <a:t>
</a:t>
                    </a:r>
                    <a:fld id="{F9E79BF6-B08E-4B00-82BF-19683E4F8191}" type="XVALUE">
                      <a:rPr lang="en-US" altLang="ja-JP" baseline="0">
                        <a:solidFill>
                          <a:sysClr val="windowText" lastClr="000000"/>
                        </a:solidFill>
                      </a:rPr>
                      <a:pPr/>
                      <a:t>[X 値]</a:t>
                    </a:fld>
                    <a:endParaRPr lang="ja-JP" altLang="en-US" baseline="0">
                      <a:solidFill>
                        <a:sysClr val="windowText" lastClr="000000"/>
                      </a:solidFill>
                    </a:endParaRPr>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51B-4D04-B25A-4D8FF41957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市区町村別_年齢調整生活習慣病医療費!$Q$5:$Q$78</c:f>
              <c:numCache>
                <c:formatCode>General</c:formatCode>
                <c:ptCount val="74"/>
                <c:pt idx="0">
                  <c:v>6845</c:v>
                </c:pt>
                <c:pt idx="1">
                  <c:v>6845</c:v>
                </c:pt>
                <c:pt idx="2">
                  <c:v>6845</c:v>
                </c:pt>
                <c:pt idx="3">
                  <c:v>6845</c:v>
                </c:pt>
                <c:pt idx="4">
                  <c:v>6845</c:v>
                </c:pt>
                <c:pt idx="5">
                  <c:v>6845</c:v>
                </c:pt>
                <c:pt idx="6">
                  <c:v>6845</c:v>
                </c:pt>
                <c:pt idx="7">
                  <c:v>6845</c:v>
                </c:pt>
                <c:pt idx="8">
                  <c:v>6845</c:v>
                </c:pt>
                <c:pt idx="9">
                  <c:v>6845</c:v>
                </c:pt>
                <c:pt idx="10">
                  <c:v>6845</c:v>
                </c:pt>
                <c:pt idx="11">
                  <c:v>6845</c:v>
                </c:pt>
                <c:pt idx="12">
                  <c:v>6845</c:v>
                </c:pt>
                <c:pt idx="13">
                  <c:v>6845</c:v>
                </c:pt>
                <c:pt idx="14">
                  <c:v>6845</c:v>
                </c:pt>
                <c:pt idx="15">
                  <c:v>6845</c:v>
                </c:pt>
                <c:pt idx="16">
                  <c:v>6845</c:v>
                </c:pt>
                <c:pt idx="17">
                  <c:v>6845</c:v>
                </c:pt>
                <c:pt idx="18">
                  <c:v>6845</c:v>
                </c:pt>
                <c:pt idx="19">
                  <c:v>6845</c:v>
                </c:pt>
                <c:pt idx="20">
                  <c:v>6845</c:v>
                </c:pt>
                <c:pt idx="21">
                  <c:v>6845</c:v>
                </c:pt>
                <c:pt idx="22">
                  <c:v>6845</c:v>
                </c:pt>
                <c:pt idx="23">
                  <c:v>6845</c:v>
                </c:pt>
                <c:pt idx="24">
                  <c:v>6845</c:v>
                </c:pt>
                <c:pt idx="25">
                  <c:v>6845</c:v>
                </c:pt>
                <c:pt idx="26">
                  <c:v>6845</c:v>
                </c:pt>
                <c:pt idx="27">
                  <c:v>6845</c:v>
                </c:pt>
                <c:pt idx="28">
                  <c:v>6845</c:v>
                </c:pt>
                <c:pt idx="29">
                  <c:v>6845</c:v>
                </c:pt>
                <c:pt idx="30">
                  <c:v>6845</c:v>
                </c:pt>
                <c:pt idx="31">
                  <c:v>6845</c:v>
                </c:pt>
                <c:pt idx="32">
                  <c:v>6845</c:v>
                </c:pt>
                <c:pt idx="33">
                  <c:v>6845</c:v>
                </c:pt>
                <c:pt idx="34">
                  <c:v>6845</c:v>
                </c:pt>
                <c:pt idx="35">
                  <c:v>6845</c:v>
                </c:pt>
                <c:pt idx="36">
                  <c:v>6845</c:v>
                </c:pt>
                <c:pt idx="37">
                  <c:v>6845</c:v>
                </c:pt>
                <c:pt idx="38">
                  <c:v>6845</c:v>
                </c:pt>
                <c:pt idx="39">
                  <c:v>6845</c:v>
                </c:pt>
                <c:pt idx="40">
                  <c:v>6845</c:v>
                </c:pt>
                <c:pt idx="41">
                  <c:v>6845</c:v>
                </c:pt>
                <c:pt idx="42">
                  <c:v>6845</c:v>
                </c:pt>
                <c:pt idx="43">
                  <c:v>6845</c:v>
                </c:pt>
                <c:pt idx="44">
                  <c:v>6845</c:v>
                </c:pt>
                <c:pt idx="45">
                  <c:v>6845</c:v>
                </c:pt>
                <c:pt idx="46">
                  <c:v>6845</c:v>
                </c:pt>
                <c:pt idx="47">
                  <c:v>6845</c:v>
                </c:pt>
                <c:pt idx="48">
                  <c:v>6845</c:v>
                </c:pt>
                <c:pt idx="49">
                  <c:v>6845</c:v>
                </c:pt>
                <c:pt idx="50">
                  <c:v>6845</c:v>
                </c:pt>
                <c:pt idx="51">
                  <c:v>6845</c:v>
                </c:pt>
                <c:pt idx="52">
                  <c:v>6845</c:v>
                </c:pt>
                <c:pt idx="53">
                  <c:v>6845</c:v>
                </c:pt>
                <c:pt idx="54">
                  <c:v>6845</c:v>
                </c:pt>
                <c:pt idx="55">
                  <c:v>6845</c:v>
                </c:pt>
                <c:pt idx="56">
                  <c:v>6845</c:v>
                </c:pt>
                <c:pt idx="57">
                  <c:v>6845</c:v>
                </c:pt>
                <c:pt idx="58">
                  <c:v>6845</c:v>
                </c:pt>
                <c:pt idx="59">
                  <c:v>6845</c:v>
                </c:pt>
                <c:pt idx="60">
                  <c:v>6845</c:v>
                </c:pt>
                <c:pt idx="61">
                  <c:v>6845</c:v>
                </c:pt>
                <c:pt idx="62">
                  <c:v>6845</c:v>
                </c:pt>
                <c:pt idx="63">
                  <c:v>6845</c:v>
                </c:pt>
                <c:pt idx="64">
                  <c:v>6845</c:v>
                </c:pt>
                <c:pt idx="65">
                  <c:v>6845</c:v>
                </c:pt>
                <c:pt idx="66">
                  <c:v>6845</c:v>
                </c:pt>
                <c:pt idx="67">
                  <c:v>6845</c:v>
                </c:pt>
                <c:pt idx="68">
                  <c:v>6845</c:v>
                </c:pt>
                <c:pt idx="69">
                  <c:v>6845</c:v>
                </c:pt>
                <c:pt idx="70">
                  <c:v>6845</c:v>
                </c:pt>
                <c:pt idx="71">
                  <c:v>6845</c:v>
                </c:pt>
                <c:pt idx="72">
                  <c:v>6845</c:v>
                </c:pt>
                <c:pt idx="73">
                  <c:v>6845</c:v>
                </c:pt>
              </c:numCache>
            </c:numRef>
          </c:xVal>
          <c:yVal>
            <c:numRef>
              <c:f>市区町村別_年齢調整生活習慣病医療費!$R$5:$R$78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551B-4D04-B25A-4D8FF4195716}"/>
            </c:ext>
          </c:extLst>
        </c:ser>
        <c:dLbls>
          <c:showLegendKey val="0"/>
          <c:showVal val="1"/>
          <c:showCatName val="0"/>
          <c:showSerName val="0"/>
          <c:showPercent val="0"/>
          <c:showBubbleSize val="0"/>
        </c:dLbls>
        <c:axId val="383318912"/>
        <c:axId val="383319472"/>
      </c:scatterChart>
      <c:catAx>
        <c:axId val="383321712"/>
        <c:scaling>
          <c:orientation val="maxMin"/>
        </c:scaling>
        <c:delete val="0"/>
        <c:axPos val="l"/>
        <c:numFmt formatCode="General" sourceLinked="0"/>
        <c:majorTickMark val="none"/>
        <c:minorTickMark val="none"/>
        <c:tickLblPos val="low"/>
        <c:spPr>
          <a:ln>
            <a:solidFill>
              <a:srgbClr val="7F7F7F"/>
            </a:solidFill>
          </a:ln>
        </c:spPr>
        <c:crossAx val="383320032"/>
        <c:crosses val="autoZero"/>
        <c:auto val="1"/>
        <c:lblAlgn val="ctr"/>
        <c:lblOffset val="100"/>
        <c:noMultiLvlLbl val="0"/>
      </c:catAx>
      <c:valAx>
        <c:axId val="383320032"/>
        <c:scaling>
          <c:orientation val="minMax"/>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9287530592266273"/>
              <c:y val="2.6406651877572015E-2"/>
            </c:manualLayout>
          </c:layout>
          <c:overlay val="0"/>
        </c:title>
        <c:numFmt formatCode="#,##0_ ;[Red]\-#,##0\ " sourceLinked="0"/>
        <c:majorTickMark val="out"/>
        <c:minorTickMark val="none"/>
        <c:tickLblPos val="nextTo"/>
        <c:spPr>
          <a:ln>
            <a:solidFill>
              <a:srgbClr val="7F7F7F"/>
            </a:solidFill>
          </a:ln>
        </c:spPr>
        <c:crossAx val="383321712"/>
        <c:crosses val="autoZero"/>
        <c:crossBetween val="between"/>
      </c:valAx>
      <c:valAx>
        <c:axId val="383319472"/>
        <c:scaling>
          <c:orientation val="minMax"/>
          <c:max val="50"/>
          <c:min val="0"/>
        </c:scaling>
        <c:delete val="1"/>
        <c:axPos val="r"/>
        <c:numFmt formatCode="General" sourceLinked="1"/>
        <c:majorTickMark val="out"/>
        <c:minorTickMark val="none"/>
        <c:tickLblPos val="nextTo"/>
        <c:crossAx val="383318912"/>
        <c:crosses val="max"/>
        <c:crossBetween val="midCat"/>
      </c:valAx>
      <c:valAx>
        <c:axId val="383318912"/>
        <c:scaling>
          <c:orientation val="minMax"/>
        </c:scaling>
        <c:delete val="1"/>
        <c:axPos val="b"/>
        <c:numFmt formatCode="General" sourceLinked="1"/>
        <c:majorTickMark val="out"/>
        <c:minorTickMark val="none"/>
        <c:tickLblPos val="nextTo"/>
        <c:crossAx val="38331947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ＭＳ Ｐ明朝" panose="02020600040205080304" pitchFamily="18" charset="-128"/>
                <a:ea typeface="ＭＳ Ｐ明朝" panose="02020600040205080304" pitchFamily="18" charset="-128"/>
              </a:defRPr>
            </a:pPr>
            <a:r>
              <a:rPr lang="ja-JP" altLang="en-US" sz="1000" b="1">
                <a:effectLst/>
                <a:latin typeface="ＭＳ Ｐ明朝" panose="02020600040205080304" pitchFamily="18" charset="-128"/>
                <a:ea typeface="ＭＳ Ｐ明朝" panose="02020600040205080304" pitchFamily="18" charset="-128"/>
              </a:rPr>
              <a:t>医療費</a:t>
            </a:r>
          </a:p>
          <a:p>
            <a:pPr>
              <a:defRPr sz="1000">
                <a:latin typeface="ＭＳ Ｐ明朝" panose="02020600040205080304" pitchFamily="18" charset="-128"/>
                <a:ea typeface="ＭＳ Ｐ明朝" panose="02020600040205080304" pitchFamily="18" charset="-128"/>
              </a:defRPr>
            </a:pPr>
            <a:r>
              <a:rPr lang="en-US" altLang="ja-JP" sz="1000" b="1">
                <a:effectLst/>
                <a:latin typeface="ＭＳ Ｐ明朝" panose="02020600040205080304" pitchFamily="18" charset="-128"/>
                <a:ea typeface="ＭＳ Ｐ明朝" panose="02020600040205080304" pitchFamily="18" charset="-128"/>
              </a:rPr>
              <a:t>(</a:t>
            </a:r>
            <a:r>
              <a:rPr lang="ja-JP" altLang="en-US" sz="1000" b="1">
                <a:effectLst/>
                <a:latin typeface="ＭＳ Ｐ明朝" panose="02020600040205080304" pitchFamily="18" charset="-128"/>
                <a:ea typeface="ＭＳ Ｐ明朝" panose="02020600040205080304" pitchFamily="18" charset="-128"/>
              </a:rPr>
              <a:t>円</a:t>
            </a:r>
            <a:r>
              <a:rPr lang="en-US" altLang="ja-JP" sz="1000" b="1">
                <a:effectLst/>
                <a:latin typeface="ＭＳ Ｐ明朝" panose="02020600040205080304" pitchFamily="18" charset="-128"/>
                <a:ea typeface="ＭＳ Ｐ明朝" panose="02020600040205080304" pitchFamily="18" charset="-128"/>
              </a:rPr>
              <a:t>)</a:t>
            </a:r>
            <a:endParaRPr lang="ja-JP" altLang="en-US" sz="1000">
              <a:effectLst/>
              <a:latin typeface="ＭＳ Ｐ明朝" panose="02020600040205080304" pitchFamily="18" charset="-128"/>
              <a:ea typeface="ＭＳ Ｐ明朝" panose="02020600040205080304" pitchFamily="18" charset="-128"/>
            </a:endParaRPr>
          </a:p>
        </c:rich>
      </c:tx>
      <c:layout>
        <c:manualLayout>
          <c:xMode val="edge"/>
          <c:yMode val="edge"/>
          <c:x val="0.86987864313575425"/>
          <c:y val="4.2328042328042326E-2"/>
        </c:manualLayout>
      </c:layout>
      <c:overlay val="1"/>
    </c:title>
    <c:autoTitleDeleted val="0"/>
    <c:plotArea>
      <c:layout>
        <c:manualLayout>
          <c:layoutTarget val="inner"/>
          <c:xMode val="edge"/>
          <c:yMode val="edge"/>
          <c:x val="0.25431618446983156"/>
          <c:y val="0.1751386006326674"/>
          <c:w val="0.57714700422209164"/>
          <c:h val="0.78670645335999667"/>
        </c:manualLayout>
      </c:layout>
      <c:pieChart>
        <c:varyColors val="1"/>
        <c:ser>
          <c:idx val="0"/>
          <c:order val="0"/>
          <c:tx>
            <c:strRef>
              <c:f>生活習慣病疾病別の医療費!$P$43</c:f>
              <c:strCache>
                <c:ptCount val="1"/>
                <c:pt idx="0">
                  <c:v>医療費</c:v>
                </c:pt>
              </c:strCache>
            </c:strRef>
          </c:tx>
          <c:dPt>
            <c:idx val="0"/>
            <c:bubble3D val="0"/>
            <c:spPr>
              <a:solidFill>
                <a:srgbClr val="EC9762"/>
              </a:solidFill>
              <a:ln>
                <a:noFill/>
              </a:ln>
            </c:spPr>
            <c:extLst>
              <c:ext xmlns:c16="http://schemas.microsoft.com/office/drawing/2014/chart" uri="{C3380CC4-5D6E-409C-BE32-E72D297353CC}">
                <c16:uniqueId val="{00000001-7166-4DAF-AC9D-0FB58F024463}"/>
              </c:ext>
            </c:extLst>
          </c:dPt>
          <c:dPt>
            <c:idx val="1"/>
            <c:bubble3D val="0"/>
            <c:spPr>
              <a:pattFill prst="pct90">
                <a:fgClr>
                  <a:srgbClr val="FDEADA"/>
                </a:fgClr>
                <a:bgClr>
                  <a:srgbClr val="595959"/>
                </a:bgClr>
              </a:pattFill>
            </c:spPr>
            <c:extLst>
              <c:ext xmlns:c16="http://schemas.microsoft.com/office/drawing/2014/chart" uri="{C3380CC4-5D6E-409C-BE32-E72D297353CC}">
                <c16:uniqueId val="{00000003-7166-4DAF-AC9D-0FB58F024463}"/>
              </c:ext>
            </c:extLst>
          </c:dPt>
          <c:dPt>
            <c:idx val="2"/>
            <c:bubble3D val="0"/>
            <c:spPr>
              <a:solidFill>
                <a:srgbClr val="F4A590"/>
              </a:solidFill>
              <a:ln>
                <a:noFill/>
              </a:ln>
            </c:spPr>
            <c:extLst>
              <c:ext xmlns:c16="http://schemas.microsoft.com/office/drawing/2014/chart" uri="{C3380CC4-5D6E-409C-BE32-E72D297353CC}">
                <c16:uniqueId val="{00000005-7166-4DAF-AC9D-0FB58F024463}"/>
              </c:ext>
            </c:extLst>
          </c:dPt>
          <c:dPt>
            <c:idx val="3"/>
            <c:bubble3D val="0"/>
            <c:spPr>
              <a:pattFill prst="pct90">
                <a:fgClr>
                  <a:srgbClr val="D7E4BD"/>
                </a:fgClr>
                <a:bgClr>
                  <a:srgbClr val="595959"/>
                </a:bgClr>
              </a:pattFill>
              <a:ln>
                <a:noFill/>
              </a:ln>
            </c:spPr>
            <c:extLst>
              <c:ext xmlns:c16="http://schemas.microsoft.com/office/drawing/2014/chart" uri="{C3380CC4-5D6E-409C-BE32-E72D297353CC}">
                <c16:uniqueId val="{00000007-7166-4DAF-AC9D-0FB58F024463}"/>
              </c:ext>
            </c:extLst>
          </c:dPt>
          <c:dPt>
            <c:idx val="4"/>
            <c:bubble3D val="0"/>
            <c:spPr>
              <a:solidFill>
                <a:srgbClr val="9BBB59"/>
              </a:solidFill>
              <a:ln>
                <a:noFill/>
              </a:ln>
            </c:spPr>
            <c:extLst>
              <c:ext xmlns:c16="http://schemas.microsoft.com/office/drawing/2014/chart" uri="{C3380CC4-5D6E-409C-BE32-E72D297353CC}">
                <c16:uniqueId val="{00000009-7166-4DAF-AC9D-0FB58F024463}"/>
              </c:ext>
            </c:extLst>
          </c:dPt>
          <c:dPt>
            <c:idx val="5"/>
            <c:bubble3D val="0"/>
            <c:spPr>
              <a:solidFill>
                <a:srgbClr val="E3F5B5"/>
              </a:solidFill>
              <a:ln>
                <a:noFill/>
              </a:ln>
            </c:spPr>
            <c:extLst>
              <c:ext xmlns:c16="http://schemas.microsoft.com/office/drawing/2014/chart" uri="{C3380CC4-5D6E-409C-BE32-E72D297353CC}">
                <c16:uniqueId val="{0000000B-7166-4DAF-AC9D-0FB58F024463}"/>
              </c:ext>
            </c:extLst>
          </c:dPt>
          <c:dPt>
            <c:idx val="6"/>
            <c:bubble3D val="0"/>
            <c:spPr>
              <a:pattFill prst="pct90">
                <a:fgClr>
                  <a:srgbClr val="C5E983"/>
                </a:fgClr>
                <a:bgClr>
                  <a:schemeClr val="bg1"/>
                </a:bgClr>
              </a:pattFill>
              <a:ln>
                <a:noFill/>
              </a:ln>
            </c:spPr>
            <c:extLst>
              <c:ext xmlns:c16="http://schemas.microsoft.com/office/drawing/2014/chart" uri="{C3380CC4-5D6E-409C-BE32-E72D297353CC}">
                <c16:uniqueId val="{0000000D-7166-4DAF-AC9D-0FB58F024463}"/>
              </c:ext>
            </c:extLst>
          </c:dPt>
          <c:dPt>
            <c:idx val="7"/>
            <c:bubble3D val="0"/>
            <c:spPr>
              <a:ln>
                <a:noFill/>
              </a:ln>
            </c:spPr>
            <c:extLst>
              <c:ext xmlns:c16="http://schemas.microsoft.com/office/drawing/2014/chart" uri="{C3380CC4-5D6E-409C-BE32-E72D297353CC}">
                <c16:uniqueId val="{0000000F-7166-4DAF-AC9D-0FB58F024463}"/>
              </c:ext>
            </c:extLst>
          </c:dPt>
          <c:dPt>
            <c:idx val="8"/>
            <c:bubble3D val="0"/>
            <c:spPr>
              <a:solidFill>
                <a:srgbClr val="927BB1"/>
              </a:solidFill>
              <a:ln>
                <a:noFill/>
              </a:ln>
            </c:spPr>
            <c:extLst>
              <c:ext xmlns:c16="http://schemas.microsoft.com/office/drawing/2014/chart" uri="{C3380CC4-5D6E-409C-BE32-E72D297353CC}">
                <c16:uniqueId val="{00000011-7166-4DAF-AC9D-0FB58F024463}"/>
              </c:ext>
            </c:extLst>
          </c:dPt>
          <c:dPt>
            <c:idx val="9"/>
            <c:bubble3D val="0"/>
            <c:spPr>
              <a:solidFill>
                <a:srgbClr val="E6E0EC"/>
              </a:solidFill>
              <a:ln>
                <a:noFill/>
              </a:ln>
            </c:spPr>
            <c:extLst>
              <c:ext xmlns:c16="http://schemas.microsoft.com/office/drawing/2014/chart" uri="{C3380CC4-5D6E-409C-BE32-E72D297353CC}">
                <c16:uniqueId val="{00000013-7166-4DAF-AC9D-0FB58F024463}"/>
              </c:ext>
            </c:extLst>
          </c:dPt>
          <c:dLbls>
            <c:dLbl>
              <c:idx val="0"/>
              <c:dLblPos val="inEnd"/>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166-4DAF-AC9D-0FB58F024463}"/>
                </c:ext>
              </c:extLst>
            </c:dLbl>
            <c:dLbl>
              <c:idx val="1"/>
              <c:dLblPos val="inEnd"/>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166-4DAF-AC9D-0FB58F024463}"/>
                </c:ext>
              </c:extLst>
            </c:dLbl>
            <c:dLbl>
              <c:idx val="2"/>
              <c:dLblPos val="inEnd"/>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166-4DAF-AC9D-0FB58F024463}"/>
                </c:ext>
              </c:extLst>
            </c:dLbl>
            <c:dLbl>
              <c:idx val="3"/>
              <c:dLblPos val="inEnd"/>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166-4DAF-AC9D-0FB58F024463}"/>
                </c:ext>
              </c:extLst>
            </c:dLbl>
            <c:dLbl>
              <c:idx val="4"/>
              <c:layout>
                <c:manualLayout>
                  <c:x val="0.14246074249968096"/>
                  <c:y val="6.95651071785041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166-4DAF-AC9D-0FB58F024463}"/>
                </c:ext>
              </c:extLst>
            </c:dLbl>
            <c:dLbl>
              <c:idx val="5"/>
              <c:layout>
                <c:manualLayout>
                  <c:x val="-0.15418170797743763"/>
                  <c:y val="0.21521718235924739"/>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166-4DAF-AC9D-0FB58F024463}"/>
                </c:ext>
              </c:extLst>
            </c:dLbl>
            <c:dLbl>
              <c:idx val="6"/>
              <c:layout>
                <c:manualLayout>
                  <c:x val="-0.25951979947044634"/>
                  <c:y val="0.16451190080113226"/>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7166-4DAF-AC9D-0FB58F024463}"/>
                </c:ext>
              </c:extLst>
            </c:dLbl>
            <c:dLbl>
              <c:idx val="7"/>
              <c:layout>
                <c:manualLayout>
                  <c:x val="-0.32259205072218122"/>
                  <c:y val="6.386814324265804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166-4DAF-AC9D-0FB58F024463}"/>
                </c:ext>
              </c:extLst>
            </c:dLbl>
            <c:dLbl>
              <c:idx val="8"/>
              <c:layout>
                <c:manualLayout>
                  <c:x val="-0.26781947674086282"/>
                  <c:y val="-3.089994032436086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7166-4DAF-AC9D-0FB58F024463}"/>
                </c:ext>
              </c:extLst>
            </c:dLbl>
            <c:dLbl>
              <c:idx val="9"/>
              <c:layout>
                <c:manualLayout>
                  <c:x val="-8.2305609260866955E-2"/>
                  <c:y val="-3.623610428978067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7166-4DAF-AC9D-0FB58F024463}"/>
                </c:ext>
              </c:extLst>
            </c:dLbl>
            <c:numFmt formatCode="0.0%" sourceLinked="0"/>
            <c:spPr>
              <a:noFill/>
              <a:ln>
                <a:noFill/>
              </a:ln>
              <a:effectLst/>
            </c:spPr>
            <c:txPr>
              <a:bodyPr/>
              <a:lstStyle/>
              <a:p>
                <a:pPr>
                  <a:defRPr sz="1000">
                    <a:latin typeface="ＭＳ Ｐ明朝" panose="02020600040205080304" pitchFamily="18" charset="-128"/>
                    <a:ea typeface="ＭＳ Ｐ明朝" panose="02020600040205080304" pitchFamily="18" charset="-128"/>
                  </a:defRPr>
                </a:pPr>
                <a:endParaRPr lang="ja-JP"/>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生活習慣病疾病別の医療費!$O$44:$O$53</c:f>
              <c:strCache>
                <c:ptCount val="10"/>
                <c:pt idx="0">
                  <c:v>1402 腎不全</c:v>
                </c:pt>
                <c:pt idx="1">
                  <c:v>0402 糖尿病</c:v>
                </c:pt>
                <c:pt idx="2">
                  <c:v>0906 脳梗塞</c:v>
                </c:pt>
                <c:pt idx="3">
                  <c:v>0901 高血圧性疾患</c:v>
                </c:pt>
                <c:pt idx="4">
                  <c:v>0902 虚血性心疾患</c:v>
                </c:pt>
                <c:pt idx="5">
                  <c:v>0403 脂質異常症</c:v>
                </c:pt>
                <c:pt idx="6">
                  <c:v>0905 脳内出血</c:v>
                </c:pt>
                <c:pt idx="7">
                  <c:v>0909 動脈硬化(症)</c:v>
                </c:pt>
                <c:pt idx="8">
                  <c:v>0904 くも膜下出血</c:v>
                </c:pt>
                <c:pt idx="9">
                  <c:v>0907 脳動脈硬化(症)</c:v>
                </c:pt>
              </c:strCache>
            </c:strRef>
          </c:cat>
          <c:val>
            <c:numRef>
              <c:f>生活習慣病疾病別の医療費!$P$44:$P$53</c:f>
              <c:numCache>
                <c:formatCode>General</c:formatCode>
                <c:ptCount val="10"/>
                <c:pt idx="0">
                  <c:v>58215200089</c:v>
                </c:pt>
                <c:pt idx="1">
                  <c:v>42321425727</c:v>
                </c:pt>
                <c:pt idx="2">
                  <c:v>38921845499</c:v>
                </c:pt>
                <c:pt idx="3">
                  <c:v>37420167011</c:v>
                </c:pt>
                <c:pt idx="4">
                  <c:v>24193759707</c:v>
                </c:pt>
                <c:pt idx="5">
                  <c:v>19402353140</c:v>
                </c:pt>
                <c:pt idx="6">
                  <c:v>9899067129</c:v>
                </c:pt>
                <c:pt idx="7">
                  <c:v>5906116570</c:v>
                </c:pt>
                <c:pt idx="8">
                  <c:v>2925453464</c:v>
                </c:pt>
                <c:pt idx="9">
                  <c:v>112318812</c:v>
                </c:pt>
              </c:numCache>
            </c:numRef>
          </c:val>
          <c:extLst>
            <c:ext xmlns:c16="http://schemas.microsoft.com/office/drawing/2014/chart" uri="{C3380CC4-5D6E-409C-BE32-E72D297353CC}">
              <c16:uniqueId val="{00000014-7166-4DAF-AC9D-0FB58F024463}"/>
            </c:ext>
          </c:extLst>
        </c:ser>
        <c:dLbls>
          <c:dLblPos val="ctr"/>
          <c:showLegendKey val="0"/>
          <c:showVal val="1"/>
          <c:showCatName val="0"/>
          <c:showSerName val="0"/>
          <c:showPercent val="0"/>
          <c:showBubbleSize val="0"/>
          <c:showLeaderLines val="1"/>
        </c:dLbls>
        <c:firstSliceAng val="0"/>
      </c:pieChart>
    </c:plotArea>
    <c:plotVisOnly val="1"/>
    <c:dispBlanksAs val="gap"/>
    <c:showDLblsOverMax val="0"/>
  </c:chart>
  <c:spPr>
    <a:ln>
      <a:solidFill>
        <a:srgbClr val="7F7F7F"/>
      </a:solid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0320891229982"/>
          <c:y val="0.11759259259259257"/>
          <c:w val="0.80170847334483708"/>
          <c:h val="0.65543999708369782"/>
        </c:manualLayout>
      </c:layout>
      <c:barChart>
        <c:barDir val="col"/>
        <c:grouping val="clustered"/>
        <c:varyColors val="0"/>
        <c:ser>
          <c:idx val="1"/>
          <c:order val="0"/>
          <c:tx>
            <c:strRef>
              <c:f>生活習慣病疾病別の医療費!$O$66</c:f>
              <c:strCache>
                <c:ptCount val="1"/>
                <c:pt idx="0">
                  <c:v>患者一人当たりの医療費(円)</c:v>
                </c:pt>
              </c:strCache>
            </c:strRef>
          </c:tx>
          <c:spPr>
            <a:solidFill>
              <a:srgbClr val="FFC000"/>
            </a:solidFill>
            <a:ln>
              <a:noFill/>
            </a:ln>
          </c:spPr>
          <c:invertIfNegative val="0"/>
          <c:dLbls>
            <c:dLbl>
              <c:idx val="0"/>
              <c:layout>
                <c:manualLayout>
                  <c:x val="0"/>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C7-4D09-9B3A-014B6983EFCA}"/>
                </c:ext>
              </c:extLst>
            </c:dLbl>
            <c:dLbl>
              <c:idx val="1"/>
              <c:layout>
                <c:manualLayout>
                  <c:x val="0"/>
                  <c:y val="2.31481481481481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C7-4D09-9B3A-014B6983EFCA}"/>
                </c:ext>
              </c:extLst>
            </c:dLbl>
            <c:dLbl>
              <c:idx val="2"/>
              <c:layout>
                <c:manualLayout>
                  <c:x val="5.432606366462962E-17"/>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C7-4D09-9B3A-014B6983EFCA}"/>
                </c:ext>
              </c:extLst>
            </c:dLbl>
            <c:dLbl>
              <c:idx val="3"/>
              <c:layout>
                <c:manualLayout>
                  <c:x val="-5.432606366462962E-17"/>
                  <c:y val="4.6296296296295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C7-4D09-9B3A-014B6983EFCA}"/>
                </c:ext>
              </c:extLst>
            </c:dLbl>
            <c:dLbl>
              <c:idx val="4"/>
              <c:layout>
                <c:manualLayout>
                  <c:x val="0"/>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C7-4D09-9B3A-014B6983EFCA}"/>
                </c:ext>
              </c:extLst>
            </c:dLbl>
            <c:dLbl>
              <c:idx val="5"/>
              <c:layout>
                <c:manualLayout>
                  <c:x val="0"/>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C7-4D09-9B3A-014B6983EFCA}"/>
                </c:ext>
              </c:extLst>
            </c:dLbl>
            <c:dLbl>
              <c:idx val="6"/>
              <c:layout>
                <c:manualLayout>
                  <c:x val="-1.0865212732925924E-16"/>
                  <c:y val="1.21008311461058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9-4A93-B46E-CBEF080BDED2}"/>
                </c:ext>
              </c:extLst>
            </c:dLbl>
            <c:dLbl>
              <c:idx val="7"/>
              <c:layout>
                <c:manualLayout>
                  <c:x val="7.7419618274300094E-3"/>
                  <c:y val="-1.1942257217847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0A-42CA-BF23-EEEAA8BF03C3}"/>
                </c:ext>
              </c:extLst>
            </c:dLbl>
            <c:dLbl>
              <c:idx val="8"/>
              <c:layout>
                <c:manualLayout>
                  <c:x val="4.0657520182928591E-3"/>
                  <c:y val="6.94444444444435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A-42CA-BF23-EEEAA8BF03C3}"/>
                </c:ext>
              </c:extLst>
            </c:dLbl>
            <c:dLbl>
              <c:idx val="9"/>
              <c:layout>
                <c:manualLayout>
                  <c:x val="-1.0865212732925924E-16"/>
                  <c:y val="4.62962962962960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C7-4D09-9B3A-014B6983EFC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生活習慣病疾病別の医療費!$B$6:$C$15</c:f>
              <c:multiLvlStrCache>
                <c:ptCount val="10"/>
                <c:lvl>
                  <c:pt idx="0">
                    <c:v>糖尿病</c:v>
                  </c:pt>
                  <c:pt idx="1">
                    <c:v>脂質異常症</c:v>
                  </c:pt>
                  <c:pt idx="2">
                    <c:v>高血圧性疾患</c:v>
                  </c:pt>
                  <c:pt idx="3">
                    <c:v>虚血性心疾患</c:v>
                  </c:pt>
                  <c:pt idx="4">
                    <c:v>くも膜下出血</c:v>
                  </c:pt>
                  <c:pt idx="5">
                    <c:v>脳内出血</c:v>
                  </c:pt>
                  <c:pt idx="6">
                    <c:v>脳梗塞</c:v>
                  </c:pt>
                  <c:pt idx="7">
                    <c:v>脳動脈硬化(症)</c:v>
                  </c:pt>
                  <c:pt idx="8">
                    <c:v>動脈硬化(症)</c:v>
                  </c:pt>
                  <c:pt idx="9">
                    <c:v>腎不全</c:v>
                  </c:pt>
                </c:lvl>
                <c:lvl>
                  <c:pt idx="0">
                    <c:v>0402</c:v>
                  </c:pt>
                  <c:pt idx="1">
                    <c:v>0403</c:v>
                  </c:pt>
                  <c:pt idx="2">
                    <c:v>0901</c:v>
                  </c:pt>
                  <c:pt idx="3">
                    <c:v>0902</c:v>
                  </c:pt>
                  <c:pt idx="4">
                    <c:v>0904</c:v>
                  </c:pt>
                  <c:pt idx="5">
                    <c:v>0905</c:v>
                  </c:pt>
                  <c:pt idx="6">
                    <c:v>0906</c:v>
                  </c:pt>
                  <c:pt idx="7">
                    <c:v>0907</c:v>
                  </c:pt>
                  <c:pt idx="8">
                    <c:v>0909</c:v>
                  </c:pt>
                  <c:pt idx="9">
                    <c:v>1402</c:v>
                  </c:pt>
                </c:lvl>
              </c:multiLvlStrCache>
            </c:multiLvlStrRef>
          </c:cat>
          <c:val>
            <c:numRef>
              <c:f>生活習慣病疾病別の医療費!$J$6:$J$15</c:f>
              <c:numCache>
                <c:formatCode>General</c:formatCode>
                <c:ptCount val="10"/>
                <c:pt idx="0">
                  <c:v>53184.524386519835</c:v>
                </c:pt>
                <c:pt idx="1">
                  <c:v>29076.299755279182</c:v>
                </c:pt>
                <c:pt idx="2">
                  <c:v>38620.013593317177</c:v>
                </c:pt>
                <c:pt idx="3">
                  <c:v>66676.476994816083</c:v>
                </c:pt>
                <c:pt idx="4">
                  <c:v>460846.48141146818</c:v>
                </c:pt>
                <c:pt idx="5">
                  <c:v>192162.65731645765</c:v>
                </c:pt>
                <c:pt idx="6">
                  <c:v>145981.92002505428</c:v>
                </c:pt>
                <c:pt idx="7">
                  <c:v>17621.401317853783</c:v>
                </c:pt>
                <c:pt idx="8">
                  <c:v>34587.034334537748</c:v>
                </c:pt>
                <c:pt idx="9">
                  <c:v>361138.71729353158</c:v>
                </c:pt>
              </c:numCache>
            </c:numRef>
          </c:val>
          <c:extLst>
            <c:ext xmlns:c16="http://schemas.microsoft.com/office/drawing/2014/chart" uri="{C3380CC4-5D6E-409C-BE32-E72D297353CC}">
              <c16:uniqueId val="{00000002-2B0A-42CA-BF23-EEEAA8BF03C3}"/>
            </c:ext>
          </c:extLst>
        </c:ser>
        <c:dLbls>
          <c:showLegendKey val="0"/>
          <c:showVal val="0"/>
          <c:showCatName val="0"/>
          <c:showSerName val="0"/>
          <c:showPercent val="0"/>
          <c:showBubbleSize val="0"/>
        </c:dLbls>
        <c:gapWidth val="150"/>
        <c:axId val="383312192"/>
        <c:axId val="383309392"/>
      </c:barChart>
      <c:lineChart>
        <c:grouping val="standard"/>
        <c:varyColors val="0"/>
        <c:ser>
          <c:idx val="0"/>
          <c:order val="1"/>
          <c:tx>
            <c:strRef>
              <c:f>生活習慣病疾病別の医療費!$O$67</c:f>
              <c:strCache>
                <c:ptCount val="1"/>
                <c:pt idx="0">
                  <c:v>患者割合(%)</c:v>
                </c:pt>
              </c:strCache>
            </c:strRef>
          </c:tx>
          <c:spPr>
            <a:ln>
              <a:solidFill>
                <a:srgbClr val="D99694"/>
              </a:solidFill>
            </a:ln>
          </c:spPr>
          <c:marker>
            <c:symbol val="square"/>
            <c:size val="7"/>
            <c:spPr>
              <a:solidFill>
                <a:srgbClr val="D99694"/>
              </a:solidFill>
              <a:ln>
                <a:noFill/>
              </a:ln>
            </c:spPr>
          </c:marker>
          <c:dLbls>
            <c:dLbl>
              <c:idx val="1"/>
              <c:layout>
                <c:manualLayout>
                  <c:x val="-3.9906435204629269E-2"/>
                  <c:y val="-5.2083333333333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0A-42CA-BF23-EEEAA8BF03C3}"/>
                </c:ext>
              </c:extLst>
            </c:dLbl>
            <c:dLbl>
              <c:idx val="2"/>
              <c:layout>
                <c:manualLayout>
                  <c:x val="-3.2970867215260533E-2"/>
                  <c:y val="-2.72779965004374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49-4A93-B46E-CBEF080BDED2}"/>
                </c:ext>
              </c:extLst>
            </c:dLbl>
            <c:dLbl>
              <c:idx val="3"/>
              <c:layout>
                <c:manualLayout>
                  <c:x val="-2.3958187502916609E-3"/>
                  <c:y val="-1.27314814814814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0A-42CA-BF23-EEEAA8BF03C3}"/>
                </c:ext>
              </c:extLst>
            </c:dLbl>
            <c:dLbl>
              <c:idx val="4"/>
              <c:layout>
                <c:manualLayout>
                  <c:x val="-1.9257833076014894E-2"/>
                  <c:y val="-3.8194444444444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0A-42CA-BF23-EEEAA8BF03C3}"/>
                </c:ext>
              </c:extLst>
            </c:dLbl>
            <c:dLbl>
              <c:idx val="5"/>
              <c:layout>
                <c:manualLayout>
                  <c:x val="-3.3794211822580258E-2"/>
                  <c:y val="-3.4327651515151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49-4A93-B46E-CBEF080BDED2}"/>
                </c:ext>
              </c:extLst>
            </c:dLbl>
            <c:dLbl>
              <c:idx val="6"/>
              <c:layout>
                <c:manualLayout>
                  <c:x val="-7.1151943627794118E-2"/>
                  <c:y val="-5.78703703703703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C7-4D09-9B3A-014B6983EFCA}"/>
                </c:ext>
              </c:extLst>
            </c:dLbl>
            <c:dLbl>
              <c:idx val="7"/>
              <c:layout>
                <c:manualLayout>
                  <c:x val="-6.2317803408712499E-2"/>
                  <c:y val="-1.9675925925925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0A-42CA-BF23-EEEAA8BF03C3}"/>
                </c:ext>
              </c:extLst>
            </c:dLbl>
            <c:dLbl>
              <c:idx val="9"/>
              <c:layout>
                <c:manualLayout>
                  <c:x val="-2.5409257409257296E-2"/>
                  <c:y val="-3.35648148148148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0A-42CA-BF23-EEEAA8BF03C3}"/>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生活習慣病疾病別の医療費!$B$6:$C$15</c:f>
              <c:multiLvlStrCache>
                <c:ptCount val="10"/>
                <c:lvl>
                  <c:pt idx="0">
                    <c:v>糖尿病</c:v>
                  </c:pt>
                  <c:pt idx="1">
                    <c:v>脂質異常症</c:v>
                  </c:pt>
                  <c:pt idx="2">
                    <c:v>高血圧性疾患</c:v>
                  </c:pt>
                  <c:pt idx="3">
                    <c:v>虚血性心疾患</c:v>
                  </c:pt>
                  <c:pt idx="4">
                    <c:v>くも膜下出血</c:v>
                  </c:pt>
                  <c:pt idx="5">
                    <c:v>脳内出血</c:v>
                  </c:pt>
                  <c:pt idx="6">
                    <c:v>脳梗塞</c:v>
                  </c:pt>
                  <c:pt idx="7">
                    <c:v>脳動脈硬化(症)</c:v>
                  </c:pt>
                  <c:pt idx="8">
                    <c:v>動脈硬化(症)</c:v>
                  </c:pt>
                  <c:pt idx="9">
                    <c:v>腎不全</c:v>
                  </c:pt>
                </c:lvl>
                <c:lvl>
                  <c:pt idx="0">
                    <c:v>0402</c:v>
                  </c:pt>
                  <c:pt idx="1">
                    <c:v>0403</c:v>
                  </c:pt>
                  <c:pt idx="2">
                    <c:v>0901</c:v>
                  </c:pt>
                  <c:pt idx="3">
                    <c:v>0902</c:v>
                  </c:pt>
                  <c:pt idx="4">
                    <c:v>0904</c:v>
                  </c:pt>
                  <c:pt idx="5">
                    <c:v>0905</c:v>
                  </c:pt>
                  <c:pt idx="6">
                    <c:v>0906</c:v>
                  </c:pt>
                  <c:pt idx="7">
                    <c:v>0907</c:v>
                  </c:pt>
                  <c:pt idx="8">
                    <c:v>0909</c:v>
                  </c:pt>
                  <c:pt idx="9">
                    <c:v>1402</c:v>
                  </c:pt>
                </c:lvl>
              </c:multiLvlStrCache>
            </c:multiLvlStrRef>
          </c:cat>
          <c:val>
            <c:numRef>
              <c:f>生活習慣病疾病別の医療費!$H$6:$H$15</c:f>
              <c:numCache>
                <c:formatCode>0.0%</c:formatCode>
                <c:ptCount val="10"/>
                <c:pt idx="0">
                  <c:v>0.540091098084171</c:v>
                </c:pt>
                <c:pt idx="1">
                  <c:v>0.45290516826539662</c:v>
                </c:pt>
                <c:pt idx="2">
                  <c:v>0.65763559001654048</c:v>
                </c:pt>
                <c:pt idx="3">
                  <c:v>0.24627636071909254</c:v>
                </c:pt>
                <c:pt idx="4">
                  <c:v>4.3085280756802319E-3</c:v>
                </c:pt>
                <c:pt idx="5">
                  <c:v>3.49636917597025E-2</c:v>
                </c:pt>
                <c:pt idx="6">
                  <c:v>0.18096157278921537</c:v>
                </c:pt>
                <c:pt idx="7">
                  <c:v>4.3261748510374605E-3</c:v>
                </c:pt>
                <c:pt idx="8">
                  <c:v>0.11589926949137243</c:v>
                </c:pt>
                <c:pt idx="9">
                  <c:v>0.10940932849268711</c:v>
                </c:pt>
              </c:numCache>
            </c:numRef>
          </c:val>
          <c:smooth val="0"/>
          <c:extLst>
            <c:ext xmlns:c16="http://schemas.microsoft.com/office/drawing/2014/chart" uri="{C3380CC4-5D6E-409C-BE32-E72D297353CC}">
              <c16:uniqueId val="{00000008-2B0A-42CA-BF23-EEEAA8BF03C3}"/>
            </c:ext>
          </c:extLst>
        </c:ser>
        <c:dLbls>
          <c:showLegendKey val="0"/>
          <c:showVal val="0"/>
          <c:showCatName val="0"/>
          <c:showSerName val="0"/>
          <c:showPercent val="0"/>
          <c:showBubbleSize val="0"/>
        </c:dLbls>
        <c:marker val="1"/>
        <c:smooth val="0"/>
        <c:axId val="383307712"/>
        <c:axId val="383308832"/>
      </c:lineChart>
      <c:catAx>
        <c:axId val="383312192"/>
        <c:scaling>
          <c:orientation val="minMax"/>
        </c:scaling>
        <c:delete val="0"/>
        <c:axPos val="b"/>
        <c:numFmt formatCode="General" sourceLinked="0"/>
        <c:majorTickMark val="out"/>
        <c:minorTickMark val="none"/>
        <c:tickLblPos val="nextTo"/>
        <c:spPr>
          <a:ln>
            <a:solidFill>
              <a:srgbClr val="7F7F7F"/>
            </a:solidFill>
          </a:ln>
        </c:spPr>
        <c:txPr>
          <a:bodyPr rot="0" vert="eaVert"/>
          <a:lstStyle/>
          <a:p>
            <a:pPr>
              <a:defRPr/>
            </a:pPr>
            <a:endParaRPr lang="ja-JP"/>
          </a:p>
        </c:txPr>
        <c:crossAx val="383309392"/>
        <c:crosses val="autoZero"/>
        <c:auto val="1"/>
        <c:lblAlgn val="ctr"/>
        <c:lblOffset val="100"/>
        <c:noMultiLvlLbl val="0"/>
      </c:catAx>
      <c:valAx>
        <c:axId val="383309392"/>
        <c:scaling>
          <c:orientation val="minMax"/>
        </c:scaling>
        <c:delete val="0"/>
        <c:axPos val="l"/>
        <c:majorGridlines>
          <c:spPr>
            <a:ln>
              <a:solidFill>
                <a:srgbClr val="D9D9D9"/>
              </a:solidFill>
            </a:ln>
          </c:spPr>
        </c:majorGridlines>
        <c:title>
          <c:tx>
            <c:rich>
              <a:bodyPr rot="0" vert="horz"/>
              <a:lstStyle/>
              <a:p>
                <a:pPr algn="ctr">
                  <a:defRPr/>
                </a:pPr>
                <a:r>
                  <a:rPr lang="ja-JP"/>
                  <a:t>患者一人当たり</a:t>
                </a:r>
              </a:p>
              <a:p>
                <a:pPr algn="ctr">
                  <a:defRPr/>
                </a:pPr>
                <a:r>
                  <a:rPr lang="ja-JP"/>
                  <a:t>の医療費</a:t>
                </a:r>
                <a:r>
                  <a:rPr lang="en-US" altLang="ja-JP"/>
                  <a:t>(</a:t>
                </a:r>
                <a:r>
                  <a:rPr lang="ja-JP" altLang="ja-JP" sz="1000" b="1" i="0" u="none" strike="noStrike" baseline="0">
                    <a:effectLst/>
                  </a:rPr>
                  <a:t>円</a:t>
                </a:r>
                <a:r>
                  <a:rPr lang="en-US" altLang="ja-JP"/>
                  <a:t>)</a:t>
                </a:r>
                <a:endParaRPr lang="ja-JP"/>
              </a:p>
            </c:rich>
          </c:tx>
          <c:layout>
            <c:manualLayout>
              <c:xMode val="edge"/>
              <c:yMode val="edge"/>
              <c:x val="1.2520933611842703E-2"/>
              <c:y val="2.2858887430737825E-2"/>
            </c:manualLayout>
          </c:layout>
          <c:overlay val="0"/>
        </c:title>
        <c:numFmt formatCode="General" sourceLinked="1"/>
        <c:majorTickMark val="out"/>
        <c:minorTickMark val="none"/>
        <c:tickLblPos val="nextTo"/>
        <c:spPr>
          <a:ln>
            <a:solidFill>
              <a:srgbClr val="7F7F7F"/>
            </a:solidFill>
          </a:ln>
        </c:spPr>
        <c:crossAx val="383312192"/>
        <c:crosses val="autoZero"/>
        <c:crossBetween val="between"/>
      </c:valAx>
      <c:valAx>
        <c:axId val="383308832"/>
        <c:scaling>
          <c:orientation val="minMax"/>
          <c:min val="0"/>
        </c:scaling>
        <c:delete val="0"/>
        <c:axPos val="r"/>
        <c:title>
          <c:tx>
            <c:rich>
              <a:bodyPr rot="0" vert="horz"/>
              <a:lstStyle/>
              <a:p>
                <a:pPr>
                  <a:defRPr/>
                </a:pPr>
                <a:r>
                  <a:rPr lang="ja-JP" altLang="en-US" sz="1000" b="1" i="0" baseline="0">
                    <a:effectLst/>
                    <a:latin typeface="ＭＳ Ｐ明朝" panose="02020600040205080304" pitchFamily="18" charset="-128"/>
                    <a:ea typeface="ＭＳ Ｐ明朝" panose="02020600040205080304" pitchFamily="18" charset="-128"/>
                  </a:rPr>
                  <a:t>患者割合</a:t>
                </a:r>
                <a:r>
                  <a:rPr lang="en-US" altLang="ja-JP" sz="1000" b="1" i="0" baseline="0">
                    <a:effectLst/>
                    <a:latin typeface="ＭＳ Ｐ明朝" panose="02020600040205080304" pitchFamily="18" charset="-128"/>
                    <a:ea typeface="ＭＳ Ｐ明朝" panose="02020600040205080304" pitchFamily="18" charset="-128"/>
                  </a:rPr>
                  <a:t>(%)</a:t>
                </a:r>
                <a:endParaRPr lang="ja-JP" altLang="ja-JP" sz="1000">
                  <a:effectLst/>
                  <a:latin typeface="ＭＳ Ｐ明朝" panose="02020600040205080304" pitchFamily="18" charset="-128"/>
                  <a:ea typeface="ＭＳ Ｐ明朝" panose="02020600040205080304" pitchFamily="18" charset="-128"/>
                </a:endParaRPr>
              </a:p>
            </c:rich>
          </c:tx>
          <c:layout>
            <c:manualLayout>
              <c:xMode val="edge"/>
              <c:yMode val="edge"/>
              <c:x val="0.90070583961493045"/>
              <c:y val="3.7905183727034115E-2"/>
            </c:manualLayout>
          </c:layout>
          <c:overlay val="0"/>
        </c:title>
        <c:numFmt formatCode="0.0%" sourceLinked="1"/>
        <c:majorTickMark val="out"/>
        <c:minorTickMark val="none"/>
        <c:tickLblPos val="nextTo"/>
        <c:spPr>
          <a:ln>
            <a:solidFill>
              <a:srgbClr val="7F7F7F"/>
            </a:solidFill>
          </a:ln>
        </c:spPr>
        <c:crossAx val="383307712"/>
        <c:crosses val="max"/>
        <c:crossBetween val="between"/>
      </c:valAx>
      <c:catAx>
        <c:axId val="383307712"/>
        <c:scaling>
          <c:orientation val="minMax"/>
        </c:scaling>
        <c:delete val="1"/>
        <c:axPos val="b"/>
        <c:numFmt formatCode="General" sourceLinked="1"/>
        <c:majorTickMark val="out"/>
        <c:minorTickMark val="none"/>
        <c:tickLblPos val="nextTo"/>
        <c:crossAx val="383308832"/>
        <c:crosses val="autoZero"/>
        <c:auto val="1"/>
        <c:lblAlgn val="ctr"/>
        <c:lblOffset val="100"/>
        <c:noMultiLvlLbl val="0"/>
      </c:catAx>
    </c:plotArea>
    <c:legend>
      <c:legendPos val="t"/>
      <c:legendEntry>
        <c:idx val="0"/>
        <c:txPr>
          <a:bodyPr/>
          <a:lstStyle/>
          <a:p>
            <a:pPr>
              <a:defRPr sz="1000"/>
            </a:pPr>
            <a:endParaRPr lang="ja-JP"/>
          </a:p>
        </c:txPr>
      </c:legendEntry>
      <c:layout>
        <c:manualLayout>
          <c:xMode val="edge"/>
          <c:yMode val="edge"/>
          <c:x val="0.29074695001967732"/>
          <c:y val="1.3888888888888888E-2"/>
          <c:w val="0.41850597886961521"/>
          <c:h val="4.3749999999999997E-2"/>
        </c:manualLayout>
      </c:layout>
      <c:overlay val="0"/>
      <c:spPr>
        <a:ln>
          <a:solidFill>
            <a:srgbClr val="7F7F7F"/>
          </a:solidFill>
        </a:ln>
      </c:sp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59806763285025"/>
          <c:y val="5.7704073431069959E-2"/>
          <c:w val="0.83801690821256036"/>
          <c:h val="0.92799286265432102"/>
        </c:manualLayout>
      </c:layout>
      <c:barChart>
        <c:barDir val="bar"/>
        <c:grouping val="stacked"/>
        <c:varyColors val="0"/>
        <c:ser>
          <c:idx val="0"/>
          <c:order val="0"/>
          <c:tx>
            <c:strRef>
              <c:f>市区町村別_生活習慣病疾病別の医療費!$Z$2</c:f>
              <c:strCache>
                <c:ptCount val="1"/>
                <c:pt idx="0">
                  <c:v>糖尿病</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市区町村別_生活習慣病疾病別の医療費!$Z$4:$Z$78</c:f>
              <c:numCache>
                <c:formatCode>0.0%</c:formatCode>
                <c:ptCount val="75"/>
                <c:pt idx="0">
                  <c:v>0.17182237834637523</c:v>
                </c:pt>
                <c:pt idx="1">
                  <c:v>0.1799466147785054</c:v>
                </c:pt>
                <c:pt idx="2">
                  <c:v>0.17177747463523965</c:v>
                </c:pt>
                <c:pt idx="3">
                  <c:v>0.16638246450747707</c:v>
                </c:pt>
                <c:pt idx="4">
                  <c:v>0.17926572035029245</c:v>
                </c:pt>
                <c:pt idx="5">
                  <c:v>0.16513557277647223</c:v>
                </c:pt>
                <c:pt idx="6">
                  <c:v>0.1597234297773461</c:v>
                </c:pt>
                <c:pt idx="7">
                  <c:v>0.19178979477094549</c:v>
                </c:pt>
                <c:pt idx="8">
                  <c:v>0.16476000647492522</c:v>
                </c:pt>
                <c:pt idx="9">
                  <c:v>0.1939406149193692</c:v>
                </c:pt>
                <c:pt idx="10">
                  <c:v>0.17565150366804838</c:v>
                </c:pt>
                <c:pt idx="11">
                  <c:v>0.1745284291427259</c:v>
                </c:pt>
                <c:pt idx="12">
                  <c:v>0.17559707947312811</c:v>
                </c:pt>
                <c:pt idx="13">
                  <c:v>0.16854306658723756</c:v>
                </c:pt>
                <c:pt idx="14">
                  <c:v>0.17778567759111652</c:v>
                </c:pt>
                <c:pt idx="15">
                  <c:v>0.16443990366769448</c:v>
                </c:pt>
                <c:pt idx="16">
                  <c:v>0.15838245091643924</c:v>
                </c:pt>
                <c:pt idx="17">
                  <c:v>0.15833244561459095</c:v>
                </c:pt>
                <c:pt idx="18">
                  <c:v>0.16417956401188363</c:v>
                </c:pt>
                <c:pt idx="19">
                  <c:v>0.17005712575186882</c:v>
                </c:pt>
                <c:pt idx="20">
                  <c:v>0.18586691225589555</c:v>
                </c:pt>
                <c:pt idx="21">
                  <c:v>0.16638050342414079</c:v>
                </c:pt>
                <c:pt idx="22">
                  <c:v>0.17165483074616883</c:v>
                </c:pt>
                <c:pt idx="23">
                  <c:v>0.18452825187170471</c:v>
                </c:pt>
                <c:pt idx="24">
                  <c:v>0.17312695570847375</c:v>
                </c:pt>
                <c:pt idx="25">
                  <c:v>0.17071722229129591</c:v>
                </c:pt>
                <c:pt idx="26">
                  <c:v>0.16915612548537373</c:v>
                </c:pt>
                <c:pt idx="27">
                  <c:v>0.16707853282960644</c:v>
                </c:pt>
                <c:pt idx="28">
                  <c:v>0.16573368373680178</c:v>
                </c:pt>
                <c:pt idx="29">
                  <c:v>0.1777671854819555</c:v>
                </c:pt>
                <c:pt idx="30">
                  <c:v>0.17172481824274666</c:v>
                </c:pt>
                <c:pt idx="31">
                  <c:v>0.16142428165064038</c:v>
                </c:pt>
                <c:pt idx="32">
                  <c:v>0.2045773736803225</c:v>
                </c:pt>
                <c:pt idx="33">
                  <c:v>0.15143573599557725</c:v>
                </c:pt>
                <c:pt idx="34">
                  <c:v>0.17488651050962778</c:v>
                </c:pt>
                <c:pt idx="35">
                  <c:v>0.17589618019389186</c:v>
                </c:pt>
                <c:pt idx="36">
                  <c:v>0.17811761864608036</c:v>
                </c:pt>
                <c:pt idx="37">
                  <c:v>0.16801808842535804</c:v>
                </c:pt>
                <c:pt idx="38">
                  <c:v>0.18856323193943508</c:v>
                </c:pt>
                <c:pt idx="39">
                  <c:v>0.16502659017648472</c:v>
                </c:pt>
                <c:pt idx="40">
                  <c:v>0.17654845582068912</c:v>
                </c:pt>
                <c:pt idx="41">
                  <c:v>0.1785955992472939</c:v>
                </c:pt>
                <c:pt idx="42">
                  <c:v>0.19550935709225661</c:v>
                </c:pt>
                <c:pt idx="43">
                  <c:v>0.18454710237968333</c:v>
                </c:pt>
                <c:pt idx="44">
                  <c:v>0.17855888485050625</c:v>
                </c:pt>
                <c:pt idx="45">
                  <c:v>0.18227317260425155</c:v>
                </c:pt>
                <c:pt idx="46">
                  <c:v>0.18590436942243152</c:v>
                </c:pt>
                <c:pt idx="47">
                  <c:v>0.186972965441846</c:v>
                </c:pt>
                <c:pt idx="48">
                  <c:v>0.18218768694512658</c:v>
                </c:pt>
                <c:pt idx="49">
                  <c:v>0.18117707829434482</c:v>
                </c:pt>
                <c:pt idx="50">
                  <c:v>0.16390300014753023</c:v>
                </c:pt>
                <c:pt idx="51">
                  <c:v>0.18088834199381645</c:v>
                </c:pt>
                <c:pt idx="52">
                  <c:v>0.20500943817826148</c:v>
                </c:pt>
                <c:pt idx="53">
                  <c:v>0.19433782589628731</c:v>
                </c:pt>
                <c:pt idx="54">
                  <c:v>0.17151551051654745</c:v>
                </c:pt>
                <c:pt idx="55">
                  <c:v>0.1726585967870608</c:v>
                </c:pt>
                <c:pt idx="56">
                  <c:v>0.17969095798258011</c:v>
                </c:pt>
                <c:pt idx="57">
                  <c:v>0.18296321343450458</c:v>
                </c:pt>
                <c:pt idx="58">
                  <c:v>0.18983550070201738</c:v>
                </c:pt>
                <c:pt idx="59">
                  <c:v>0.16319650538145067</c:v>
                </c:pt>
                <c:pt idx="60">
                  <c:v>0.167117483995917</c:v>
                </c:pt>
                <c:pt idx="61">
                  <c:v>0.18144385764171761</c:v>
                </c:pt>
                <c:pt idx="62">
                  <c:v>0.18402008481019827</c:v>
                </c:pt>
                <c:pt idx="63">
                  <c:v>0.17671150321258225</c:v>
                </c:pt>
                <c:pt idx="64">
                  <c:v>0.16480417850300572</c:v>
                </c:pt>
                <c:pt idx="65">
                  <c:v>0.18314640866577001</c:v>
                </c:pt>
                <c:pt idx="66">
                  <c:v>0.15529519314293952</c:v>
                </c:pt>
                <c:pt idx="67">
                  <c:v>0.14846842715543887</c:v>
                </c:pt>
                <c:pt idx="68">
                  <c:v>0.20154283800784567</c:v>
                </c:pt>
                <c:pt idx="69">
                  <c:v>0.21391640841983492</c:v>
                </c:pt>
                <c:pt idx="70">
                  <c:v>0.17120530797827957</c:v>
                </c:pt>
                <c:pt idx="71">
                  <c:v>0.19353272293660981</c:v>
                </c:pt>
                <c:pt idx="72">
                  <c:v>0.17505891306857196</c:v>
                </c:pt>
                <c:pt idx="73">
                  <c:v>0.18185751174330789</c:v>
                </c:pt>
                <c:pt idx="74">
                  <c:v>0.17684201570938243</c:v>
                </c:pt>
              </c:numCache>
            </c:numRef>
          </c:val>
          <c:extLst>
            <c:ext xmlns:c16="http://schemas.microsoft.com/office/drawing/2014/chart" uri="{C3380CC4-5D6E-409C-BE32-E72D297353CC}">
              <c16:uniqueId val="{00000000-F684-4E7A-B0DB-890BD2D24ABE}"/>
            </c:ext>
          </c:extLst>
        </c:ser>
        <c:ser>
          <c:idx val="1"/>
          <c:order val="1"/>
          <c:tx>
            <c:strRef>
              <c:f>市区町村別_生活習慣病疾病別の医療費!$AC$2</c:f>
              <c:strCache>
                <c:ptCount val="1"/>
                <c:pt idx="0">
                  <c:v>脂質異常症</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市区町村別_生活習慣病疾病別の医療費!$AC$4:$AC$78</c:f>
              <c:numCache>
                <c:formatCode>0.0%</c:formatCode>
                <c:ptCount val="75"/>
                <c:pt idx="0">
                  <c:v>8.2664913322513911E-2</c:v>
                </c:pt>
                <c:pt idx="1">
                  <c:v>8.3286706249240436E-2</c:v>
                </c:pt>
                <c:pt idx="2">
                  <c:v>8.0762865847555376E-2</c:v>
                </c:pt>
                <c:pt idx="3">
                  <c:v>6.9096183368902955E-2</c:v>
                </c:pt>
                <c:pt idx="4">
                  <c:v>8.7623985066962298E-2</c:v>
                </c:pt>
                <c:pt idx="5">
                  <c:v>7.6714472424249086E-2</c:v>
                </c:pt>
                <c:pt idx="6">
                  <c:v>7.1747169555715695E-2</c:v>
                </c:pt>
                <c:pt idx="7">
                  <c:v>9.404334891790804E-2</c:v>
                </c:pt>
                <c:pt idx="8">
                  <c:v>7.4002186529889644E-2</c:v>
                </c:pt>
                <c:pt idx="9">
                  <c:v>8.2734791230432009E-2</c:v>
                </c:pt>
                <c:pt idx="10">
                  <c:v>8.038171572796339E-2</c:v>
                </c:pt>
                <c:pt idx="11">
                  <c:v>9.0188962623712704E-2</c:v>
                </c:pt>
                <c:pt idx="12">
                  <c:v>7.7763289050070572E-2</c:v>
                </c:pt>
                <c:pt idx="13">
                  <c:v>8.3443769712184479E-2</c:v>
                </c:pt>
                <c:pt idx="14">
                  <c:v>8.3187243084630491E-2</c:v>
                </c:pt>
                <c:pt idx="15">
                  <c:v>9.9104883978132233E-2</c:v>
                </c:pt>
                <c:pt idx="16">
                  <c:v>7.9947543516072944E-2</c:v>
                </c:pt>
                <c:pt idx="17">
                  <c:v>8.2275963572083735E-2</c:v>
                </c:pt>
                <c:pt idx="18">
                  <c:v>7.1142026054996796E-2</c:v>
                </c:pt>
                <c:pt idx="19">
                  <c:v>7.9514398780381829E-2</c:v>
                </c:pt>
                <c:pt idx="20">
                  <c:v>8.6010178912428459E-2</c:v>
                </c:pt>
                <c:pt idx="21">
                  <c:v>7.1924208144481E-2</c:v>
                </c:pt>
                <c:pt idx="22">
                  <c:v>9.42164724114289E-2</c:v>
                </c:pt>
                <c:pt idx="23">
                  <c:v>9.1007861917107635E-2</c:v>
                </c:pt>
                <c:pt idx="24">
                  <c:v>9.20944621786568E-2</c:v>
                </c:pt>
                <c:pt idx="25">
                  <c:v>7.6891741666207394E-2</c:v>
                </c:pt>
                <c:pt idx="26">
                  <c:v>7.5822193209978142E-2</c:v>
                </c:pt>
                <c:pt idx="27">
                  <c:v>7.5803300079045413E-2</c:v>
                </c:pt>
                <c:pt idx="28">
                  <c:v>7.7319828084974188E-2</c:v>
                </c:pt>
                <c:pt idx="29">
                  <c:v>7.6902111455437405E-2</c:v>
                </c:pt>
                <c:pt idx="30">
                  <c:v>7.6198093850488077E-2</c:v>
                </c:pt>
                <c:pt idx="31">
                  <c:v>7.5913748351665727E-2</c:v>
                </c:pt>
                <c:pt idx="32">
                  <c:v>8.8648388771156925E-2</c:v>
                </c:pt>
                <c:pt idx="33">
                  <c:v>7.2447782407958183E-2</c:v>
                </c:pt>
                <c:pt idx="34">
                  <c:v>8.5499632443366891E-2</c:v>
                </c:pt>
                <c:pt idx="35">
                  <c:v>8.3335460716893614E-2</c:v>
                </c:pt>
                <c:pt idx="36">
                  <c:v>9.0577481416783248E-2</c:v>
                </c:pt>
                <c:pt idx="37">
                  <c:v>7.8462079730200904E-2</c:v>
                </c:pt>
                <c:pt idx="38">
                  <c:v>8.6594383066824612E-2</c:v>
                </c:pt>
                <c:pt idx="39">
                  <c:v>7.6213108477301242E-2</c:v>
                </c:pt>
                <c:pt idx="40">
                  <c:v>7.9425489265151084E-2</c:v>
                </c:pt>
                <c:pt idx="41">
                  <c:v>8.1123248576157492E-2</c:v>
                </c:pt>
                <c:pt idx="42">
                  <c:v>8.7869646937595552E-2</c:v>
                </c:pt>
                <c:pt idx="43">
                  <c:v>7.8700485244504029E-2</c:v>
                </c:pt>
                <c:pt idx="44">
                  <c:v>8.2125623696472375E-2</c:v>
                </c:pt>
                <c:pt idx="45">
                  <c:v>8.1568283894071669E-2</c:v>
                </c:pt>
                <c:pt idx="46">
                  <c:v>8.1521620447897861E-2</c:v>
                </c:pt>
                <c:pt idx="47">
                  <c:v>8.067676267207434E-2</c:v>
                </c:pt>
                <c:pt idx="48">
                  <c:v>8.367451316123567E-2</c:v>
                </c:pt>
                <c:pt idx="49">
                  <c:v>6.8416731246166443E-2</c:v>
                </c:pt>
                <c:pt idx="50">
                  <c:v>7.1075051604333792E-2</c:v>
                </c:pt>
                <c:pt idx="51">
                  <c:v>9.3525350945387747E-2</c:v>
                </c:pt>
                <c:pt idx="52">
                  <c:v>8.2844510235558791E-2</c:v>
                </c:pt>
                <c:pt idx="53">
                  <c:v>7.9959661849548405E-2</c:v>
                </c:pt>
                <c:pt idx="54">
                  <c:v>7.2791246029906276E-2</c:v>
                </c:pt>
                <c:pt idx="55">
                  <c:v>8.5509334073383514E-2</c:v>
                </c:pt>
                <c:pt idx="56">
                  <c:v>7.7429213771830901E-2</c:v>
                </c:pt>
                <c:pt idx="57">
                  <c:v>8.0457850729164754E-2</c:v>
                </c:pt>
                <c:pt idx="58">
                  <c:v>8.0144189718084E-2</c:v>
                </c:pt>
                <c:pt idx="59">
                  <c:v>6.4076278130649283E-2</c:v>
                </c:pt>
                <c:pt idx="60">
                  <c:v>6.9081387929640026E-2</c:v>
                </c:pt>
                <c:pt idx="61">
                  <c:v>8.0654922120736938E-2</c:v>
                </c:pt>
                <c:pt idx="62">
                  <c:v>7.8313657973154149E-2</c:v>
                </c:pt>
                <c:pt idx="63">
                  <c:v>7.036668578334794E-2</c:v>
                </c:pt>
                <c:pt idx="64">
                  <c:v>8.1554106838739093E-2</c:v>
                </c:pt>
                <c:pt idx="65">
                  <c:v>9.2120863178354384E-2</c:v>
                </c:pt>
                <c:pt idx="66">
                  <c:v>5.3953981055163948E-2</c:v>
                </c:pt>
                <c:pt idx="67">
                  <c:v>6.6029192398309844E-2</c:v>
                </c:pt>
                <c:pt idx="68">
                  <c:v>8.1212557465005317E-2</c:v>
                </c:pt>
                <c:pt idx="69">
                  <c:v>9.0673150138130917E-2</c:v>
                </c:pt>
                <c:pt idx="70">
                  <c:v>7.0816943108509611E-2</c:v>
                </c:pt>
                <c:pt idx="71">
                  <c:v>0.10023650820077597</c:v>
                </c:pt>
                <c:pt idx="72">
                  <c:v>8.4097419205125479E-2</c:v>
                </c:pt>
                <c:pt idx="73">
                  <c:v>6.7019193429958102E-2</c:v>
                </c:pt>
                <c:pt idx="74">
                  <c:v>8.1073621217677402E-2</c:v>
                </c:pt>
              </c:numCache>
            </c:numRef>
          </c:val>
          <c:extLst>
            <c:ext xmlns:c16="http://schemas.microsoft.com/office/drawing/2014/chart" uri="{C3380CC4-5D6E-409C-BE32-E72D297353CC}">
              <c16:uniqueId val="{00000001-F684-4E7A-B0DB-890BD2D24ABE}"/>
            </c:ext>
          </c:extLst>
        </c:ser>
        <c:ser>
          <c:idx val="2"/>
          <c:order val="2"/>
          <c:tx>
            <c:strRef>
              <c:f>市区町村別_生活習慣病疾病別の医療費!$AF$2</c:f>
              <c:strCache>
                <c:ptCount val="1"/>
                <c:pt idx="0">
                  <c:v>高血圧性疾患</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市区町村別_生活習慣病疾病別の医療費!$AF$4:$AF$78</c:f>
              <c:numCache>
                <c:formatCode>0.0%</c:formatCode>
                <c:ptCount val="75"/>
                <c:pt idx="0">
                  <c:v>0.15367448626892272</c:v>
                </c:pt>
                <c:pt idx="1">
                  <c:v>0.15725743581590557</c:v>
                </c:pt>
                <c:pt idx="2">
                  <c:v>0.14570861065180316</c:v>
                </c:pt>
                <c:pt idx="3">
                  <c:v>0.16154971048817834</c:v>
                </c:pt>
                <c:pt idx="4">
                  <c:v>0.14244297101378853</c:v>
                </c:pt>
                <c:pt idx="5">
                  <c:v>0.14179293120383227</c:v>
                </c:pt>
                <c:pt idx="6">
                  <c:v>0.13681174622232969</c:v>
                </c:pt>
                <c:pt idx="7">
                  <c:v>0.16228747431164187</c:v>
                </c:pt>
                <c:pt idx="8">
                  <c:v>0.15240607000830739</c:v>
                </c:pt>
                <c:pt idx="9">
                  <c:v>0.15175679548657553</c:v>
                </c:pt>
                <c:pt idx="10">
                  <c:v>0.15908246452027447</c:v>
                </c:pt>
                <c:pt idx="11">
                  <c:v>0.17093187768869203</c:v>
                </c:pt>
                <c:pt idx="12">
                  <c:v>0.16648250876892046</c:v>
                </c:pt>
                <c:pt idx="13">
                  <c:v>0.16368858418793805</c:v>
                </c:pt>
                <c:pt idx="14">
                  <c:v>0.1556779977888603</c:v>
                </c:pt>
                <c:pt idx="15">
                  <c:v>0.16485656406405771</c:v>
                </c:pt>
                <c:pt idx="16">
                  <c:v>0.14969716772987335</c:v>
                </c:pt>
                <c:pt idx="17">
                  <c:v>0.14807657427479079</c:v>
                </c:pt>
                <c:pt idx="18">
                  <c:v>0.16211188442689645</c:v>
                </c:pt>
                <c:pt idx="19">
                  <c:v>0.14901022847604636</c:v>
                </c:pt>
                <c:pt idx="20">
                  <c:v>0.15369181387891712</c:v>
                </c:pt>
                <c:pt idx="21">
                  <c:v>0.13962712284396978</c:v>
                </c:pt>
                <c:pt idx="22">
                  <c:v>0.15399987884849317</c:v>
                </c:pt>
                <c:pt idx="23">
                  <c:v>0.14288577738911334</c:v>
                </c:pt>
                <c:pt idx="24">
                  <c:v>0.15633243891727089</c:v>
                </c:pt>
                <c:pt idx="25">
                  <c:v>0.150719016080962</c:v>
                </c:pt>
                <c:pt idx="26">
                  <c:v>0.14534771404607813</c:v>
                </c:pt>
                <c:pt idx="27">
                  <c:v>0.15230932788059795</c:v>
                </c:pt>
                <c:pt idx="28">
                  <c:v>0.14890142261471676</c:v>
                </c:pt>
                <c:pt idx="29">
                  <c:v>0.15579388340971836</c:v>
                </c:pt>
                <c:pt idx="30">
                  <c:v>0.14011387061224798</c:v>
                </c:pt>
                <c:pt idx="31">
                  <c:v>0.15469541323008448</c:v>
                </c:pt>
                <c:pt idx="32">
                  <c:v>0.182001267788475</c:v>
                </c:pt>
                <c:pt idx="33">
                  <c:v>0.15422769324619384</c:v>
                </c:pt>
                <c:pt idx="34">
                  <c:v>0.15925780005218004</c:v>
                </c:pt>
                <c:pt idx="35">
                  <c:v>0.14557824587071574</c:v>
                </c:pt>
                <c:pt idx="36">
                  <c:v>0.15596570846004734</c:v>
                </c:pt>
                <c:pt idx="37">
                  <c:v>0.15251297222500068</c:v>
                </c:pt>
                <c:pt idx="38">
                  <c:v>0.15583375080011855</c:v>
                </c:pt>
                <c:pt idx="39">
                  <c:v>0.15766792002774718</c:v>
                </c:pt>
                <c:pt idx="40">
                  <c:v>0.16075999212049941</c:v>
                </c:pt>
                <c:pt idx="41">
                  <c:v>0.15172676563401469</c:v>
                </c:pt>
                <c:pt idx="42">
                  <c:v>0.15367997747612705</c:v>
                </c:pt>
                <c:pt idx="43">
                  <c:v>0.16015222253285658</c:v>
                </c:pt>
                <c:pt idx="44">
                  <c:v>0.16103403252094003</c:v>
                </c:pt>
                <c:pt idx="45">
                  <c:v>0.16633938812367985</c:v>
                </c:pt>
                <c:pt idx="46">
                  <c:v>0.15551089087283407</c:v>
                </c:pt>
                <c:pt idx="47">
                  <c:v>0.16109850768112385</c:v>
                </c:pt>
                <c:pt idx="48">
                  <c:v>0.16795416469760377</c:v>
                </c:pt>
                <c:pt idx="49">
                  <c:v>0.13976026547915399</c:v>
                </c:pt>
                <c:pt idx="50">
                  <c:v>0.14824143673266754</c:v>
                </c:pt>
                <c:pt idx="51">
                  <c:v>0.16364893702562375</c:v>
                </c:pt>
                <c:pt idx="52">
                  <c:v>0.19339775407877083</c:v>
                </c:pt>
                <c:pt idx="53">
                  <c:v>0.18392263417505483</c:v>
                </c:pt>
                <c:pt idx="54">
                  <c:v>0.14652562883872794</c:v>
                </c:pt>
                <c:pt idx="55">
                  <c:v>0.15105634597268666</c:v>
                </c:pt>
                <c:pt idx="56">
                  <c:v>0.16528239017900481</c:v>
                </c:pt>
                <c:pt idx="57">
                  <c:v>0.17311139574020898</c:v>
                </c:pt>
                <c:pt idx="58">
                  <c:v>0.17157807307432335</c:v>
                </c:pt>
                <c:pt idx="59">
                  <c:v>0.16736509143057704</c:v>
                </c:pt>
                <c:pt idx="60">
                  <c:v>0.13907628138321804</c:v>
                </c:pt>
                <c:pt idx="61">
                  <c:v>0.14642180321496789</c:v>
                </c:pt>
                <c:pt idx="62">
                  <c:v>0.16062137730312362</c:v>
                </c:pt>
                <c:pt idx="63">
                  <c:v>0.15355398170571835</c:v>
                </c:pt>
                <c:pt idx="64">
                  <c:v>0.15823707054335148</c:v>
                </c:pt>
                <c:pt idx="65">
                  <c:v>0.16075727147337648</c:v>
                </c:pt>
                <c:pt idx="66">
                  <c:v>0.10724575877277884</c:v>
                </c:pt>
                <c:pt idx="67">
                  <c:v>0.16032335652410346</c:v>
                </c:pt>
                <c:pt idx="68">
                  <c:v>0.15762723281974353</c:v>
                </c:pt>
                <c:pt idx="69">
                  <c:v>0.1716600659039528</c:v>
                </c:pt>
                <c:pt idx="70">
                  <c:v>0.16396286035314303</c:v>
                </c:pt>
                <c:pt idx="71">
                  <c:v>0.19034402976884332</c:v>
                </c:pt>
                <c:pt idx="72">
                  <c:v>0.17809127025818625</c:v>
                </c:pt>
                <c:pt idx="73">
                  <c:v>0.17628436357937211</c:v>
                </c:pt>
                <c:pt idx="74">
                  <c:v>0.15636188168833842</c:v>
                </c:pt>
              </c:numCache>
            </c:numRef>
          </c:val>
          <c:extLst>
            <c:ext xmlns:c16="http://schemas.microsoft.com/office/drawing/2014/chart" uri="{C3380CC4-5D6E-409C-BE32-E72D297353CC}">
              <c16:uniqueId val="{00000002-F684-4E7A-B0DB-890BD2D24ABE}"/>
            </c:ext>
          </c:extLst>
        </c:ser>
        <c:ser>
          <c:idx val="3"/>
          <c:order val="3"/>
          <c:tx>
            <c:strRef>
              <c:f>市区町村別_生活習慣病疾病別の医療費!$AI$2</c:f>
              <c:strCache>
                <c:ptCount val="1"/>
                <c:pt idx="0">
                  <c:v>虚血性心疾患</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市区町村別_生活習慣病疾病別の医療費!$AI$4:$AI$78</c:f>
              <c:numCache>
                <c:formatCode>0.0%</c:formatCode>
                <c:ptCount val="75"/>
                <c:pt idx="0">
                  <c:v>0.10436398788545002</c:v>
                </c:pt>
                <c:pt idx="1">
                  <c:v>9.7648298539600525E-2</c:v>
                </c:pt>
                <c:pt idx="2">
                  <c:v>0.11686240417747029</c:v>
                </c:pt>
                <c:pt idx="3">
                  <c:v>0.11424114981685156</c:v>
                </c:pt>
                <c:pt idx="4">
                  <c:v>0.1017536163785904</c:v>
                </c:pt>
                <c:pt idx="5">
                  <c:v>0.10186999927425266</c:v>
                </c:pt>
                <c:pt idx="6">
                  <c:v>0.10879793788490552</c:v>
                </c:pt>
                <c:pt idx="7">
                  <c:v>8.7464003983858549E-2</c:v>
                </c:pt>
                <c:pt idx="8">
                  <c:v>0.10596580507955021</c:v>
                </c:pt>
                <c:pt idx="9">
                  <c:v>0.10277343659799455</c:v>
                </c:pt>
                <c:pt idx="10">
                  <c:v>0.10668523746617231</c:v>
                </c:pt>
                <c:pt idx="11">
                  <c:v>0.11309294516471341</c:v>
                </c:pt>
                <c:pt idx="12">
                  <c:v>7.68685706318607E-2</c:v>
                </c:pt>
                <c:pt idx="13">
                  <c:v>7.253669135681283E-2</c:v>
                </c:pt>
                <c:pt idx="14">
                  <c:v>9.0661368711131729E-2</c:v>
                </c:pt>
                <c:pt idx="15">
                  <c:v>9.3919740136451435E-2</c:v>
                </c:pt>
                <c:pt idx="16">
                  <c:v>0.13863739293091548</c:v>
                </c:pt>
                <c:pt idx="17">
                  <c:v>0.10856230878380807</c:v>
                </c:pt>
                <c:pt idx="18">
                  <c:v>0.11290113259271602</c:v>
                </c:pt>
                <c:pt idx="19">
                  <c:v>0.12116638498352744</c:v>
                </c:pt>
                <c:pt idx="20">
                  <c:v>9.023017265987994E-2</c:v>
                </c:pt>
                <c:pt idx="21">
                  <c:v>0.11576920270292285</c:v>
                </c:pt>
                <c:pt idx="22">
                  <c:v>9.5548547113130447E-2</c:v>
                </c:pt>
                <c:pt idx="23">
                  <c:v>0.11389450828725368</c:v>
                </c:pt>
                <c:pt idx="24">
                  <c:v>0.12095402249445031</c:v>
                </c:pt>
                <c:pt idx="25">
                  <c:v>0.10384490948239911</c:v>
                </c:pt>
                <c:pt idx="26">
                  <c:v>0.11555949557848257</c:v>
                </c:pt>
                <c:pt idx="27">
                  <c:v>9.4286696339484333E-2</c:v>
                </c:pt>
                <c:pt idx="28">
                  <c:v>0.1091752377682345</c:v>
                </c:pt>
                <c:pt idx="29">
                  <c:v>0.11150972814269595</c:v>
                </c:pt>
                <c:pt idx="30">
                  <c:v>0.10367702391031736</c:v>
                </c:pt>
                <c:pt idx="31">
                  <c:v>9.279488356775302E-2</c:v>
                </c:pt>
                <c:pt idx="32">
                  <c:v>9.680600278870187E-2</c:v>
                </c:pt>
                <c:pt idx="33">
                  <c:v>0.1192928200420033</c:v>
                </c:pt>
                <c:pt idx="34">
                  <c:v>0.10446025775766626</c:v>
                </c:pt>
                <c:pt idx="35">
                  <c:v>9.5474534512375739E-2</c:v>
                </c:pt>
                <c:pt idx="36">
                  <c:v>0.10242467235348701</c:v>
                </c:pt>
                <c:pt idx="37">
                  <c:v>0.11130835269340586</c:v>
                </c:pt>
                <c:pt idx="38">
                  <c:v>9.6073479131983511E-2</c:v>
                </c:pt>
                <c:pt idx="39">
                  <c:v>0.12181740823972227</c:v>
                </c:pt>
                <c:pt idx="40">
                  <c:v>0.10713181250422936</c:v>
                </c:pt>
                <c:pt idx="41">
                  <c:v>8.9210184327224107E-2</c:v>
                </c:pt>
                <c:pt idx="42">
                  <c:v>9.8372217123172026E-2</c:v>
                </c:pt>
                <c:pt idx="43">
                  <c:v>0.11041946399473153</c:v>
                </c:pt>
                <c:pt idx="44">
                  <c:v>8.8464492712423029E-2</c:v>
                </c:pt>
                <c:pt idx="45">
                  <c:v>7.9428626559050836E-2</c:v>
                </c:pt>
                <c:pt idx="46">
                  <c:v>9.2234689316367996E-2</c:v>
                </c:pt>
                <c:pt idx="47">
                  <c:v>8.0638559130006796E-2</c:v>
                </c:pt>
                <c:pt idx="48">
                  <c:v>8.0835084334762247E-2</c:v>
                </c:pt>
                <c:pt idx="49">
                  <c:v>0.1190103431642156</c:v>
                </c:pt>
                <c:pt idx="50">
                  <c:v>9.6590728766494077E-2</c:v>
                </c:pt>
                <c:pt idx="51">
                  <c:v>0.10800139423545674</c:v>
                </c:pt>
                <c:pt idx="52">
                  <c:v>9.9095382769857673E-2</c:v>
                </c:pt>
                <c:pt idx="53">
                  <c:v>0.10119472470744362</c:v>
                </c:pt>
                <c:pt idx="54">
                  <c:v>9.3920999422161727E-2</c:v>
                </c:pt>
                <c:pt idx="55">
                  <c:v>9.6790358685259315E-2</c:v>
                </c:pt>
                <c:pt idx="56">
                  <c:v>0.12033328350081944</c:v>
                </c:pt>
                <c:pt idx="57">
                  <c:v>0.1006930109402884</c:v>
                </c:pt>
                <c:pt idx="58">
                  <c:v>9.8194614562649607E-2</c:v>
                </c:pt>
                <c:pt idx="59">
                  <c:v>8.2331826813786674E-2</c:v>
                </c:pt>
                <c:pt idx="60">
                  <c:v>0.11071930462546985</c:v>
                </c:pt>
                <c:pt idx="61">
                  <c:v>8.3990997797208797E-2</c:v>
                </c:pt>
                <c:pt idx="62">
                  <c:v>8.2232699977744142E-2</c:v>
                </c:pt>
                <c:pt idx="63">
                  <c:v>0.10178945795806971</c:v>
                </c:pt>
                <c:pt idx="64">
                  <c:v>7.2378369286736119E-2</c:v>
                </c:pt>
                <c:pt idx="65">
                  <c:v>0.10577533357186737</c:v>
                </c:pt>
                <c:pt idx="66">
                  <c:v>9.1085266068483967E-2</c:v>
                </c:pt>
                <c:pt idx="67">
                  <c:v>0.121784720406017</c:v>
                </c:pt>
                <c:pt idx="68">
                  <c:v>0.11086184072569125</c:v>
                </c:pt>
                <c:pt idx="69">
                  <c:v>0.11848195343019723</c:v>
                </c:pt>
                <c:pt idx="70">
                  <c:v>0.1000975805060703</c:v>
                </c:pt>
                <c:pt idx="71">
                  <c:v>0.11840379866804897</c:v>
                </c:pt>
                <c:pt idx="72">
                  <c:v>9.30004154141299E-2</c:v>
                </c:pt>
                <c:pt idx="73">
                  <c:v>5.5567323937978405E-2</c:v>
                </c:pt>
                <c:pt idx="74">
                  <c:v>0.10109473300292811</c:v>
                </c:pt>
              </c:numCache>
            </c:numRef>
          </c:val>
          <c:extLst>
            <c:ext xmlns:c16="http://schemas.microsoft.com/office/drawing/2014/chart" uri="{C3380CC4-5D6E-409C-BE32-E72D297353CC}">
              <c16:uniqueId val="{00000003-F684-4E7A-B0DB-890BD2D24ABE}"/>
            </c:ext>
          </c:extLst>
        </c:ser>
        <c:ser>
          <c:idx val="4"/>
          <c:order val="4"/>
          <c:tx>
            <c:strRef>
              <c:f>市区町村別_生活習慣病疾病別の医療費!$AL$2</c:f>
              <c:strCache>
                <c:ptCount val="1"/>
                <c:pt idx="0">
                  <c:v>くも膜下出血</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市区町村別_生活習慣病疾病別の医療費!$AL$4:$AL$78</c:f>
              <c:numCache>
                <c:formatCode>0.0%</c:formatCode>
                <c:ptCount val="75"/>
                <c:pt idx="0">
                  <c:v>1.1986867981834712E-2</c:v>
                </c:pt>
                <c:pt idx="1">
                  <c:v>1.6123194993361883E-2</c:v>
                </c:pt>
                <c:pt idx="2">
                  <c:v>1.0170592659757813E-2</c:v>
                </c:pt>
                <c:pt idx="3">
                  <c:v>4.4947845877737281E-3</c:v>
                </c:pt>
                <c:pt idx="4">
                  <c:v>7.7813551101531455E-3</c:v>
                </c:pt>
                <c:pt idx="5">
                  <c:v>8.6146978815988783E-3</c:v>
                </c:pt>
                <c:pt idx="6">
                  <c:v>1.0426188777318997E-2</c:v>
                </c:pt>
                <c:pt idx="7">
                  <c:v>1.5321290319455762E-2</c:v>
                </c:pt>
                <c:pt idx="8">
                  <c:v>1.0713127462476017E-3</c:v>
                </c:pt>
                <c:pt idx="9">
                  <c:v>1.4676793234590292E-2</c:v>
                </c:pt>
                <c:pt idx="10">
                  <c:v>1.6140674004252356E-2</c:v>
                </c:pt>
                <c:pt idx="11">
                  <c:v>1.6907365003277563E-2</c:v>
                </c:pt>
                <c:pt idx="12">
                  <c:v>5.8112625199483042E-3</c:v>
                </c:pt>
                <c:pt idx="13">
                  <c:v>1.5656627930576841E-2</c:v>
                </c:pt>
                <c:pt idx="14">
                  <c:v>1.1264702767117685E-2</c:v>
                </c:pt>
                <c:pt idx="15">
                  <c:v>1.7528312537533355E-2</c:v>
                </c:pt>
                <c:pt idx="16">
                  <c:v>1.3225784286092883E-2</c:v>
                </c:pt>
                <c:pt idx="17">
                  <c:v>1.2651481824478389E-2</c:v>
                </c:pt>
                <c:pt idx="18">
                  <c:v>6.3090735748575705E-3</c:v>
                </c:pt>
                <c:pt idx="19">
                  <c:v>8.8307898922632046E-3</c:v>
                </c:pt>
                <c:pt idx="20">
                  <c:v>1.1548109036271525E-2</c:v>
                </c:pt>
                <c:pt idx="21">
                  <c:v>1.4911969227577341E-2</c:v>
                </c:pt>
                <c:pt idx="22">
                  <c:v>1.430461957644105E-2</c:v>
                </c:pt>
                <c:pt idx="23">
                  <c:v>1.5563307975452962E-2</c:v>
                </c:pt>
                <c:pt idx="24">
                  <c:v>3.0034720186157475E-3</c:v>
                </c:pt>
                <c:pt idx="25">
                  <c:v>8.9927349256845885E-3</c:v>
                </c:pt>
                <c:pt idx="26">
                  <c:v>8.0334721856096091E-3</c:v>
                </c:pt>
                <c:pt idx="27">
                  <c:v>8.4704527540715568E-3</c:v>
                </c:pt>
                <c:pt idx="28">
                  <c:v>1.3058265228545097E-2</c:v>
                </c:pt>
                <c:pt idx="29">
                  <c:v>5.2067858971680606E-3</c:v>
                </c:pt>
                <c:pt idx="30">
                  <c:v>1.279314712025827E-2</c:v>
                </c:pt>
                <c:pt idx="31">
                  <c:v>7.516458861921844E-3</c:v>
                </c:pt>
                <c:pt idx="32">
                  <c:v>5.2483822223084956E-3</c:v>
                </c:pt>
                <c:pt idx="33">
                  <c:v>1.3549844334363927E-2</c:v>
                </c:pt>
                <c:pt idx="34">
                  <c:v>1.5877482824594825E-2</c:v>
                </c:pt>
                <c:pt idx="35">
                  <c:v>2.2100015681643707E-2</c:v>
                </c:pt>
                <c:pt idx="36">
                  <c:v>1.2139420373429823E-2</c:v>
                </c:pt>
                <c:pt idx="37">
                  <c:v>2.1921369926316263E-2</c:v>
                </c:pt>
                <c:pt idx="38">
                  <c:v>1.5510809331307706E-2</c:v>
                </c:pt>
                <c:pt idx="39">
                  <c:v>8.7347515236271839E-3</c:v>
                </c:pt>
                <c:pt idx="40">
                  <c:v>2.0208649876229248E-2</c:v>
                </c:pt>
                <c:pt idx="41">
                  <c:v>1.1315646502121799E-2</c:v>
                </c:pt>
                <c:pt idx="42">
                  <c:v>1.132090965912788E-2</c:v>
                </c:pt>
                <c:pt idx="43">
                  <c:v>1.3572414314925422E-2</c:v>
                </c:pt>
                <c:pt idx="44">
                  <c:v>8.6006771929150027E-3</c:v>
                </c:pt>
                <c:pt idx="45">
                  <c:v>7.7943097501259901E-3</c:v>
                </c:pt>
                <c:pt idx="46">
                  <c:v>1.1261417859800893E-2</c:v>
                </c:pt>
                <c:pt idx="47">
                  <c:v>8.7062585183629287E-3</c:v>
                </c:pt>
                <c:pt idx="48">
                  <c:v>8.40375201432993E-3</c:v>
                </c:pt>
                <c:pt idx="49">
                  <c:v>1.6060834499449471E-2</c:v>
                </c:pt>
                <c:pt idx="50">
                  <c:v>1.0552436745432513E-2</c:v>
                </c:pt>
                <c:pt idx="51">
                  <c:v>1.4896975396549911E-2</c:v>
                </c:pt>
                <c:pt idx="52">
                  <c:v>4.887708306672572E-3</c:v>
                </c:pt>
                <c:pt idx="53">
                  <c:v>6.6625383527357572E-3</c:v>
                </c:pt>
                <c:pt idx="54">
                  <c:v>1.2488717017327833E-2</c:v>
                </c:pt>
                <c:pt idx="55">
                  <c:v>9.7929165661609502E-3</c:v>
                </c:pt>
                <c:pt idx="56">
                  <c:v>1.393320792704858E-2</c:v>
                </c:pt>
                <c:pt idx="57">
                  <c:v>1.8752116673260329E-2</c:v>
                </c:pt>
                <c:pt idx="58">
                  <c:v>1.1990719589631566E-2</c:v>
                </c:pt>
                <c:pt idx="59">
                  <c:v>2.3308929426322237E-2</c:v>
                </c:pt>
                <c:pt idx="60">
                  <c:v>6.9224761705804442E-3</c:v>
                </c:pt>
                <c:pt idx="61">
                  <c:v>1.0201566966280677E-2</c:v>
                </c:pt>
                <c:pt idx="62">
                  <c:v>1.2157989698232119E-2</c:v>
                </c:pt>
                <c:pt idx="63">
                  <c:v>3.0068122061552632E-3</c:v>
                </c:pt>
                <c:pt idx="64">
                  <c:v>2.564362456983299E-2</c:v>
                </c:pt>
                <c:pt idx="65">
                  <c:v>1.7926375937086115E-2</c:v>
                </c:pt>
                <c:pt idx="66">
                  <c:v>1.8657082060505953E-2</c:v>
                </c:pt>
                <c:pt idx="67">
                  <c:v>1.525310268620915E-2</c:v>
                </c:pt>
                <c:pt idx="68">
                  <c:v>1.5702880657698471E-2</c:v>
                </c:pt>
                <c:pt idx="69">
                  <c:v>2.4675948458640633E-3</c:v>
                </c:pt>
                <c:pt idx="70">
                  <c:v>8.1360899646898653E-3</c:v>
                </c:pt>
                <c:pt idx="71">
                  <c:v>1.6534088677999079E-2</c:v>
                </c:pt>
                <c:pt idx="72">
                  <c:v>1.4822627242931439E-2</c:v>
                </c:pt>
                <c:pt idx="73">
                  <c:v>5.5252478975278694E-3</c:v>
                </c:pt>
                <c:pt idx="74">
                  <c:v>1.2224141284250343E-2</c:v>
                </c:pt>
              </c:numCache>
            </c:numRef>
          </c:val>
          <c:extLst>
            <c:ext xmlns:c16="http://schemas.microsoft.com/office/drawing/2014/chart" uri="{C3380CC4-5D6E-409C-BE32-E72D297353CC}">
              <c16:uniqueId val="{00000004-F684-4E7A-B0DB-890BD2D24ABE}"/>
            </c:ext>
          </c:extLst>
        </c:ser>
        <c:ser>
          <c:idx val="5"/>
          <c:order val="5"/>
          <c:tx>
            <c:strRef>
              <c:f>市区町村別_生活習慣病疾病別の医療費!$AO$2</c:f>
              <c:strCache>
                <c:ptCount val="1"/>
                <c:pt idx="0">
                  <c:v>脳内出血</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市区町村別_生活習慣病疾病別の医療費!$AO$4:$AO$78</c:f>
              <c:numCache>
                <c:formatCode>0.0%</c:formatCode>
                <c:ptCount val="75"/>
                <c:pt idx="0">
                  <c:v>3.9516023512137177E-2</c:v>
                </c:pt>
                <c:pt idx="1">
                  <c:v>4.2521252086893599E-2</c:v>
                </c:pt>
                <c:pt idx="2">
                  <c:v>3.3632616883662397E-2</c:v>
                </c:pt>
                <c:pt idx="3">
                  <c:v>4.7233560676183194E-2</c:v>
                </c:pt>
                <c:pt idx="4">
                  <c:v>4.772399060541397E-2</c:v>
                </c:pt>
                <c:pt idx="5">
                  <c:v>3.862452391706208E-2</c:v>
                </c:pt>
                <c:pt idx="6">
                  <c:v>3.9347709639557221E-2</c:v>
                </c:pt>
                <c:pt idx="7">
                  <c:v>2.5027794957767444E-2</c:v>
                </c:pt>
                <c:pt idx="8">
                  <c:v>4.7246390373011392E-2</c:v>
                </c:pt>
                <c:pt idx="9">
                  <c:v>4.8198613661197792E-2</c:v>
                </c:pt>
                <c:pt idx="10">
                  <c:v>2.8908911638097244E-2</c:v>
                </c:pt>
                <c:pt idx="11">
                  <c:v>4.5199832815943856E-2</c:v>
                </c:pt>
                <c:pt idx="12">
                  <c:v>3.380376562389014E-2</c:v>
                </c:pt>
                <c:pt idx="13">
                  <c:v>4.2792538606830473E-2</c:v>
                </c:pt>
                <c:pt idx="14">
                  <c:v>3.6045984663374296E-2</c:v>
                </c:pt>
                <c:pt idx="15">
                  <c:v>4.3385669976572602E-2</c:v>
                </c:pt>
                <c:pt idx="16">
                  <c:v>5.3988514188198299E-2</c:v>
                </c:pt>
                <c:pt idx="17">
                  <c:v>3.2025304267984459E-2</c:v>
                </c:pt>
                <c:pt idx="18">
                  <c:v>4.3381546784408864E-2</c:v>
                </c:pt>
                <c:pt idx="19">
                  <c:v>4.6028880136773469E-2</c:v>
                </c:pt>
                <c:pt idx="20">
                  <c:v>4.3077278259631757E-2</c:v>
                </c:pt>
                <c:pt idx="21">
                  <c:v>3.7284400492964838E-2</c:v>
                </c:pt>
                <c:pt idx="22">
                  <c:v>3.5561788341108284E-2</c:v>
                </c:pt>
                <c:pt idx="23">
                  <c:v>3.1904355109534432E-2</c:v>
                </c:pt>
                <c:pt idx="24">
                  <c:v>3.0990552286005897E-2</c:v>
                </c:pt>
                <c:pt idx="25">
                  <c:v>3.8524355329605645E-2</c:v>
                </c:pt>
                <c:pt idx="26">
                  <c:v>4.2183026179184541E-2</c:v>
                </c:pt>
                <c:pt idx="27">
                  <c:v>3.3174969542089837E-2</c:v>
                </c:pt>
                <c:pt idx="28">
                  <c:v>3.9531264161150395E-2</c:v>
                </c:pt>
                <c:pt idx="29">
                  <c:v>4.9153802637716217E-2</c:v>
                </c:pt>
                <c:pt idx="30">
                  <c:v>3.2183556610648242E-2</c:v>
                </c:pt>
                <c:pt idx="31">
                  <c:v>4.0056106492041811E-2</c:v>
                </c:pt>
                <c:pt idx="32">
                  <c:v>2.8228780922666789E-2</c:v>
                </c:pt>
                <c:pt idx="33">
                  <c:v>4.7946624850767408E-2</c:v>
                </c:pt>
                <c:pt idx="34">
                  <c:v>5.0652499057432403E-2</c:v>
                </c:pt>
                <c:pt idx="35">
                  <c:v>5.2591527079515143E-2</c:v>
                </c:pt>
                <c:pt idx="36">
                  <c:v>4.7397842193546244E-2</c:v>
                </c:pt>
                <c:pt idx="37">
                  <c:v>2.7871893950221816E-2</c:v>
                </c:pt>
                <c:pt idx="38">
                  <c:v>4.656697626198153E-2</c:v>
                </c:pt>
                <c:pt idx="39">
                  <c:v>2.7829115841275075E-2</c:v>
                </c:pt>
                <c:pt idx="40">
                  <c:v>3.0228992742453463E-2</c:v>
                </c:pt>
                <c:pt idx="41">
                  <c:v>4.5751035952303856E-2</c:v>
                </c:pt>
                <c:pt idx="42">
                  <c:v>4.6274252123213691E-2</c:v>
                </c:pt>
                <c:pt idx="43">
                  <c:v>3.8821219975265116E-2</c:v>
                </c:pt>
                <c:pt idx="44">
                  <c:v>4.7670563205068683E-2</c:v>
                </c:pt>
                <c:pt idx="45">
                  <c:v>3.2359999398467093E-2</c:v>
                </c:pt>
                <c:pt idx="46">
                  <c:v>4.2458589522369403E-2</c:v>
                </c:pt>
                <c:pt idx="47">
                  <c:v>3.9446189442038836E-2</c:v>
                </c:pt>
                <c:pt idx="48">
                  <c:v>4.6491723261552681E-2</c:v>
                </c:pt>
                <c:pt idx="49">
                  <c:v>4.1518602089143583E-2</c:v>
                </c:pt>
                <c:pt idx="50">
                  <c:v>3.9580146538619666E-2</c:v>
                </c:pt>
                <c:pt idx="51">
                  <c:v>4.6107817667476375E-2</c:v>
                </c:pt>
                <c:pt idx="52">
                  <c:v>2.4916120387546058E-2</c:v>
                </c:pt>
                <c:pt idx="53">
                  <c:v>2.8502155791016975E-2</c:v>
                </c:pt>
                <c:pt idx="54">
                  <c:v>3.4578701574453183E-2</c:v>
                </c:pt>
                <c:pt idx="55">
                  <c:v>4.7750242007875858E-2</c:v>
                </c:pt>
                <c:pt idx="56">
                  <c:v>5.0810247334648007E-2</c:v>
                </c:pt>
                <c:pt idx="57">
                  <c:v>3.4465068768097434E-2</c:v>
                </c:pt>
                <c:pt idx="58">
                  <c:v>3.4139185954393518E-2</c:v>
                </c:pt>
                <c:pt idx="59">
                  <c:v>4.7348851188853444E-2</c:v>
                </c:pt>
                <c:pt idx="60">
                  <c:v>5.4033324136773447E-2</c:v>
                </c:pt>
                <c:pt idx="61">
                  <c:v>5.1424105262773176E-2</c:v>
                </c:pt>
                <c:pt idx="62">
                  <c:v>4.3446805459372441E-2</c:v>
                </c:pt>
                <c:pt idx="63">
                  <c:v>3.7066413920569086E-2</c:v>
                </c:pt>
                <c:pt idx="64">
                  <c:v>7.071890593959608E-2</c:v>
                </c:pt>
                <c:pt idx="65">
                  <c:v>5.1394202073532812E-2</c:v>
                </c:pt>
                <c:pt idx="66">
                  <c:v>7.1366818311520933E-2</c:v>
                </c:pt>
                <c:pt idx="67">
                  <c:v>5.2247497485220618E-2</c:v>
                </c:pt>
                <c:pt idx="68">
                  <c:v>3.3656666065178475E-2</c:v>
                </c:pt>
                <c:pt idx="69">
                  <c:v>4.9461261371592735E-2</c:v>
                </c:pt>
                <c:pt idx="70">
                  <c:v>5.6589050722880799E-2</c:v>
                </c:pt>
                <c:pt idx="71">
                  <c:v>0.10335177222153932</c:v>
                </c:pt>
                <c:pt idx="72">
                  <c:v>2.0650895483903354E-2</c:v>
                </c:pt>
                <c:pt idx="73">
                  <c:v>4.3857134116817867E-2</c:v>
                </c:pt>
                <c:pt idx="74">
                  <c:v>4.1363705372950824E-2</c:v>
                </c:pt>
              </c:numCache>
            </c:numRef>
          </c:val>
          <c:extLst>
            <c:ext xmlns:c16="http://schemas.microsoft.com/office/drawing/2014/chart" uri="{C3380CC4-5D6E-409C-BE32-E72D297353CC}">
              <c16:uniqueId val="{00000005-F684-4E7A-B0DB-890BD2D24ABE}"/>
            </c:ext>
          </c:extLst>
        </c:ser>
        <c:ser>
          <c:idx val="6"/>
          <c:order val="6"/>
          <c:tx>
            <c:strRef>
              <c:f>市区町村別_生活習慣病疾病別の医療費!$AR$2</c:f>
              <c:strCache>
                <c:ptCount val="1"/>
                <c:pt idx="0">
                  <c:v>脳梗塞</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市区町村別_生活習慣病疾病別の医療費!$AR$4:$AR$78</c:f>
              <c:numCache>
                <c:formatCode>0.0%</c:formatCode>
                <c:ptCount val="75"/>
                <c:pt idx="0">
                  <c:v>0.15804276237194401</c:v>
                </c:pt>
                <c:pt idx="1">
                  <c:v>0.1562027413808591</c:v>
                </c:pt>
                <c:pt idx="2">
                  <c:v>0.17947198648693954</c:v>
                </c:pt>
                <c:pt idx="3">
                  <c:v>0.19707539271101018</c:v>
                </c:pt>
                <c:pt idx="4">
                  <c:v>0.1350585503790443</c:v>
                </c:pt>
                <c:pt idx="5">
                  <c:v>0.17525773462678626</c:v>
                </c:pt>
                <c:pt idx="6">
                  <c:v>0.15424161560010152</c:v>
                </c:pt>
                <c:pt idx="7">
                  <c:v>0.15579031997992651</c:v>
                </c:pt>
                <c:pt idx="8">
                  <c:v>0.15250329705174284</c:v>
                </c:pt>
                <c:pt idx="9">
                  <c:v>0.13955288652393402</c:v>
                </c:pt>
                <c:pt idx="10">
                  <c:v>0.16454998005879193</c:v>
                </c:pt>
                <c:pt idx="11">
                  <c:v>0.12712005996855877</c:v>
                </c:pt>
                <c:pt idx="12">
                  <c:v>0.1686279275604764</c:v>
                </c:pt>
                <c:pt idx="13">
                  <c:v>0.15221981317065578</c:v>
                </c:pt>
                <c:pt idx="14">
                  <c:v>0.15284124586441183</c:v>
                </c:pt>
                <c:pt idx="15">
                  <c:v>0.16476482862045841</c:v>
                </c:pt>
                <c:pt idx="16">
                  <c:v>0.16306689727464713</c:v>
                </c:pt>
                <c:pt idx="17">
                  <c:v>0.15816979958072036</c:v>
                </c:pt>
                <c:pt idx="18">
                  <c:v>0.13447426621233394</c:v>
                </c:pt>
                <c:pt idx="19">
                  <c:v>0.14485197357534363</c:v>
                </c:pt>
                <c:pt idx="20">
                  <c:v>0.16229623084335384</c:v>
                </c:pt>
                <c:pt idx="21">
                  <c:v>0.19923755497590495</c:v>
                </c:pt>
                <c:pt idx="22">
                  <c:v>0.14970124223691514</c:v>
                </c:pt>
                <c:pt idx="23">
                  <c:v>0.13382191761210077</c:v>
                </c:pt>
                <c:pt idx="24">
                  <c:v>0.15735566625185202</c:v>
                </c:pt>
                <c:pt idx="25">
                  <c:v>0.18780717470601907</c:v>
                </c:pt>
                <c:pt idx="26">
                  <c:v>0.17621550207033054</c:v>
                </c:pt>
                <c:pt idx="27">
                  <c:v>0.19138049314992445</c:v>
                </c:pt>
                <c:pt idx="28">
                  <c:v>0.1816798291814099</c:v>
                </c:pt>
                <c:pt idx="29">
                  <c:v>0.19132274021044771</c:v>
                </c:pt>
                <c:pt idx="30">
                  <c:v>0.21894053941272512</c:v>
                </c:pt>
                <c:pt idx="31">
                  <c:v>0.16737296620412465</c:v>
                </c:pt>
                <c:pt idx="32">
                  <c:v>0.16309079760831929</c:v>
                </c:pt>
                <c:pt idx="33">
                  <c:v>0.19768374295798352</c:v>
                </c:pt>
                <c:pt idx="34">
                  <c:v>0.17162744958543613</c:v>
                </c:pt>
                <c:pt idx="35">
                  <c:v>0.15745040999023094</c:v>
                </c:pt>
                <c:pt idx="36">
                  <c:v>0.15652211669403188</c:v>
                </c:pt>
                <c:pt idx="37">
                  <c:v>0.18002356513335746</c:v>
                </c:pt>
                <c:pt idx="38">
                  <c:v>0.18095443574591927</c:v>
                </c:pt>
                <c:pt idx="39">
                  <c:v>0.1556698720730115</c:v>
                </c:pt>
                <c:pt idx="40">
                  <c:v>0.14611852644965045</c:v>
                </c:pt>
                <c:pt idx="41">
                  <c:v>0.1626465392879401</c:v>
                </c:pt>
                <c:pt idx="42">
                  <c:v>0.16935943700738196</c:v>
                </c:pt>
                <c:pt idx="43">
                  <c:v>0.12688302205180738</c:v>
                </c:pt>
                <c:pt idx="44">
                  <c:v>0.15699828787195125</c:v>
                </c:pt>
                <c:pt idx="45">
                  <c:v>0.17147130783680678</c:v>
                </c:pt>
                <c:pt idx="46">
                  <c:v>0.14372942969206506</c:v>
                </c:pt>
                <c:pt idx="47">
                  <c:v>0.17946935152730903</c:v>
                </c:pt>
                <c:pt idx="48">
                  <c:v>0.16120127963897216</c:v>
                </c:pt>
                <c:pt idx="49">
                  <c:v>0.14284882962288836</c:v>
                </c:pt>
                <c:pt idx="50">
                  <c:v>0.20260662244542832</c:v>
                </c:pt>
                <c:pt idx="51">
                  <c:v>0.1754499879545583</c:v>
                </c:pt>
                <c:pt idx="52">
                  <c:v>0.1192963564978347</c:v>
                </c:pt>
                <c:pt idx="53">
                  <c:v>0.14656864995969976</c:v>
                </c:pt>
                <c:pt idx="54">
                  <c:v>0.14498076784149716</c:v>
                </c:pt>
                <c:pt idx="55">
                  <c:v>0.16807328591049908</c:v>
                </c:pt>
                <c:pt idx="56">
                  <c:v>0.16077585666138403</c:v>
                </c:pt>
                <c:pt idx="57">
                  <c:v>0.13533297169711833</c:v>
                </c:pt>
                <c:pt idx="58">
                  <c:v>0.13729061224782182</c:v>
                </c:pt>
                <c:pt idx="59">
                  <c:v>0.15521336249359316</c:v>
                </c:pt>
                <c:pt idx="60">
                  <c:v>0.1717942929231932</c:v>
                </c:pt>
                <c:pt idx="61">
                  <c:v>0.16298743512699387</c:v>
                </c:pt>
                <c:pt idx="62">
                  <c:v>0.17128225740081801</c:v>
                </c:pt>
                <c:pt idx="63">
                  <c:v>0.16007132637735894</c:v>
                </c:pt>
                <c:pt idx="64">
                  <c:v>0.16277609429969592</c:v>
                </c:pt>
                <c:pt idx="65">
                  <c:v>0.16552192826320283</c:v>
                </c:pt>
                <c:pt idx="66">
                  <c:v>0.21761312567520016</c:v>
                </c:pt>
                <c:pt idx="67">
                  <c:v>0.17180765735568485</c:v>
                </c:pt>
                <c:pt idx="68">
                  <c:v>0.14896716492816339</c:v>
                </c:pt>
                <c:pt idx="69">
                  <c:v>0.16786401366745499</c:v>
                </c:pt>
                <c:pt idx="70">
                  <c:v>0.18865335177666309</c:v>
                </c:pt>
                <c:pt idx="71">
                  <c:v>0.12377517315446683</c:v>
                </c:pt>
                <c:pt idx="72">
                  <c:v>0.15827920583302843</c:v>
                </c:pt>
                <c:pt idx="73">
                  <c:v>0.17523547143344118</c:v>
                </c:pt>
                <c:pt idx="74">
                  <c:v>0.16263671402688881</c:v>
                </c:pt>
              </c:numCache>
            </c:numRef>
          </c:val>
          <c:extLst>
            <c:ext xmlns:c16="http://schemas.microsoft.com/office/drawing/2014/chart" uri="{C3380CC4-5D6E-409C-BE32-E72D297353CC}">
              <c16:uniqueId val="{00000006-F684-4E7A-B0DB-890BD2D24ABE}"/>
            </c:ext>
          </c:extLst>
        </c:ser>
        <c:ser>
          <c:idx val="7"/>
          <c:order val="7"/>
          <c:tx>
            <c:strRef>
              <c:f>市区町村別_生活習慣病疾病別の医療費!$AU$2</c:f>
              <c:strCache>
                <c:ptCount val="1"/>
                <c:pt idx="0">
                  <c:v>脳動脈硬化(症)</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市区町村別_生活習慣病疾病別の医療費!$AU$4:$AU$78</c:f>
              <c:numCache>
                <c:formatCode>0.0%</c:formatCode>
                <c:ptCount val="75"/>
                <c:pt idx="0">
                  <c:v>6.2961231672128352E-4</c:v>
                </c:pt>
                <c:pt idx="1">
                  <c:v>1.7002040683423021E-4</c:v>
                </c:pt>
                <c:pt idx="2">
                  <c:v>2.1452807937707903E-3</c:v>
                </c:pt>
                <c:pt idx="3">
                  <c:v>1.6021315796099559E-3</c:v>
                </c:pt>
                <c:pt idx="4">
                  <c:v>1.2342306712324314E-4</c:v>
                </c:pt>
                <c:pt idx="5">
                  <c:v>2.3017646131981008E-4</c:v>
                </c:pt>
                <c:pt idx="6">
                  <c:v>1.8491028714509504E-4</c:v>
                </c:pt>
                <c:pt idx="7">
                  <c:v>1.35777613449526E-4</c:v>
                </c:pt>
                <c:pt idx="8">
                  <c:v>9.9020572150858264E-5</c:v>
                </c:pt>
                <c:pt idx="9">
                  <c:v>1.6113486069817715E-4</c:v>
                </c:pt>
                <c:pt idx="10">
                  <c:v>1.4609594272208996E-4</c:v>
                </c:pt>
                <c:pt idx="11">
                  <c:v>1.7525712546921082E-4</c:v>
                </c:pt>
                <c:pt idx="12">
                  <c:v>2.7553271925830845E-4</c:v>
                </c:pt>
                <c:pt idx="13">
                  <c:v>7.0230959891445514E-5</c:v>
                </c:pt>
                <c:pt idx="14">
                  <c:v>3.6092271047776143E-4</c:v>
                </c:pt>
                <c:pt idx="15">
                  <c:v>2.0748355290580771E-4</c:v>
                </c:pt>
                <c:pt idx="16">
                  <c:v>7.5347675299803772E-4</c:v>
                </c:pt>
                <c:pt idx="17">
                  <c:v>2.8072563375895743E-4</c:v>
                </c:pt>
                <c:pt idx="18">
                  <c:v>8.0813973128968162E-4</c:v>
                </c:pt>
                <c:pt idx="19">
                  <c:v>6.99554971842213E-5</c:v>
                </c:pt>
                <c:pt idx="20">
                  <c:v>4.3377732141294595E-4</c:v>
                </c:pt>
                <c:pt idx="21">
                  <c:v>3.6912621265589385E-3</c:v>
                </c:pt>
                <c:pt idx="22">
                  <c:v>1.2306927140849795E-3</c:v>
                </c:pt>
                <c:pt idx="23">
                  <c:v>2.3109768109715986E-4</c:v>
                </c:pt>
                <c:pt idx="24">
                  <c:v>1.2260870168509413E-4</c:v>
                </c:pt>
                <c:pt idx="25">
                  <c:v>4.6621202125450442E-4</c:v>
                </c:pt>
                <c:pt idx="26">
                  <c:v>3.7988887941779043E-4</c:v>
                </c:pt>
                <c:pt idx="27">
                  <c:v>7.3654458310717214E-4</c:v>
                </c:pt>
                <c:pt idx="28">
                  <c:v>3.4136856405033562E-4</c:v>
                </c:pt>
                <c:pt idx="29">
                  <c:v>7.9038061029528266E-4</c:v>
                </c:pt>
                <c:pt idx="30">
                  <c:v>2.8663799434201927E-4</c:v>
                </c:pt>
                <c:pt idx="31">
                  <c:v>4.4942110730911145E-4</c:v>
                </c:pt>
                <c:pt idx="32">
                  <c:v>8.7388269519486682E-5</c:v>
                </c:pt>
                <c:pt idx="33">
                  <c:v>5.3728355472236445E-4</c:v>
                </c:pt>
                <c:pt idx="34">
                  <c:v>1.4418002305401038E-4</c:v>
                </c:pt>
                <c:pt idx="35">
                  <c:v>6.126803872824574E-4</c:v>
                </c:pt>
                <c:pt idx="36">
                  <c:v>3.1460650182970717E-4</c:v>
                </c:pt>
                <c:pt idx="37">
                  <c:v>1.6535838339363936E-3</c:v>
                </c:pt>
                <c:pt idx="38">
                  <c:v>1.7777683423945002E-4</c:v>
                </c:pt>
                <c:pt idx="39">
                  <c:v>2.0716569748726959E-3</c:v>
                </c:pt>
                <c:pt idx="40">
                  <c:v>1.0306045560983116E-4</c:v>
                </c:pt>
                <c:pt idx="41">
                  <c:v>1.0923456115891604E-4</c:v>
                </c:pt>
                <c:pt idx="42">
                  <c:v>1.4260685195171093E-4</c:v>
                </c:pt>
                <c:pt idx="43">
                  <c:v>2.3835214910816228E-4</c:v>
                </c:pt>
                <c:pt idx="44">
                  <c:v>1.4328291119730492E-3</c:v>
                </c:pt>
                <c:pt idx="45">
                  <c:v>3.6685049819555648E-4</c:v>
                </c:pt>
                <c:pt idx="46">
                  <c:v>1.8107504812907809E-4</c:v>
                </c:pt>
                <c:pt idx="47">
                  <c:v>8.7544468359381249E-4</c:v>
                </c:pt>
                <c:pt idx="48">
                  <c:v>7.6836532547080782E-5</c:v>
                </c:pt>
                <c:pt idx="49">
                  <c:v>1.3572891817573463E-4</c:v>
                </c:pt>
                <c:pt idx="50">
                  <c:v>1.733768457915239E-3</c:v>
                </c:pt>
                <c:pt idx="51">
                  <c:v>5.8258136280988465E-5</c:v>
                </c:pt>
                <c:pt idx="52">
                  <c:v>1.595953328842009E-4</c:v>
                </c:pt>
                <c:pt idx="53">
                  <c:v>1.8826893791720642E-4</c:v>
                </c:pt>
                <c:pt idx="54">
                  <c:v>9.6034301442956584E-5</c:v>
                </c:pt>
                <c:pt idx="55">
                  <c:v>7.2595675007654676E-5</c:v>
                </c:pt>
                <c:pt idx="56">
                  <c:v>3.2956394973343448E-4</c:v>
                </c:pt>
                <c:pt idx="57">
                  <c:v>1.0757764558193054E-4</c:v>
                </c:pt>
                <c:pt idx="58">
                  <c:v>4.4973944684540632E-4</c:v>
                </c:pt>
                <c:pt idx="59">
                  <c:v>1.0640563462806485E-3</c:v>
                </c:pt>
                <c:pt idx="60">
                  <c:v>1.3854026877189286E-4</c:v>
                </c:pt>
                <c:pt idx="61">
                  <c:v>1.3394959216937746E-4</c:v>
                </c:pt>
                <c:pt idx="62">
                  <c:v>4.8950270486750169E-5</c:v>
                </c:pt>
                <c:pt idx="63">
                  <c:v>3.6682715936588671E-4</c:v>
                </c:pt>
                <c:pt idx="64">
                  <c:v>9.354526592482048E-5</c:v>
                </c:pt>
                <c:pt idx="65">
                  <c:v>2.6931369163460986E-4</c:v>
                </c:pt>
                <c:pt idx="66">
                  <c:v>4.6619973177461759E-3</c:v>
                </c:pt>
                <c:pt idx="67">
                  <c:v>5.6989305590208919E-4</c:v>
                </c:pt>
                <c:pt idx="68">
                  <c:v>1.1974101653135592E-3</c:v>
                </c:pt>
                <c:pt idx="69">
                  <c:v>1.3092874877315786E-3</c:v>
                </c:pt>
                <c:pt idx="70">
                  <c:v>1.3447335959576351E-4</c:v>
                </c:pt>
                <c:pt idx="71">
                  <c:v>1.8706203667368256E-5</c:v>
                </c:pt>
                <c:pt idx="72">
                  <c:v>3.4440693299368499E-5</c:v>
                </c:pt>
                <c:pt idx="73">
                  <c:v>1.5189515587369479E-4</c:v>
                </c:pt>
                <c:pt idx="74">
                  <c:v>4.693293001112503E-4</c:v>
                </c:pt>
              </c:numCache>
            </c:numRef>
          </c:val>
          <c:extLst>
            <c:ext xmlns:c16="http://schemas.microsoft.com/office/drawing/2014/chart" uri="{C3380CC4-5D6E-409C-BE32-E72D297353CC}">
              <c16:uniqueId val="{00000007-F684-4E7A-B0DB-890BD2D24ABE}"/>
            </c:ext>
          </c:extLst>
        </c:ser>
        <c:ser>
          <c:idx val="8"/>
          <c:order val="8"/>
          <c:tx>
            <c:strRef>
              <c:f>市区町村別_生活習慣病疾病別の医療費!$AX$2</c:f>
              <c:strCache>
                <c:ptCount val="1"/>
                <c:pt idx="0">
                  <c:v>動脈硬化(症)</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市区町村別_生活習慣病疾病別の医療費!$AX$4:$AX$78</c:f>
              <c:numCache>
                <c:formatCode>0.0%</c:formatCode>
                <c:ptCount val="75"/>
                <c:pt idx="0">
                  <c:v>2.7379296610391936E-2</c:v>
                </c:pt>
                <c:pt idx="1">
                  <c:v>2.1588058286425259E-2</c:v>
                </c:pt>
                <c:pt idx="2">
                  <c:v>2.33305015227619E-2</c:v>
                </c:pt>
                <c:pt idx="3">
                  <c:v>3.1246240293838122E-2</c:v>
                </c:pt>
                <c:pt idx="4">
                  <c:v>3.1586857869576559E-2</c:v>
                </c:pt>
                <c:pt idx="5">
                  <c:v>2.3827463978297082E-2</c:v>
                </c:pt>
                <c:pt idx="6">
                  <c:v>3.4814788870598197E-2</c:v>
                </c:pt>
                <c:pt idx="7">
                  <c:v>3.704419746147293E-2</c:v>
                </c:pt>
                <c:pt idx="8">
                  <c:v>2.943731724405595E-2</c:v>
                </c:pt>
                <c:pt idx="9">
                  <c:v>1.3531906566577547E-2</c:v>
                </c:pt>
                <c:pt idx="10">
                  <c:v>2.3325347184925967E-2</c:v>
                </c:pt>
                <c:pt idx="11">
                  <c:v>3.147896638643212E-2</c:v>
                </c:pt>
                <c:pt idx="12">
                  <c:v>3.092701349912607E-2</c:v>
                </c:pt>
                <c:pt idx="13">
                  <c:v>2.8055543777025484E-2</c:v>
                </c:pt>
                <c:pt idx="14">
                  <c:v>3.1441814703311699E-2</c:v>
                </c:pt>
                <c:pt idx="15">
                  <c:v>2.3988314383378517E-2</c:v>
                </c:pt>
                <c:pt idx="16">
                  <c:v>2.8765001876532185E-2</c:v>
                </c:pt>
                <c:pt idx="17">
                  <c:v>2.8746164998918574E-2</c:v>
                </c:pt>
                <c:pt idx="18">
                  <c:v>3.4254348508111161E-2</c:v>
                </c:pt>
                <c:pt idx="19">
                  <c:v>2.1544848279769081E-2</c:v>
                </c:pt>
                <c:pt idx="20">
                  <c:v>2.9173762896231241E-2</c:v>
                </c:pt>
                <c:pt idx="21">
                  <c:v>2.6473930384764026E-2</c:v>
                </c:pt>
                <c:pt idx="22">
                  <c:v>2.1003952020703986E-2</c:v>
                </c:pt>
                <c:pt idx="23">
                  <c:v>2.5641249315844102E-2</c:v>
                </c:pt>
                <c:pt idx="24">
                  <c:v>5.1116042989953689E-2</c:v>
                </c:pt>
                <c:pt idx="25">
                  <c:v>2.3868253348384289E-2</c:v>
                </c:pt>
                <c:pt idx="26">
                  <c:v>2.7461873321079976E-2</c:v>
                </c:pt>
                <c:pt idx="27">
                  <c:v>2.7068336310861859E-2</c:v>
                </c:pt>
                <c:pt idx="28">
                  <c:v>3.1849259153727751E-2</c:v>
                </c:pt>
                <c:pt idx="29">
                  <c:v>2.0447288738058806E-2</c:v>
                </c:pt>
                <c:pt idx="30">
                  <c:v>2.6917409971937832E-2</c:v>
                </c:pt>
                <c:pt idx="31">
                  <c:v>1.4477667367603891E-2</c:v>
                </c:pt>
                <c:pt idx="32">
                  <c:v>1.5259989619410988E-2</c:v>
                </c:pt>
                <c:pt idx="33">
                  <c:v>3.9209814290000679E-2</c:v>
                </c:pt>
                <c:pt idx="34">
                  <c:v>2.006155843249683E-2</c:v>
                </c:pt>
                <c:pt idx="35">
                  <c:v>1.8618340343442889E-2</c:v>
                </c:pt>
                <c:pt idx="36">
                  <c:v>1.8149833636644935E-2</c:v>
                </c:pt>
                <c:pt idx="37">
                  <c:v>4.0163409182233975E-2</c:v>
                </c:pt>
                <c:pt idx="38">
                  <c:v>2.2670376991474818E-2</c:v>
                </c:pt>
                <c:pt idx="39">
                  <c:v>3.1838596204108227E-2</c:v>
                </c:pt>
                <c:pt idx="40">
                  <c:v>2.5739705160406766E-2</c:v>
                </c:pt>
                <c:pt idx="41">
                  <c:v>2.1640611061820896E-2</c:v>
                </c:pt>
                <c:pt idx="42">
                  <c:v>1.8785500399991176E-2</c:v>
                </c:pt>
                <c:pt idx="43">
                  <c:v>3.283409982146928E-2</c:v>
                </c:pt>
                <c:pt idx="44">
                  <c:v>2.4003510632741039E-2</c:v>
                </c:pt>
                <c:pt idx="45">
                  <c:v>1.3783638153826508E-2</c:v>
                </c:pt>
                <c:pt idx="46">
                  <c:v>2.278373347713673E-2</c:v>
                </c:pt>
                <c:pt idx="47">
                  <c:v>2.4216626300827541E-2</c:v>
                </c:pt>
                <c:pt idx="48">
                  <c:v>2.3058550887160568E-2</c:v>
                </c:pt>
                <c:pt idx="49">
                  <c:v>2.1702267612639183E-2</c:v>
                </c:pt>
                <c:pt idx="50">
                  <c:v>2.3692070621152438E-2</c:v>
                </c:pt>
                <c:pt idx="51">
                  <c:v>1.7886552854731137E-2</c:v>
                </c:pt>
                <c:pt idx="52">
                  <c:v>2.9923187825415355E-2</c:v>
                </c:pt>
                <c:pt idx="53">
                  <c:v>2.3994507243045398E-2</c:v>
                </c:pt>
                <c:pt idx="54">
                  <c:v>2.4467300590818995E-2</c:v>
                </c:pt>
                <c:pt idx="55">
                  <c:v>1.8533529929586057E-2</c:v>
                </c:pt>
                <c:pt idx="56">
                  <c:v>3.2967107951128893E-2</c:v>
                </c:pt>
                <c:pt idx="57">
                  <c:v>2.562815483511981E-2</c:v>
                </c:pt>
                <c:pt idx="58">
                  <c:v>2.4469228133123664E-2</c:v>
                </c:pt>
                <c:pt idx="59">
                  <c:v>2.6490224717276384E-2</c:v>
                </c:pt>
                <c:pt idx="60">
                  <c:v>2.9705438334160741E-2</c:v>
                </c:pt>
                <c:pt idx="61">
                  <c:v>1.743882398110061E-2</c:v>
                </c:pt>
                <c:pt idx="62">
                  <c:v>1.8330296362170304E-2</c:v>
                </c:pt>
                <c:pt idx="63">
                  <c:v>1.4626295005770753E-2</c:v>
                </c:pt>
                <c:pt idx="64">
                  <c:v>1.8411714069876534E-2</c:v>
                </c:pt>
                <c:pt idx="65">
                  <c:v>1.9894159305663281E-2</c:v>
                </c:pt>
                <c:pt idx="66">
                  <c:v>1.4108834429563132E-2</c:v>
                </c:pt>
                <c:pt idx="67">
                  <c:v>4.299992561492106E-2</c:v>
                </c:pt>
                <c:pt idx="68">
                  <c:v>3.1106164331209111E-2</c:v>
                </c:pt>
                <c:pt idx="69">
                  <c:v>2.1490194399484908E-2</c:v>
                </c:pt>
                <c:pt idx="70">
                  <c:v>2.3787416067549642E-2</c:v>
                </c:pt>
                <c:pt idx="71">
                  <c:v>6.4243403662598052E-3</c:v>
                </c:pt>
                <c:pt idx="72">
                  <c:v>9.6944349575466479E-3</c:v>
                </c:pt>
                <c:pt idx="73">
                  <c:v>3.0557012021386942E-2</c:v>
                </c:pt>
                <c:pt idx="74">
                  <c:v>2.4678978586183391E-2</c:v>
                </c:pt>
              </c:numCache>
            </c:numRef>
          </c:val>
          <c:extLst>
            <c:ext xmlns:c16="http://schemas.microsoft.com/office/drawing/2014/chart" uri="{C3380CC4-5D6E-409C-BE32-E72D297353CC}">
              <c16:uniqueId val="{00000008-F684-4E7A-B0DB-890BD2D24ABE}"/>
            </c:ext>
          </c:extLst>
        </c:ser>
        <c:ser>
          <c:idx val="9"/>
          <c:order val="9"/>
          <c:tx>
            <c:strRef>
              <c:f>市区町村別_生活習慣病疾病別の医療費!$BA$2</c:f>
              <c:strCache>
                <c:ptCount val="1"/>
                <c:pt idx="0">
                  <c:v>腎不全</c:v>
                </c:pt>
              </c:strCache>
            </c:strRef>
          </c:tx>
          <c:invertIfNegative val="0"/>
          <c:cat>
            <c:strRef>
              <c:f>市区町村別_生活習慣病疾病別の医療費!$Y$4:$Y$78</c:f>
              <c:strCache>
                <c:ptCount val="75"/>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pt idx="74">
                  <c:v>広域連合全体</c:v>
                </c:pt>
              </c:strCache>
            </c:strRef>
          </c:cat>
          <c:val>
            <c:numRef>
              <c:f>市区町村別_生活習慣病疾病別の医療費!$BA$4:$BA$78</c:f>
              <c:numCache>
                <c:formatCode>0.0%</c:formatCode>
                <c:ptCount val="75"/>
                <c:pt idx="0">
                  <c:v>0.24991967138370899</c:v>
                </c:pt>
                <c:pt idx="1">
                  <c:v>0.24525567746237398</c:v>
                </c:pt>
                <c:pt idx="2">
                  <c:v>0.23613766634103908</c:v>
                </c:pt>
                <c:pt idx="3">
                  <c:v>0.20707838197017486</c:v>
                </c:pt>
                <c:pt idx="4">
                  <c:v>0.26663953015905512</c:v>
                </c:pt>
                <c:pt idx="5">
                  <c:v>0.26793242745612966</c:v>
                </c:pt>
                <c:pt idx="6">
                  <c:v>0.28390450338498191</c:v>
                </c:pt>
                <c:pt idx="7">
                  <c:v>0.23109599768357389</c:v>
                </c:pt>
                <c:pt idx="8">
                  <c:v>0.27250859392011889</c:v>
                </c:pt>
                <c:pt idx="9">
                  <c:v>0.25267302691863086</c:v>
                </c:pt>
                <c:pt idx="10">
                  <c:v>0.24512806978875187</c:v>
                </c:pt>
                <c:pt idx="11">
                  <c:v>0.23037630408047444</c:v>
                </c:pt>
                <c:pt idx="12">
                  <c:v>0.26384305015332099</c:v>
                </c:pt>
                <c:pt idx="13">
                  <c:v>0.2729931337108471</c:v>
                </c:pt>
                <c:pt idx="14">
                  <c:v>0.26073304211556769</c:v>
                </c:pt>
                <c:pt idx="15">
                  <c:v>0.22780429908281541</c:v>
                </c:pt>
                <c:pt idx="16">
                  <c:v>0.21353577052823047</c:v>
                </c:pt>
                <c:pt idx="17">
                  <c:v>0.27087923144886572</c:v>
                </c:pt>
                <c:pt idx="18">
                  <c:v>0.27043801810250589</c:v>
                </c:pt>
                <c:pt idx="19">
                  <c:v>0.25892541462684193</c:v>
                </c:pt>
                <c:pt idx="20">
                  <c:v>0.23767176393597758</c:v>
                </c:pt>
                <c:pt idx="21">
                  <c:v>0.22469984567671547</c:v>
                </c:pt>
                <c:pt idx="22">
                  <c:v>0.26277797599152519</c:v>
                </c:pt>
                <c:pt idx="23">
                  <c:v>0.2605216728407912</c:v>
                </c:pt>
                <c:pt idx="24">
                  <c:v>0.21490377845303577</c:v>
                </c:pt>
                <c:pt idx="25">
                  <c:v>0.2381683801481875</c:v>
                </c:pt>
                <c:pt idx="26">
                  <c:v>0.23984070904446494</c:v>
                </c:pt>
                <c:pt idx="27">
                  <c:v>0.24969134653121097</c:v>
                </c:pt>
                <c:pt idx="28">
                  <c:v>0.23240984150638927</c:v>
                </c:pt>
                <c:pt idx="29">
                  <c:v>0.21110609341650671</c:v>
                </c:pt>
                <c:pt idx="30">
                  <c:v>0.21716490227428845</c:v>
                </c:pt>
                <c:pt idx="31">
                  <c:v>0.28529905316685511</c:v>
                </c:pt>
                <c:pt idx="32">
                  <c:v>0.21605162832911862</c:v>
                </c:pt>
                <c:pt idx="33">
                  <c:v>0.20366865832042955</c:v>
                </c:pt>
                <c:pt idx="34">
                  <c:v>0.2175326293141448</c:v>
                </c:pt>
                <c:pt idx="35">
                  <c:v>0.24834260522400792</c:v>
                </c:pt>
                <c:pt idx="36">
                  <c:v>0.23839069972411947</c:v>
                </c:pt>
                <c:pt idx="37">
                  <c:v>0.21806468489996861</c:v>
                </c:pt>
                <c:pt idx="38">
                  <c:v>0.20705477989671547</c:v>
                </c:pt>
                <c:pt idx="39">
                  <c:v>0.2531309804618499</c:v>
                </c:pt>
                <c:pt idx="40">
                  <c:v>0.25373531560508128</c:v>
                </c:pt>
                <c:pt idx="41">
                  <c:v>0.25788113484996422</c:v>
                </c:pt>
                <c:pt idx="42">
                  <c:v>0.21868609532918237</c:v>
                </c:pt>
                <c:pt idx="43">
                  <c:v>0.2538316175356492</c:v>
                </c:pt>
                <c:pt idx="44">
                  <c:v>0.25111109820500926</c:v>
                </c:pt>
                <c:pt idx="45">
                  <c:v>0.26461442318152417</c:v>
                </c:pt>
                <c:pt idx="46">
                  <c:v>0.26441418434096736</c:v>
                </c:pt>
                <c:pt idx="47">
                  <c:v>0.23789933460281684</c:v>
                </c:pt>
                <c:pt idx="48">
                  <c:v>0.2461164085267093</c:v>
                </c:pt>
                <c:pt idx="49">
                  <c:v>0.26936931907382283</c:v>
                </c:pt>
                <c:pt idx="50">
                  <c:v>0.24202473794042617</c:v>
                </c:pt>
                <c:pt idx="51">
                  <c:v>0.19953638379011862</c:v>
                </c:pt>
                <c:pt idx="52">
                  <c:v>0.24046994638719837</c:v>
                </c:pt>
                <c:pt idx="53">
                  <c:v>0.23466903308725073</c:v>
                </c:pt>
                <c:pt idx="54">
                  <c:v>0.29863509386711651</c:v>
                </c:pt>
                <c:pt idx="55">
                  <c:v>0.24976279439248011</c:v>
                </c:pt>
                <c:pt idx="56">
                  <c:v>0.19844817074182178</c:v>
                </c:pt>
                <c:pt idx="57">
                  <c:v>0.24848863953665545</c:v>
                </c:pt>
                <c:pt idx="58">
                  <c:v>0.25190813657110966</c:v>
                </c:pt>
                <c:pt idx="59">
                  <c:v>0.26960487407121048</c:v>
                </c:pt>
                <c:pt idx="60">
                  <c:v>0.25141147023227534</c:v>
                </c:pt>
                <c:pt idx="61">
                  <c:v>0.26530253829605105</c:v>
                </c:pt>
                <c:pt idx="62">
                  <c:v>0.24954588074470022</c:v>
                </c:pt>
                <c:pt idx="63">
                  <c:v>0.28244069667106181</c:v>
                </c:pt>
                <c:pt idx="64">
                  <c:v>0.24538239068324125</c:v>
                </c:pt>
                <c:pt idx="65">
                  <c:v>0.20319414383951209</c:v>
                </c:pt>
                <c:pt idx="66">
                  <c:v>0.26601194316609739</c:v>
                </c:pt>
                <c:pt idx="67">
                  <c:v>0.22051622731819306</c:v>
                </c:pt>
                <c:pt idx="68">
                  <c:v>0.21812524483415119</c:v>
                </c:pt>
                <c:pt idx="69">
                  <c:v>0.16267607033575585</c:v>
                </c:pt>
                <c:pt idx="70">
                  <c:v>0.21661692616261832</c:v>
                </c:pt>
                <c:pt idx="71">
                  <c:v>0.14737885980178952</c:v>
                </c:pt>
                <c:pt idx="72">
                  <c:v>0.26627037784327717</c:v>
                </c:pt>
                <c:pt idx="73">
                  <c:v>0.26394484668433599</c:v>
                </c:pt>
                <c:pt idx="74">
                  <c:v>0.24325487981128902</c:v>
                </c:pt>
              </c:numCache>
            </c:numRef>
          </c:val>
          <c:extLst>
            <c:ext xmlns:c16="http://schemas.microsoft.com/office/drawing/2014/chart" uri="{C3380CC4-5D6E-409C-BE32-E72D297353CC}">
              <c16:uniqueId val="{00000009-F684-4E7A-B0DB-890BD2D24ABE}"/>
            </c:ext>
          </c:extLst>
        </c:ser>
        <c:dLbls>
          <c:showLegendKey val="0"/>
          <c:showVal val="0"/>
          <c:showCatName val="0"/>
          <c:showSerName val="0"/>
          <c:showPercent val="0"/>
          <c:showBubbleSize val="0"/>
        </c:dLbls>
        <c:gapWidth val="150"/>
        <c:overlap val="100"/>
        <c:axId val="383289792"/>
        <c:axId val="383289232"/>
      </c:barChart>
      <c:catAx>
        <c:axId val="383289792"/>
        <c:scaling>
          <c:orientation val="maxMin"/>
        </c:scaling>
        <c:delete val="0"/>
        <c:axPos val="l"/>
        <c:numFmt formatCode="General" sourceLinked="0"/>
        <c:majorTickMark val="none"/>
        <c:minorTickMark val="none"/>
        <c:tickLblPos val="nextTo"/>
        <c:spPr>
          <a:ln>
            <a:solidFill>
              <a:srgbClr val="7F7F7F"/>
            </a:solidFill>
          </a:ln>
        </c:spPr>
        <c:crossAx val="383289232"/>
        <c:crosses val="autoZero"/>
        <c:auto val="1"/>
        <c:lblAlgn val="ctr"/>
        <c:lblOffset val="100"/>
        <c:noMultiLvlLbl val="0"/>
      </c:catAx>
      <c:valAx>
        <c:axId val="383289232"/>
        <c:scaling>
          <c:orientation val="minMax"/>
          <c:max val="1"/>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4777373959862943"/>
              <c:y val="1.6638535236625514E-2"/>
            </c:manualLayout>
          </c:layout>
          <c:overlay val="0"/>
        </c:title>
        <c:numFmt formatCode="0.0%" sourceLinked="1"/>
        <c:majorTickMark val="out"/>
        <c:minorTickMark val="none"/>
        <c:tickLblPos val="nextTo"/>
        <c:spPr>
          <a:ln>
            <a:solidFill>
              <a:srgbClr val="7F7F7F"/>
            </a:solidFill>
          </a:ln>
        </c:spPr>
        <c:crossAx val="383289792"/>
        <c:crosses val="autoZero"/>
        <c:crossBetween val="between"/>
      </c:valAx>
    </c:plotArea>
    <c:legend>
      <c:legendPos val="t"/>
      <c:layout>
        <c:manualLayout>
          <c:xMode val="edge"/>
          <c:yMode val="edge"/>
          <c:x val="8.93562163485071E-2"/>
          <c:y val="2.0415380658436212E-3"/>
          <c:w val="0.85376055880441848"/>
          <c:h val="3.5385802469135801E-2"/>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3.65003671071953E-2"/>
          <c:y val="5.5198688271604936E-2"/>
          <c:w val="0.90342976015663246"/>
          <c:h val="0.91740909529320991"/>
        </c:manualLayout>
      </c:layout>
      <c:barChart>
        <c:barDir val="bar"/>
        <c:grouping val="clustered"/>
        <c:varyColors val="0"/>
        <c:ser>
          <c:idx val="0"/>
          <c:order val="0"/>
          <c:tx>
            <c:strRef>
              <c:f>市区町村別_生活習慣病疾病別の医療費!$AB$3</c:f>
              <c:strCache>
                <c:ptCount val="1"/>
                <c:pt idx="0">
                  <c:v>前年度との差分(糖尿病)</c:v>
                </c:pt>
              </c:strCache>
            </c:strRef>
          </c:tx>
          <c:spPr>
            <a:solidFill>
              <a:schemeClr val="accent1"/>
            </a:solidFill>
            <a:ln>
              <a:noFill/>
            </a:ln>
          </c:spPr>
          <c:invertIfNegative val="0"/>
          <c:dLbls>
            <c:dLbl>
              <c:idx val="1"/>
              <c:layout>
                <c:manualLayout>
                  <c:x val="-3.10805188448360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13-4C8A-88C4-4A82EE7A38E3}"/>
                </c:ext>
              </c:extLst>
            </c:dLbl>
            <c:dLbl>
              <c:idx val="21"/>
              <c:layout>
                <c:manualLayout>
                  <c:x val="-3.10805188448360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13-4C8A-88C4-4A82EE7A38E3}"/>
                </c:ext>
              </c:extLst>
            </c:dLbl>
            <c:dLbl>
              <c:idx val="25"/>
              <c:layout>
                <c:manualLayout>
                  <c:x val="1.55419725893294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13-4C8A-88C4-4A82EE7A38E3}"/>
                </c:ext>
              </c:extLst>
            </c:dLbl>
            <c:dLbl>
              <c:idx val="26"/>
              <c:layout>
                <c:manualLayout>
                  <c:x val="-3.10805188448360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13-4C8A-88C4-4A82EE7A38E3}"/>
                </c:ext>
              </c:extLst>
            </c:dLbl>
            <c:dLbl>
              <c:idx val="27"/>
              <c:layout>
                <c:manualLayout>
                  <c:x val="1.39877630934900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13-4C8A-88C4-4A82EE7A38E3}"/>
                </c:ext>
              </c:extLst>
            </c:dLbl>
            <c:dLbl>
              <c:idx val="29"/>
              <c:layout>
                <c:manualLayout>
                  <c:x val="-3.10805188448360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13-4C8A-88C4-4A82EE7A38E3}"/>
                </c:ext>
              </c:extLst>
            </c:dLbl>
            <c:dLbl>
              <c:idx val="34"/>
              <c:layout>
                <c:manualLayout>
                  <c:x val="1.24335535976505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13-4C8A-88C4-4A82EE7A38E3}"/>
                </c:ext>
              </c:extLst>
            </c:dLbl>
            <c:dLbl>
              <c:idx val="36"/>
              <c:layout>
                <c:manualLayout>
                  <c:x val="1.243355359765057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13-4C8A-88C4-4A82EE7A38E3}"/>
                </c:ext>
              </c:extLst>
            </c:dLbl>
            <c:dLbl>
              <c:idx val="41"/>
              <c:layout>
                <c:manualLayout>
                  <c:x val="-3.10805188448360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13-4C8A-88C4-4A82EE7A38E3}"/>
                </c:ext>
              </c:extLst>
            </c:dLbl>
            <c:dLbl>
              <c:idx val="53"/>
              <c:layout>
                <c:manualLayout>
                  <c:x val="1.39877630934900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13-4C8A-88C4-4A82EE7A38E3}"/>
                </c:ext>
              </c:extLst>
            </c:dLbl>
            <c:dLbl>
              <c:idx val="58"/>
              <c:layout>
                <c:manualLayout>
                  <c:x val="1.39877630934900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13-4C8A-88C4-4A82EE7A38E3}"/>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市区町村別_生活習慣病疾病別の医療費!$AB$4:$AB$77</c:f>
              <c:numCache>
                <c:formatCode>General</c:formatCode>
                <c:ptCount val="74"/>
                <c:pt idx="0">
                  <c:v>-0.30000000000000027</c:v>
                </c:pt>
                <c:pt idx="1">
                  <c:v>-0.10000000000000009</c:v>
                </c:pt>
                <c:pt idx="2">
                  <c:v>-1.0000000000000009</c:v>
                </c:pt>
                <c:pt idx="3">
                  <c:v>-0.40000000000000036</c:v>
                </c:pt>
                <c:pt idx="4">
                  <c:v>0.20000000000000018</c:v>
                </c:pt>
                <c:pt idx="5">
                  <c:v>-1.2999999999999985</c:v>
                </c:pt>
                <c:pt idx="6">
                  <c:v>-0.30000000000000027</c:v>
                </c:pt>
                <c:pt idx="7">
                  <c:v>1.100000000000001</c:v>
                </c:pt>
                <c:pt idx="8">
                  <c:v>-1.1999999999999984</c:v>
                </c:pt>
                <c:pt idx="9">
                  <c:v>-1.1999999999999984</c:v>
                </c:pt>
                <c:pt idx="10">
                  <c:v>-0.40000000000000036</c:v>
                </c:pt>
                <c:pt idx="11">
                  <c:v>0.39999999999999758</c:v>
                </c:pt>
                <c:pt idx="12">
                  <c:v>0.30000000000000027</c:v>
                </c:pt>
                <c:pt idx="13">
                  <c:v>-1.0999999999999983</c:v>
                </c:pt>
                <c:pt idx="14">
                  <c:v>-0.40000000000000036</c:v>
                </c:pt>
                <c:pt idx="15">
                  <c:v>-0.60000000000000053</c:v>
                </c:pt>
                <c:pt idx="16">
                  <c:v>0</c:v>
                </c:pt>
                <c:pt idx="17">
                  <c:v>-0.70000000000000062</c:v>
                </c:pt>
                <c:pt idx="18">
                  <c:v>-1.1999999999999984</c:v>
                </c:pt>
                <c:pt idx="19">
                  <c:v>-0.29999999999999749</c:v>
                </c:pt>
                <c:pt idx="20">
                  <c:v>-0.30000000000000027</c:v>
                </c:pt>
                <c:pt idx="21">
                  <c:v>-0.10000000000000009</c:v>
                </c:pt>
                <c:pt idx="22">
                  <c:v>-0.50000000000000044</c:v>
                </c:pt>
                <c:pt idx="23">
                  <c:v>0.50000000000000044</c:v>
                </c:pt>
                <c:pt idx="24">
                  <c:v>0.10000000000000009</c:v>
                </c:pt>
                <c:pt idx="25">
                  <c:v>-0.1999999999999974</c:v>
                </c:pt>
                <c:pt idx="26">
                  <c:v>-0.10000000000000009</c:v>
                </c:pt>
                <c:pt idx="27">
                  <c:v>-0.20000000000000018</c:v>
                </c:pt>
                <c:pt idx="28">
                  <c:v>-1.4999999999999987</c:v>
                </c:pt>
                <c:pt idx="29">
                  <c:v>-0.10000000000000009</c:v>
                </c:pt>
                <c:pt idx="30">
                  <c:v>-0.60000000000000053</c:v>
                </c:pt>
                <c:pt idx="31">
                  <c:v>0.10000000000000009</c:v>
                </c:pt>
                <c:pt idx="32">
                  <c:v>1.2999999999999985</c:v>
                </c:pt>
                <c:pt idx="33">
                  <c:v>-0.40000000000000036</c:v>
                </c:pt>
                <c:pt idx="34">
                  <c:v>-0.20000000000000018</c:v>
                </c:pt>
                <c:pt idx="35">
                  <c:v>0.69999999999999785</c:v>
                </c:pt>
                <c:pt idx="36">
                  <c:v>-0.20000000000000018</c:v>
                </c:pt>
                <c:pt idx="37">
                  <c:v>-0.79999999999999793</c:v>
                </c:pt>
                <c:pt idx="38">
                  <c:v>-0.9000000000000008</c:v>
                </c:pt>
                <c:pt idx="39">
                  <c:v>-0.60000000000000053</c:v>
                </c:pt>
                <c:pt idx="40">
                  <c:v>-0.80000000000000071</c:v>
                </c:pt>
                <c:pt idx="41">
                  <c:v>-0.10000000000000009</c:v>
                </c:pt>
                <c:pt idx="42">
                  <c:v>-0.50000000000000044</c:v>
                </c:pt>
                <c:pt idx="43">
                  <c:v>-0.70000000000000062</c:v>
                </c:pt>
                <c:pt idx="44">
                  <c:v>0.30000000000000027</c:v>
                </c:pt>
                <c:pt idx="45">
                  <c:v>0.50000000000000044</c:v>
                </c:pt>
                <c:pt idx="46">
                  <c:v>-0.40000000000000036</c:v>
                </c:pt>
                <c:pt idx="47">
                  <c:v>0.10000000000000009</c:v>
                </c:pt>
                <c:pt idx="48">
                  <c:v>-0.40000000000000036</c:v>
                </c:pt>
                <c:pt idx="49">
                  <c:v>-0.9000000000000008</c:v>
                </c:pt>
                <c:pt idx="50">
                  <c:v>-0.40000000000000036</c:v>
                </c:pt>
                <c:pt idx="51">
                  <c:v>-0.50000000000000044</c:v>
                </c:pt>
                <c:pt idx="52">
                  <c:v>0.99999999999999811</c:v>
                </c:pt>
                <c:pt idx="53">
                  <c:v>-0.20000000000000018</c:v>
                </c:pt>
                <c:pt idx="54">
                  <c:v>-1.0000000000000009</c:v>
                </c:pt>
                <c:pt idx="55">
                  <c:v>-1.5000000000000013</c:v>
                </c:pt>
                <c:pt idx="56">
                  <c:v>0.30000000000000027</c:v>
                </c:pt>
                <c:pt idx="57">
                  <c:v>-0.60000000000000053</c:v>
                </c:pt>
                <c:pt idx="58">
                  <c:v>-0.20000000000000018</c:v>
                </c:pt>
                <c:pt idx="59">
                  <c:v>-0.30000000000000027</c:v>
                </c:pt>
                <c:pt idx="60">
                  <c:v>-1.2999999999999985</c:v>
                </c:pt>
                <c:pt idx="61">
                  <c:v>-1.0000000000000009</c:v>
                </c:pt>
                <c:pt idx="62">
                  <c:v>0.60000000000000053</c:v>
                </c:pt>
                <c:pt idx="63">
                  <c:v>0</c:v>
                </c:pt>
                <c:pt idx="64">
                  <c:v>0.9000000000000008</c:v>
                </c:pt>
                <c:pt idx="65">
                  <c:v>-0.80000000000000071</c:v>
                </c:pt>
                <c:pt idx="66">
                  <c:v>-2.0999999999999992</c:v>
                </c:pt>
                <c:pt idx="67">
                  <c:v>-1.6000000000000014</c:v>
                </c:pt>
                <c:pt idx="68">
                  <c:v>0.60000000000000053</c:v>
                </c:pt>
                <c:pt idx="69">
                  <c:v>0.70000000000000062</c:v>
                </c:pt>
                <c:pt idx="70">
                  <c:v>0.20000000000000018</c:v>
                </c:pt>
                <c:pt idx="71">
                  <c:v>-0.70000000000000062</c:v>
                </c:pt>
                <c:pt idx="72">
                  <c:v>-0.70000000000000062</c:v>
                </c:pt>
                <c:pt idx="73">
                  <c:v>1.4999999999999987</c:v>
                </c:pt>
              </c:numCache>
            </c:numRef>
          </c:val>
          <c:extLst>
            <c:ext xmlns:c16="http://schemas.microsoft.com/office/drawing/2014/chart" uri="{C3380CC4-5D6E-409C-BE32-E72D297353CC}">
              <c16:uniqueId val="{0000004A-2A58-430E-BC56-31BC3B413F02}"/>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4B-2A58-430E-BC56-31BC3B413F02}"/>
              </c:ext>
            </c:extLst>
          </c:dPt>
          <c:dLbls>
            <c:dLbl>
              <c:idx val="0"/>
              <c:layout>
                <c:manualLayout>
                  <c:x val="-0.30829980420949582"/>
                  <c:y val="-0.87172887731481485"/>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solidFill>
                          <a:srgbClr val="FF0000"/>
                        </a:solidFill>
                      </a:rPr>
                      <a:pPr>
                        <a:defRPr sz="800"/>
                      </a:pPr>
                      <a:t>[X 値]</a:t>
                    </a:fld>
                    <a:endParaRPr lang="ja-JP" altLang="en-US" sz="1000" baseline="0"/>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4C-2A58-430E-BC56-31BC3B413F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市区町村別_生活習慣病疾病別の医療費!$BG$4:$BG$77</c:f>
              <c:numCache>
                <c:formatCode>General</c:formatCode>
                <c:ptCount val="74"/>
                <c:pt idx="0">
                  <c:v>-0.30000000000000027</c:v>
                </c:pt>
                <c:pt idx="1">
                  <c:v>-0.30000000000000027</c:v>
                </c:pt>
                <c:pt idx="2">
                  <c:v>-0.30000000000000027</c:v>
                </c:pt>
                <c:pt idx="3">
                  <c:v>-0.30000000000000027</c:v>
                </c:pt>
                <c:pt idx="4">
                  <c:v>-0.30000000000000027</c:v>
                </c:pt>
                <c:pt idx="5">
                  <c:v>-0.30000000000000027</c:v>
                </c:pt>
                <c:pt idx="6">
                  <c:v>-0.30000000000000027</c:v>
                </c:pt>
                <c:pt idx="7">
                  <c:v>-0.30000000000000027</c:v>
                </c:pt>
                <c:pt idx="8">
                  <c:v>-0.30000000000000027</c:v>
                </c:pt>
                <c:pt idx="9">
                  <c:v>-0.30000000000000027</c:v>
                </c:pt>
                <c:pt idx="10">
                  <c:v>-0.30000000000000027</c:v>
                </c:pt>
                <c:pt idx="11">
                  <c:v>-0.30000000000000027</c:v>
                </c:pt>
                <c:pt idx="12">
                  <c:v>-0.30000000000000027</c:v>
                </c:pt>
                <c:pt idx="13">
                  <c:v>-0.30000000000000027</c:v>
                </c:pt>
                <c:pt idx="14">
                  <c:v>-0.30000000000000027</c:v>
                </c:pt>
                <c:pt idx="15">
                  <c:v>-0.30000000000000027</c:v>
                </c:pt>
                <c:pt idx="16">
                  <c:v>-0.30000000000000027</c:v>
                </c:pt>
                <c:pt idx="17">
                  <c:v>-0.30000000000000027</c:v>
                </c:pt>
                <c:pt idx="18">
                  <c:v>-0.30000000000000027</c:v>
                </c:pt>
                <c:pt idx="19">
                  <c:v>-0.30000000000000027</c:v>
                </c:pt>
                <c:pt idx="20">
                  <c:v>-0.30000000000000027</c:v>
                </c:pt>
                <c:pt idx="21">
                  <c:v>-0.30000000000000027</c:v>
                </c:pt>
                <c:pt idx="22">
                  <c:v>-0.30000000000000027</c:v>
                </c:pt>
                <c:pt idx="23">
                  <c:v>-0.30000000000000027</c:v>
                </c:pt>
                <c:pt idx="24">
                  <c:v>-0.30000000000000027</c:v>
                </c:pt>
                <c:pt idx="25">
                  <c:v>-0.30000000000000027</c:v>
                </c:pt>
                <c:pt idx="26">
                  <c:v>-0.30000000000000027</c:v>
                </c:pt>
                <c:pt idx="27">
                  <c:v>-0.30000000000000027</c:v>
                </c:pt>
                <c:pt idx="28">
                  <c:v>-0.30000000000000027</c:v>
                </c:pt>
                <c:pt idx="29">
                  <c:v>-0.30000000000000027</c:v>
                </c:pt>
                <c:pt idx="30">
                  <c:v>-0.30000000000000027</c:v>
                </c:pt>
                <c:pt idx="31">
                  <c:v>-0.30000000000000027</c:v>
                </c:pt>
                <c:pt idx="32">
                  <c:v>-0.30000000000000027</c:v>
                </c:pt>
                <c:pt idx="33">
                  <c:v>-0.30000000000000027</c:v>
                </c:pt>
                <c:pt idx="34">
                  <c:v>-0.30000000000000027</c:v>
                </c:pt>
                <c:pt idx="35">
                  <c:v>-0.30000000000000027</c:v>
                </c:pt>
                <c:pt idx="36">
                  <c:v>-0.30000000000000027</c:v>
                </c:pt>
                <c:pt idx="37">
                  <c:v>-0.30000000000000027</c:v>
                </c:pt>
                <c:pt idx="38">
                  <c:v>-0.30000000000000027</c:v>
                </c:pt>
                <c:pt idx="39">
                  <c:v>-0.30000000000000027</c:v>
                </c:pt>
                <c:pt idx="40">
                  <c:v>-0.30000000000000027</c:v>
                </c:pt>
                <c:pt idx="41">
                  <c:v>-0.30000000000000027</c:v>
                </c:pt>
                <c:pt idx="42">
                  <c:v>-0.30000000000000027</c:v>
                </c:pt>
                <c:pt idx="43">
                  <c:v>-0.30000000000000027</c:v>
                </c:pt>
                <c:pt idx="44">
                  <c:v>-0.30000000000000027</c:v>
                </c:pt>
                <c:pt idx="45">
                  <c:v>-0.30000000000000027</c:v>
                </c:pt>
                <c:pt idx="46">
                  <c:v>-0.30000000000000027</c:v>
                </c:pt>
                <c:pt idx="47">
                  <c:v>-0.30000000000000027</c:v>
                </c:pt>
                <c:pt idx="48">
                  <c:v>-0.30000000000000027</c:v>
                </c:pt>
                <c:pt idx="49">
                  <c:v>-0.30000000000000027</c:v>
                </c:pt>
                <c:pt idx="50">
                  <c:v>-0.30000000000000027</c:v>
                </c:pt>
                <c:pt idx="51">
                  <c:v>-0.30000000000000027</c:v>
                </c:pt>
                <c:pt idx="52">
                  <c:v>-0.30000000000000027</c:v>
                </c:pt>
                <c:pt idx="53">
                  <c:v>-0.30000000000000027</c:v>
                </c:pt>
                <c:pt idx="54">
                  <c:v>-0.30000000000000027</c:v>
                </c:pt>
                <c:pt idx="55">
                  <c:v>-0.30000000000000027</c:v>
                </c:pt>
                <c:pt idx="56">
                  <c:v>-0.30000000000000027</c:v>
                </c:pt>
                <c:pt idx="57">
                  <c:v>-0.30000000000000027</c:v>
                </c:pt>
                <c:pt idx="58">
                  <c:v>-0.30000000000000027</c:v>
                </c:pt>
                <c:pt idx="59">
                  <c:v>-0.30000000000000027</c:v>
                </c:pt>
                <c:pt idx="60">
                  <c:v>-0.30000000000000027</c:v>
                </c:pt>
                <c:pt idx="61">
                  <c:v>-0.30000000000000027</c:v>
                </c:pt>
                <c:pt idx="62">
                  <c:v>-0.30000000000000027</c:v>
                </c:pt>
                <c:pt idx="63">
                  <c:v>-0.30000000000000027</c:v>
                </c:pt>
                <c:pt idx="64">
                  <c:v>-0.30000000000000027</c:v>
                </c:pt>
                <c:pt idx="65">
                  <c:v>-0.30000000000000027</c:v>
                </c:pt>
                <c:pt idx="66">
                  <c:v>-0.30000000000000027</c:v>
                </c:pt>
                <c:pt idx="67">
                  <c:v>-0.30000000000000027</c:v>
                </c:pt>
                <c:pt idx="68">
                  <c:v>-0.30000000000000027</c:v>
                </c:pt>
                <c:pt idx="69">
                  <c:v>-0.30000000000000027</c:v>
                </c:pt>
                <c:pt idx="70">
                  <c:v>-0.30000000000000027</c:v>
                </c:pt>
                <c:pt idx="71">
                  <c:v>-0.30000000000000027</c:v>
                </c:pt>
                <c:pt idx="72">
                  <c:v>-0.30000000000000027</c:v>
                </c:pt>
                <c:pt idx="73">
                  <c:v>-0.30000000000000027</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4D-2A58-430E-BC56-31BC3B413F02}"/>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(pt)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市区町村別_生活習慣病疾病別の医療費!$AE$3</c:f>
              <c:strCache>
                <c:ptCount val="1"/>
                <c:pt idx="0">
                  <c:v>前年度との差分(脂質異常症)</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市区町村別_生活習慣病疾病別の医療費!$AE$4:$AE$77</c:f>
              <c:numCache>
                <c:formatCode>General</c:formatCode>
                <c:ptCount val="74"/>
                <c:pt idx="0">
                  <c:v>0.30000000000000027</c:v>
                </c:pt>
                <c:pt idx="1">
                  <c:v>0.10000000000000009</c:v>
                </c:pt>
                <c:pt idx="2">
                  <c:v>0.60000000000000053</c:v>
                </c:pt>
                <c:pt idx="3">
                  <c:v>-0.49999999999999906</c:v>
                </c:pt>
                <c:pt idx="4">
                  <c:v>0.29999999999999888</c:v>
                </c:pt>
                <c:pt idx="5">
                  <c:v>-0.30000000000000027</c:v>
                </c:pt>
                <c:pt idx="6">
                  <c:v>0.19999999999999879</c:v>
                </c:pt>
                <c:pt idx="7">
                  <c:v>0.40000000000000036</c:v>
                </c:pt>
                <c:pt idx="8">
                  <c:v>-0.20000000000000018</c:v>
                </c:pt>
                <c:pt idx="9">
                  <c:v>-0.10000000000000009</c:v>
                </c:pt>
                <c:pt idx="10">
                  <c:v>0.40000000000000036</c:v>
                </c:pt>
                <c:pt idx="11">
                  <c:v>0.49999999999999906</c:v>
                </c:pt>
                <c:pt idx="12">
                  <c:v>0.20000000000000018</c:v>
                </c:pt>
                <c:pt idx="13">
                  <c:v>-0.10000000000000009</c:v>
                </c:pt>
                <c:pt idx="14">
                  <c:v>0.20000000000000018</c:v>
                </c:pt>
                <c:pt idx="15">
                  <c:v>1.0000000000000009</c:v>
                </c:pt>
                <c:pt idx="16">
                  <c:v>0.40000000000000036</c:v>
                </c:pt>
                <c:pt idx="17">
                  <c:v>-0.10000000000000009</c:v>
                </c:pt>
                <c:pt idx="18">
                  <c:v>9.9999999999998701E-2</c:v>
                </c:pt>
                <c:pt idx="19">
                  <c:v>0.40000000000000036</c:v>
                </c:pt>
                <c:pt idx="20">
                  <c:v>9.9999999999998701E-2</c:v>
                </c:pt>
                <c:pt idx="21">
                  <c:v>0.10000000000000009</c:v>
                </c:pt>
                <c:pt idx="22">
                  <c:v>0.80000000000000071</c:v>
                </c:pt>
                <c:pt idx="23">
                  <c:v>0</c:v>
                </c:pt>
                <c:pt idx="24">
                  <c:v>0.69999999999999929</c:v>
                </c:pt>
                <c:pt idx="25">
                  <c:v>0.20000000000000018</c:v>
                </c:pt>
                <c:pt idx="26">
                  <c:v>0.10000000000000009</c:v>
                </c:pt>
                <c:pt idx="27">
                  <c:v>0.40000000000000036</c:v>
                </c:pt>
                <c:pt idx="28">
                  <c:v>0</c:v>
                </c:pt>
                <c:pt idx="29">
                  <c:v>0.20000000000000018</c:v>
                </c:pt>
                <c:pt idx="30">
                  <c:v>0.20000000000000018</c:v>
                </c:pt>
                <c:pt idx="31">
                  <c:v>0.20000000000000018</c:v>
                </c:pt>
                <c:pt idx="32">
                  <c:v>0.89999999999999947</c:v>
                </c:pt>
                <c:pt idx="33">
                  <c:v>0.19999999999999879</c:v>
                </c:pt>
                <c:pt idx="34">
                  <c:v>0.10000000000000009</c:v>
                </c:pt>
                <c:pt idx="35">
                  <c:v>0.50000000000000044</c:v>
                </c:pt>
                <c:pt idx="36">
                  <c:v>0.40000000000000036</c:v>
                </c:pt>
                <c:pt idx="37">
                  <c:v>-0.20000000000000018</c:v>
                </c:pt>
                <c:pt idx="38">
                  <c:v>-0.20000000000000018</c:v>
                </c:pt>
                <c:pt idx="39">
                  <c:v>0.10000000000000009</c:v>
                </c:pt>
                <c:pt idx="40">
                  <c:v>-0.20000000000000018</c:v>
                </c:pt>
                <c:pt idx="41">
                  <c:v>0.30000000000000027</c:v>
                </c:pt>
                <c:pt idx="42">
                  <c:v>-0.30000000000000027</c:v>
                </c:pt>
                <c:pt idx="43">
                  <c:v>0.20000000000000018</c:v>
                </c:pt>
                <c:pt idx="44">
                  <c:v>0.80000000000000071</c:v>
                </c:pt>
                <c:pt idx="45">
                  <c:v>0.50000000000000044</c:v>
                </c:pt>
                <c:pt idx="46">
                  <c:v>0.10000000000000009</c:v>
                </c:pt>
                <c:pt idx="47">
                  <c:v>0.20000000000000018</c:v>
                </c:pt>
                <c:pt idx="48">
                  <c:v>-0.49999999999999906</c:v>
                </c:pt>
                <c:pt idx="49">
                  <c:v>-0.49999999999999906</c:v>
                </c:pt>
                <c:pt idx="50">
                  <c:v>-0.10000000000000009</c:v>
                </c:pt>
                <c:pt idx="51">
                  <c:v>-0.30000000000000027</c:v>
                </c:pt>
                <c:pt idx="52">
                  <c:v>0.20000000000000018</c:v>
                </c:pt>
                <c:pt idx="53">
                  <c:v>0.30000000000000027</c:v>
                </c:pt>
                <c:pt idx="54">
                  <c:v>-0.20000000000000018</c:v>
                </c:pt>
                <c:pt idx="55">
                  <c:v>0.19999999999999879</c:v>
                </c:pt>
                <c:pt idx="56">
                  <c:v>-0.40000000000000036</c:v>
                </c:pt>
                <c:pt idx="57">
                  <c:v>0.10000000000000009</c:v>
                </c:pt>
                <c:pt idx="58">
                  <c:v>-0.10000000000000009</c:v>
                </c:pt>
                <c:pt idx="59">
                  <c:v>-0.30000000000000027</c:v>
                </c:pt>
                <c:pt idx="60">
                  <c:v>-0.29999999999999888</c:v>
                </c:pt>
                <c:pt idx="61">
                  <c:v>-0.30000000000000027</c:v>
                </c:pt>
                <c:pt idx="62">
                  <c:v>-0.20000000000000018</c:v>
                </c:pt>
                <c:pt idx="63">
                  <c:v>-0.19999999999999879</c:v>
                </c:pt>
                <c:pt idx="64">
                  <c:v>0.9000000000000008</c:v>
                </c:pt>
                <c:pt idx="65">
                  <c:v>0</c:v>
                </c:pt>
                <c:pt idx="66">
                  <c:v>0.10000000000000009</c:v>
                </c:pt>
                <c:pt idx="67">
                  <c:v>0.30000000000000027</c:v>
                </c:pt>
                <c:pt idx="68">
                  <c:v>0.50000000000000044</c:v>
                </c:pt>
                <c:pt idx="69">
                  <c:v>0.30000000000000027</c:v>
                </c:pt>
                <c:pt idx="70">
                  <c:v>-0.60000000000000053</c:v>
                </c:pt>
                <c:pt idx="71">
                  <c:v>0.40000000000000036</c:v>
                </c:pt>
                <c:pt idx="72">
                  <c:v>0</c:v>
                </c:pt>
                <c:pt idx="73">
                  <c:v>0.50000000000000044</c:v>
                </c:pt>
              </c:numCache>
            </c:numRef>
          </c:val>
          <c:extLst>
            <c:ext xmlns:c16="http://schemas.microsoft.com/office/drawing/2014/chart" uri="{C3380CC4-5D6E-409C-BE32-E72D297353CC}">
              <c16:uniqueId val="{0000000D-7E2E-426B-8D45-50D7A2C6FFC6}"/>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E-7E2E-426B-8D45-50D7A2C6FFC6}"/>
              </c:ext>
            </c:extLst>
          </c:dPt>
          <c:dLbls>
            <c:dLbl>
              <c:idx val="0"/>
              <c:layout>
                <c:manualLayout>
                  <c:x val="7.5603768967205096E-2"/>
                  <c:y val="-0.87477358217592593"/>
                </c:manualLayout>
              </c:layout>
              <c:tx>
                <c:rich>
                  <a:bodyPr/>
                  <a:lstStyle/>
                  <a:p>
                    <a:pPr>
                      <a:defRPr sz="800"/>
                    </a:pPr>
                    <a:fld id="{CC6698B2-3213-4553-BF3D-285B83313B30}" type="SERIESNAME">
                      <a:rPr lang="ja-JP" altLang="en-US" sz="1000">
                        <a:solidFill>
                          <a:sysClr val="windowText" lastClr="000000"/>
                        </a:solidFill>
                      </a:rPr>
                      <a:pPr>
                        <a:defRPr sz="800"/>
                      </a:pPr>
                      <a:t>[系列名]</a:t>
                    </a:fld>
                    <a:r>
                      <a:rPr lang="ja-JP" altLang="en-US" sz="1000" baseline="0">
                        <a:solidFill>
                          <a:sysClr val="windowText" lastClr="000000"/>
                        </a:solidFill>
                      </a:rPr>
                      <a:t>
</a:t>
                    </a:r>
                    <a:fld id="{77901543-651B-4857-8C8F-E039C9952428}" type="XVALUE">
                      <a:rPr lang="en-US" altLang="ja-JP" sz="1000" baseline="0">
                        <a:solidFill>
                          <a:sysClr val="windowText" lastClr="000000"/>
                        </a:solidFill>
                      </a:rPr>
                      <a:pPr>
                        <a:defRPr sz="800"/>
                      </a:pPr>
                      <a:t>[X 値]</a:t>
                    </a:fld>
                    <a:endParaRPr lang="ja-JP" altLang="en-US" sz="1000" baseline="0">
                      <a:solidFill>
                        <a:sysClr val="windowText" lastClr="000000"/>
                      </a:solidFill>
                    </a:endParaRPr>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F-7E2E-426B-8D45-50D7A2C6FFC6}"/>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市区町村別_生活習慣病疾病別の医療費!$BJ$4:$BJ$77</c:f>
              <c:numCache>
                <c:formatCode>General</c:formatCode>
                <c:ptCount val="74"/>
                <c:pt idx="0">
                  <c:v>0.10000000000000009</c:v>
                </c:pt>
                <c:pt idx="1">
                  <c:v>0.10000000000000009</c:v>
                </c:pt>
                <c:pt idx="2">
                  <c:v>0.10000000000000009</c:v>
                </c:pt>
                <c:pt idx="3">
                  <c:v>0.10000000000000009</c:v>
                </c:pt>
                <c:pt idx="4">
                  <c:v>0.10000000000000009</c:v>
                </c:pt>
                <c:pt idx="5">
                  <c:v>0.10000000000000009</c:v>
                </c:pt>
                <c:pt idx="6">
                  <c:v>0.10000000000000009</c:v>
                </c:pt>
                <c:pt idx="7">
                  <c:v>0.10000000000000009</c:v>
                </c:pt>
                <c:pt idx="8">
                  <c:v>0.10000000000000009</c:v>
                </c:pt>
                <c:pt idx="9">
                  <c:v>0.10000000000000009</c:v>
                </c:pt>
                <c:pt idx="10">
                  <c:v>0.10000000000000009</c:v>
                </c:pt>
                <c:pt idx="11">
                  <c:v>0.10000000000000009</c:v>
                </c:pt>
                <c:pt idx="12">
                  <c:v>0.10000000000000009</c:v>
                </c:pt>
                <c:pt idx="13">
                  <c:v>0.10000000000000009</c:v>
                </c:pt>
                <c:pt idx="14">
                  <c:v>0.10000000000000009</c:v>
                </c:pt>
                <c:pt idx="15">
                  <c:v>0.10000000000000009</c:v>
                </c:pt>
                <c:pt idx="16">
                  <c:v>0.10000000000000009</c:v>
                </c:pt>
                <c:pt idx="17">
                  <c:v>0.10000000000000009</c:v>
                </c:pt>
                <c:pt idx="18">
                  <c:v>0.10000000000000009</c:v>
                </c:pt>
                <c:pt idx="19">
                  <c:v>0.10000000000000009</c:v>
                </c:pt>
                <c:pt idx="20">
                  <c:v>0.10000000000000009</c:v>
                </c:pt>
                <c:pt idx="21">
                  <c:v>0.10000000000000009</c:v>
                </c:pt>
                <c:pt idx="22">
                  <c:v>0.10000000000000009</c:v>
                </c:pt>
                <c:pt idx="23">
                  <c:v>0.10000000000000009</c:v>
                </c:pt>
                <c:pt idx="24">
                  <c:v>0.10000000000000009</c:v>
                </c:pt>
                <c:pt idx="25">
                  <c:v>0.10000000000000009</c:v>
                </c:pt>
                <c:pt idx="26">
                  <c:v>0.10000000000000009</c:v>
                </c:pt>
                <c:pt idx="27">
                  <c:v>0.10000000000000009</c:v>
                </c:pt>
                <c:pt idx="28">
                  <c:v>0.10000000000000009</c:v>
                </c:pt>
                <c:pt idx="29">
                  <c:v>0.10000000000000009</c:v>
                </c:pt>
                <c:pt idx="30">
                  <c:v>0.10000000000000009</c:v>
                </c:pt>
                <c:pt idx="31">
                  <c:v>0.10000000000000009</c:v>
                </c:pt>
                <c:pt idx="32">
                  <c:v>0.10000000000000009</c:v>
                </c:pt>
                <c:pt idx="33">
                  <c:v>0.10000000000000009</c:v>
                </c:pt>
                <c:pt idx="34">
                  <c:v>0.10000000000000009</c:v>
                </c:pt>
                <c:pt idx="35">
                  <c:v>0.10000000000000009</c:v>
                </c:pt>
                <c:pt idx="36">
                  <c:v>0.10000000000000009</c:v>
                </c:pt>
                <c:pt idx="37">
                  <c:v>0.10000000000000009</c:v>
                </c:pt>
                <c:pt idx="38">
                  <c:v>0.10000000000000009</c:v>
                </c:pt>
                <c:pt idx="39">
                  <c:v>0.10000000000000009</c:v>
                </c:pt>
                <c:pt idx="40">
                  <c:v>0.10000000000000009</c:v>
                </c:pt>
                <c:pt idx="41">
                  <c:v>0.10000000000000009</c:v>
                </c:pt>
                <c:pt idx="42">
                  <c:v>0.10000000000000009</c:v>
                </c:pt>
                <c:pt idx="43">
                  <c:v>0.10000000000000009</c:v>
                </c:pt>
                <c:pt idx="44">
                  <c:v>0.10000000000000009</c:v>
                </c:pt>
                <c:pt idx="45">
                  <c:v>0.10000000000000009</c:v>
                </c:pt>
                <c:pt idx="46">
                  <c:v>0.10000000000000009</c:v>
                </c:pt>
                <c:pt idx="47">
                  <c:v>0.10000000000000009</c:v>
                </c:pt>
                <c:pt idx="48">
                  <c:v>0.10000000000000009</c:v>
                </c:pt>
                <c:pt idx="49">
                  <c:v>0.10000000000000009</c:v>
                </c:pt>
                <c:pt idx="50">
                  <c:v>0.10000000000000009</c:v>
                </c:pt>
                <c:pt idx="51">
                  <c:v>0.10000000000000009</c:v>
                </c:pt>
                <c:pt idx="52">
                  <c:v>0.10000000000000009</c:v>
                </c:pt>
                <c:pt idx="53">
                  <c:v>0.10000000000000009</c:v>
                </c:pt>
                <c:pt idx="54">
                  <c:v>0.10000000000000009</c:v>
                </c:pt>
                <c:pt idx="55">
                  <c:v>0.10000000000000009</c:v>
                </c:pt>
                <c:pt idx="56">
                  <c:v>0.10000000000000009</c:v>
                </c:pt>
                <c:pt idx="57">
                  <c:v>0.10000000000000009</c:v>
                </c:pt>
                <c:pt idx="58">
                  <c:v>0.10000000000000009</c:v>
                </c:pt>
                <c:pt idx="59">
                  <c:v>0.10000000000000009</c:v>
                </c:pt>
                <c:pt idx="60">
                  <c:v>0.10000000000000009</c:v>
                </c:pt>
                <c:pt idx="61">
                  <c:v>0.10000000000000009</c:v>
                </c:pt>
                <c:pt idx="62">
                  <c:v>0.10000000000000009</c:v>
                </c:pt>
                <c:pt idx="63">
                  <c:v>0.10000000000000009</c:v>
                </c:pt>
                <c:pt idx="64">
                  <c:v>0.10000000000000009</c:v>
                </c:pt>
                <c:pt idx="65">
                  <c:v>0.10000000000000009</c:v>
                </c:pt>
                <c:pt idx="66">
                  <c:v>0.10000000000000009</c:v>
                </c:pt>
                <c:pt idx="67">
                  <c:v>0.10000000000000009</c:v>
                </c:pt>
                <c:pt idx="68">
                  <c:v>0.10000000000000009</c:v>
                </c:pt>
                <c:pt idx="69">
                  <c:v>0.10000000000000009</c:v>
                </c:pt>
                <c:pt idx="70">
                  <c:v>0.10000000000000009</c:v>
                </c:pt>
                <c:pt idx="71">
                  <c:v>0.10000000000000009</c:v>
                </c:pt>
                <c:pt idx="72">
                  <c:v>0.10000000000000009</c:v>
                </c:pt>
                <c:pt idx="73">
                  <c:v>0.10000000000000009</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0-7E2E-426B-8D45-50D7A2C6FFC6}"/>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市区町村別_生活習慣病疾病別の医療費!$AH$3</c:f>
              <c:strCache>
                <c:ptCount val="1"/>
                <c:pt idx="0">
                  <c:v>前年度との差分(高血圧性疾患)</c:v>
                </c:pt>
              </c:strCache>
            </c:strRef>
          </c:tx>
          <c:spPr>
            <a:solidFill>
              <a:schemeClr val="accent1"/>
            </a:solidFill>
            <a:ln>
              <a:noFill/>
            </a:ln>
          </c:spPr>
          <c:invertIfNegative val="0"/>
          <c:dLbls>
            <c:dLbl>
              <c:idx val="13"/>
              <c:layout>
                <c:manualLayout>
                  <c:x val="1.554087126774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F3-4424-BAF3-B683FF330C84}"/>
                </c:ext>
              </c:extLst>
            </c:dLbl>
            <c:dLbl>
              <c:idx val="22"/>
              <c:layout>
                <c:manualLayout>
                  <c:x val="1.39867841409692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F3-4424-BAF3-B683FF330C84}"/>
                </c:ext>
              </c:extLst>
            </c:dLbl>
            <c:dLbl>
              <c:idx val="37"/>
              <c:layout>
                <c:manualLayout>
                  <c:x val="1.39867841409692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F3-4424-BAF3-B683FF330C84}"/>
                </c:ext>
              </c:extLst>
            </c:dLbl>
            <c:dLbl>
              <c:idx val="41"/>
              <c:layout>
                <c:manualLayout>
                  <c:x val="1.554087126774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F3-4424-BAF3-B683FF330C84}"/>
                </c:ext>
              </c:extLst>
            </c:dLbl>
            <c:dLbl>
              <c:idx val="50"/>
              <c:layout>
                <c:manualLayout>
                  <c:x val="1.39867841409692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F3-4424-BAF3-B683FF330C84}"/>
                </c:ext>
              </c:extLst>
            </c:dLbl>
            <c:dLbl>
              <c:idx val="69"/>
              <c:layout>
                <c:manualLayout>
                  <c:x val="1.554087126774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F3-4424-BAF3-B683FF330C84}"/>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市区町村別_生活習慣病疾病別の医療費!$AH$4:$AH$77</c:f>
              <c:numCache>
                <c:formatCode>General</c:formatCode>
                <c:ptCount val="74"/>
                <c:pt idx="0">
                  <c:v>1.9999999999999991</c:v>
                </c:pt>
                <c:pt idx="1">
                  <c:v>2.0999999999999992</c:v>
                </c:pt>
                <c:pt idx="2">
                  <c:v>1.899999999999999</c:v>
                </c:pt>
                <c:pt idx="3">
                  <c:v>2.1999999999999993</c:v>
                </c:pt>
                <c:pt idx="4">
                  <c:v>1.899999999999999</c:v>
                </c:pt>
                <c:pt idx="5">
                  <c:v>0.79999999999999793</c:v>
                </c:pt>
                <c:pt idx="6">
                  <c:v>2.2000000000000006</c:v>
                </c:pt>
                <c:pt idx="7">
                  <c:v>2.1000000000000019</c:v>
                </c:pt>
                <c:pt idx="8">
                  <c:v>1.6999999999999988</c:v>
                </c:pt>
                <c:pt idx="9">
                  <c:v>1.4999999999999987</c:v>
                </c:pt>
                <c:pt idx="10">
                  <c:v>2.6999999999999997</c:v>
                </c:pt>
                <c:pt idx="11">
                  <c:v>2.7000000000000024</c:v>
                </c:pt>
                <c:pt idx="12">
                  <c:v>2.8</c:v>
                </c:pt>
                <c:pt idx="13">
                  <c:v>1.8000000000000016</c:v>
                </c:pt>
                <c:pt idx="14">
                  <c:v>2.1999999999999993</c:v>
                </c:pt>
                <c:pt idx="15">
                  <c:v>1.6000000000000014</c:v>
                </c:pt>
                <c:pt idx="16">
                  <c:v>2.2999999999999994</c:v>
                </c:pt>
                <c:pt idx="17">
                  <c:v>1.0999999999999983</c:v>
                </c:pt>
                <c:pt idx="18">
                  <c:v>2.1999999999999993</c:v>
                </c:pt>
                <c:pt idx="19">
                  <c:v>1.899999999999999</c:v>
                </c:pt>
                <c:pt idx="20">
                  <c:v>1.4999999999999987</c:v>
                </c:pt>
                <c:pt idx="21">
                  <c:v>1.6000000000000014</c:v>
                </c:pt>
                <c:pt idx="22">
                  <c:v>1.7999999999999989</c:v>
                </c:pt>
                <c:pt idx="23">
                  <c:v>2.0999999999999992</c:v>
                </c:pt>
                <c:pt idx="24">
                  <c:v>2.1999999999999993</c:v>
                </c:pt>
                <c:pt idx="25">
                  <c:v>1.9999999999999991</c:v>
                </c:pt>
                <c:pt idx="26">
                  <c:v>1.9999999999999991</c:v>
                </c:pt>
                <c:pt idx="27">
                  <c:v>2.3999999999999995</c:v>
                </c:pt>
                <c:pt idx="28">
                  <c:v>0.99999999999999811</c:v>
                </c:pt>
                <c:pt idx="29">
                  <c:v>2.0999999999999992</c:v>
                </c:pt>
                <c:pt idx="30">
                  <c:v>1.5000000000000013</c:v>
                </c:pt>
                <c:pt idx="31">
                  <c:v>2.4999999999999996</c:v>
                </c:pt>
                <c:pt idx="32">
                  <c:v>2.6999999999999997</c:v>
                </c:pt>
                <c:pt idx="33">
                  <c:v>2.4999999999999996</c:v>
                </c:pt>
                <c:pt idx="34">
                  <c:v>1.9999999999999991</c:v>
                </c:pt>
                <c:pt idx="35">
                  <c:v>2.2999999999999994</c:v>
                </c:pt>
                <c:pt idx="36">
                  <c:v>1.899999999999999</c:v>
                </c:pt>
                <c:pt idx="37">
                  <c:v>1.7999999999999989</c:v>
                </c:pt>
                <c:pt idx="38">
                  <c:v>1.3000000000000012</c:v>
                </c:pt>
                <c:pt idx="39">
                  <c:v>2.5999999999999996</c:v>
                </c:pt>
                <c:pt idx="40">
                  <c:v>1.9000000000000017</c:v>
                </c:pt>
                <c:pt idx="41">
                  <c:v>1.7999999999999989</c:v>
                </c:pt>
                <c:pt idx="42">
                  <c:v>1.3999999999999986</c:v>
                </c:pt>
                <c:pt idx="43">
                  <c:v>1.6000000000000014</c:v>
                </c:pt>
                <c:pt idx="44">
                  <c:v>2.6999999999999997</c:v>
                </c:pt>
                <c:pt idx="45">
                  <c:v>2.300000000000002</c:v>
                </c:pt>
                <c:pt idx="46">
                  <c:v>2.3999999999999995</c:v>
                </c:pt>
                <c:pt idx="47">
                  <c:v>2.0999999999999992</c:v>
                </c:pt>
                <c:pt idx="48">
                  <c:v>1.9000000000000017</c:v>
                </c:pt>
                <c:pt idx="49">
                  <c:v>1.2000000000000011</c:v>
                </c:pt>
                <c:pt idx="50">
                  <c:v>1.7999999999999989</c:v>
                </c:pt>
                <c:pt idx="51">
                  <c:v>1.100000000000001</c:v>
                </c:pt>
                <c:pt idx="52">
                  <c:v>3</c:v>
                </c:pt>
                <c:pt idx="53">
                  <c:v>2.9</c:v>
                </c:pt>
                <c:pt idx="54">
                  <c:v>1.3999999999999986</c:v>
                </c:pt>
                <c:pt idx="55">
                  <c:v>2.2999999999999994</c:v>
                </c:pt>
                <c:pt idx="56">
                  <c:v>1.5000000000000013</c:v>
                </c:pt>
                <c:pt idx="57">
                  <c:v>1.5999999999999988</c:v>
                </c:pt>
                <c:pt idx="58">
                  <c:v>2.2999999999999994</c:v>
                </c:pt>
                <c:pt idx="59">
                  <c:v>2.6999999999999997</c:v>
                </c:pt>
                <c:pt idx="60">
                  <c:v>1.0000000000000009</c:v>
                </c:pt>
                <c:pt idx="61">
                  <c:v>0.59999999999999776</c:v>
                </c:pt>
                <c:pt idx="62">
                  <c:v>2.0000000000000018</c:v>
                </c:pt>
                <c:pt idx="63">
                  <c:v>2.5999999999999996</c:v>
                </c:pt>
                <c:pt idx="64">
                  <c:v>3.4000000000000004</c:v>
                </c:pt>
                <c:pt idx="65">
                  <c:v>1.4000000000000012</c:v>
                </c:pt>
                <c:pt idx="66">
                  <c:v>1.2999999999999998</c:v>
                </c:pt>
                <c:pt idx="67">
                  <c:v>2.0999999999999992</c:v>
                </c:pt>
                <c:pt idx="68">
                  <c:v>2.2999999999999994</c:v>
                </c:pt>
                <c:pt idx="69">
                  <c:v>1.7999999999999989</c:v>
                </c:pt>
                <c:pt idx="70">
                  <c:v>2.0000000000000018</c:v>
                </c:pt>
                <c:pt idx="71">
                  <c:v>1.2000000000000011</c:v>
                </c:pt>
                <c:pt idx="72">
                  <c:v>2.1999999999999993</c:v>
                </c:pt>
                <c:pt idx="73">
                  <c:v>4.1999999999999984</c:v>
                </c:pt>
              </c:numCache>
            </c:numRef>
          </c:val>
          <c:extLst>
            <c:ext xmlns:c16="http://schemas.microsoft.com/office/drawing/2014/chart" uri="{C3380CC4-5D6E-409C-BE32-E72D297353CC}">
              <c16:uniqueId val="{00000000-E1E9-4551-ADEF-B11889661779}"/>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E1E9-4551-ADEF-B11889661779}"/>
              </c:ext>
            </c:extLst>
          </c:dPt>
          <c:dLbls>
            <c:dLbl>
              <c:idx val="0"/>
              <c:layout>
                <c:manualLayout>
                  <c:x val="7.094150758688203E-2"/>
                  <c:y val="-0.87273204411008232"/>
                </c:manualLayout>
              </c:layout>
              <c:tx>
                <c:rich>
                  <a:bodyPr/>
                  <a:lstStyle/>
                  <a:p>
                    <a:pPr>
                      <a:defRPr sz="800"/>
                    </a:pPr>
                    <a:fld id="{CC6698B2-3213-4553-BF3D-285B83313B30}" type="SERIESNAME">
                      <a:rPr lang="ja-JP" altLang="en-US" sz="1000">
                        <a:solidFill>
                          <a:sysClr val="windowText" lastClr="000000"/>
                        </a:solidFill>
                      </a:rPr>
                      <a:pPr>
                        <a:defRPr sz="800"/>
                      </a:pPr>
                      <a:t>[系列名]</a:t>
                    </a:fld>
                    <a:r>
                      <a:rPr lang="ja-JP" altLang="en-US" sz="1000" baseline="0">
                        <a:solidFill>
                          <a:sysClr val="windowText" lastClr="000000"/>
                        </a:solidFill>
                      </a:rPr>
                      <a:t>
</a:t>
                    </a:r>
                    <a:fld id="{77901543-651B-4857-8C8F-E039C9952428}" type="XVALUE">
                      <a:rPr lang="en-US" altLang="ja-JP" sz="1000" baseline="0">
                        <a:solidFill>
                          <a:sysClr val="windowText" lastClr="000000"/>
                        </a:solidFill>
                      </a:rPr>
                      <a:pPr>
                        <a:defRPr sz="800"/>
                      </a:pPr>
                      <a:t>[X 値]</a:t>
                    </a:fld>
                    <a:endParaRPr lang="ja-JP" altLang="en-US" sz="1000" baseline="0">
                      <a:solidFill>
                        <a:sysClr val="windowText" lastClr="000000"/>
                      </a:solidFill>
                    </a:endParaRPr>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E1E9-4551-ADEF-B11889661779}"/>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市区町村別_生活習慣病疾病別の医療費!$BM$4:$BM$77</c:f>
              <c:numCache>
                <c:formatCode>General</c:formatCode>
                <c:ptCount val="74"/>
                <c:pt idx="0">
                  <c:v>1.899999999999999</c:v>
                </c:pt>
                <c:pt idx="1">
                  <c:v>1.899999999999999</c:v>
                </c:pt>
                <c:pt idx="2">
                  <c:v>1.899999999999999</c:v>
                </c:pt>
                <c:pt idx="3">
                  <c:v>1.899999999999999</c:v>
                </c:pt>
                <c:pt idx="4">
                  <c:v>1.899999999999999</c:v>
                </c:pt>
                <c:pt idx="5">
                  <c:v>1.899999999999999</c:v>
                </c:pt>
                <c:pt idx="6">
                  <c:v>1.899999999999999</c:v>
                </c:pt>
                <c:pt idx="7">
                  <c:v>1.899999999999999</c:v>
                </c:pt>
                <c:pt idx="8">
                  <c:v>1.899999999999999</c:v>
                </c:pt>
                <c:pt idx="9">
                  <c:v>1.899999999999999</c:v>
                </c:pt>
                <c:pt idx="10">
                  <c:v>1.899999999999999</c:v>
                </c:pt>
                <c:pt idx="11">
                  <c:v>1.899999999999999</c:v>
                </c:pt>
                <c:pt idx="12">
                  <c:v>1.899999999999999</c:v>
                </c:pt>
                <c:pt idx="13">
                  <c:v>1.899999999999999</c:v>
                </c:pt>
                <c:pt idx="14">
                  <c:v>1.899999999999999</c:v>
                </c:pt>
                <c:pt idx="15">
                  <c:v>1.899999999999999</c:v>
                </c:pt>
                <c:pt idx="16">
                  <c:v>1.899999999999999</c:v>
                </c:pt>
                <c:pt idx="17">
                  <c:v>1.899999999999999</c:v>
                </c:pt>
                <c:pt idx="18">
                  <c:v>1.899999999999999</c:v>
                </c:pt>
                <c:pt idx="19">
                  <c:v>1.899999999999999</c:v>
                </c:pt>
                <c:pt idx="20">
                  <c:v>1.899999999999999</c:v>
                </c:pt>
                <c:pt idx="21">
                  <c:v>1.899999999999999</c:v>
                </c:pt>
                <c:pt idx="22">
                  <c:v>1.899999999999999</c:v>
                </c:pt>
                <c:pt idx="23">
                  <c:v>1.899999999999999</c:v>
                </c:pt>
                <c:pt idx="24">
                  <c:v>1.899999999999999</c:v>
                </c:pt>
                <c:pt idx="25">
                  <c:v>1.899999999999999</c:v>
                </c:pt>
                <c:pt idx="26">
                  <c:v>1.899999999999999</c:v>
                </c:pt>
                <c:pt idx="27">
                  <c:v>1.899999999999999</c:v>
                </c:pt>
                <c:pt idx="28">
                  <c:v>1.899999999999999</c:v>
                </c:pt>
                <c:pt idx="29">
                  <c:v>1.899999999999999</c:v>
                </c:pt>
                <c:pt idx="30">
                  <c:v>1.899999999999999</c:v>
                </c:pt>
                <c:pt idx="31">
                  <c:v>1.899999999999999</c:v>
                </c:pt>
                <c:pt idx="32">
                  <c:v>1.899999999999999</c:v>
                </c:pt>
                <c:pt idx="33">
                  <c:v>1.899999999999999</c:v>
                </c:pt>
                <c:pt idx="34">
                  <c:v>1.899999999999999</c:v>
                </c:pt>
                <c:pt idx="35">
                  <c:v>1.899999999999999</c:v>
                </c:pt>
                <c:pt idx="36">
                  <c:v>1.899999999999999</c:v>
                </c:pt>
                <c:pt idx="37">
                  <c:v>1.899999999999999</c:v>
                </c:pt>
                <c:pt idx="38">
                  <c:v>1.899999999999999</c:v>
                </c:pt>
                <c:pt idx="39">
                  <c:v>1.899999999999999</c:v>
                </c:pt>
                <c:pt idx="40">
                  <c:v>1.899999999999999</c:v>
                </c:pt>
                <c:pt idx="41">
                  <c:v>1.899999999999999</c:v>
                </c:pt>
                <c:pt idx="42">
                  <c:v>1.899999999999999</c:v>
                </c:pt>
                <c:pt idx="43">
                  <c:v>1.899999999999999</c:v>
                </c:pt>
                <c:pt idx="44">
                  <c:v>1.899999999999999</c:v>
                </c:pt>
                <c:pt idx="45">
                  <c:v>1.899999999999999</c:v>
                </c:pt>
                <c:pt idx="46">
                  <c:v>1.899999999999999</c:v>
                </c:pt>
                <c:pt idx="47">
                  <c:v>1.899999999999999</c:v>
                </c:pt>
                <c:pt idx="48">
                  <c:v>1.899999999999999</c:v>
                </c:pt>
                <c:pt idx="49">
                  <c:v>1.899999999999999</c:v>
                </c:pt>
                <c:pt idx="50">
                  <c:v>1.899999999999999</c:v>
                </c:pt>
                <c:pt idx="51">
                  <c:v>1.899999999999999</c:v>
                </c:pt>
                <c:pt idx="52">
                  <c:v>1.899999999999999</c:v>
                </c:pt>
                <c:pt idx="53">
                  <c:v>1.899999999999999</c:v>
                </c:pt>
                <c:pt idx="54">
                  <c:v>1.899999999999999</c:v>
                </c:pt>
                <c:pt idx="55">
                  <c:v>1.899999999999999</c:v>
                </c:pt>
                <c:pt idx="56">
                  <c:v>1.899999999999999</c:v>
                </c:pt>
                <c:pt idx="57">
                  <c:v>1.899999999999999</c:v>
                </c:pt>
                <c:pt idx="58">
                  <c:v>1.899999999999999</c:v>
                </c:pt>
                <c:pt idx="59">
                  <c:v>1.899999999999999</c:v>
                </c:pt>
                <c:pt idx="60">
                  <c:v>1.899999999999999</c:v>
                </c:pt>
                <c:pt idx="61">
                  <c:v>1.899999999999999</c:v>
                </c:pt>
                <c:pt idx="62">
                  <c:v>1.899999999999999</c:v>
                </c:pt>
                <c:pt idx="63">
                  <c:v>1.899999999999999</c:v>
                </c:pt>
                <c:pt idx="64">
                  <c:v>1.899999999999999</c:v>
                </c:pt>
                <c:pt idx="65">
                  <c:v>1.899999999999999</c:v>
                </c:pt>
                <c:pt idx="66">
                  <c:v>1.899999999999999</c:v>
                </c:pt>
                <c:pt idx="67">
                  <c:v>1.899999999999999</c:v>
                </c:pt>
                <c:pt idx="68">
                  <c:v>1.899999999999999</c:v>
                </c:pt>
                <c:pt idx="69">
                  <c:v>1.899999999999999</c:v>
                </c:pt>
                <c:pt idx="70">
                  <c:v>1.899999999999999</c:v>
                </c:pt>
                <c:pt idx="71">
                  <c:v>1.899999999999999</c:v>
                </c:pt>
                <c:pt idx="72">
                  <c:v>1.899999999999999</c:v>
                </c:pt>
                <c:pt idx="73">
                  <c:v>1.899999999999999</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E1E9-4551-ADEF-B11889661779}"/>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市区町村別_生活習慣病疾病別の医療費!$AK$3</c:f>
              <c:strCache>
                <c:ptCount val="1"/>
                <c:pt idx="0">
                  <c:v>前年度との差分(虚血性心疾患)</c:v>
                </c:pt>
              </c:strCache>
            </c:strRef>
          </c:tx>
          <c:spPr>
            <a:solidFill>
              <a:schemeClr val="accent1"/>
            </a:solidFill>
            <a:ln>
              <a:noFill/>
            </a:ln>
          </c:spPr>
          <c:invertIfNegative val="0"/>
          <c:dLbls>
            <c:dLbl>
              <c:idx val="0"/>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ED-4FA6-A516-0795747114B7}"/>
                </c:ext>
              </c:extLst>
            </c:dLbl>
            <c:dLbl>
              <c:idx val="22"/>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ED-4FA6-A516-0795747114B7}"/>
                </c:ext>
              </c:extLst>
            </c:dLbl>
            <c:dLbl>
              <c:idx val="25"/>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ED-4FA6-A516-0795747114B7}"/>
                </c:ext>
              </c:extLst>
            </c:dLbl>
            <c:dLbl>
              <c:idx val="26"/>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ED-4FA6-A516-0795747114B7}"/>
                </c:ext>
              </c:extLst>
            </c:dLbl>
            <c:dLbl>
              <c:idx val="31"/>
              <c:layout>
                <c:manualLayout>
                  <c:x val="7.77092511013215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ED-4FA6-A516-0795747114B7}"/>
                </c:ext>
              </c:extLst>
            </c:dLbl>
            <c:dLbl>
              <c:idx val="39"/>
              <c:layout>
                <c:manualLayout>
                  <c:x val="7.770925110132158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ED-4FA6-A516-0795747114B7}"/>
                </c:ext>
              </c:extLst>
            </c:dLbl>
            <c:dLbl>
              <c:idx val="49"/>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ED-4FA6-A516-0795747114B7}"/>
                </c:ext>
              </c:extLst>
            </c:dLbl>
            <c:dLbl>
              <c:idx val="55"/>
              <c:layout>
                <c:manualLayout>
                  <c:x val="3.10829662261380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ED-4FA6-A516-0795747114B7}"/>
                </c:ext>
              </c:extLst>
            </c:dLbl>
            <c:dLbl>
              <c:idx val="62"/>
              <c:layout>
                <c:manualLayout>
                  <c:x val="9.32513460597172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ED-4FA6-A516-0795747114B7}"/>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市区町村別_生活習慣病疾病別の医療費!$AK$4:$AK$77</c:f>
              <c:numCache>
                <c:formatCode>General</c:formatCode>
                <c:ptCount val="74"/>
                <c:pt idx="0">
                  <c:v>-0.20000000000000018</c:v>
                </c:pt>
                <c:pt idx="1">
                  <c:v>-0.49999999999999906</c:v>
                </c:pt>
                <c:pt idx="2">
                  <c:v>-1.4</c:v>
                </c:pt>
                <c:pt idx="3">
                  <c:v>-0.99999999999999956</c:v>
                </c:pt>
                <c:pt idx="4">
                  <c:v>-0.50000000000000044</c:v>
                </c:pt>
                <c:pt idx="5">
                  <c:v>1.5</c:v>
                </c:pt>
                <c:pt idx="6">
                  <c:v>0</c:v>
                </c:pt>
                <c:pt idx="7">
                  <c:v>0.49999999999999906</c:v>
                </c:pt>
                <c:pt idx="8">
                  <c:v>1.6</c:v>
                </c:pt>
                <c:pt idx="9">
                  <c:v>-0.70000000000000062</c:v>
                </c:pt>
                <c:pt idx="10">
                  <c:v>-0.80000000000000071</c:v>
                </c:pt>
                <c:pt idx="11">
                  <c:v>2.1000000000000005</c:v>
                </c:pt>
                <c:pt idx="12">
                  <c:v>-1.6</c:v>
                </c:pt>
                <c:pt idx="13">
                  <c:v>-1.8000000000000003</c:v>
                </c:pt>
                <c:pt idx="14">
                  <c:v>0</c:v>
                </c:pt>
                <c:pt idx="15">
                  <c:v>-1.4</c:v>
                </c:pt>
                <c:pt idx="16">
                  <c:v>-0.59999999999999776</c:v>
                </c:pt>
                <c:pt idx="17">
                  <c:v>0.50000000000000044</c:v>
                </c:pt>
                <c:pt idx="18">
                  <c:v>1.100000000000001</c:v>
                </c:pt>
                <c:pt idx="19">
                  <c:v>1.6</c:v>
                </c:pt>
                <c:pt idx="20">
                  <c:v>-0.70000000000000062</c:v>
                </c:pt>
                <c:pt idx="21">
                  <c:v>1.100000000000001</c:v>
                </c:pt>
                <c:pt idx="22">
                  <c:v>-0.20000000000000018</c:v>
                </c:pt>
                <c:pt idx="23">
                  <c:v>-0.30000000000000027</c:v>
                </c:pt>
                <c:pt idx="24">
                  <c:v>0.69999999999999929</c:v>
                </c:pt>
                <c:pt idx="25">
                  <c:v>-0.20000000000000018</c:v>
                </c:pt>
                <c:pt idx="26">
                  <c:v>-0.19999999999999879</c:v>
                </c:pt>
                <c:pt idx="27">
                  <c:v>0.30000000000000027</c:v>
                </c:pt>
                <c:pt idx="28">
                  <c:v>0.40000000000000036</c:v>
                </c:pt>
                <c:pt idx="29">
                  <c:v>-1.0999999999999996</c:v>
                </c:pt>
                <c:pt idx="30">
                  <c:v>0</c:v>
                </c:pt>
                <c:pt idx="31">
                  <c:v>-0.10000000000000009</c:v>
                </c:pt>
                <c:pt idx="32">
                  <c:v>-1.6</c:v>
                </c:pt>
                <c:pt idx="33">
                  <c:v>-1.7000000000000015</c:v>
                </c:pt>
                <c:pt idx="34">
                  <c:v>-0.60000000000000053</c:v>
                </c:pt>
                <c:pt idx="35">
                  <c:v>0.60000000000000053</c:v>
                </c:pt>
                <c:pt idx="36">
                  <c:v>-0.30000000000000027</c:v>
                </c:pt>
                <c:pt idx="37">
                  <c:v>1.2999999999999998</c:v>
                </c:pt>
                <c:pt idx="38">
                  <c:v>0.20000000000000018</c:v>
                </c:pt>
                <c:pt idx="39">
                  <c:v>-0.10000000000000009</c:v>
                </c:pt>
                <c:pt idx="40">
                  <c:v>0.69999999999999929</c:v>
                </c:pt>
                <c:pt idx="41">
                  <c:v>-0.40000000000000036</c:v>
                </c:pt>
                <c:pt idx="42">
                  <c:v>-0.99999999999999956</c:v>
                </c:pt>
                <c:pt idx="43">
                  <c:v>-1.0999999999999996</c:v>
                </c:pt>
                <c:pt idx="44">
                  <c:v>-0.70000000000000062</c:v>
                </c:pt>
                <c:pt idx="45">
                  <c:v>-0.79999999999999938</c:v>
                </c:pt>
                <c:pt idx="46">
                  <c:v>0.30000000000000027</c:v>
                </c:pt>
                <c:pt idx="47">
                  <c:v>-0.69999999999999929</c:v>
                </c:pt>
                <c:pt idx="48">
                  <c:v>-0.69999999999999929</c:v>
                </c:pt>
                <c:pt idx="49">
                  <c:v>-0.20000000000000018</c:v>
                </c:pt>
                <c:pt idx="50">
                  <c:v>-0.30000000000000027</c:v>
                </c:pt>
                <c:pt idx="51">
                  <c:v>2.2999999999999994</c:v>
                </c:pt>
                <c:pt idx="52">
                  <c:v>-1.0999999999999996</c:v>
                </c:pt>
                <c:pt idx="53">
                  <c:v>-0.49999999999999906</c:v>
                </c:pt>
                <c:pt idx="54">
                  <c:v>-0.79999999999999938</c:v>
                </c:pt>
                <c:pt idx="55">
                  <c:v>-0.20000000000000018</c:v>
                </c:pt>
                <c:pt idx="56">
                  <c:v>0.79999999999999938</c:v>
                </c:pt>
                <c:pt idx="57">
                  <c:v>0</c:v>
                </c:pt>
                <c:pt idx="58">
                  <c:v>-0.49999999999999906</c:v>
                </c:pt>
                <c:pt idx="59">
                  <c:v>-0.39999999999999897</c:v>
                </c:pt>
                <c:pt idx="60">
                  <c:v>-1.2999999999999998</c:v>
                </c:pt>
                <c:pt idx="61">
                  <c:v>-0.5999999999999992</c:v>
                </c:pt>
                <c:pt idx="62">
                  <c:v>-0.10000000000000009</c:v>
                </c:pt>
                <c:pt idx="63">
                  <c:v>-1.2000000000000011</c:v>
                </c:pt>
                <c:pt idx="64">
                  <c:v>-1.4</c:v>
                </c:pt>
                <c:pt idx="65">
                  <c:v>-0.40000000000000036</c:v>
                </c:pt>
                <c:pt idx="66">
                  <c:v>0.5999999999999992</c:v>
                </c:pt>
                <c:pt idx="67">
                  <c:v>2.0999999999999992</c:v>
                </c:pt>
                <c:pt idx="68">
                  <c:v>0.70000000000000062</c:v>
                </c:pt>
                <c:pt idx="69">
                  <c:v>-5.4999999999999991</c:v>
                </c:pt>
                <c:pt idx="70">
                  <c:v>-1.899999999999999</c:v>
                </c:pt>
                <c:pt idx="71">
                  <c:v>-0.80000000000000071</c:v>
                </c:pt>
                <c:pt idx="72">
                  <c:v>3.1</c:v>
                </c:pt>
                <c:pt idx="73">
                  <c:v>-1.1000000000000003</c:v>
                </c:pt>
              </c:numCache>
            </c:numRef>
          </c:val>
          <c:extLst>
            <c:ext xmlns:c16="http://schemas.microsoft.com/office/drawing/2014/chart" uri="{C3380CC4-5D6E-409C-BE32-E72D297353CC}">
              <c16:uniqueId val="{00000000-D63F-42AC-ABEF-8F0AAA59FE2A}"/>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D63F-42AC-ABEF-8F0AAA59FE2A}"/>
              </c:ext>
            </c:extLst>
          </c:dPt>
          <c:dLbls>
            <c:dLbl>
              <c:idx val="0"/>
              <c:layout>
                <c:manualLayout>
                  <c:x val="-0.2415338962310328"/>
                  <c:y val="-0.87375281314300413"/>
                </c:manualLayout>
              </c:layout>
              <c:tx>
                <c:rich>
                  <a:bodyPr/>
                  <a:lstStyle/>
                  <a:p>
                    <a:pPr>
                      <a:defRPr sz="800"/>
                    </a:pPr>
                    <a:fld id="{CC6698B2-3213-4553-BF3D-285B83313B30}" type="SERIESNAME">
                      <a:rPr lang="ja-JP" altLang="en-US" sz="1000">
                        <a:solidFill>
                          <a:sysClr val="windowText" lastClr="000000"/>
                        </a:solidFill>
                      </a:rPr>
                      <a:pPr>
                        <a:defRPr sz="800"/>
                      </a:pPr>
                      <a:t>[系列名]</a:t>
                    </a:fld>
                    <a:r>
                      <a:rPr lang="ja-JP" altLang="en-US" sz="1000" baseline="0">
                        <a:solidFill>
                          <a:sysClr val="windowText" lastClr="000000"/>
                        </a:solidFill>
                      </a:rPr>
                      <a:t>
</a:t>
                    </a:r>
                    <a:fld id="{77901543-651B-4857-8C8F-E039C9952428}" type="XVALUE">
                      <a:rPr lang="en-US" altLang="ja-JP" sz="1000" baseline="0">
                        <a:solidFill>
                          <a:srgbClr val="FF0000"/>
                        </a:solidFill>
                      </a:rPr>
                      <a:pPr>
                        <a:defRPr sz="800"/>
                      </a:pPr>
                      <a:t>[X 値]</a:t>
                    </a:fld>
                    <a:endParaRPr lang="ja-JP" altLang="en-US" sz="1000" baseline="0">
                      <a:solidFill>
                        <a:sysClr val="windowText" lastClr="000000"/>
                      </a:solidFill>
                    </a:endParaRPr>
                  </a:p>
                </c:rich>
              </c:tx>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D63F-42AC-ABEF-8F0AAA59FE2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市区町村別_生活習慣病疾病別の医療費!$BP$4:$BP$77</c:f>
              <c:numCache>
                <c:formatCode>General</c:formatCode>
                <c:ptCount val="74"/>
                <c:pt idx="0">
                  <c:v>-0.29999999999999888</c:v>
                </c:pt>
                <c:pt idx="1">
                  <c:v>-0.29999999999999888</c:v>
                </c:pt>
                <c:pt idx="2">
                  <c:v>-0.29999999999999888</c:v>
                </c:pt>
                <c:pt idx="3">
                  <c:v>-0.29999999999999888</c:v>
                </c:pt>
                <c:pt idx="4">
                  <c:v>-0.29999999999999888</c:v>
                </c:pt>
                <c:pt idx="5">
                  <c:v>-0.29999999999999888</c:v>
                </c:pt>
                <c:pt idx="6">
                  <c:v>-0.29999999999999888</c:v>
                </c:pt>
                <c:pt idx="7">
                  <c:v>-0.29999999999999888</c:v>
                </c:pt>
                <c:pt idx="8">
                  <c:v>-0.29999999999999888</c:v>
                </c:pt>
                <c:pt idx="9">
                  <c:v>-0.29999999999999888</c:v>
                </c:pt>
                <c:pt idx="10">
                  <c:v>-0.29999999999999888</c:v>
                </c:pt>
                <c:pt idx="11">
                  <c:v>-0.29999999999999888</c:v>
                </c:pt>
                <c:pt idx="12">
                  <c:v>-0.29999999999999888</c:v>
                </c:pt>
                <c:pt idx="13">
                  <c:v>-0.29999999999999888</c:v>
                </c:pt>
                <c:pt idx="14">
                  <c:v>-0.29999999999999888</c:v>
                </c:pt>
                <c:pt idx="15">
                  <c:v>-0.29999999999999888</c:v>
                </c:pt>
                <c:pt idx="16">
                  <c:v>-0.29999999999999888</c:v>
                </c:pt>
                <c:pt idx="17">
                  <c:v>-0.29999999999999888</c:v>
                </c:pt>
                <c:pt idx="18">
                  <c:v>-0.29999999999999888</c:v>
                </c:pt>
                <c:pt idx="19">
                  <c:v>-0.29999999999999888</c:v>
                </c:pt>
                <c:pt idx="20">
                  <c:v>-0.29999999999999888</c:v>
                </c:pt>
                <c:pt idx="21">
                  <c:v>-0.29999999999999888</c:v>
                </c:pt>
                <c:pt idx="22">
                  <c:v>-0.29999999999999888</c:v>
                </c:pt>
                <c:pt idx="23">
                  <c:v>-0.29999999999999888</c:v>
                </c:pt>
                <c:pt idx="24">
                  <c:v>-0.29999999999999888</c:v>
                </c:pt>
                <c:pt idx="25">
                  <c:v>-0.29999999999999888</c:v>
                </c:pt>
                <c:pt idx="26">
                  <c:v>-0.29999999999999888</c:v>
                </c:pt>
                <c:pt idx="27">
                  <c:v>-0.29999999999999888</c:v>
                </c:pt>
                <c:pt idx="28">
                  <c:v>-0.29999999999999888</c:v>
                </c:pt>
                <c:pt idx="29">
                  <c:v>-0.29999999999999888</c:v>
                </c:pt>
                <c:pt idx="30">
                  <c:v>-0.29999999999999888</c:v>
                </c:pt>
                <c:pt idx="31">
                  <c:v>-0.29999999999999888</c:v>
                </c:pt>
                <c:pt idx="32">
                  <c:v>-0.29999999999999888</c:v>
                </c:pt>
                <c:pt idx="33">
                  <c:v>-0.29999999999999888</c:v>
                </c:pt>
                <c:pt idx="34">
                  <c:v>-0.29999999999999888</c:v>
                </c:pt>
                <c:pt idx="35">
                  <c:v>-0.29999999999999888</c:v>
                </c:pt>
                <c:pt idx="36">
                  <c:v>-0.29999999999999888</c:v>
                </c:pt>
                <c:pt idx="37">
                  <c:v>-0.29999999999999888</c:v>
                </c:pt>
                <c:pt idx="38">
                  <c:v>-0.29999999999999888</c:v>
                </c:pt>
                <c:pt idx="39">
                  <c:v>-0.29999999999999888</c:v>
                </c:pt>
                <c:pt idx="40">
                  <c:v>-0.29999999999999888</c:v>
                </c:pt>
                <c:pt idx="41">
                  <c:v>-0.29999999999999888</c:v>
                </c:pt>
                <c:pt idx="42">
                  <c:v>-0.29999999999999888</c:v>
                </c:pt>
                <c:pt idx="43">
                  <c:v>-0.29999999999999888</c:v>
                </c:pt>
                <c:pt idx="44">
                  <c:v>-0.29999999999999888</c:v>
                </c:pt>
                <c:pt idx="45">
                  <c:v>-0.29999999999999888</c:v>
                </c:pt>
                <c:pt idx="46">
                  <c:v>-0.29999999999999888</c:v>
                </c:pt>
                <c:pt idx="47">
                  <c:v>-0.29999999999999888</c:v>
                </c:pt>
                <c:pt idx="48">
                  <c:v>-0.29999999999999888</c:v>
                </c:pt>
                <c:pt idx="49">
                  <c:v>-0.29999999999999888</c:v>
                </c:pt>
                <c:pt idx="50">
                  <c:v>-0.29999999999999888</c:v>
                </c:pt>
                <c:pt idx="51">
                  <c:v>-0.29999999999999888</c:v>
                </c:pt>
                <c:pt idx="52">
                  <c:v>-0.29999999999999888</c:v>
                </c:pt>
                <c:pt idx="53">
                  <c:v>-0.29999999999999888</c:v>
                </c:pt>
                <c:pt idx="54">
                  <c:v>-0.29999999999999888</c:v>
                </c:pt>
                <c:pt idx="55">
                  <c:v>-0.29999999999999888</c:v>
                </c:pt>
                <c:pt idx="56">
                  <c:v>-0.29999999999999888</c:v>
                </c:pt>
                <c:pt idx="57">
                  <c:v>-0.29999999999999888</c:v>
                </c:pt>
                <c:pt idx="58">
                  <c:v>-0.29999999999999888</c:v>
                </c:pt>
                <c:pt idx="59">
                  <c:v>-0.29999999999999888</c:v>
                </c:pt>
                <c:pt idx="60">
                  <c:v>-0.29999999999999888</c:v>
                </c:pt>
                <c:pt idx="61">
                  <c:v>-0.29999999999999888</c:v>
                </c:pt>
                <c:pt idx="62">
                  <c:v>-0.29999999999999888</c:v>
                </c:pt>
                <c:pt idx="63">
                  <c:v>-0.29999999999999888</c:v>
                </c:pt>
                <c:pt idx="64">
                  <c:v>-0.29999999999999888</c:v>
                </c:pt>
                <c:pt idx="65">
                  <c:v>-0.29999999999999888</c:v>
                </c:pt>
                <c:pt idx="66">
                  <c:v>-0.29999999999999888</c:v>
                </c:pt>
                <c:pt idx="67">
                  <c:v>-0.29999999999999888</c:v>
                </c:pt>
                <c:pt idx="68">
                  <c:v>-0.29999999999999888</c:v>
                </c:pt>
                <c:pt idx="69">
                  <c:v>-0.29999999999999888</c:v>
                </c:pt>
                <c:pt idx="70">
                  <c:v>-0.29999999999999888</c:v>
                </c:pt>
                <c:pt idx="71">
                  <c:v>-0.29999999999999888</c:v>
                </c:pt>
                <c:pt idx="72">
                  <c:v>-0.29999999999999888</c:v>
                </c:pt>
                <c:pt idx="73">
                  <c:v>-0.29999999999999888</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D63F-42AC-ABEF-8F0AAA59FE2A}"/>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市区町村別_生活習慣病疾病別の医療費!$AN$3</c:f>
              <c:strCache>
                <c:ptCount val="1"/>
                <c:pt idx="0">
                  <c:v>前年度との差分(くも膜下出血)</c:v>
                </c:pt>
              </c:strCache>
            </c:strRef>
          </c:tx>
          <c:spPr>
            <a:solidFill>
              <a:schemeClr val="accent1"/>
            </a:solidFill>
            <a:ln>
              <a:noFill/>
            </a:ln>
          </c:spPr>
          <c:invertIfNegative val="0"/>
          <c:dLbls>
            <c:dLbl>
              <c:idx val="4"/>
              <c:layout>
                <c:manualLayout>
                  <c:x val="9.32452276064610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3D-401F-96E5-112AC2D905CC}"/>
                </c:ext>
              </c:extLst>
            </c:dLbl>
            <c:dLbl>
              <c:idx val="27"/>
              <c:layout>
                <c:manualLayout>
                  <c:x val="9.32452276064610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3D-401F-96E5-112AC2D905CC}"/>
                </c:ext>
              </c:extLst>
            </c:dLbl>
            <c:dLbl>
              <c:idx val="51"/>
              <c:layout>
                <c:manualLayout>
                  <c:x val="9.32452276064610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3D-401F-96E5-112AC2D905CC}"/>
                </c:ext>
              </c:extLst>
            </c:dLbl>
            <c:dLbl>
              <c:idx val="68"/>
              <c:layout>
                <c:manualLayout>
                  <c:x val="9.32452276064610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3D-401F-96E5-112AC2D905CC}"/>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市区町村別_生活習慣病疾病別の医療費!$AN$4:$AN$77</c:f>
              <c:numCache>
                <c:formatCode>General</c:formatCode>
                <c:ptCount val="74"/>
                <c:pt idx="0">
                  <c:v>0.2</c:v>
                </c:pt>
                <c:pt idx="1">
                  <c:v>0.50000000000000011</c:v>
                </c:pt>
                <c:pt idx="2">
                  <c:v>0.10000000000000009</c:v>
                </c:pt>
                <c:pt idx="3">
                  <c:v>-0.1</c:v>
                </c:pt>
                <c:pt idx="4">
                  <c:v>0</c:v>
                </c:pt>
                <c:pt idx="5">
                  <c:v>-0.2</c:v>
                </c:pt>
                <c:pt idx="6">
                  <c:v>0.10000000000000009</c:v>
                </c:pt>
                <c:pt idx="7">
                  <c:v>-0.90000000000000013</c:v>
                </c:pt>
                <c:pt idx="8">
                  <c:v>-0.5</c:v>
                </c:pt>
                <c:pt idx="9">
                  <c:v>0.8</c:v>
                </c:pt>
                <c:pt idx="10">
                  <c:v>0.70000000000000007</c:v>
                </c:pt>
                <c:pt idx="11">
                  <c:v>1.0000000000000002</c:v>
                </c:pt>
                <c:pt idx="12">
                  <c:v>-0.49999999999999994</c:v>
                </c:pt>
                <c:pt idx="13">
                  <c:v>0.90000000000000013</c:v>
                </c:pt>
                <c:pt idx="14">
                  <c:v>0.29999999999999993</c:v>
                </c:pt>
                <c:pt idx="15">
                  <c:v>0.59999999999999987</c:v>
                </c:pt>
                <c:pt idx="16">
                  <c:v>9.9999999999999922E-2</c:v>
                </c:pt>
                <c:pt idx="17">
                  <c:v>0.49999999999999994</c:v>
                </c:pt>
                <c:pt idx="18">
                  <c:v>0.4</c:v>
                </c:pt>
                <c:pt idx="19">
                  <c:v>-0.6</c:v>
                </c:pt>
                <c:pt idx="20">
                  <c:v>0.2</c:v>
                </c:pt>
                <c:pt idx="21">
                  <c:v>0.6</c:v>
                </c:pt>
                <c:pt idx="22">
                  <c:v>0.10000000000000009</c:v>
                </c:pt>
                <c:pt idx="23">
                  <c:v>1</c:v>
                </c:pt>
                <c:pt idx="24">
                  <c:v>0.1</c:v>
                </c:pt>
                <c:pt idx="25">
                  <c:v>-0.10000000000000009</c:v>
                </c:pt>
                <c:pt idx="26">
                  <c:v>-0.4</c:v>
                </c:pt>
                <c:pt idx="27">
                  <c:v>0</c:v>
                </c:pt>
                <c:pt idx="28">
                  <c:v>0.7</c:v>
                </c:pt>
                <c:pt idx="29">
                  <c:v>-0.39999999999999991</c:v>
                </c:pt>
                <c:pt idx="30">
                  <c:v>9.9999999999999922E-2</c:v>
                </c:pt>
                <c:pt idx="31">
                  <c:v>-0.6</c:v>
                </c:pt>
                <c:pt idx="32">
                  <c:v>0.2</c:v>
                </c:pt>
                <c:pt idx="33">
                  <c:v>0.3000000000000001</c:v>
                </c:pt>
                <c:pt idx="34">
                  <c:v>0.3000000000000001</c:v>
                </c:pt>
                <c:pt idx="35">
                  <c:v>0.49999999999999978</c:v>
                </c:pt>
                <c:pt idx="36">
                  <c:v>-0.4</c:v>
                </c:pt>
                <c:pt idx="37">
                  <c:v>1.7999999999999998</c:v>
                </c:pt>
                <c:pt idx="38">
                  <c:v>0.6</c:v>
                </c:pt>
                <c:pt idx="39">
                  <c:v>9.9999999999999922E-2</c:v>
                </c:pt>
                <c:pt idx="40">
                  <c:v>1.1000000000000001</c:v>
                </c:pt>
                <c:pt idx="41">
                  <c:v>0.2</c:v>
                </c:pt>
                <c:pt idx="42">
                  <c:v>0.39999999999999991</c:v>
                </c:pt>
                <c:pt idx="43">
                  <c:v>0.2</c:v>
                </c:pt>
                <c:pt idx="44">
                  <c:v>-0.10000000000000009</c:v>
                </c:pt>
                <c:pt idx="45">
                  <c:v>-0.29999999999999993</c:v>
                </c:pt>
                <c:pt idx="46">
                  <c:v>-0.2</c:v>
                </c:pt>
                <c:pt idx="47">
                  <c:v>-0.2</c:v>
                </c:pt>
                <c:pt idx="48">
                  <c:v>-0.7</c:v>
                </c:pt>
                <c:pt idx="49">
                  <c:v>0.3000000000000001</c:v>
                </c:pt>
                <c:pt idx="50">
                  <c:v>0.39999999999999991</c:v>
                </c:pt>
                <c:pt idx="51">
                  <c:v>0</c:v>
                </c:pt>
                <c:pt idx="52">
                  <c:v>-0.5</c:v>
                </c:pt>
                <c:pt idx="53">
                  <c:v>0.2</c:v>
                </c:pt>
                <c:pt idx="54">
                  <c:v>-0.2</c:v>
                </c:pt>
                <c:pt idx="55">
                  <c:v>-0.49999999999999994</c:v>
                </c:pt>
                <c:pt idx="56">
                  <c:v>0.3000000000000001</c:v>
                </c:pt>
                <c:pt idx="57">
                  <c:v>1.4</c:v>
                </c:pt>
                <c:pt idx="58">
                  <c:v>0.10000000000000009</c:v>
                </c:pt>
                <c:pt idx="59">
                  <c:v>0.59999999999999987</c:v>
                </c:pt>
                <c:pt idx="60">
                  <c:v>-0.6</c:v>
                </c:pt>
                <c:pt idx="61">
                  <c:v>-0.4</c:v>
                </c:pt>
                <c:pt idx="62">
                  <c:v>0.6</c:v>
                </c:pt>
                <c:pt idx="63">
                  <c:v>-0.99999999999999989</c:v>
                </c:pt>
                <c:pt idx="64">
                  <c:v>0.8</c:v>
                </c:pt>
                <c:pt idx="65">
                  <c:v>0.89999999999999991</c:v>
                </c:pt>
                <c:pt idx="66">
                  <c:v>0.8</c:v>
                </c:pt>
                <c:pt idx="67">
                  <c:v>-0.6000000000000002</c:v>
                </c:pt>
                <c:pt idx="68">
                  <c:v>0</c:v>
                </c:pt>
                <c:pt idx="69">
                  <c:v>-4.5</c:v>
                </c:pt>
                <c:pt idx="70">
                  <c:v>0.4</c:v>
                </c:pt>
                <c:pt idx="71">
                  <c:v>0.40000000000000019</c:v>
                </c:pt>
                <c:pt idx="72">
                  <c:v>-0.8</c:v>
                </c:pt>
                <c:pt idx="73">
                  <c:v>-1.3</c:v>
                </c:pt>
              </c:numCache>
            </c:numRef>
          </c:val>
          <c:extLst>
            <c:ext xmlns:c16="http://schemas.microsoft.com/office/drawing/2014/chart" uri="{C3380CC4-5D6E-409C-BE32-E72D297353CC}">
              <c16:uniqueId val="{00000006-09D3-4271-B5F7-EA61E49BEECF}"/>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7-09D3-4271-B5F7-EA61E49BEECF}"/>
              </c:ext>
            </c:extLst>
          </c:dPt>
          <c:dLbls>
            <c:dLbl>
              <c:idx val="0"/>
              <c:layout>
                <c:manualLayout>
                  <c:x val="6.5271659324522766E-2"/>
                  <c:y val="-0.86966973701131689"/>
                </c:manualLayout>
              </c:layout>
              <c:tx>
                <c:rich>
                  <a:bodyPr/>
                  <a:lstStyle/>
                  <a:p>
                    <a:pPr>
                      <a:defRPr sz="800"/>
                    </a:pPr>
                    <a:fld id="{CC6698B2-3213-4553-BF3D-285B83313B30}" type="SERIESNAME">
                      <a:rPr lang="ja-JP" altLang="en-US" sz="1000">
                        <a:solidFill>
                          <a:sysClr val="windowText" lastClr="000000"/>
                        </a:solidFill>
                      </a:rPr>
                      <a:pPr>
                        <a:defRPr sz="800"/>
                      </a:pPr>
                      <a:t>[系列名]</a:t>
                    </a:fld>
                    <a:r>
                      <a:rPr lang="ja-JP" altLang="en-US" sz="1000" baseline="0">
                        <a:solidFill>
                          <a:sysClr val="windowText" lastClr="000000"/>
                        </a:solidFill>
                      </a:rPr>
                      <a:t>
</a:t>
                    </a:r>
                    <a:fld id="{77901543-651B-4857-8C8F-E039C9952428}" type="XVALUE">
                      <a:rPr lang="en-US" altLang="ja-JP" sz="1000" baseline="0">
                        <a:solidFill>
                          <a:sysClr val="windowText" lastClr="000000"/>
                        </a:solidFill>
                      </a:rPr>
                      <a:pPr>
                        <a:defRPr sz="800"/>
                      </a:pPr>
                      <a:t>[X 値]</a:t>
                    </a:fld>
                    <a:endParaRPr lang="ja-JP" altLang="en-US" sz="1000" baseline="0">
                      <a:solidFill>
                        <a:sysClr val="windowText" lastClr="000000"/>
                      </a:solidFill>
                    </a:endParaRPr>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8-09D3-4271-B5F7-EA61E49BEE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市区町村別_生活習慣病疾病別の医療費!$BS$4:$BS$77</c:f>
              <c:numCache>
                <c:formatCode>General</c:formatCode>
                <c:ptCount val="74"/>
                <c:pt idx="0">
                  <c:v>0.10000000000000009</c:v>
                </c:pt>
                <c:pt idx="1">
                  <c:v>0.10000000000000009</c:v>
                </c:pt>
                <c:pt idx="2">
                  <c:v>0.10000000000000009</c:v>
                </c:pt>
                <c:pt idx="3">
                  <c:v>0.10000000000000009</c:v>
                </c:pt>
                <c:pt idx="4">
                  <c:v>0.10000000000000009</c:v>
                </c:pt>
                <c:pt idx="5">
                  <c:v>0.10000000000000009</c:v>
                </c:pt>
                <c:pt idx="6">
                  <c:v>0.10000000000000009</c:v>
                </c:pt>
                <c:pt idx="7">
                  <c:v>0.10000000000000009</c:v>
                </c:pt>
                <c:pt idx="8">
                  <c:v>0.10000000000000009</c:v>
                </c:pt>
                <c:pt idx="9">
                  <c:v>0.10000000000000009</c:v>
                </c:pt>
                <c:pt idx="10">
                  <c:v>0.10000000000000009</c:v>
                </c:pt>
                <c:pt idx="11">
                  <c:v>0.10000000000000009</c:v>
                </c:pt>
                <c:pt idx="12">
                  <c:v>0.10000000000000009</c:v>
                </c:pt>
                <c:pt idx="13">
                  <c:v>0.10000000000000009</c:v>
                </c:pt>
                <c:pt idx="14">
                  <c:v>0.10000000000000009</c:v>
                </c:pt>
                <c:pt idx="15">
                  <c:v>0.10000000000000009</c:v>
                </c:pt>
                <c:pt idx="16">
                  <c:v>0.10000000000000009</c:v>
                </c:pt>
                <c:pt idx="17">
                  <c:v>0.10000000000000009</c:v>
                </c:pt>
                <c:pt idx="18">
                  <c:v>0.10000000000000009</c:v>
                </c:pt>
                <c:pt idx="19">
                  <c:v>0.10000000000000009</c:v>
                </c:pt>
                <c:pt idx="20">
                  <c:v>0.10000000000000009</c:v>
                </c:pt>
                <c:pt idx="21">
                  <c:v>0.10000000000000009</c:v>
                </c:pt>
                <c:pt idx="22">
                  <c:v>0.10000000000000009</c:v>
                </c:pt>
                <c:pt idx="23">
                  <c:v>0.10000000000000009</c:v>
                </c:pt>
                <c:pt idx="24">
                  <c:v>0.10000000000000009</c:v>
                </c:pt>
                <c:pt idx="25">
                  <c:v>0.10000000000000009</c:v>
                </c:pt>
                <c:pt idx="26">
                  <c:v>0.10000000000000009</c:v>
                </c:pt>
                <c:pt idx="27">
                  <c:v>0.10000000000000009</c:v>
                </c:pt>
                <c:pt idx="28">
                  <c:v>0.10000000000000009</c:v>
                </c:pt>
                <c:pt idx="29">
                  <c:v>0.10000000000000009</c:v>
                </c:pt>
                <c:pt idx="30">
                  <c:v>0.10000000000000009</c:v>
                </c:pt>
                <c:pt idx="31">
                  <c:v>0.10000000000000009</c:v>
                </c:pt>
                <c:pt idx="32">
                  <c:v>0.10000000000000009</c:v>
                </c:pt>
                <c:pt idx="33">
                  <c:v>0.10000000000000009</c:v>
                </c:pt>
                <c:pt idx="34">
                  <c:v>0.10000000000000009</c:v>
                </c:pt>
                <c:pt idx="35">
                  <c:v>0.10000000000000009</c:v>
                </c:pt>
                <c:pt idx="36">
                  <c:v>0.10000000000000009</c:v>
                </c:pt>
                <c:pt idx="37">
                  <c:v>0.10000000000000009</c:v>
                </c:pt>
                <c:pt idx="38">
                  <c:v>0.10000000000000009</c:v>
                </c:pt>
                <c:pt idx="39">
                  <c:v>0.10000000000000009</c:v>
                </c:pt>
                <c:pt idx="40">
                  <c:v>0.10000000000000009</c:v>
                </c:pt>
                <c:pt idx="41">
                  <c:v>0.10000000000000009</c:v>
                </c:pt>
                <c:pt idx="42">
                  <c:v>0.10000000000000009</c:v>
                </c:pt>
                <c:pt idx="43">
                  <c:v>0.10000000000000009</c:v>
                </c:pt>
                <c:pt idx="44">
                  <c:v>0.10000000000000009</c:v>
                </c:pt>
                <c:pt idx="45">
                  <c:v>0.10000000000000009</c:v>
                </c:pt>
                <c:pt idx="46">
                  <c:v>0.10000000000000009</c:v>
                </c:pt>
                <c:pt idx="47">
                  <c:v>0.10000000000000009</c:v>
                </c:pt>
                <c:pt idx="48">
                  <c:v>0.10000000000000009</c:v>
                </c:pt>
                <c:pt idx="49">
                  <c:v>0.10000000000000009</c:v>
                </c:pt>
                <c:pt idx="50">
                  <c:v>0.10000000000000009</c:v>
                </c:pt>
                <c:pt idx="51">
                  <c:v>0.10000000000000009</c:v>
                </c:pt>
                <c:pt idx="52">
                  <c:v>0.10000000000000009</c:v>
                </c:pt>
                <c:pt idx="53">
                  <c:v>0.10000000000000009</c:v>
                </c:pt>
                <c:pt idx="54">
                  <c:v>0.10000000000000009</c:v>
                </c:pt>
                <c:pt idx="55">
                  <c:v>0.10000000000000009</c:v>
                </c:pt>
                <c:pt idx="56">
                  <c:v>0.10000000000000009</c:v>
                </c:pt>
                <c:pt idx="57">
                  <c:v>0.10000000000000009</c:v>
                </c:pt>
                <c:pt idx="58">
                  <c:v>0.10000000000000009</c:v>
                </c:pt>
                <c:pt idx="59">
                  <c:v>0.10000000000000009</c:v>
                </c:pt>
                <c:pt idx="60">
                  <c:v>0.10000000000000009</c:v>
                </c:pt>
                <c:pt idx="61">
                  <c:v>0.10000000000000009</c:v>
                </c:pt>
                <c:pt idx="62">
                  <c:v>0.10000000000000009</c:v>
                </c:pt>
                <c:pt idx="63">
                  <c:v>0.10000000000000009</c:v>
                </c:pt>
                <c:pt idx="64">
                  <c:v>0.10000000000000009</c:v>
                </c:pt>
                <c:pt idx="65">
                  <c:v>0.10000000000000009</c:v>
                </c:pt>
                <c:pt idx="66">
                  <c:v>0.10000000000000009</c:v>
                </c:pt>
                <c:pt idx="67">
                  <c:v>0.10000000000000009</c:v>
                </c:pt>
                <c:pt idx="68">
                  <c:v>0.10000000000000009</c:v>
                </c:pt>
                <c:pt idx="69">
                  <c:v>0.10000000000000009</c:v>
                </c:pt>
                <c:pt idx="70">
                  <c:v>0.10000000000000009</c:v>
                </c:pt>
                <c:pt idx="71">
                  <c:v>0.10000000000000009</c:v>
                </c:pt>
                <c:pt idx="72">
                  <c:v>0.10000000000000009</c:v>
                </c:pt>
                <c:pt idx="73">
                  <c:v>0.10000000000000009</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9-09D3-4271-B5F7-EA61E49BEECF}"/>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14287439613525"/>
          <c:y val="0.11058201058201056"/>
          <c:w val="0.79973405797101449"/>
          <c:h val="0.81335337301587307"/>
        </c:manualLayout>
      </c:layout>
      <c:barChart>
        <c:barDir val="col"/>
        <c:grouping val="stacked"/>
        <c:varyColors val="0"/>
        <c:ser>
          <c:idx val="0"/>
          <c:order val="0"/>
          <c:tx>
            <c:strRef>
              <c:f>年齢階層別_生活習慣病の状況!$K$30</c:f>
              <c:strCache>
                <c:ptCount val="1"/>
                <c:pt idx="0">
                  <c:v>生活習慣病医療費</c:v>
                </c:pt>
              </c:strCache>
            </c:strRef>
          </c:tx>
          <c:spPr>
            <a:solidFill>
              <a:srgbClr val="FFC000"/>
            </a:solidFill>
            <a:ln>
              <a:noFill/>
            </a:ln>
          </c:spPr>
          <c:invertIfNegative val="0"/>
          <c:dLbls>
            <c:dLbl>
              <c:idx val="0"/>
              <c:layout>
                <c:manualLayout>
                  <c:x val="0"/>
                  <c:y val="-7.55952380952380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E7-41FC-B6D7-F399909584AF}"/>
                </c:ext>
              </c:extLst>
            </c:dLbl>
            <c:dLbl>
              <c:idx val="1"/>
              <c:layout>
                <c:manualLayout>
                  <c:x val="-2.8119642953365897E-17"/>
                  <c:y val="-1.51190476190478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E7-41FC-B6D7-F399909584AF}"/>
                </c:ext>
              </c:extLst>
            </c:dLbl>
            <c:dLbl>
              <c:idx val="6"/>
              <c:layout>
                <c:manualLayout>
                  <c:x val="0"/>
                  <c:y val="-3.02380952380954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E7-41FC-B6D7-F399909584A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年齢階層別_生活習慣病の状況!$B$4:$B$10</c:f>
              <c:strCache>
                <c:ptCount val="7"/>
                <c:pt idx="0">
                  <c:v>65歳～69歳</c:v>
                </c:pt>
                <c:pt idx="1">
                  <c:v>70歳～74歳</c:v>
                </c:pt>
                <c:pt idx="2">
                  <c:v>75歳～79歳</c:v>
                </c:pt>
                <c:pt idx="3">
                  <c:v>80歳～84歳</c:v>
                </c:pt>
                <c:pt idx="4">
                  <c:v>85歳～89歳</c:v>
                </c:pt>
                <c:pt idx="5">
                  <c:v>90歳～94歳</c:v>
                </c:pt>
                <c:pt idx="6">
                  <c:v>95歳～</c:v>
                </c:pt>
              </c:strCache>
            </c:strRef>
          </c:cat>
          <c:val>
            <c:numRef>
              <c:f>年齢階層別_生活習慣病の状況!$E$4:$E$10</c:f>
              <c:numCache>
                <c:formatCode>General</c:formatCode>
                <c:ptCount val="7"/>
                <c:pt idx="0">
                  <c:v>768886218</c:v>
                </c:pt>
                <c:pt idx="1">
                  <c:v>3107144092</c:v>
                </c:pt>
                <c:pt idx="2">
                  <c:v>73630423082</c:v>
                </c:pt>
                <c:pt idx="3">
                  <c:v>75710314036</c:v>
                </c:pt>
                <c:pt idx="4">
                  <c:v>52291785544</c:v>
                </c:pt>
                <c:pt idx="5">
                  <c:v>25580600769</c:v>
                </c:pt>
                <c:pt idx="6">
                  <c:v>8228553407</c:v>
                </c:pt>
              </c:numCache>
            </c:numRef>
          </c:val>
          <c:extLst>
            <c:ext xmlns:c16="http://schemas.microsoft.com/office/drawing/2014/chart" uri="{C3380CC4-5D6E-409C-BE32-E72D297353CC}">
              <c16:uniqueId val="{00000003-6634-4790-B3F8-49E2D09EDCEE}"/>
            </c:ext>
          </c:extLst>
        </c:ser>
        <c:dLbls>
          <c:showLegendKey val="0"/>
          <c:showVal val="0"/>
          <c:showCatName val="0"/>
          <c:showSerName val="0"/>
          <c:showPercent val="0"/>
          <c:showBubbleSize val="0"/>
        </c:dLbls>
        <c:gapWidth val="150"/>
        <c:axId val="383315552"/>
        <c:axId val="383362032"/>
      </c:barChart>
      <c:lineChart>
        <c:grouping val="standard"/>
        <c:varyColors val="0"/>
        <c:ser>
          <c:idx val="2"/>
          <c:order val="1"/>
          <c:tx>
            <c:strRef>
              <c:f>年齢階層別_生活習慣病の状況!$K$31</c:f>
              <c:strCache>
                <c:ptCount val="1"/>
                <c:pt idx="0">
                  <c:v>生活習慣病患者割合</c:v>
                </c:pt>
              </c:strCache>
            </c:strRef>
          </c:tx>
          <c:spPr>
            <a:ln>
              <a:solidFill>
                <a:srgbClr val="D99694"/>
              </a:solidFill>
              <a:tailEnd w="med" len="med"/>
            </a:ln>
          </c:spPr>
          <c:marker>
            <c:symbol val="circle"/>
            <c:size val="5"/>
            <c:spPr>
              <a:solidFill>
                <a:srgbClr val="D99694"/>
              </a:solidFill>
              <a:ln>
                <a:noFill/>
              </a:ln>
            </c:spPr>
          </c:marker>
          <c:dPt>
            <c:idx val="0"/>
            <c:bubble3D val="0"/>
            <c:extLst>
              <c:ext xmlns:c16="http://schemas.microsoft.com/office/drawing/2014/chart" uri="{C3380CC4-5D6E-409C-BE32-E72D297353CC}">
                <c16:uniqueId val="{00000004-6634-4790-B3F8-49E2D09EDCEE}"/>
              </c:ext>
            </c:extLst>
          </c:dPt>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年齢階層別_生活習慣病の状況!$B$4:$B$10</c:f>
              <c:strCache>
                <c:ptCount val="7"/>
                <c:pt idx="0">
                  <c:v>65歳～69歳</c:v>
                </c:pt>
                <c:pt idx="1">
                  <c:v>70歳～74歳</c:v>
                </c:pt>
                <c:pt idx="2">
                  <c:v>75歳～79歳</c:v>
                </c:pt>
                <c:pt idx="3">
                  <c:v>80歳～84歳</c:v>
                </c:pt>
                <c:pt idx="4">
                  <c:v>85歳～89歳</c:v>
                </c:pt>
                <c:pt idx="5">
                  <c:v>90歳～94歳</c:v>
                </c:pt>
                <c:pt idx="6">
                  <c:v>95歳～</c:v>
                </c:pt>
              </c:strCache>
            </c:strRef>
          </c:cat>
          <c:val>
            <c:numRef>
              <c:f>年齢階層別_生活習慣病の状況!$G$4:$G$10</c:f>
              <c:numCache>
                <c:formatCode>0.0%</c:formatCode>
                <c:ptCount val="7"/>
                <c:pt idx="0">
                  <c:v>0.8286516853932584</c:v>
                </c:pt>
                <c:pt idx="1">
                  <c:v>0.83384364155950197</c:v>
                </c:pt>
                <c:pt idx="2">
                  <c:v>0.79986593052594335</c:v>
                </c:pt>
                <c:pt idx="3">
                  <c:v>0.86369519290671559</c:v>
                </c:pt>
                <c:pt idx="4">
                  <c:v>0.86583374593108386</c:v>
                </c:pt>
                <c:pt idx="5">
                  <c:v>0.82406296394216105</c:v>
                </c:pt>
                <c:pt idx="6">
                  <c:v>0.66982645237866101</c:v>
                </c:pt>
              </c:numCache>
            </c:numRef>
          </c:val>
          <c:smooth val="0"/>
          <c:extLst>
            <c:ext xmlns:c16="http://schemas.microsoft.com/office/drawing/2014/chart" uri="{C3380CC4-5D6E-409C-BE32-E72D297353CC}">
              <c16:uniqueId val="{0000000B-6634-4790-B3F8-49E2D09EDCEE}"/>
            </c:ext>
          </c:extLst>
        </c:ser>
        <c:dLbls>
          <c:showLegendKey val="0"/>
          <c:showVal val="0"/>
          <c:showCatName val="0"/>
          <c:showSerName val="0"/>
          <c:showPercent val="0"/>
          <c:showBubbleSize val="0"/>
        </c:dLbls>
        <c:marker val="1"/>
        <c:smooth val="0"/>
        <c:axId val="383364272"/>
        <c:axId val="383365392"/>
      </c:lineChart>
      <c:catAx>
        <c:axId val="383315552"/>
        <c:scaling>
          <c:orientation val="minMax"/>
        </c:scaling>
        <c:delete val="0"/>
        <c:axPos val="b"/>
        <c:numFmt formatCode="General" sourceLinked="0"/>
        <c:majorTickMark val="out"/>
        <c:minorTickMark val="none"/>
        <c:tickLblPos val="nextTo"/>
        <c:spPr>
          <a:ln>
            <a:solidFill>
              <a:srgbClr val="7F7F7F"/>
            </a:solidFill>
          </a:ln>
        </c:spPr>
        <c:txPr>
          <a:bodyPr/>
          <a:lstStyle/>
          <a:p>
            <a:pPr>
              <a:defRPr sz="1000"/>
            </a:pPr>
            <a:endParaRPr lang="ja-JP"/>
          </a:p>
        </c:txPr>
        <c:crossAx val="383362032"/>
        <c:crosses val="autoZero"/>
        <c:auto val="1"/>
        <c:lblAlgn val="ctr"/>
        <c:lblOffset val="100"/>
        <c:noMultiLvlLbl val="0"/>
      </c:catAx>
      <c:valAx>
        <c:axId val="383362032"/>
        <c:scaling>
          <c:orientation val="minMax"/>
        </c:scaling>
        <c:delete val="0"/>
        <c:axPos val="l"/>
        <c:majorGridlines>
          <c:spPr>
            <a:ln>
              <a:solidFill>
                <a:srgbClr val="D9D9D9"/>
              </a:solidFill>
            </a:ln>
          </c:spPr>
        </c:majorGridlines>
        <c:title>
          <c:tx>
            <c:rich>
              <a:bodyPr rot="0" vert="horz"/>
              <a:lstStyle/>
              <a:p>
                <a:pPr algn="l">
                  <a:defRPr/>
                </a:pPr>
                <a:r>
                  <a:rPr lang="ja-JP" altLang="en-US"/>
                  <a:t>医療費</a:t>
                </a:r>
                <a:r>
                  <a:rPr lang="en-US" altLang="ja-JP"/>
                  <a:t>(</a:t>
                </a:r>
                <a:r>
                  <a:rPr lang="ja-JP" altLang="en-US"/>
                  <a:t>円</a:t>
                </a:r>
                <a:r>
                  <a:rPr lang="en-US" altLang="ja-JP"/>
                  <a:t>)</a:t>
                </a:r>
                <a:endParaRPr lang="ja-JP" altLang="en-US"/>
              </a:p>
            </c:rich>
          </c:tx>
          <c:layout>
            <c:manualLayout>
              <c:xMode val="edge"/>
              <c:yMode val="edge"/>
              <c:x val="1.7393953055331965E-2"/>
              <c:y val="1.9272590926134238E-2"/>
            </c:manualLayout>
          </c:layout>
          <c:overlay val="0"/>
        </c:title>
        <c:numFmt formatCode="General" sourceLinked="1"/>
        <c:majorTickMark val="out"/>
        <c:minorTickMark val="none"/>
        <c:tickLblPos val="nextTo"/>
        <c:spPr>
          <a:ln>
            <a:solidFill>
              <a:srgbClr val="7F7F7F"/>
            </a:solidFill>
          </a:ln>
        </c:spPr>
        <c:crossAx val="383315552"/>
        <c:crosses val="autoZero"/>
        <c:crossBetween val="between"/>
      </c:valAx>
      <c:valAx>
        <c:axId val="383365392"/>
        <c:scaling>
          <c:orientation val="minMax"/>
          <c:min val="0"/>
        </c:scaling>
        <c:delete val="0"/>
        <c:axPos val="r"/>
        <c:title>
          <c:tx>
            <c:rich>
              <a:bodyPr rot="0" vert="horz"/>
              <a:lstStyle/>
              <a:p>
                <a:pPr algn="l">
                  <a:defRPr sz="1000"/>
                </a:pPr>
                <a:r>
                  <a:rPr lang="ja-JP" altLang="en-US" sz="1000" b="1" i="0" baseline="0">
                    <a:effectLst/>
                  </a:rPr>
                  <a:t>患者割合</a:t>
                </a:r>
                <a:r>
                  <a:rPr lang="en-US" altLang="ja-JP" sz="1000" b="1" i="0" baseline="0">
                    <a:effectLst/>
                  </a:rPr>
                  <a:t>(%)</a:t>
                </a:r>
                <a:r>
                  <a:rPr lang="ja-JP" altLang="en-US" sz="1000" b="1" i="0" baseline="0">
                    <a:effectLst/>
                  </a:rPr>
                  <a:t>　</a:t>
                </a:r>
                <a:endParaRPr lang="ja-JP" altLang="en-US" sz="1000"/>
              </a:p>
            </c:rich>
          </c:tx>
          <c:layout>
            <c:manualLayout>
              <c:xMode val="edge"/>
              <c:yMode val="edge"/>
              <c:x val="0.90611300270358974"/>
              <c:y val="1.7949804467212681E-2"/>
            </c:manualLayout>
          </c:layout>
          <c:overlay val="0"/>
        </c:title>
        <c:numFmt formatCode="0.0%" sourceLinked="1"/>
        <c:majorTickMark val="out"/>
        <c:minorTickMark val="none"/>
        <c:tickLblPos val="nextTo"/>
        <c:spPr>
          <a:ln>
            <a:solidFill>
              <a:srgbClr val="7F7F7F"/>
            </a:solidFill>
          </a:ln>
        </c:spPr>
        <c:crossAx val="383364272"/>
        <c:crosses val="max"/>
        <c:crossBetween val="between"/>
      </c:valAx>
      <c:catAx>
        <c:axId val="383364272"/>
        <c:scaling>
          <c:orientation val="minMax"/>
        </c:scaling>
        <c:delete val="1"/>
        <c:axPos val="b"/>
        <c:numFmt formatCode="General" sourceLinked="1"/>
        <c:majorTickMark val="out"/>
        <c:minorTickMark val="none"/>
        <c:tickLblPos val="nextTo"/>
        <c:crossAx val="383365392"/>
        <c:crosses val="autoZero"/>
        <c:auto val="1"/>
        <c:lblAlgn val="ctr"/>
        <c:lblOffset val="100"/>
        <c:noMultiLvlLbl val="0"/>
      </c:catAx>
      <c:spPr>
        <a:ln>
          <a:solidFill>
            <a:srgbClr val="7F7F7F"/>
          </a:solidFill>
        </a:ln>
      </c:spPr>
    </c:plotArea>
    <c:legend>
      <c:legendPos val="t"/>
      <c:layout>
        <c:manualLayout>
          <c:xMode val="edge"/>
          <c:yMode val="edge"/>
          <c:x val="0.17445758547008544"/>
          <c:y val="3.968253968253968E-2"/>
          <c:w val="0.69586025641025639"/>
          <c:h val="4.2063492063492067E-2"/>
        </c:manualLayout>
      </c:layout>
      <c:overlay val="0"/>
      <c:spPr>
        <a:ln w="9525">
          <a:solidFill>
            <a:srgbClr val="7F7F7F"/>
          </a:solidFill>
        </a:ln>
      </c:spPr>
      <c:txPr>
        <a:bodyPr/>
        <a:lstStyle/>
        <a:p>
          <a:pPr>
            <a:defRPr baseline="0"/>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市区町村別_生活習慣病疾病別の医療費!$AQ$3</c:f>
              <c:strCache>
                <c:ptCount val="1"/>
                <c:pt idx="0">
                  <c:v>前年度との差分(脳内出血)</c:v>
                </c:pt>
              </c:strCache>
            </c:strRef>
          </c:tx>
          <c:spPr>
            <a:solidFill>
              <a:schemeClr val="accent1"/>
            </a:solidFill>
            <a:ln>
              <a:noFill/>
            </a:ln>
          </c:spPr>
          <c:invertIfNegative val="0"/>
          <c:dLbls>
            <c:dLbl>
              <c:idx val="22"/>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4E-4F21-862A-E4127760CC57}"/>
                </c:ext>
              </c:extLst>
            </c:dLbl>
            <c:dLbl>
              <c:idx val="35"/>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4E-4F21-862A-E4127760CC57}"/>
                </c:ext>
              </c:extLst>
            </c:dLbl>
            <c:dLbl>
              <c:idx val="39"/>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4E-4F21-862A-E4127760CC57}"/>
                </c:ext>
              </c:extLst>
            </c:dLbl>
            <c:dLbl>
              <c:idx val="57"/>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4E-4F21-862A-E4127760CC57}"/>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市区町村別_生活習慣病疾病別の医療費!$AQ$4:$AQ$77</c:f>
              <c:numCache>
                <c:formatCode>General</c:formatCode>
                <c:ptCount val="74"/>
                <c:pt idx="0">
                  <c:v>0.10000000000000009</c:v>
                </c:pt>
                <c:pt idx="1">
                  <c:v>-0.90000000000000013</c:v>
                </c:pt>
                <c:pt idx="2">
                  <c:v>0.70000000000000029</c:v>
                </c:pt>
                <c:pt idx="3">
                  <c:v>1.0000000000000002</c:v>
                </c:pt>
                <c:pt idx="4">
                  <c:v>1.0000000000000002</c:v>
                </c:pt>
                <c:pt idx="5">
                  <c:v>0.10000000000000009</c:v>
                </c:pt>
                <c:pt idx="6">
                  <c:v>-0.7</c:v>
                </c:pt>
                <c:pt idx="7">
                  <c:v>-1.2999999999999998</c:v>
                </c:pt>
                <c:pt idx="8">
                  <c:v>-2.2000000000000006</c:v>
                </c:pt>
                <c:pt idx="9">
                  <c:v>2.8000000000000003</c:v>
                </c:pt>
                <c:pt idx="10">
                  <c:v>-0.8999999999999998</c:v>
                </c:pt>
                <c:pt idx="11">
                  <c:v>-0.20000000000000018</c:v>
                </c:pt>
                <c:pt idx="12">
                  <c:v>0.40000000000000036</c:v>
                </c:pt>
                <c:pt idx="13">
                  <c:v>1.4999999999999996</c:v>
                </c:pt>
                <c:pt idx="14">
                  <c:v>0.59999999999999987</c:v>
                </c:pt>
                <c:pt idx="15">
                  <c:v>-0.8</c:v>
                </c:pt>
                <c:pt idx="16">
                  <c:v>-0.20000000000000018</c:v>
                </c:pt>
                <c:pt idx="17">
                  <c:v>-0.7</c:v>
                </c:pt>
                <c:pt idx="18">
                  <c:v>0.7</c:v>
                </c:pt>
                <c:pt idx="19">
                  <c:v>-0.40000000000000036</c:v>
                </c:pt>
                <c:pt idx="20">
                  <c:v>1.7999999999999996</c:v>
                </c:pt>
                <c:pt idx="21">
                  <c:v>-0.40000000000000036</c:v>
                </c:pt>
                <c:pt idx="22">
                  <c:v>-0.10000000000000009</c:v>
                </c:pt>
                <c:pt idx="23">
                  <c:v>-0.30000000000000027</c:v>
                </c:pt>
                <c:pt idx="24">
                  <c:v>-1.7000000000000002</c:v>
                </c:pt>
                <c:pt idx="25">
                  <c:v>-0.49999999999999978</c:v>
                </c:pt>
                <c:pt idx="26">
                  <c:v>-0.49999999999999978</c:v>
                </c:pt>
                <c:pt idx="27">
                  <c:v>-0.99999999999999956</c:v>
                </c:pt>
                <c:pt idx="28">
                  <c:v>0.10000000000000009</c:v>
                </c:pt>
                <c:pt idx="29">
                  <c:v>0.90000000000000013</c:v>
                </c:pt>
                <c:pt idx="30">
                  <c:v>-1.4</c:v>
                </c:pt>
                <c:pt idx="31">
                  <c:v>-0.90000000000000013</c:v>
                </c:pt>
                <c:pt idx="32">
                  <c:v>0.10000000000000009</c:v>
                </c:pt>
                <c:pt idx="33">
                  <c:v>0</c:v>
                </c:pt>
                <c:pt idx="34">
                  <c:v>-0.60000000000000053</c:v>
                </c:pt>
                <c:pt idx="35">
                  <c:v>-0.10000000000000009</c:v>
                </c:pt>
                <c:pt idx="36">
                  <c:v>0</c:v>
                </c:pt>
                <c:pt idx="37">
                  <c:v>-1.2</c:v>
                </c:pt>
                <c:pt idx="38">
                  <c:v>-0.20000000000000018</c:v>
                </c:pt>
                <c:pt idx="39">
                  <c:v>-0.10000000000000009</c:v>
                </c:pt>
                <c:pt idx="40">
                  <c:v>-0.30000000000000027</c:v>
                </c:pt>
                <c:pt idx="41">
                  <c:v>-0.40000000000000036</c:v>
                </c:pt>
                <c:pt idx="42">
                  <c:v>-0.90000000000000013</c:v>
                </c:pt>
                <c:pt idx="43">
                  <c:v>0.49999999999999978</c:v>
                </c:pt>
                <c:pt idx="44">
                  <c:v>0.40000000000000036</c:v>
                </c:pt>
                <c:pt idx="45">
                  <c:v>-0.8</c:v>
                </c:pt>
                <c:pt idx="46">
                  <c:v>0</c:v>
                </c:pt>
                <c:pt idx="47">
                  <c:v>-0.59999999999999987</c:v>
                </c:pt>
                <c:pt idx="48">
                  <c:v>1.1999999999999997</c:v>
                </c:pt>
                <c:pt idx="49">
                  <c:v>1.1000000000000003</c:v>
                </c:pt>
                <c:pt idx="50">
                  <c:v>-0.7</c:v>
                </c:pt>
                <c:pt idx="51">
                  <c:v>-0.49999999999999978</c:v>
                </c:pt>
                <c:pt idx="52">
                  <c:v>-1.9999999999999998</c:v>
                </c:pt>
                <c:pt idx="53">
                  <c:v>-0.50000000000000011</c:v>
                </c:pt>
                <c:pt idx="54">
                  <c:v>0.90000000000000047</c:v>
                </c:pt>
                <c:pt idx="55">
                  <c:v>0.90000000000000013</c:v>
                </c:pt>
                <c:pt idx="56">
                  <c:v>0.99999999999999956</c:v>
                </c:pt>
                <c:pt idx="57">
                  <c:v>-0.10000000000000009</c:v>
                </c:pt>
                <c:pt idx="58">
                  <c:v>-0.49999999999999978</c:v>
                </c:pt>
                <c:pt idx="59">
                  <c:v>0.20000000000000018</c:v>
                </c:pt>
                <c:pt idx="60">
                  <c:v>1.9999999999999998</c:v>
                </c:pt>
                <c:pt idx="61">
                  <c:v>-0.70000000000000062</c:v>
                </c:pt>
                <c:pt idx="62">
                  <c:v>-0.30000000000000027</c:v>
                </c:pt>
                <c:pt idx="63">
                  <c:v>-0.90000000000000013</c:v>
                </c:pt>
                <c:pt idx="64">
                  <c:v>0</c:v>
                </c:pt>
                <c:pt idx="65">
                  <c:v>-1.9999999999999998</c:v>
                </c:pt>
                <c:pt idx="66">
                  <c:v>-0.80000000000000071</c:v>
                </c:pt>
                <c:pt idx="67">
                  <c:v>1.5</c:v>
                </c:pt>
                <c:pt idx="68">
                  <c:v>1.1000000000000003</c:v>
                </c:pt>
                <c:pt idx="69">
                  <c:v>1.6</c:v>
                </c:pt>
                <c:pt idx="70">
                  <c:v>1.5</c:v>
                </c:pt>
                <c:pt idx="71">
                  <c:v>0.99999999999999956</c:v>
                </c:pt>
                <c:pt idx="72">
                  <c:v>-2.7</c:v>
                </c:pt>
                <c:pt idx="73">
                  <c:v>-2.3000000000000007</c:v>
                </c:pt>
              </c:numCache>
            </c:numRef>
          </c:val>
          <c:extLst>
            <c:ext xmlns:c16="http://schemas.microsoft.com/office/drawing/2014/chart" uri="{C3380CC4-5D6E-409C-BE32-E72D297353CC}">
              <c16:uniqueId val="{00000000-1BEF-410B-A2BD-15685DBE9F24}"/>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1BEF-410B-A2BD-15685DBE9F24}"/>
              </c:ext>
            </c:extLst>
          </c:dPt>
          <c:dLbls>
            <c:dLbl>
              <c:idx val="0"/>
              <c:layout>
                <c:manualLayout>
                  <c:x val="-0.28906020558002937"/>
                  <c:y val="-0.86966973701131689"/>
                </c:manualLayout>
              </c:layout>
              <c:tx>
                <c:rich>
                  <a:bodyPr/>
                  <a:lstStyle/>
                  <a:p>
                    <a:pPr>
                      <a:defRPr sz="800"/>
                    </a:pPr>
                    <a:fld id="{CC6698B2-3213-4553-BF3D-285B83313B30}" type="SERIESNAME">
                      <a:rPr lang="ja-JP" altLang="en-US" sz="1000">
                        <a:solidFill>
                          <a:sysClr val="windowText" lastClr="000000"/>
                        </a:solidFill>
                      </a:rPr>
                      <a:pPr>
                        <a:defRPr sz="800"/>
                      </a:pPr>
                      <a:t>[系列名]</a:t>
                    </a:fld>
                    <a:r>
                      <a:rPr lang="ja-JP" altLang="en-US" sz="1000" baseline="0">
                        <a:solidFill>
                          <a:sysClr val="windowText" lastClr="000000"/>
                        </a:solidFill>
                      </a:rPr>
                      <a:t>
</a:t>
                    </a:r>
                    <a:fld id="{77901543-651B-4857-8C8F-E039C9952428}" type="XVALUE">
                      <a:rPr lang="en-US" altLang="ja-JP" sz="1000" baseline="0">
                        <a:solidFill>
                          <a:srgbClr val="FF0000"/>
                        </a:solidFill>
                      </a:rPr>
                      <a:pPr>
                        <a:defRPr sz="800"/>
                      </a:pPr>
                      <a:t>[X 値]</a:t>
                    </a:fld>
                    <a:endParaRPr lang="ja-JP" altLang="en-US" sz="1000" baseline="0">
                      <a:solidFill>
                        <a:sysClr val="windowText" lastClr="000000"/>
                      </a:solidFill>
                    </a:endParaRPr>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1BEF-410B-A2BD-15685DBE9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市区町村別_生活習慣病疾病別の医療費!$BV$4:$BV$77</c:f>
              <c:numCache>
                <c:formatCode>General</c:formatCode>
                <c:ptCount val="74"/>
                <c:pt idx="0">
                  <c:v>-0.19999999999999948</c:v>
                </c:pt>
                <c:pt idx="1">
                  <c:v>-0.19999999999999948</c:v>
                </c:pt>
                <c:pt idx="2">
                  <c:v>-0.19999999999999948</c:v>
                </c:pt>
                <c:pt idx="3">
                  <c:v>-0.19999999999999948</c:v>
                </c:pt>
                <c:pt idx="4">
                  <c:v>-0.19999999999999948</c:v>
                </c:pt>
                <c:pt idx="5">
                  <c:v>-0.19999999999999948</c:v>
                </c:pt>
                <c:pt idx="6">
                  <c:v>-0.19999999999999948</c:v>
                </c:pt>
                <c:pt idx="7">
                  <c:v>-0.19999999999999948</c:v>
                </c:pt>
                <c:pt idx="8">
                  <c:v>-0.19999999999999948</c:v>
                </c:pt>
                <c:pt idx="9">
                  <c:v>-0.19999999999999948</c:v>
                </c:pt>
                <c:pt idx="10">
                  <c:v>-0.19999999999999948</c:v>
                </c:pt>
                <c:pt idx="11">
                  <c:v>-0.19999999999999948</c:v>
                </c:pt>
                <c:pt idx="12">
                  <c:v>-0.19999999999999948</c:v>
                </c:pt>
                <c:pt idx="13">
                  <c:v>-0.19999999999999948</c:v>
                </c:pt>
                <c:pt idx="14">
                  <c:v>-0.19999999999999948</c:v>
                </c:pt>
                <c:pt idx="15">
                  <c:v>-0.19999999999999948</c:v>
                </c:pt>
                <c:pt idx="16">
                  <c:v>-0.19999999999999948</c:v>
                </c:pt>
                <c:pt idx="17">
                  <c:v>-0.19999999999999948</c:v>
                </c:pt>
                <c:pt idx="18">
                  <c:v>-0.19999999999999948</c:v>
                </c:pt>
                <c:pt idx="19">
                  <c:v>-0.19999999999999948</c:v>
                </c:pt>
                <c:pt idx="20">
                  <c:v>-0.19999999999999948</c:v>
                </c:pt>
                <c:pt idx="21">
                  <c:v>-0.19999999999999948</c:v>
                </c:pt>
                <c:pt idx="22">
                  <c:v>-0.19999999999999948</c:v>
                </c:pt>
                <c:pt idx="23">
                  <c:v>-0.19999999999999948</c:v>
                </c:pt>
                <c:pt idx="24">
                  <c:v>-0.19999999999999948</c:v>
                </c:pt>
                <c:pt idx="25">
                  <c:v>-0.19999999999999948</c:v>
                </c:pt>
                <c:pt idx="26">
                  <c:v>-0.19999999999999948</c:v>
                </c:pt>
                <c:pt idx="27">
                  <c:v>-0.19999999999999948</c:v>
                </c:pt>
                <c:pt idx="28">
                  <c:v>-0.19999999999999948</c:v>
                </c:pt>
                <c:pt idx="29">
                  <c:v>-0.19999999999999948</c:v>
                </c:pt>
                <c:pt idx="30">
                  <c:v>-0.19999999999999948</c:v>
                </c:pt>
                <c:pt idx="31">
                  <c:v>-0.19999999999999948</c:v>
                </c:pt>
                <c:pt idx="32">
                  <c:v>-0.19999999999999948</c:v>
                </c:pt>
                <c:pt idx="33">
                  <c:v>-0.19999999999999948</c:v>
                </c:pt>
                <c:pt idx="34">
                  <c:v>-0.19999999999999948</c:v>
                </c:pt>
                <c:pt idx="35">
                  <c:v>-0.19999999999999948</c:v>
                </c:pt>
                <c:pt idx="36">
                  <c:v>-0.19999999999999948</c:v>
                </c:pt>
                <c:pt idx="37">
                  <c:v>-0.19999999999999948</c:v>
                </c:pt>
                <c:pt idx="38">
                  <c:v>-0.19999999999999948</c:v>
                </c:pt>
                <c:pt idx="39">
                  <c:v>-0.19999999999999948</c:v>
                </c:pt>
                <c:pt idx="40">
                  <c:v>-0.19999999999999948</c:v>
                </c:pt>
                <c:pt idx="41">
                  <c:v>-0.19999999999999948</c:v>
                </c:pt>
                <c:pt idx="42">
                  <c:v>-0.19999999999999948</c:v>
                </c:pt>
                <c:pt idx="43">
                  <c:v>-0.19999999999999948</c:v>
                </c:pt>
                <c:pt idx="44">
                  <c:v>-0.19999999999999948</c:v>
                </c:pt>
                <c:pt idx="45">
                  <c:v>-0.19999999999999948</c:v>
                </c:pt>
                <c:pt idx="46">
                  <c:v>-0.19999999999999948</c:v>
                </c:pt>
                <c:pt idx="47">
                  <c:v>-0.19999999999999948</c:v>
                </c:pt>
                <c:pt idx="48">
                  <c:v>-0.19999999999999948</c:v>
                </c:pt>
                <c:pt idx="49">
                  <c:v>-0.19999999999999948</c:v>
                </c:pt>
                <c:pt idx="50">
                  <c:v>-0.19999999999999948</c:v>
                </c:pt>
                <c:pt idx="51">
                  <c:v>-0.19999999999999948</c:v>
                </c:pt>
                <c:pt idx="52">
                  <c:v>-0.19999999999999948</c:v>
                </c:pt>
                <c:pt idx="53">
                  <c:v>-0.19999999999999948</c:v>
                </c:pt>
                <c:pt idx="54">
                  <c:v>-0.19999999999999948</c:v>
                </c:pt>
                <c:pt idx="55">
                  <c:v>-0.19999999999999948</c:v>
                </c:pt>
                <c:pt idx="56">
                  <c:v>-0.19999999999999948</c:v>
                </c:pt>
                <c:pt idx="57">
                  <c:v>-0.19999999999999948</c:v>
                </c:pt>
                <c:pt idx="58">
                  <c:v>-0.19999999999999948</c:v>
                </c:pt>
                <c:pt idx="59">
                  <c:v>-0.19999999999999948</c:v>
                </c:pt>
                <c:pt idx="60">
                  <c:v>-0.19999999999999948</c:v>
                </c:pt>
                <c:pt idx="61">
                  <c:v>-0.19999999999999948</c:v>
                </c:pt>
                <c:pt idx="62">
                  <c:v>-0.19999999999999948</c:v>
                </c:pt>
                <c:pt idx="63">
                  <c:v>-0.19999999999999948</c:v>
                </c:pt>
                <c:pt idx="64">
                  <c:v>-0.19999999999999948</c:v>
                </c:pt>
                <c:pt idx="65">
                  <c:v>-0.19999999999999948</c:v>
                </c:pt>
                <c:pt idx="66">
                  <c:v>-0.19999999999999948</c:v>
                </c:pt>
                <c:pt idx="67">
                  <c:v>-0.19999999999999948</c:v>
                </c:pt>
                <c:pt idx="68">
                  <c:v>-0.19999999999999948</c:v>
                </c:pt>
                <c:pt idx="69">
                  <c:v>-0.19999999999999948</c:v>
                </c:pt>
                <c:pt idx="70">
                  <c:v>-0.19999999999999948</c:v>
                </c:pt>
                <c:pt idx="71">
                  <c:v>-0.19999999999999948</c:v>
                </c:pt>
                <c:pt idx="72">
                  <c:v>-0.19999999999999948</c:v>
                </c:pt>
                <c:pt idx="73">
                  <c:v>-0.19999999999999948</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1BEF-410B-A2BD-15685DBE9F24}"/>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市区町村別_生活習慣病疾病別の医療費!$AT$3</c:f>
              <c:strCache>
                <c:ptCount val="1"/>
                <c:pt idx="0">
                  <c:v>前年度との差分(脳梗塞)</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市区町村別_生活習慣病疾病別の医療費!$AT$4:$AT$77</c:f>
              <c:numCache>
                <c:formatCode>General</c:formatCode>
                <c:ptCount val="74"/>
                <c:pt idx="0">
                  <c:v>-0.40000000000000036</c:v>
                </c:pt>
                <c:pt idx="1">
                  <c:v>3.4000000000000004</c:v>
                </c:pt>
                <c:pt idx="2">
                  <c:v>2.2999999999999994</c:v>
                </c:pt>
                <c:pt idx="3">
                  <c:v>0.9000000000000008</c:v>
                </c:pt>
                <c:pt idx="4">
                  <c:v>-2.0999999999999992</c:v>
                </c:pt>
                <c:pt idx="5">
                  <c:v>0.20000000000000018</c:v>
                </c:pt>
                <c:pt idx="6">
                  <c:v>-0.70000000000000062</c:v>
                </c:pt>
                <c:pt idx="7">
                  <c:v>-1.0000000000000009</c:v>
                </c:pt>
                <c:pt idx="8">
                  <c:v>-0.30000000000000027</c:v>
                </c:pt>
                <c:pt idx="9">
                  <c:v>-0.99999999999999811</c:v>
                </c:pt>
                <c:pt idx="10">
                  <c:v>-0.69999999999999785</c:v>
                </c:pt>
                <c:pt idx="11">
                  <c:v>-4.6999999999999984</c:v>
                </c:pt>
                <c:pt idx="12">
                  <c:v>-0.99999999999999811</c:v>
                </c:pt>
                <c:pt idx="13">
                  <c:v>0.10000000000000009</c:v>
                </c:pt>
                <c:pt idx="14">
                  <c:v>-2.1999999999999993</c:v>
                </c:pt>
                <c:pt idx="15">
                  <c:v>1.5000000000000013</c:v>
                </c:pt>
                <c:pt idx="16">
                  <c:v>0.80000000000000071</c:v>
                </c:pt>
                <c:pt idx="17">
                  <c:v>1.6000000000000014</c:v>
                </c:pt>
                <c:pt idx="18">
                  <c:v>-2.8</c:v>
                </c:pt>
                <c:pt idx="19">
                  <c:v>-2.4000000000000021</c:v>
                </c:pt>
                <c:pt idx="20">
                  <c:v>1.0000000000000009</c:v>
                </c:pt>
                <c:pt idx="21">
                  <c:v>-0.40000000000000036</c:v>
                </c:pt>
                <c:pt idx="22">
                  <c:v>1.1999999999999984</c:v>
                </c:pt>
                <c:pt idx="23">
                  <c:v>-1.3999999999999986</c:v>
                </c:pt>
                <c:pt idx="24">
                  <c:v>-2.6999999999999997</c:v>
                </c:pt>
                <c:pt idx="25">
                  <c:v>-0.10000000000000009</c:v>
                </c:pt>
                <c:pt idx="26">
                  <c:v>-0.9000000000000008</c:v>
                </c:pt>
                <c:pt idx="27">
                  <c:v>-0.30000000000000027</c:v>
                </c:pt>
                <c:pt idx="28">
                  <c:v>1.4999999999999987</c:v>
                </c:pt>
                <c:pt idx="29">
                  <c:v>-0.70000000000000062</c:v>
                </c:pt>
                <c:pt idx="30">
                  <c:v>0.70000000000000062</c:v>
                </c:pt>
                <c:pt idx="31">
                  <c:v>-0.89999999999999802</c:v>
                </c:pt>
                <c:pt idx="32">
                  <c:v>-0.30000000000000027</c:v>
                </c:pt>
                <c:pt idx="33">
                  <c:v>0.30000000000000027</c:v>
                </c:pt>
                <c:pt idx="34">
                  <c:v>-0.40000000000000036</c:v>
                </c:pt>
                <c:pt idx="35">
                  <c:v>-3.7000000000000006</c:v>
                </c:pt>
                <c:pt idx="36">
                  <c:v>-1.5999999999999988</c:v>
                </c:pt>
                <c:pt idx="37">
                  <c:v>-1.5000000000000013</c:v>
                </c:pt>
                <c:pt idx="38">
                  <c:v>0.30000000000000027</c:v>
                </c:pt>
                <c:pt idx="39">
                  <c:v>-0.60000000000000053</c:v>
                </c:pt>
                <c:pt idx="40">
                  <c:v>0.99999999999999811</c:v>
                </c:pt>
                <c:pt idx="41">
                  <c:v>-0.60000000000000053</c:v>
                </c:pt>
                <c:pt idx="42">
                  <c:v>2.7000000000000024</c:v>
                </c:pt>
                <c:pt idx="43">
                  <c:v>-0.50000000000000044</c:v>
                </c:pt>
                <c:pt idx="44">
                  <c:v>-1.899999999999999</c:v>
                </c:pt>
                <c:pt idx="45">
                  <c:v>-1.0999999999999983</c:v>
                </c:pt>
                <c:pt idx="46">
                  <c:v>-0.30000000000000027</c:v>
                </c:pt>
                <c:pt idx="47">
                  <c:v>0.50000000000000044</c:v>
                </c:pt>
                <c:pt idx="48">
                  <c:v>0.70000000000000062</c:v>
                </c:pt>
                <c:pt idx="49">
                  <c:v>1.5999999999999988</c:v>
                </c:pt>
                <c:pt idx="50">
                  <c:v>-9.9999999999997313E-2</c:v>
                </c:pt>
                <c:pt idx="51">
                  <c:v>-0.70000000000000062</c:v>
                </c:pt>
                <c:pt idx="52">
                  <c:v>-2.0000000000000018</c:v>
                </c:pt>
                <c:pt idx="53">
                  <c:v>-0.40000000000000036</c:v>
                </c:pt>
                <c:pt idx="54">
                  <c:v>1.2999999999999985</c:v>
                </c:pt>
                <c:pt idx="55">
                  <c:v>1.0000000000000009</c:v>
                </c:pt>
                <c:pt idx="56">
                  <c:v>-0.60000000000000053</c:v>
                </c:pt>
                <c:pt idx="57">
                  <c:v>-0.89999999999999802</c:v>
                </c:pt>
                <c:pt idx="58">
                  <c:v>-0.79999999999999793</c:v>
                </c:pt>
                <c:pt idx="59">
                  <c:v>-0.80000000000000071</c:v>
                </c:pt>
                <c:pt idx="60">
                  <c:v>1.4999999999999987</c:v>
                </c:pt>
                <c:pt idx="61">
                  <c:v>2.8</c:v>
                </c:pt>
                <c:pt idx="62">
                  <c:v>-0.89999999999999802</c:v>
                </c:pt>
                <c:pt idx="63">
                  <c:v>0.80000000000000071</c:v>
                </c:pt>
                <c:pt idx="64">
                  <c:v>-4.1999999999999984</c:v>
                </c:pt>
                <c:pt idx="65">
                  <c:v>-0.20000000000000018</c:v>
                </c:pt>
                <c:pt idx="66">
                  <c:v>6.2</c:v>
                </c:pt>
                <c:pt idx="67">
                  <c:v>-2.9000000000000026</c:v>
                </c:pt>
                <c:pt idx="68">
                  <c:v>-3.2</c:v>
                </c:pt>
                <c:pt idx="69">
                  <c:v>5.2</c:v>
                </c:pt>
                <c:pt idx="70">
                  <c:v>-1.9999999999999991</c:v>
                </c:pt>
                <c:pt idx="71">
                  <c:v>-0.20000000000000018</c:v>
                </c:pt>
                <c:pt idx="72">
                  <c:v>1.7999999999999989</c:v>
                </c:pt>
                <c:pt idx="73">
                  <c:v>0.30000000000000027</c:v>
                </c:pt>
              </c:numCache>
            </c:numRef>
          </c:val>
          <c:extLst>
            <c:ext xmlns:c16="http://schemas.microsoft.com/office/drawing/2014/chart" uri="{C3380CC4-5D6E-409C-BE32-E72D297353CC}">
              <c16:uniqueId val="{0000000A-8661-467F-970F-9D0F136BDE69}"/>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B-8661-467F-970F-9D0F136BDE69}"/>
              </c:ext>
            </c:extLst>
          </c:dPt>
          <c:dLbls>
            <c:dLbl>
              <c:idx val="0"/>
              <c:layout>
                <c:manualLayout>
                  <c:x val="-0.21135584924131182"/>
                  <c:y val="-0.86966973701131689"/>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solidFill>
                          <a:srgbClr val="FF0000"/>
                        </a:solidFill>
                      </a:rPr>
                      <a:pPr>
                        <a:defRPr sz="800"/>
                      </a:pPr>
                      <a:t>[X 値]</a:t>
                    </a:fld>
                    <a:endParaRPr lang="ja-JP" altLang="en-US" sz="1000" baseline="0"/>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C-8661-467F-970F-9D0F136BDE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市区町村別_生活習慣病疾病別の医療費!$BY$4:$BY$77</c:f>
              <c:numCache>
                <c:formatCode>General</c:formatCode>
                <c:ptCount val="74"/>
                <c:pt idx="0">
                  <c:v>-0.20000000000000018</c:v>
                </c:pt>
                <c:pt idx="1">
                  <c:v>-0.20000000000000018</c:v>
                </c:pt>
                <c:pt idx="2">
                  <c:v>-0.20000000000000018</c:v>
                </c:pt>
                <c:pt idx="3">
                  <c:v>-0.20000000000000018</c:v>
                </c:pt>
                <c:pt idx="4">
                  <c:v>-0.20000000000000018</c:v>
                </c:pt>
                <c:pt idx="5">
                  <c:v>-0.20000000000000018</c:v>
                </c:pt>
                <c:pt idx="6">
                  <c:v>-0.20000000000000018</c:v>
                </c:pt>
                <c:pt idx="7">
                  <c:v>-0.20000000000000018</c:v>
                </c:pt>
                <c:pt idx="8">
                  <c:v>-0.20000000000000018</c:v>
                </c:pt>
                <c:pt idx="9">
                  <c:v>-0.20000000000000018</c:v>
                </c:pt>
                <c:pt idx="10">
                  <c:v>-0.20000000000000018</c:v>
                </c:pt>
                <c:pt idx="11">
                  <c:v>-0.20000000000000018</c:v>
                </c:pt>
                <c:pt idx="12">
                  <c:v>-0.20000000000000018</c:v>
                </c:pt>
                <c:pt idx="13">
                  <c:v>-0.20000000000000018</c:v>
                </c:pt>
                <c:pt idx="14">
                  <c:v>-0.20000000000000018</c:v>
                </c:pt>
                <c:pt idx="15">
                  <c:v>-0.20000000000000018</c:v>
                </c:pt>
                <c:pt idx="16">
                  <c:v>-0.20000000000000018</c:v>
                </c:pt>
                <c:pt idx="17">
                  <c:v>-0.20000000000000018</c:v>
                </c:pt>
                <c:pt idx="18">
                  <c:v>-0.20000000000000018</c:v>
                </c:pt>
                <c:pt idx="19">
                  <c:v>-0.20000000000000018</c:v>
                </c:pt>
                <c:pt idx="20">
                  <c:v>-0.20000000000000018</c:v>
                </c:pt>
                <c:pt idx="21">
                  <c:v>-0.20000000000000018</c:v>
                </c:pt>
                <c:pt idx="22">
                  <c:v>-0.20000000000000018</c:v>
                </c:pt>
                <c:pt idx="23">
                  <c:v>-0.20000000000000018</c:v>
                </c:pt>
                <c:pt idx="24">
                  <c:v>-0.20000000000000018</c:v>
                </c:pt>
                <c:pt idx="25">
                  <c:v>-0.20000000000000018</c:v>
                </c:pt>
                <c:pt idx="26">
                  <c:v>-0.20000000000000018</c:v>
                </c:pt>
                <c:pt idx="27">
                  <c:v>-0.20000000000000018</c:v>
                </c:pt>
                <c:pt idx="28">
                  <c:v>-0.20000000000000018</c:v>
                </c:pt>
                <c:pt idx="29">
                  <c:v>-0.20000000000000018</c:v>
                </c:pt>
                <c:pt idx="30">
                  <c:v>-0.20000000000000018</c:v>
                </c:pt>
                <c:pt idx="31">
                  <c:v>-0.20000000000000018</c:v>
                </c:pt>
                <c:pt idx="32">
                  <c:v>-0.20000000000000018</c:v>
                </c:pt>
                <c:pt idx="33">
                  <c:v>-0.20000000000000018</c:v>
                </c:pt>
                <c:pt idx="34">
                  <c:v>-0.20000000000000018</c:v>
                </c:pt>
                <c:pt idx="35">
                  <c:v>-0.20000000000000018</c:v>
                </c:pt>
                <c:pt idx="36">
                  <c:v>-0.20000000000000018</c:v>
                </c:pt>
                <c:pt idx="37">
                  <c:v>-0.20000000000000018</c:v>
                </c:pt>
                <c:pt idx="38">
                  <c:v>-0.20000000000000018</c:v>
                </c:pt>
                <c:pt idx="39">
                  <c:v>-0.20000000000000018</c:v>
                </c:pt>
                <c:pt idx="40">
                  <c:v>-0.20000000000000018</c:v>
                </c:pt>
                <c:pt idx="41">
                  <c:v>-0.20000000000000018</c:v>
                </c:pt>
                <c:pt idx="42">
                  <c:v>-0.20000000000000018</c:v>
                </c:pt>
                <c:pt idx="43">
                  <c:v>-0.20000000000000018</c:v>
                </c:pt>
                <c:pt idx="44">
                  <c:v>-0.20000000000000018</c:v>
                </c:pt>
                <c:pt idx="45">
                  <c:v>-0.20000000000000018</c:v>
                </c:pt>
                <c:pt idx="46">
                  <c:v>-0.20000000000000018</c:v>
                </c:pt>
                <c:pt idx="47">
                  <c:v>-0.20000000000000018</c:v>
                </c:pt>
                <c:pt idx="48">
                  <c:v>-0.20000000000000018</c:v>
                </c:pt>
                <c:pt idx="49">
                  <c:v>-0.20000000000000018</c:v>
                </c:pt>
                <c:pt idx="50">
                  <c:v>-0.20000000000000018</c:v>
                </c:pt>
                <c:pt idx="51">
                  <c:v>-0.20000000000000018</c:v>
                </c:pt>
                <c:pt idx="52">
                  <c:v>-0.20000000000000018</c:v>
                </c:pt>
                <c:pt idx="53">
                  <c:v>-0.20000000000000018</c:v>
                </c:pt>
                <c:pt idx="54">
                  <c:v>-0.20000000000000018</c:v>
                </c:pt>
                <c:pt idx="55">
                  <c:v>-0.20000000000000018</c:v>
                </c:pt>
                <c:pt idx="56">
                  <c:v>-0.20000000000000018</c:v>
                </c:pt>
                <c:pt idx="57">
                  <c:v>-0.20000000000000018</c:v>
                </c:pt>
                <c:pt idx="58">
                  <c:v>-0.20000000000000018</c:v>
                </c:pt>
                <c:pt idx="59">
                  <c:v>-0.20000000000000018</c:v>
                </c:pt>
                <c:pt idx="60">
                  <c:v>-0.20000000000000018</c:v>
                </c:pt>
                <c:pt idx="61">
                  <c:v>-0.20000000000000018</c:v>
                </c:pt>
                <c:pt idx="62">
                  <c:v>-0.20000000000000018</c:v>
                </c:pt>
                <c:pt idx="63">
                  <c:v>-0.20000000000000018</c:v>
                </c:pt>
                <c:pt idx="64">
                  <c:v>-0.20000000000000018</c:v>
                </c:pt>
                <c:pt idx="65">
                  <c:v>-0.20000000000000018</c:v>
                </c:pt>
                <c:pt idx="66">
                  <c:v>-0.20000000000000018</c:v>
                </c:pt>
                <c:pt idx="67">
                  <c:v>-0.20000000000000018</c:v>
                </c:pt>
                <c:pt idx="68">
                  <c:v>-0.20000000000000018</c:v>
                </c:pt>
                <c:pt idx="69">
                  <c:v>-0.20000000000000018</c:v>
                </c:pt>
                <c:pt idx="70">
                  <c:v>-0.20000000000000018</c:v>
                </c:pt>
                <c:pt idx="71">
                  <c:v>-0.20000000000000018</c:v>
                </c:pt>
                <c:pt idx="72">
                  <c:v>-0.20000000000000018</c:v>
                </c:pt>
                <c:pt idx="73">
                  <c:v>-0.20000000000000018</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D-8661-467F-970F-9D0F136BDE69}"/>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2716715614292709E-2"/>
          <c:y val="5.5198688271604936E-2"/>
          <c:w val="0.90342976015663246"/>
          <c:h val="0.91740909529320991"/>
        </c:manualLayout>
      </c:layout>
      <c:barChart>
        <c:barDir val="bar"/>
        <c:grouping val="clustered"/>
        <c:varyColors val="0"/>
        <c:ser>
          <c:idx val="0"/>
          <c:order val="0"/>
          <c:tx>
            <c:strRef>
              <c:f>市区町村別_生活習慣病疾病別の医療費!$AW$3</c:f>
              <c:strCache>
                <c:ptCount val="1"/>
                <c:pt idx="0">
                  <c:v>前年度との差分(脳動脈硬化(症))</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市区町村別_生活習慣病疾病別の医療費!$AW$4:$AW$77</c:f>
              <c:numCache>
                <c:formatCode>General</c:formatCode>
                <c:ptCount val="74"/>
                <c:pt idx="0">
                  <c:v>0</c:v>
                </c:pt>
                <c:pt idx="1">
                  <c:v>0</c:v>
                </c:pt>
                <c:pt idx="2">
                  <c:v>0</c:v>
                </c:pt>
                <c:pt idx="3">
                  <c:v>0.1</c:v>
                </c:pt>
                <c:pt idx="4">
                  <c:v>0</c:v>
                </c:pt>
                <c:pt idx="5">
                  <c:v>0</c:v>
                </c:pt>
                <c:pt idx="6">
                  <c:v>0</c:v>
                </c:pt>
                <c:pt idx="7">
                  <c:v>0</c:v>
                </c:pt>
                <c:pt idx="8">
                  <c:v>0</c:v>
                </c:pt>
                <c:pt idx="9">
                  <c:v>0</c:v>
                </c:pt>
                <c:pt idx="10">
                  <c:v>-0.1</c:v>
                </c:pt>
                <c:pt idx="11">
                  <c:v>0</c:v>
                </c:pt>
                <c:pt idx="12">
                  <c:v>0</c:v>
                </c:pt>
                <c:pt idx="13">
                  <c:v>0</c:v>
                </c:pt>
                <c:pt idx="14">
                  <c:v>0</c:v>
                </c:pt>
                <c:pt idx="15">
                  <c:v>-0.1</c:v>
                </c:pt>
                <c:pt idx="16">
                  <c:v>0</c:v>
                </c:pt>
                <c:pt idx="17">
                  <c:v>0</c:v>
                </c:pt>
                <c:pt idx="18">
                  <c:v>0</c:v>
                </c:pt>
                <c:pt idx="19">
                  <c:v>0</c:v>
                </c:pt>
                <c:pt idx="20">
                  <c:v>0</c:v>
                </c:pt>
                <c:pt idx="21">
                  <c:v>0</c:v>
                </c:pt>
                <c:pt idx="22">
                  <c:v>0</c:v>
                </c:pt>
                <c:pt idx="23">
                  <c:v>0</c:v>
                </c:pt>
                <c:pt idx="24">
                  <c:v>0</c:v>
                </c:pt>
                <c:pt idx="25">
                  <c:v>0</c:v>
                </c:pt>
                <c:pt idx="26">
                  <c:v>0</c:v>
                </c:pt>
                <c:pt idx="27">
                  <c:v>0.1</c:v>
                </c:pt>
                <c:pt idx="28">
                  <c:v>0</c:v>
                </c:pt>
                <c:pt idx="29">
                  <c:v>0.1</c:v>
                </c:pt>
                <c:pt idx="30">
                  <c:v>0</c:v>
                </c:pt>
                <c:pt idx="31">
                  <c:v>0</c:v>
                </c:pt>
                <c:pt idx="32">
                  <c:v>0</c:v>
                </c:pt>
                <c:pt idx="33">
                  <c:v>0.1</c:v>
                </c:pt>
                <c:pt idx="34">
                  <c:v>0</c:v>
                </c:pt>
                <c:pt idx="35">
                  <c:v>0</c:v>
                </c:pt>
                <c:pt idx="36">
                  <c:v>0</c:v>
                </c:pt>
                <c:pt idx="37">
                  <c:v>0.1</c:v>
                </c:pt>
                <c:pt idx="38">
                  <c:v>0</c:v>
                </c:pt>
                <c:pt idx="39">
                  <c:v>0</c:v>
                </c:pt>
                <c:pt idx="40">
                  <c:v>0</c:v>
                </c:pt>
                <c:pt idx="41">
                  <c:v>0</c:v>
                </c:pt>
                <c:pt idx="42">
                  <c:v>0</c:v>
                </c:pt>
                <c:pt idx="43">
                  <c:v>0</c:v>
                </c:pt>
                <c:pt idx="44">
                  <c:v>0.1</c:v>
                </c:pt>
                <c:pt idx="45">
                  <c:v>-0.1</c:v>
                </c:pt>
                <c:pt idx="46">
                  <c:v>0</c:v>
                </c:pt>
                <c:pt idx="47">
                  <c:v>0.1</c:v>
                </c:pt>
                <c:pt idx="48">
                  <c:v>0</c:v>
                </c:pt>
                <c:pt idx="49">
                  <c:v>0</c:v>
                </c:pt>
                <c:pt idx="50">
                  <c:v>0.2</c:v>
                </c:pt>
                <c:pt idx="51">
                  <c:v>0</c:v>
                </c:pt>
                <c:pt idx="52">
                  <c:v>-0.1</c:v>
                </c:pt>
                <c:pt idx="53">
                  <c:v>0</c:v>
                </c:pt>
                <c:pt idx="54">
                  <c:v>0</c:v>
                </c:pt>
                <c:pt idx="55">
                  <c:v>0</c:v>
                </c:pt>
                <c:pt idx="56">
                  <c:v>0</c:v>
                </c:pt>
                <c:pt idx="57">
                  <c:v>0</c:v>
                </c:pt>
                <c:pt idx="58">
                  <c:v>0</c:v>
                </c:pt>
                <c:pt idx="59">
                  <c:v>0.1</c:v>
                </c:pt>
                <c:pt idx="60">
                  <c:v>0</c:v>
                </c:pt>
                <c:pt idx="61">
                  <c:v>0</c:v>
                </c:pt>
                <c:pt idx="62">
                  <c:v>0</c:v>
                </c:pt>
                <c:pt idx="63">
                  <c:v>0</c:v>
                </c:pt>
                <c:pt idx="64">
                  <c:v>0</c:v>
                </c:pt>
                <c:pt idx="65">
                  <c:v>0</c:v>
                </c:pt>
                <c:pt idx="66">
                  <c:v>0.3</c:v>
                </c:pt>
                <c:pt idx="67">
                  <c:v>0.1</c:v>
                </c:pt>
                <c:pt idx="68">
                  <c:v>0.1</c:v>
                </c:pt>
                <c:pt idx="69">
                  <c:v>0</c:v>
                </c:pt>
                <c:pt idx="70">
                  <c:v>0</c:v>
                </c:pt>
                <c:pt idx="71">
                  <c:v>-0.1</c:v>
                </c:pt>
                <c:pt idx="72">
                  <c:v>0</c:v>
                </c:pt>
                <c:pt idx="73">
                  <c:v>0</c:v>
                </c:pt>
              </c:numCache>
            </c:numRef>
          </c:val>
          <c:extLst>
            <c:ext xmlns:c16="http://schemas.microsoft.com/office/drawing/2014/chart" uri="{C3380CC4-5D6E-409C-BE32-E72D297353CC}">
              <c16:uniqueId val="{00000000-5EBA-4331-B30E-DF33C0AFE616}"/>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5EBA-4331-B30E-DF33C0AFE616}"/>
              </c:ext>
            </c:extLst>
          </c:dPt>
          <c:dLbls>
            <c:dLbl>
              <c:idx val="0"/>
              <c:layout>
                <c:manualLayout>
                  <c:x val="3.1081742535487029E-3"/>
                  <c:y val="-0.8706905060442387"/>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pPr>
                        <a:defRPr sz="800"/>
                      </a:pPr>
                      <a:t>[X 値]</a:t>
                    </a:fld>
                    <a:endParaRPr lang="ja-JP" altLang="en-US" sz="1000" baseline="0"/>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5EBA-4331-B30E-DF33C0AFE6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市区町村別_生活習慣病疾病別の医療費!$CB$4:$CB$77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5EBA-4331-B30E-DF33C0AFE616}"/>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majorUnit val="0.1"/>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市区町村別_生活習慣病疾病別の医療費!$AZ$3</c:f>
              <c:strCache>
                <c:ptCount val="1"/>
                <c:pt idx="0">
                  <c:v>前年度との差分(動脈硬化(症))</c:v>
                </c:pt>
              </c:strCache>
            </c:strRef>
          </c:tx>
          <c:spPr>
            <a:solidFill>
              <a:schemeClr val="accent1"/>
            </a:solidFill>
            <a:ln>
              <a:noFill/>
            </a:ln>
          </c:spPr>
          <c:invertIfNegative val="0"/>
          <c:dLbls>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市区町村別_生活習慣病疾病別の医療費!$AZ$4:$AZ$77</c:f>
              <c:numCache>
                <c:formatCode>General</c:formatCode>
                <c:ptCount val="74"/>
                <c:pt idx="0">
                  <c:v>-0.29999999999999993</c:v>
                </c:pt>
                <c:pt idx="1">
                  <c:v>-1.7000000000000002</c:v>
                </c:pt>
                <c:pt idx="2">
                  <c:v>-0.20000000000000018</c:v>
                </c:pt>
                <c:pt idx="3">
                  <c:v>0.19999999999999984</c:v>
                </c:pt>
                <c:pt idx="4">
                  <c:v>-0.49999999999999978</c:v>
                </c:pt>
                <c:pt idx="5">
                  <c:v>-0.10000000000000009</c:v>
                </c:pt>
                <c:pt idx="6">
                  <c:v>0.10000000000000009</c:v>
                </c:pt>
                <c:pt idx="7">
                  <c:v>-1.1000000000000003</c:v>
                </c:pt>
                <c:pt idx="8">
                  <c:v>-0.99999999999999989</c:v>
                </c:pt>
                <c:pt idx="9">
                  <c:v>-1</c:v>
                </c:pt>
                <c:pt idx="10">
                  <c:v>0</c:v>
                </c:pt>
                <c:pt idx="11">
                  <c:v>0.10000000000000009</c:v>
                </c:pt>
                <c:pt idx="12">
                  <c:v>0.29999999999999993</c:v>
                </c:pt>
                <c:pt idx="13">
                  <c:v>-0.50000000000000011</c:v>
                </c:pt>
                <c:pt idx="14">
                  <c:v>-0.10000000000000009</c:v>
                </c:pt>
                <c:pt idx="15">
                  <c:v>0</c:v>
                </c:pt>
                <c:pt idx="16">
                  <c:v>0</c:v>
                </c:pt>
                <c:pt idx="17">
                  <c:v>-0.4</c:v>
                </c:pt>
                <c:pt idx="18">
                  <c:v>0.40000000000000036</c:v>
                </c:pt>
                <c:pt idx="19">
                  <c:v>0.29999999999999993</c:v>
                </c:pt>
                <c:pt idx="20">
                  <c:v>-9.9999999999999742E-2</c:v>
                </c:pt>
                <c:pt idx="21">
                  <c:v>-0.30000000000000027</c:v>
                </c:pt>
                <c:pt idx="22">
                  <c:v>-1.2</c:v>
                </c:pt>
                <c:pt idx="23">
                  <c:v>0.29999999999999993</c:v>
                </c:pt>
                <c:pt idx="24">
                  <c:v>0.99999999999999956</c:v>
                </c:pt>
                <c:pt idx="25">
                  <c:v>0</c:v>
                </c:pt>
                <c:pt idx="26">
                  <c:v>0</c:v>
                </c:pt>
                <c:pt idx="27">
                  <c:v>-0.20000000000000018</c:v>
                </c:pt>
                <c:pt idx="28">
                  <c:v>1.4000000000000001</c:v>
                </c:pt>
                <c:pt idx="29">
                  <c:v>-0.29999999999999993</c:v>
                </c:pt>
                <c:pt idx="30">
                  <c:v>0</c:v>
                </c:pt>
                <c:pt idx="31">
                  <c:v>-0.6</c:v>
                </c:pt>
                <c:pt idx="32">
                  <c:v>-0.29999999999999993</c:v>
                </c:pt>
                <c:pt idx="33">
                  <c:v>-0.30000000000000027</c:v>
                </c:pt>
                <c:pt idx="34">
                  <c:v>-0.29999999999999993</c:v>
                </c:pt>
                <c:pt idx="35">
                  <c:v>-0.7</c:v>
                </c:pt>
                <c:pt idx="36">
                  <c:v>0</c:v>
                </c:pt>
                <c:pt idx="37">
                  <c:v>0.59999999999999987</c:v>
                </c:pt>
                <c:pt idx="38">
                  <c:v>-0.29999999999999993</c:v>
                </c:pt>
                <c:pt idx="39">
                  <c:v>-0.30000000000000027</c:v>
                </c:pt>
                <c:pt idx="40">
                  <c:v>-0.80000000000000038</c:v>
                </c:pt>
                <c:pt idx="41">
                  <c:v>0</c:v>
                </c:pt>
                <c:pt idx="42">
                  <c:v>-0.6000000000000002</c:v>
                </c:pt>
                <c:pt idx="43">
                  <c:v>0.70000000000000029</c:v>
                </c:pt>
                <c:pt idx="44">
                  <c:v>-0.4</c:v>
                </c:pt>
                <c:pt idx="45">
                  <c:v>-0.3000000000000001</c:v>
                </c:pt>
                <c:pt idx="46">
                  <c:v>0.29999999999999993</c:v>
                </c:pt>
                <c:pt idx="47">
                  <c:v>-0.4</c:v>
                </c:pt>
                <c:pt idx="48">
                  <c:v>0</c:v>
                </c:pt>
                <c:pt idx="49">
                  <c:v>-0.8</c:v>
                </c:pt>
                <c:pt idx="50">
                  <c:v>0.29999999999999993</c:v>
                </c:pt>
                <c:pt idx="51">
                  <c:v>-0.20000000000000018</c:v>
                </c:pt>
                <c:pt idx="52">
                  <c:v>1.0999999999999999</c:v>
                </c:pt>
                <c:pt idx="53">
                  <c:v>0.10000000000000009</c:v>
                </c:pt>
                <c:pt idx="54">
                  <c:v>-0.7</c:v>
                </c:pt>
                <c:pt idx="55">
                  <c:v>0.19999999999999984</c:v>
                </c:pt>
                <c:pt idx="56">
                  <c:v>-0.99999999999999956</c:v>
                </c:pt>
                <c:pt idx="57">
                  <c:v>0.49999999999999978</c:v>
                </c:pt>
                <c:pt idx="58">
                  <c:v>-0.29999999999999993</c:v>
                </c:pt>
                <c:pt idx="59">
                  <c:v>0.8</c:v>
                </c:pt>
                <c:pt idx="60">
                  <c:v>0.4</c:v>
                </c:pt>
                <c:pt idx="61">
                  <c:v>0.70000000000000007</c:v>
                </c:pt>
                <c:pt idx="62">
                  <c:v>-1.0000000000000002</c:v>
                </c:pt>
                <c:pt idx="63">
                  <c:v>-1.0999999999999999</c:v>
                </c:pt>
                <c:pt idx="64">
                  <c:v>-0.20000000000000018</c:v>
                </c:pt>
                <c:pt idx="65">
                  <c:v>-0.29999999999999993</c:v>
                </c:pt>
                <c:pt idx="66">
                  <c:v>-0.70000000000000007</c:v>
                </c:pt>
                <c:pt idx="67">
                  <c:v>1.8999999999999997</c:v>
                </c:pt>
                <c:pt idx="68">
                  <c:v>1.4</c:v>
                </c:pt>
                <c:pt idx="69">
                  <c:v>0.4</c:v>
                </c:pt>
                <c:pt idx="70">
                  <c:v>-1.0000000000000002</c:v>
                </c:pt>
                <c:pt idx="71">
                  <c:v>-0.2</c:v>
                </c:pt>
                <c:pt idx="72">
                  <c:v>-0.4</c:v>
                </c:pt>
                <c:pt idx="73">
                  <c:v>0.99999999999999989</c:v>
                </c:pt>
              </c:numCache>
            </c:numRef>
          </c:val>
          <c:extLst>
            <c:ext xmlns:c16="http://schemas.microsoft.com/office/drawing/2014/chart" uri="{C3380CC4-5D6E-409C-BE32-E72D297353CC}">
              <c16:uniqueId val="{00000000-AFCD-4910-AAAD-B103ED1C41F9}"/>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AFCD-4910-AAAD-B103ED1C41F9}"/>
              </c:ext>
            </c:extLst>
          </c:dPt>
          <c:dLbls>
            <c:dLbl>
              <c:idx val="0"/>
              <c:layout>
                <c:manualLayout>
                  <c:x val="-0.27507342143906022"/>
                  <c:y val="-0.85129589441872433"/>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solidFill>
                          <a:srgbClr val="FF0000"/>
                        </a:solidFill>
                      </a:rPr>
                      <a:pPr>
                        <a:defRPr sz="800"/>
                      </a:pPr>
                      <a:t>[X 値]</a:t>
                    </a:fld>
                    <a:endParaRPr lang="ja-JP" altLang="en-US" sz="1000" baseline="0"/>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AFCD-4910-AAAD-B103ED1C41F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市区町村別_生活習慣病疾病別の医療費!$CE$4:$CE$77</c:f>
              <c:numCache>
                <c:formatCode>General</c:formatCode>
                <c:ptCount val="74"/>
                <c:pt idx="0">
                  <c:v>-9.9999999999999742E-2</c:v>
                </c:pt>
                <c:pt idx="1">
                  <c:v>-9.9999999999999742E-2</c:v>
                </c:pt>
                <c:pt idx="2">
                  <c:v>-9.9999999999999742E-2</c:v>
                </c:pt>
                <c:pt idx="3">
                  <c:v>-9.9999999999999742E-2</c:v>
                </c:pt>
                <c:pt idx="4">
                  <c:v>-9.9999999999999742E-2</c:v>
                </c:pt>
                <c:pt idx="5">
                  <c:v>-9.9999999999999742E-2</c:v>
                </c:pt>
                <c:pt idx="6">
                  <c:v>-9.9999999999999742E-2</c:v>
                </c:pt>
                <c:pt idx="7">
                  <c:v>-9.9999999999999742E-2</c:v>
                </c:pt>
                <c:pt idx="8">
                  <c:v>-9.9999999999999742E-2</c:v>
                </c:pt>
                <c:pt idx="9">
                  <c:v>-9.9999999999999742E-2</c:v>
                </c:pt>
                <c:pt idx="10">
                  <c:v>-9.9999999999999742E-2</c:v>
                </c:pt>
                <c:pt idx="11">
                  <c:v>-9.9999999999999742E-2</c:v>
                </c:pt>
                <c:pt idx="12">
                  <c:v>-9.9999999999999742E-2</c:v>
                </c:pt>
                <c:pt idx="13">
                  <c:v>-9.9999999999999742E-2</c:v>
                </c:pt>
                <c:pt idx="14">
                  <c:v>-9.9999999999999742E-2</c:v>
                </c:pt>
                <c:pt idx="15">
                  <c:v>-9.9999999999999742E-2</c:v>
                </c:pt>
                <c:pt idx="16">
                  <c:v>-9.9999999999999742E-2</c:v>
                </c:pt>
                <c:pt idx="17">
                  <c:v>-9.9999999999999742E-2</c:v>
                </c:pt>
                <c:pt idx="18">
                  <c:v>-9.9999999999999742E-2</c:v>
                </c:pt>
                <c:pt idx="19">
                  <c:v>-9.9999999999999742E-2</c:v>
                </c:pt>
                <c:pt idx="20">
                  <c:v>-9.9999999999999742E-2</c:v>
                </c:pt>
                <c:pt idx="21">
                  <c:v>-9.9999999999999742E-2</c:v>
                </c:pt>
                <c:pt idx="22">
                  <c:v>-9.9999999999999742E-2</c:v>
                </c:pt>
                <c:pt idx="23">
                  <c:v>-9.9999999999999742E-2</c:v>
                </c:pt>
                <c:pt idx="24">
                  <c:v>-9.9999999999999742E-2</c:v>
                </c:pt>
                <c:pt idx="25">
                  <c:v>-9.9999999999999742E-2</c:v>
                </c:pt>
                <c:pt idx="26">
                  <c:v>-9.9999999999999742E-2</c:v>
                </c:pt>
                <c:pt idx="27">
                  <c:v>-9.9999999999999742E-2</c:v>
                </c:pt>
                <c:pt idx="28">
                  <c:v>-9.9999999999999742E-2</c:v>
                </c:pt>
                <c:pt idx="29">
                  <c:v>-9.9999999999999742E-2</c:v>
                </c:pt>
                <c:pt idx="30">
                  <c:v>-9.9999999999999742E-2</c:v>
                </c:pt>
                <c:pt idx="31">
                  <c:v>-9.9999999999999742E-2</c:v>
                </c:pt>
                <c:pt idx="32">
                  <c:v>-9.9999999999999742E-2</c:v>
                </c:pt>
                <c:pt idx="33">
                  <c:v>-9.9999999999999742E-2</c:v>
                </c:pt>
                <c:pt idx="34">
                  <c:v>-9.9999999999999742E-2</c:v>
                </c:pt>
                <c:pt idx="35">
                  <c:v>-9.9999999999999742E-2</c:v>
                </c:pt>
                <c:pt idx="36">
                  <c:v>-9.9999999999999742E-2</c:v>
                </c:pt>
                <c:pt idx="37">
                  <c:v>-9.9999999999999742E-2</c:v>
                </c:pt>
                <c:pt idx="38">
                  <c:v>-9.9999999999999742E-2</c:v>
                </c:pt>
                <c:pt idx="39">
                  <c:v>-9.9999999999999742E-2</c:v>
                </c:pt>
                <c:pt idx="40">
                  <c:v>-9.9999999999999742E-2</c:v>
                </c:pt>
                <c:pt idx="41">
                  <c:v>-9.9999999999999742E-2</c:v>
                </c:pt>
                <c:pt idx="42">
                  <c:v>-9.9999999999999742E-2</c:v>
                </c:pt>
                <c:pt idx="43">
                  <c:v>-9.9999999999999742E-2</c:v>
                </c:pt>
                <c:pt idx="44">
                  <c:v>-9.9999999999999742E-2</c:v>
                </c:pt>
                <c:pt idx="45">
                  <c:v>-9.9999999999999742E-2</c:v>
                </c:pt>
                <c:pt idx="46">
                  <c:v>-9.9999999999999742E-2</c:v>
                </c:pt>
                <c:pt idx="47">
                  <c:v>-9.9999999999999742E-2</c:v>
                </c:pt>
                <c:pt idx="48">
                  <c:v>-9.9999999999999742E-2</c:v>
                </c:pt>
                <c:pt idx="49">
                  <c:v>-9.9999999999999742E-2</c:v>
                </c:pt>
                <c:pt idx="50">
                  <c:v>-9.9999999999999742E-2</c:v>
                </c:pt>
                <c:pt idx="51">
                  <c:v>-9.9999999999999742E-2</c:v>
                </c:pt>
                <c:pt idx="52">
                  <c:v>-9.9999999999999742E-2</c:v>
                </c:pt>
                <c:pt idx="53">
                  <c:v>-9.9999999999999742E-2</c:v>
                </c:pt>
                <c:pt idx="54">
                  <c:v>-9.9999999999999742E-2</c:v>
                </c:pt>
                <c:pt idx="55">
                  <c:v>-9.9999999999999742E-2</c:v>
                </c:pt>
                <c:pt idx="56">
                  <c:v>-9.9999999999999742E-2</c:v>
                </c:pt>
                <c:pt idx="57">
                  <c:v>-9.9999999999999742E-2</c:v>
                </c:pt>
                <c:pt idx="58">
                  <c:v>-9.9999999999999742E-2</c:v>
                </c:pt>
                <c:pt idx="59">
                  <c:v>-9.9999999999999742E-2</c:v>
                </c:pt>
                <c:pt idx="60">
                  <c:v>-9.9999999999999742E-2</c:v>
                </c:pt>
                <c:pt idx="61">
                  <c:v>-9.9999999999999742E-2</c:v>
                </c:pt>
                <c:pt idx="62">
                  <c:v>-9.9999999999999742E-2</c:v>
                </c:pt>
                <c:pt idx="63">
                  <c:v>-9.9999999999999742E-2</c:v>
                </c:pt>
                <c:pt idx="64">
                  <c:v>-9.9999999999999742E-2</c:v>
                </c:pt>
                <c:pt idx="65">
                  <c:v>-9.9999999999999742E-2</c:v>
                </c:pt>
                <c:pt idx="66">
                  <c:v>-9.9999999999999742E-2</c:v>
                </c:pt>
                <c:pt idx="67">
                  <c:v>-9.9999999999999742E-2</c:v>
                </c:pt>
                <c:pt idx="68">
                  <c:v>-9.9999999999999742E-2</c:v>
                </c:pt>
                <c:pt idx="69">
                  <c:v>-9.9999999999999742E-2</c:v>
                </c:pt>
                <c:pt idx="70">
                  <c:v>-9.9999999999999742E-2</c:v>
                </c:pt>
                <c:pt idx="71">
                  <c:v>-9.9999999999999742E-2</c:v>
                </c:pt>
                <c:pt idx="72">
                  <c:v>-9.9999999999999742E-2</c:v>
                </c:pt>
                <c:pt idx="73">
                  <c:v>-9.9999999999999742E-2</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AFCD-4910-AAAD-B103ED1C41F9}"/>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市区町村別_生活習慣病疾病別の医療費!$BC$3</c:f>
              <c:strCache>
                <c:ptCount val="1"/>
                <c:pt idx="0">
                  <c:v>前年度との差分(腎不全)</c:v>
                </c:pt>
              </c:strCache>
            </c:strRef>
          </c:tx>
          <c:spPr>
            <a:solidFill>
              <a:schemeClr val="accent1"/>
            </a:solidFill>
            <a:ln>
              <a:noFill/>
            </a:ln>
          </c:spPr>
          <c:invertIfNegative val="0"/>
          <c:dLbls>
            <c:dLbl>
              <c:idx val="6"/>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8C-4833-8A2E-FAF42811DF24}"/>
                </c:ext>
              </c:extLst>
            </c:dLbl>
            <c:dLbl>
              <c:idx val="9"/>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8C-4833-8A2E-FAF42811DF24}"/>
                </c:ext>
              </c:extLst>
            </c:dLbl>
            <c:dLbl>
              <c:idx val="10"/>
              <c:layout>
                <c:manualLayout>
                  <c:x val="1.39875183553597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8C-4833-8A2E-FAF42811DF24}"/>
                </c:ext>
              </c:extLst>
            </c:dLbl>
            <c:dLbl>
              <c:idx val="12"/>
              <c:layout>
                <c:manualLayout>
                  <c:x val="1.39870288790993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8C-4833-8A2E-FAF42811DF24}"/>
                </c:ext>
              </c:extLst>
            </c:dLbl>
            <c:dLbl>
              <c:idx val="13"/>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8C-4833-8A2E-FAF42811DF24}"/>
                </c:ext>
              </c:extLst>
            </c:dLbl>
            <c:dLbl>
              <c:idx val="18"/>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8C-4833-8A2E-FAF42811DF24}"/>
                </c:ext>
              </c:extLst>
            </c:dLbl>
            <c:dLbl>
              <c:idx val="25"/>
              <c:layout>
                <c:manualLayout>
                  <c:x val="1.39870288790993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8C-4833-8A2E-FAF42811DF24}"/>
                </c:ext>
              </c:extLst>
            </c:dLbl>
            <c:dLbl>
              <c:idx val="29"/>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58C-4833-8A2E-FAF42811DF24}"/>
                </c:ext>
              </c:extLst>
            </c:dLbl>
            <c:dLbl>
              <c:idx val="33"/>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8C-4833-8A2E-FAF42811DF24}"/>
                </c:ext>
              </c:extLst>
            </c:dLbl>
            <c:dLbl>
              <c:idx val="41"/>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8C-4833-8A2E-FAF42811DF24}"/>
                </c:ext>
              </c:extLst>
            </c:dLbl>
            <c:dLbl>
              <c:idx val="43"/>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8C-4833-8A2E-FAF42811DF24}"/>
                </c:ext>
              </c:extLst>
            </c:dLbl>
            <c:dLbl>
              <c:idx val="50"/>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8C-4833-8A2E-FAF42811DF24}"/>
                </c:ext>
              </c:extLst>
            </c:dLbl>
            <c:dLbl>
              <c:idx val="62"/>
              <c:layout>
                <c:manualLayout>
                  <c:x val="-9.324400391581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8C-4833-8A2E-FAF42811DF24}"/>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市区町村別_生活習慣病疾病別の医療費!$Y$4:$Y$77</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市区町村別_生活習慣病疾病別の医療費!$BC$4:$BC$77</c:f>
              <c:numCache>
                <c:formatCode>General</c:formatCode>
                <c:ptCount val="74"/>
                <c:pt idx="0">
                  <c:v>-1.4000000000000012</c:v>
                </c:pt>
                <c:pt idx="1">
                  <c:v>-2.8000000000000025</c:v>
                </c:pt>
                <c:pt idx="2">
                  <c:v>-3.1000000000000028</c:v>
                </c:pt>
                <c:pt idx="3">
                  <c:v>-2.5000000000000022</c:v>
                </c:pt>
                <c:pt idx="4">
                  <c:v>-0.30000000000000027</c:v>
                </c:pt>
                <c:pt idx="5">
                  <c:v>-0.60000000000000053</c:v>
                </c:pt>
                <c:pt idx="6">
                  <c:v>-0.80000000000000071</c:v>
                </c:pt>
                <c:pt idx="7">
                  <c:v>0.20000000000000018</c:v>
                </c:pt>
                <c:pt idx="8">
                  <c:v>2.1000000000000019</c:v>
                </c:pt>
                <c:pt idx="9">
                  <c:v>-0.80000000000000071</c:v>
                </c:pt>
                <c:pt idx="10">
                  <c:v>-0.9000000000000008</c:v>
                </c:pt>
                <c:pt idx="11">
                  <c:v>-1.9999999999999991</c:v>
                </c:pt>
                <c:pt idx="12">
                  <c:v>-0.9000000000000008</c:v>
                </c:pt>
                <c:pt idx="13">
                  <c:v>-0.70000000000000062</c:v>
                </c:pt>
                <c:pt idx="14">
                  <c:v>-0.50000000000000044</c:v>
                </c:pt>
                <c:pt idx="15">
                  <c:v>-1.7999999999999989</c:v>
                </c:pt>
                <c:pt idx="16">
                  <c:v>-2.6999999999999997</c:v>
                </c:pt>
                <c:pt idx="17">
                  <c:v>-1.8999999999999961</c:v>
                </c:pt>
                <c:pt idx="18">
                  <c:v>-1.0000000000000009</c:v>
                </c:pt>
                <c:pt idx="19">
                  <c:v>-0.50000000000000044</c:v>
                </c:pt>
                <c:pt idx="20">
                  <c:v>-3.400000000000003</c:v>
                </c:pt>
                <c:pt idx="21">
                  <c:v>-2.1999999999999993</c:v>
                </c:pt>
                <c:pt idx="22">
                  <c:v>-1.7000000000000015</c:v>
                </c:pt>
                <c:pt idx="23">
                  <c:v>-1.8000000000000016</c:v>
                </c:pt>
                <c:pt idx="24">
                  <c:v>-0.50000000000000044</c:v>
                </c:pt>
                <c:pt idx="25">
                  <c:v>-0.9000000000000008</c:v>
                </c:pt>
                <c:pt idx="26">
                  <c:v>-0.10000000000000009</c:v>
                </c:pt>
                <c:pt idx="27">
                  <c:v>-1.5000000000000013</c:v>
                </c:pt>
                <c:pt idx="28">
                  <c:v>-3.6000000000000005</c:v>
                </c:pt>
                <c:pt idx="29">
                  <c:v>-0.80000000000000071</c:v>
                </c:pt>
                <c:pt idx="30">
                  <c:v>-0.30000000000000027</c:v>
                </c:pt>
                <c:pt idx="31">
                  <c:v>0.30000000000000027</c:v>
                </c:pt>
                <c:pt idx="32">
                  <c:v>-3</c:v>
                </c:pt>
                <c:pt idx="33">
                  <c:v>-1.0000000000000009</c:v>
                </c:pt>
                <c:pt idx="34">
                  <c:v>-0.30000000000000027</c:v>
                </c:pt>
                <c:pt idx="35">
                  <c:v>-0.20000000000000018</c:v>
                </c:pt>
                <c:pt idx="36">
                  <c:v>0.10000000000000009</c:v>
                </c:pt>
                <c:pt idx="37">
                  <c:v>-1.9999999999999991</c:v>
                </c:pt>
                <c:pt idx="38">
                  <c:v>-0.60000000000000053</c:v>
                </c:pt>
                <c:pt idx="39">
                  <c:v>-1.100000000000001</c:v>
                </c:pt>
                <c:pt idx="40">
                  <c:v>-2.6000000000000023</c:v>
                </c:pt>
                <c:pt idx="41">
                  <c:v>-0.80000000000000071</c:v>
                </c:pt>
                <c:pt idx="42">
                  <c:v>-1.2000000000000011</c:v>
                </c:pt>
                <c:pt idx="43">
                  <c:v>-0.80000000000000071</c:v>
                </c:pt>
                <c:pt idx="44">
                  <c:v>-1.100000000000001</c:v>
                </c:pt>
                <c:pt idx="45">
                  <c:v>0</c:v>
                </c:pt>
                <c:pt idx="46">
                  <c:v>-2.1999999999999966</c:v>
                </c:pt>
                <c:pt idx="47">
                  <c:v>-1.2000000000000011</c:v>
                </c:pt>
                <c:pt idx="48">
                  <c:v>-1.5000000000000013</c:v>
                </c:pt>
                <c:pt idx="49">
                  <c:v>-1.8999999999999961</c:v>
                </c:pt>
                <c:pt idx="50">
                  <c:v>-0.80000000000000071</c:v>
                </c:pt>
                <c:pt idx="51">
                  <c:v>-1.0999999999999983</c:v>
                </c:pt>
                <c:pt idx="52">
                  <c:v>0.30000000000000027</c:v>
                </c:pt>
                <c:pt idx="53">
                  <c:v>-1.7000000000000015</c:v>
                </c:pt>
                <c:pt idx="54">
                  <c:v>-0.50000000000000044</c:v>
                </c:pt>
                <c:pt idx="55">
                  <c:v>-2.200000000000002</c:v>
                </c:pt>
                <c:pt idx="56">
                  <c:v>-1.7999999999999989</c:v>
                </c:pt>
                <c:pt idx="57">
                  <c:v>-2.200000000000002</c:v>
                </c:pt>
                <c:pt idx="58">
                  <c:v>0</c:v>
                </c:pt>
                <c:pt idx="59">
                  <c:v>-2.7999999999999972</c:v>
                </c:pt>
                <c:pt idx="60">
                  <c:v>-1.3000000000000012</c:v>
                </c:pt>
                <c:pt idx="61">
                  <c:v>-1.4000000000000012</c:v>
                </c:pt>
                <c:pt idx="62">
                  <c:v>-0.80000000000000071</c:v>
                </c:pt>
                <c:pt idx="63">
                  <c:v>0.89999999999999525</c:v>
                </c:pt>
                <c:pt idx="64">
                  <c:v>-0.20000000000000018</c:v>
                </c:pt>
                <c:pt idx="65">
                  <c:v>1.4000000000000012</c:v>
                </c:pt>
                <c:pt idx="66">
                  <c:v>-5.6</c:v>
                </c:pt>
                <c:pt idx="67">
                  <c:v>-2.8</c:v>
                </c:pt>
                <c:pt idx="68">
                  <c:v>-3.4000000000000004</c:v>
                </c:pt>
                <c:pt idx="69">
                  <c:v>-0.10000000000000009</c:v>
                </c:pt>
                <c:pt idx="70">
                  <c:v>1.3999999999999986</c:v>
                </c:pt>
                <c:pt idx="71">
                  <c:v>-1.100000000000001</c:v>
                </c:pt>
                <c:pt idx="72">
                  <c:v>-2.4999999999999964</c:v>
                </c:pt>
                <c:pt idx="73">
                  <c:v>-2.7999999999999972</c:v>
                </c:pt>
              </c:numCache>
            </c:numRef>
          </c:val>
          <c:extLst>
            <c:ext xmlns:c16="http://schemas.microsoft.com/office/drawing/2014/chart" uri="{C3380CC4-5D6E-409C-BE32-E72D297353CC}">
              <c16:uniqueId val="{00000001-B7D3-47AA-8A4A-C6FA0740F829}"/>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市区町村別_生活習慣病疾病別の医療費!$B$818</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2-B7D3-47AA-8A4A-C6FA0740F829}"/>
              </c:ext>
            </c:extLst>
          </c:dPt>
          <c:dLbls>
            <c:dLbl>
              <c:idx val="0"/>
              <c:layout>
                <c:manualLayout>
                  <c:x val="-0.35122369065100345"/>
                  <c:y val="-0.87171127507716051"/>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solidFill>
                          <a:srgbClr val="FF0000"/>
                        </a:solidFill>
                      </a:rPr>
                      <a:pPr>
                        <a:defRPr sz="800"/>
                      </a:pPr>
                      <a:t>[X 値]</a:t>
                    </a:fld>
                    <a:endParaRPr lang="ja-JP" altLang="en-US" sz="1000" baseline="0"/>
                  </a:p>
                </c:rich>
              </c:tx>
              <c:numFmt formatCode="#,##0.0_ ;[Red]\-#,##0.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3-B7D3-47AA-8A4A-C6FA0740F82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市区町村別_生活習慣病疾病別の医療費!$CH$4:$CH$77</c:f>
              <c:numCache>
                <c:formatCode>General</c:formatCode>
                <c:ptCount val="74"/>
                <c:pt idx="0">
                  <c:v>-1.100000000000001</c:v>
                </c:pt>
                <c:pt idx="1">
                  <c:v>-1.100000000000001</c:v>
                </c:pt>
                <c:pt idx="2">
                  <c:v>-1.100000000000001</c:v>
                </c:pt>
                <c:pt idx="3">
                  <c:v>-1.100000000000001</c:v>
                </c:pt>
                <c:pt idx="4">
                  <c:v>-1.100000000000001</c:v>
                </c:pt>
                <c:pt idx="5">
                  <c:v>-1.100000000000001</c:v>
                </c:pt>
                <c:pt idx="6">
                  <c:v>-1.100000000000001</c:v>
                </c:pt>
                <c:pt idx="7">
                  <c:v>-1.100000000000001</c:v>
                </c:pt>
                <c:pt idx="8">
                  <c:v>-1.100000000000001</c:v>
                </c:pt>
                <c:pt idx="9">
                  <c:v>-1.100000000000001</c:v>
                </c:pt>
                <c:pt idx="10">
                  <c:v>-1.100000000000001</c:v>
                </c:pt>
                <c:pt idx="11">
                  <c:v>-1.100000000000001</c:v>
                </c:pt>
                <c:pt idx="12">
                  <c:v>-1.100000000000001</c:v>
                </c:pt>
                <c:pt idx="13">
                  <c:v>-1.100000000000001</c:v>
                </c:pt>
                <c:pt idx="14">
                  <c:v>-1.100000000000001</c:v>
                </c:pt>
                <c:pt idx="15">
                  <c:v>-1.100000000000001</c:v>
                </c:pt>
                <c:pt idx="16">
                  <c:v>-1.100000000000001</c:v>
                </c:pt>
                <c:pt idx="17">
                  <c:v>-1.100000000000001</c:v>
                </c:pt>
                <c:pt idx="18">
                  <c:v>-1.100000000000001</c:v>
                </c:pt>
                <c:pt idx="19">
                  <c:v>-1.100000000000001</c:v>
                </c:pt>
                <c:pt idx="20">
                  <c:v>-1.100000000000001</c:v>
                </c:pt>
                <c:pt idx="21">
                  <c:v>-1.100000000000001</c:v>
                </c:pt>
                <c:pt idx="22">
                  <c:v>-1.100000000000001</c:v>
                </c:pt>
                <c:pt idx="23">
                  <c:v>-1.100000000000001</c:v>
                </c:pt>
                <c:pt idx="24">
                  <c:v>-1.100000000000001</c:v>
                </c:pt>
                <c:pt idx="25">
                  <c:v>-1.100000000000001</c:v>
                </c:pt>
                <c:pt idx="26">
                  <c:v>-1.100000000000001</c:v>
                </c:pt>
                <c:pt idx="27">
                  <c:v>-1.100000000000001</c:v>
                </c:pt>
                <c:pt idx="28">
                  <c:v>-1.100000000000001</c:v>
                </c:pt>
                <c:pt idx="29">
                  <c:v>-1.100000000000001</c:v>
                </c:pt>
                <c:pt idx="30">
                  <c:v>-1.100000000000001</c:v>
                </c:pt>
                <c:pt idx="31">
                  <c:v>-1.100000000000001</c:v>
                </c:pt>
                <c:pt idx="32">
                  <c:v>-1.100000000000001</c:v>
                </c:pt>
                <c:pt idx="33">
                  <c:v>-1.100000000000001</c:v>
                </c:pt>
                <c:pt idx="34">
                  <c:v>-1.100000000000001</c:v>
                </c:pt>
                <c:pt idx="35">
                  <c:v>-1.100000000000001</c:v>
                </c:pt>
                <c:pt idx="36">
                  <c:v>-1.100000000000001</c:v>
                </c:pt>
                <c:pt idx="37">
                  <c:v>-1.100000000000001</c:v>
                </c:pt>
                <c:pt idx="38">
                  <c:v>-1.100000000000001</c:v>
                </c:pt>
                <c:pt idx="39">
                  <c:v>-1.100000000000001</c:v>
                </c:pt>
                <c:pt idx="40">
                  <c:v>-1.100000000000001</c:v>
                </c:pt>
                <c:pt idx="41">
                  <c:v>-1.100000000000001</c:v>
                </c:pt>
                <c:pt idx="42">
                  <c:v>-1.100000000000001</c:v>
                </c:pt>
                <c:pt idx="43">
                  <c:v>-1.100000000000001</c:v>
                </c:pt>
                <c:pt idx="44">
                  <c:v>-1.100000000000001</c:v>
                </c:pt>
                <c:pt idx="45">
                  <c:v>-1.100000000000001</c:v>
                </c:pt>
                <c:pt idx="46">
                  <c:v>-1.100000000000001</c:v>
                </c:pt>
                <c:pt idx="47">
                  <c:v>-1.100000000000001</c:v>
                </c:pt>
                <c:pt idx="48">
                  <c:v>-1.100000000000001</c:v>
                </c:pt>
                <c:pt idx="49">
                  <c:v>-1.100000000000001</c:v>
                </c:pt>
                <c:pt idx="50">
                  <c:v>-1.100000000000001</c:v>
                </c:pt>
                <c:pt idx="51">
                  <c:v>-1.100000000000001</c:v>
                </c:pt>
                <c:pt idx="52">
                  <c:v>-1.100000000000001</c:v>
                </c:pt>
                <c:pt idx="53">
                  <c:v>-1.100000000000001</c:v>
                </c:pt>
                <c:pt idx="54">
                  <c:v>-1.100000000000001</c:v>
                </c:pt>
                <c:pt idx="55">
                  <c:v>-1.100000000000001</c:v>
                </c:pt>
                <c:pt idx="56">
                  <c:v>-1.100000000000001</c:v>
                </c:pt>
                <c:pt idx="57">
                  <c:v>-1.100000000000001</c:v>
                </c:pt>
                <c:pt idx="58">
                  <c:v>-1.100000000000001</c:v>
                </c:pt>
                <c:pt idx="59">
                  <c:v>-1.100000000000001</c:v>
                </c:pt>
                <c:pt idx="60">
                  <c:v>-1.100000000000001</c:v>
                </c:pt>
                <c:pt idx="61">
                  <c:v>-1.100000000000001</c:v>
                </c:pt>
                <c:pt idx="62">
                  <c:v>-1.100000000000001</c:v>
                </c:pt>
                <c:pt idx="63">
                  <c:v>-1.100000000000001</c:v>
                </c:pt>
                <c:pt idx="64">
                  <c:v>-1.100000000000001</c:v>
                </c:pt>
                <c:pt idx="65">
                  <c:v>-1.100000000000001</c:v>
                </c:pt>
                <c:pt idx="66">
                  <c:v>-1.100000000000001</c:v>
                </c:pt>
                <c:pt idx="67">
                  <c:v>-1.100000000000001</c:v>
                </c:pt>
                <c:pt idx="68">
                  <c:v>-1.100000000000001</c:v>
                </c:pt>
                <c:pt idx="69">
                  <c:v>-1.100000000000001</c:v>
                </c:pt>
                <c:pt idx="70">
                  <c:v>-1.100000000000001</c:v>
                </c:pt>
                <c:pt idx="71">
                  <c:v>-1.100000000000001</c:v>
                </c:pt>
                <c:pt idx="72">
                  <c:v>-1.100000000000001</c:v>
                </c:pt>
                <c:pt idx="73">
                  <c:v>-1.100000000000001</c:v>
                </c:pt>
              </c:numCache>
            </c:numRef>
          </c:xVal>
          <c:yVal>
            <c:numRef>
              <c:f>市区町村別_生活習慣病疾病別の医療費!$CI$4:$CI$77</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4-B7D3-47AA-8A4A-C6FA0740F829}"/>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7.9407769756184382E-2"/>
          <c:w val="0.77557946859903382"/>
          <c:h val="0.87357261123971197"/>
        </c:manualLayout>
      </c:layout>
      <c:barChart>
        <c:barDir val="bar"/>
        <c:grouping val="clustered"/>
        <c:varyColors val="0"/>
        <c:ser>
          <c:idx val="0"/>
          <c:order val="0"/>
          <c:tx>
            <c:strRef>
              <c:f>市区町村別_年齢調整糖尿病医療費!$O$3</c:f>
              <c:strCache>
                <c:ptCount val="1"/>
                <c:pt idx="0">
                  <c:v>年齢調整後被保険者一人当たりの糖尿病医療費</c:v>
                </c:pt>
              </c:strCache>
            </c:strRef>
          </c:tx>
          <c:spPr>
            <a:solidFill>
              <a:schemeClr val="accent1">
                <a:lumMod val="75000"/>
              </a:schemeClr>
            </a:solidFill>
            <a:ln>
              <a:noFill/>
            </a:ln>
          </c:spPr>
          <c:invertIfNegative val="0"/>
          <c:dLbls>
            <c:dLbl>
              <c:idx val="1"/>
              <c:layout>
                <c:manualLayout>
                  <c:x val="3.10817425354870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9E-40E7-8D84-CB911F6D70ED}"/>
                </c:ext>
              </c:extLst>
            </c:dLbl>
            <c:dLbl>
              <c:idx val="2"/>
              <c:layout>
                <c:manualLayout>
                  <c:x val="3.10817425354870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9E-40E7-8D84-CB911F6D70ED}"/>
                </c:ext>
              </c:extLst>
            </c:dLbl>
            <c:dLbl>
              <c:idx val="7"/>
              <c:layout>
                <c:manualLayout>
                  <c:x val="7.77043563387175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9E-40E7-8D84-CB911F6D70ED}"/>
                </c:ext>
              </c:extLst>
            </c:dLbl>
            <c:dLbl>
              <c:idx val="8"/>
              <c:layout>
                <c:manualLayout>
                  <c:x val="3.108174253548588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9E-40E7-8D84-CB911F6D70ED}"/>
                </c:ext>
              </c:extLst>
            </c:dLbl>
            <c:dLbl>
              <c:idx val="11"/>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9E-40E7-8D84-CB911F6D70ED}"/>
                </c:ext>
              </c:extLst>
            </c:dLbl>
            <c:dLbl>
              <c:idx val="12"/>
              <c:layout>
                <c:manualLayout>
                  <c:x val="1.554087126774237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9E-40E7-8D84-CB911F6D70ED}"/>
                </c:ext>
              </c:extLst>
            </c:dLbl>
            <c:dLbl>
              <c:idx val="13"/>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9E-40E7-8D84-CB911F6D70ED}"/>
                </c:ext>
              </c:extLst>
            </c:dLbl>
            <c:dLbl>
              <c:idx val="15"/>
              <c:layout>
                <c:manualLayout>
                  <c:x val="9.324522760646108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9E-40E7-8D84-CB911F6D70ED}"/>
                </c:ext>
              </c:extLst>
            </c:dLbl>
            <c:dLbl>
              <c:idx val="16"/>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9E-40E7-8D84-CB911F6D70ED}"/>
                </c:ext>
              </c:extLst>
            </c:dLbl>
            <c:dLbl>
              <c:idx val="17"/>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9E-40E7-8D84-CB911F6D70ED}"/>
                </c:ext>
              </c:extLst>
            </c:dLbl>
            <c:dLbl>
              <c:idx val="18"/>
              <c:layout>
                <c:manualLayout>
                  <c:x val="3.108174253548588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9E-40E7-8D84-CB911F6D70ED}"/>
                </c:ext>
              </c:extLst>
            </c:dLbl>
            <c:dLbl>
              <c:idx val="23"/>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9E-40E7-8D84-CB911F6D70ED}"/>
                </c:ext>
              </c:extLst>
            </c:dLbl>
            <c:dLbl>
              <c:idx val="24"/>
              <c:layout>
                <c:manualLayout>
                  <c:x val="7.77043563387175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9E-40E7-8D84-CB911F6D70ED}"/>
                </c:ext>
              </c:extLst>
            </c:dLbl>
            <c:dLbl>
              <c:idx val="26"/>
              <c:layout>
                <c:manualLayout>
                  <c:x val="3.108174253548588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29E-40E7-8D84-CB911F6D70ED}"/>
                </c:ext>
              </c:extLst>
            </c:dLbl>
            <c:dLbl>
              <c:idx val="35"/>
              <c:layout>
                <c:manualLayout>
                  <c:x val="1.554087126774351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29E-40E7-8D84-CB911F6D70ED}"/>
                </c:ext>
              </c:extLst>
            </c:dLbl>
            <c:dLbl>
              <c:idx val="66"/>
              <c:layout>
                <c:manualLayout>
                  <c:x val="3.10817425354870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29E-40E7-8D84-CB911F6D70ED}"/>
                </c:ext>
              </c:extLst>
            </c:dLbl>
            <c:dLbl>
              <c:idx val="67"/>
              <c:layout>
                <c:manualLayout>
                  <c:x val="3.10817425354870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29E-40E7-8D84-CB911F6D70ED}"/>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市区町村別_年齢調整糖尿病医療費!$C$5:$C$78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市区町村別_年齢調整糖尿病医療費!$E$5:$E$78</c:f>
              <c:numCache>
                <c:formatCode>General</c:formatCode>
                <c:ptCount val="74"/>
                <c:pt idx="0">
                  <c:v>28456.690391866108</c:v>
                </c:pt>
                <c:pt idx="1">
                  <c:v>28273.585793410759</c:v>
                </c:pt>
                <c:pt idx="2">
                  <c:v>28325.498328809743</c:v>
                </c:pt>
                <c:pt idx="3">
                  <c:v>28520.937942051823</c:v>
                </c:pt>
                <c:pt idx="4">
                  <c:v>28452.646939841099</c:v>
                </c:pt>
                <c:pt idx="5">
                  <c:v>28588.926292088137</c:v>
                </c:pt>
                <c:pt idx="6">
                  <c:v>28678.494970640397</c:v>
                </c:pt>
                <c:pt idx="7">
                  <c:v>28098.510382075969</c:v>
                </c:pt>
                <c:pt idx="8">
                  <c:v>28306.078400024086</c:v>
                </c:pt>
                <c:pt idx="9">
                  <c:v>28650.566180720536</c:v>
                </c:pt>
                <c:pt idx="10">
                  <c:v>28573.374074353898</c:v>
                </c:pt>
                <c:pt idx="11">
                  <c:v>28237.907336453925</c:v>
                </c:pt>
                <c:pt idx="12">
                  <c:v>28418.299143159624</c:v>
                </c:pt>
                <c:pt idx="13">
                  <c:v>28224.30174750607</c:v>
                </c:pt>
                <c:pt idx="14">
                  <c:v>28480.744313524061</c:v>
                </c:pt>
                <c:pt idx="15">
                  <c:v>27998.386389077856</c:v>
                </c:pt>
                <c:pt idx="16">
                  <c:v>28181.904652829744</c:v>
                </c:pt>
                <c:pt idx="17">
                  <c:v>28210.232700308548</c:v>
                </c:pt>
                <c:pt idx="18">
                  <c:v>28372.837074753344</c:v>
                </c:pt>
                <c:pt idx="19">
                  <c:v>28492.184459039367</c:v>
                </c:pt>
                <c:pt idx="20">
                  <c:v>28668.273321145676</c:v>
                </c:pt>
                <c:pt idx="21">
                  <c:v>28584.356063198044</c:v>
                </c:pt>
                <c:pt idx="22">
                  <c:v>28703.015315262313</c:v>
                </c:pt>
                <c:pt idx="23">
                  <c:v>28378.907330508857</c:v>
                </c:pt>
                <c:pt idx="24">
                  <c:v>28137.216038966671</c:v>
                </c:pt>
                <c:pt idx="25">
                  <c:v>28736.258016412263</c:v>
                </c:pt>
                <c:pt idx="26">
                  <c:v>28381.867051889669</c:v>
                </c:pt>
                <c:pt idx="27">
                  <c:v>28892.49538422906</c:v>
                </c:pt>
                <c:pt idx="28">
                  <c:v>28686.347836757956</c:v>
                </c:pt>
                <c:pt idx="29">
                  <c:v>28564.096644996229</c:v>
                </c:pt>
                <c:pt idx="30">
                  <c:v>28914.548730717521</c:v>
                </c:pt>
                <c:pt idx="31">
                  <c:v>28686.852527494706</c:v>
                </c:pt>
                <c:pt idx="32">
                  <c:v>28819.58716637113</c:v>
                </c:pt>
                <c:pt idx="33">
                  <c:v>28786.707892057158</c:v>
                </c:pt>
                <c:pt idx="34">
                  <c:v>28560.193670842753</c:v>
                </c:pt>
                <c:pt idx="35">
                  <c:v>28461.583409650728</c:v>
                </c:pt>
                <c:pt idx="36">
                  <c:v>28551.741338333784</c:v>
                </c:pt>
                <c:pt idx="37">
                  <c:v>28647.202630646025</c:v>
                </c:pt>
                <c:pt idx="38">
                  <c:v>28776.447222893275</c:v>
                </c:pt>
                <c:pt idx="39">
                  <c:v>28804.184863350027</c:v>
                </c:pt>
                <c:pt idx="40">
                  <c:v>28758.726008731835</c:v>
                </c:pt>
                <c:pt idx="41">
                  <c:v>28866.877946703615</c:v>
                </c:pt>
                <c:pt idx="42">
                  <c:v>28778.569290681135</c:v>
                </c:pt>
                <c:pt idx="43">
                  <c:v>28845.624571863253</c:v>
                </c:pt>
                <c:pt idx="44">
                  <c:v>28842.059958220136</c:v>
                </c:pt>
                <c:pt idx="45">
                  <c:v>28658.094314116723</c:v>
                </c:pt>
                <c:pt idx="46">
                  <c:v>28988.56304895271</c:v>
                </c:pt>
                <c:pt idx="47">
                  <c:v>28706.243978598177</c:v>
                </c:pt>
                <c:pt idx="48">
                  <c:v>28909.203499138268</c:v>
                </c:pt>
                <c:pt idx="49">
                  <c:v>28991.721691212995</c:v>
                </c:pt>
                <c:pt idx="50">
                  <c:v>28813.64464002625</c:v>
                </c:pt>
                <c:pt idx="51">
                  <c:v>28606.375450482839</c:v>
                </c:pt>
                <c:pt idx="52">
                  <c:v>28814.432148489504</c:v>
                </c:pt>
                <c:pt idx="53">
                  <c:v>28717.940473913444</c:v>
                </c:pt>
                <c:pt idx="54">
                  <c:v>29031.307809190581</c:v>
                </c:pt>
                <c:pt idx="55">
                  <c:v>28993.040411612968</c:v>
                </c:pt>
                <c:pt idx="56">
                  <c:v>28628.501745749905</c:v>
                </c:pt>
                <c:pt idx="57">
                  <c:v>28614.718658384329</c:v>
                </c:pt>
                <c:pt idx="58">
                  <c:v>28867.184549732665</c:v>
                </c:pt>
                <c:pt idx="59">
                  <c:v>28873.290021410881</c:v>
                </c:pt>
                <c:pt idx="60">
                  <c:v>28967.302595477235</c:v>
                </c:pt>
                <c:pt idx="61">
                  <c:v>28980.395590600481</c:v>
                </c:pt>
                <c:pt idx="62">
                  <c:v>28618.22859907577</c:v>
                </c:pt>
                <c:pt idx="63">
                  <c:v>28989.569874715035</c:v>
                </c:pt>
                <c:pt idx="64">
                  <c:v>28665.420298570149</c:v>
                </c:pt>
                <c:pt idx="65">
                  <c:v>28776.421791816083</c:v>
                </c:pt>
                <c:pt idx="66">
                  <c:v>28439.649929320254</c:v>
                </c:pt>
                <c:pt idx="67">
                  <c:v>28458.352343587725</c:v>
                </c:pt>
                <c:pt idx="68">
                  <c:v>28848.919253547498</c:v>
                </c:pt>
                <c:pt idx="69">
                  <c:v>28536.813468476063</c:v>
                </c:pt>
                <c:pt idx="70">
                  <c:v>28562.633131087496</c:v>
                </c:pt>
                <c:pt idx="71">
                  <c:v>28647.651532669246</c:v>
                </c:pt>
                <c:pt idx="72">
                  <c:v>28600.369090968874</c:v>
                </c:pt>
                <c:pt idx="73">
                  <c:v>28619.092128520981</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276352"/>
        <c:axId val="38327467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8.4063999021047484E-2"/>
                  <c:y val="-0.8564253793724280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77C3-446D-B50F-938964CC7D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市区町村別_年齢調整糖尿病医療費!$O$5:$O$78</c:f>
              <c:numCache>
                <c:formatCode>General</c:formatCode>
                <c:ptCount val="74"/>
                <c:pt idx="0">
                  <c:v>28724.488176999872</c:v>
                </c:pt>
                <c:pt idx="1">
                  <c:v>28724.488176999872</c:v>
                </c:pt>
                <c:pt idx="2">
                  <c:v>28724.488176999872</c:v>
                </c:pt>
                <c:pt idx="3">
                  <c:v>28724.488176999872</c:v>
                </c:pt>
                <c:pt idx="4">
                  <c:v>28724.488176999872</c:v>
                </c:pt>
                <c:pt idx="5">
                  <c:v>28724.488176999872</c:v>
                </c:pt>
                <c:pt idx="6">
                  <c:v>28724.488176999872</c:v>
                </c:pt>
                <c:pt idx="7">
                  <c:v>28724.488176999872</c:v>
                </c:pt>
                <c:pt idx="8">
                  <c:v>28724.488176999872</c:v>
                </c:pt>
                <c:pt idx="9">
                  <c:v>28724.488176999872</c:v>
                </c:pt>
                <c:pt idx="10">
                  <c:v>28724.488176999872</c:v>
                </c:pt>
                <c:pt idx="11">
                  <c:v>28724.488176999872</c:v>
                </c:pt>
                <c:pt idx="12">
                  <c:v>28724.488176999872</c:v>
                </c:pt>
                <c:pt idx="13">
                  <c:v>28724.488176999872</c:v>
                </c:pt>
                <c:pt idx="14">
                  <c:v>28724.488176999872</c:v>
                </c:pt>
                <c:pt idx="15">
                  <c:v>28724.488176999872</c:v>
                </c:pt>
                <c:pt idx="16">
                  <c:v>28724.488176999872</c:v>
                </c:pt>
                <c:pt idx="17">
                  <c:v>28724.488176999872</c:v>
                </c:pt>
                <c:pt idx="18">
                  <c:v>28724.488176999872</c:v>
                </c:pt>
                <c:pt idx="19">
                  <c:v>28724.488176999872</c:v>
                </c:pt>
                <c:pt idx="20">
                  <c:v>28724.488176999872</c:v>
                </c:pt>
                <c:pt idx="21">
                  <c:v>28724.488176999872</c:v>
                </c:pt>
                <c:pt idx="22">
                  <c:v>28724.488176999872</c:v>
                </c:pt>
                <c:pt idx="23">
                  <c:v>28724.488176999872</c:v>
                </c:pt>
                <c:pt idx="24">
                  <c:v>28724.488176999872</c:v>
                </c:pt>
                <c:pt idx="25">
                  <c:v>28724.488176999872</c:v>
                </c:pt>
                <c:pt idx="26">
                  <c:v>28724.488176999872</c:v>
                </c:pt>
                <c:pt idx="27">
                  <c:v>28724.488176999872</c:v>
                </c:pt>
                <c:pt idx="28">
                  <c:v>28724.488176999872</c:v>
                </c:pt>
                <c:pt idx="29">
                  <c:v>28724.488176999872</c:v>
                </c:pt>
                <c:pt idx="30">
                  <c:v>28724.488176999872</c:v>
                </c:pt>
                <c:pt idx="31">
                  <c:v>28724.488176999872</c:v>
                </c:pt>
                <c:pt idx="32">
                  <c:v>28724.488176999872</c:v>
                </c:pt>
                <c:pt idx="33">
                  <c:v>28724.488176999872</c:v>
                </c:pt>
                <c:pt idx="34">
                  <c:v>28724.488176999872</c:v>
                </c:pt>
                <c:pt idx="35">
                  <c:v>28724.488176999872</c:v>
                </c:pt>
                <c:pt idx="36">
                  <c:v>28724.488176999872</c:v>
                </c:pt>
                <c:pt idx="37">
                  <c:v>28724.488176999872</c:v>
                </c:pt>
                <c:pt idx="38">
                  <c:v>28724.488176999872</c:v>
                </c:pt>
                <c:pt idx="39">
                  <c:v>28724.488176999872</c:v>
                </c:pt>
                <c:pt idx="40">
                  <c:v>28724.488176999872</c:v>
                </c:pt>
                <c:pt idx="41">
                  <c:v>28724.488176999872</c:v>
                </c:pt>
                <c:pt idx="42">
                  <c:v>28724.488176999872</c:v>
                </c:pt>
                <c:pt idx="43">
                  <c:v>28724.488176999872</c:v>
                </c:pt>
                <c:pt idx="44">
                  <c:v>28724.488176999872</c:v>
                </c:pt>
                <c:pt idx="45">
                  <c:v>28724.488176999872</c:v>
                </c:pt>
                <c:pt idx="46">
                  <c:v>28724.488176999872</c:v>
                </c:pt>
                <c:pt idx="47">
                  <c:v>28724.488176999872</c:v>
                </c:pt>
                <c:pt idx="48">
                  <c:v>28724.488176999872</c:v>
                </c:pt>
                <c:pt idx="49">
                  <c:v>28724.488176999872</c:v>
                </c:pt>
                <c:pt idx="50">
                  <c:v>28724.488176999872</c:v>
                </c:pt>
                <c:pt idx="51">
                  <c:v>28724.488176999872</c:v>
                </c:pt>
                <c:pt idx="52">
                  <c:v>28724.488176999872</c:v>
                </c:pt>
                <c:pt idx="53">
                  <c:v>28724.488176999872</c:v>
                </c:pt>
                <c:pt idx="54">
                  <c:v>28724.488176999872</c:v>
                </c:pt>
                <c:pt idx="55">
                  <c:v>28724.488176999872</c:v>
                </c:pt>
                <c:pt idx="56">
                  <c:v>28724.488176999872</c:v>
                </c:pt>
                <c:pt idx="57">
                  <c:v>28724.488176999872</c:v>
                </c:pt>
                <c:pt idx="58">
                  <c:v>28724.488176999872</c:v>
                </c:pt>
                <c:pt idx="59">
                  <c:v>28724.488176999872</c:v>
                </c:pt>
                <c:pt idx="60">
                  <c:v>28724.488176999872</c:v>
                </c:pt>
                <c:pt idx="61">
                  <c:v>28724.488176999872</c:v>
                </c:pt>
                <c:pt idx="62">
                  <c:v>28724.488176999872</c:v>
                </c:pt>
                <c:pt idx="63">
                  <c:v>28724.488176999872</c:v>
                </c:pt>
                <c:pt idx="64">
                  <c:v>28724.488176999872</c:v>
                </c:pt>
                <c:pt idx="65">
                  <c:v>28724.488176999872</c:v>
                </c:pt>
                <c:pt idx="66">
                  <c:v>28724.488176999872</c:v>
                </c:pt>
                <c:pt idx="67">
                  <c:v>28724.488176999872</c:v>
                </c:pt>
                <c:pt idx="68">
                  <c:v>28724.488176999872</c:v>
                </c:pt>
                <c:pt idx="69">
                  <c:v>28724.488176999872</c:v>
                </c:pt>
                <c:pt idx="70">
                  <c:v>28724.488176999872</c:v>
                </c:pt>
                <c:pt idx="71">
                  <c:v>28724.488176999872</c:v>
                </c:pt>
                <c:pt idx="72">
                  <c:v>28724.488176999872</c:v>
                </c:pt>
                <c:pt idx="73">
                  <c:v>28724.488176999872</c:v>
                </c:pt>
              </c:numCache>
            </c:numRef>
          </c:xVal>
          <c:yVal>
            <c:numRef>
              <c:f>市区町村別_年齢調整糖尿病医療費!$R$5:$R$78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273552"/>
        <c:axId val="383274112"/>
      </c:scatterChart>
      <c:catAx>
        <c:axId val="383276352"/>
        <c:scaling>
          <c:orientation val="maxMin"/>
        </c:scaling>
        <c:delete val="0"/>
        <c:axPos val="l"/>
        <c:numFmt formatCode="General" sourceLinked="0"/>
        <c:majorTickMark val="none"/>
        <c:minorTickMark val="none"/>
        <c:tickLblPos val="nextTo"/>
        <c:spPr>
          <a:ln>
            <a:solidFill>
              <a:srgbClr val="7F7F7F"/>
            </a:solidFill>
          </a:ln>
        </c:spPr>
        <c:crossAx val="383274672"/>
        <c:crosses val="autoZero"/>
        <c:auto val="1"/>
        <c:lblAlgn val="ctr"/>
        <c:lblOffset val="100"/>
        <c:noMultiLvlLbl val="0"/>
      </c:catAx>
      <c:valAx>
        <c:axId val="383274672"/>
        <c:scaling>
          <c:orientation val="minMax"/>
          <c:max val="40000"/>
          <c:min val="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821304454233974"/>
              <c:y val="2.7427420910493827E-2"/>
            </c:manualLayout>
          </c:layout>
          <c:overlay val="0"/>
        </c:title>
        <c:numFmt formatCode="#,##0_ " sourceLinked="0"/>
        <c:majorTickMark val="out"/>
        <c:minorTickMark val="none"/>
        <c:tickLblPos val="nextTo"/>
        <c:spPr>
          <a:ln>
            <a:solidFill>
              <a:srgbClr val="7F7F7F"/>
            </a:solidFill>
          </a:ln>
        </c:spPr>
        <c:crossAx val="383276352"/>
        <c:crosses val="autoZero"/>
        <c:crossBetween val="between"/>
      </c:valAx>
      <c:valAx>
        <c:axId val="383274112"/>
        <c:scaling>
          <c:orientation val="minMax"/>
          <c:max val="50"/>
          <c:min val="0"/>
        </c:scaling>
        <c:delete val="1"/>
        <c:axPos val="r"/>
        <c:numFmt formatCode="General" sourceLinked="1"/>
        <c:majorTickMark val="out"/>
        <c:minorTickMark val="none"/>
        <c:tickLblPos val="nextTo"/>
        <c:crossAx val="383273552"/>
        <c:crosses val="max"/>
        <c:crossBetween val="midCat"/>
      </c:valAx>
      <c:valAx>
        <c:axId val="383273552"/>
        <c:scaling>
          <c:orientation val="minMax"/>
        </c:scaling>
        <c:delete val="1"/>
        <c:axPos val="b"/>
        <c:numFmt formatCode="General" sourceLinked="1"/>
        <c:majorTickMark val="out"/>
        <c:minorTickMark val="none"/>
        <c:tickLblPos val="nextTo"/>
        <c:crossAx val="38327411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1352657004831"/>
          <c:y val="7.9407769756184382E-2"/>
          <c:w val="0.77097801932367138"/>
          <c:h val="0.87561414930555559"/>
        </c:manualLayout>
      </c:layout>
      <c:barChart>
        <c:barDir val="bar"/>
        <c:grouping val="clustered"/>
        <c:varyColors val="0"/>
        <c:ser>
          <c:idx val="0"/>
          <c:order val="0"/>
          <c:tx>
            <c:strRef>
              <c:f>市区町村別_年齢調整糖尿病医療費!$N$3:$N$4</c:f>
              <c:strCache>
                <c:ptCount val="2"/>
                <c:pt idx="0">
                  <c:v>年齢調整前被保険者一人当たりの糖尿病医療費</c:v>
                </c:pt>
              </c:strCache>
            </c:strRef>
          </c:tx>
          <c:spPr>
            <a:solidFill>
              <a:schemeClr val="accent4">
                <a:lumMod val="60000"/>
                <a:lumOff val="40000"/>
              </a:schemeClr>
            </a:solidFill>
            <a:ln>
              <a:noFill/>
            </a:ln>
          </c:spPr>
          <c:invertIfNegative val="0"/>
          <c:dLbls>
            <c:dLbl>
              <c:idx val="0"/>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62-4D92-AAA3-9AC58D5BBCD5}"/>
                </c:ext>
              </c:extLst>
            </c:dLbl>
            <c:dLbl>
              <c:idx val="1"/>
              <c:layout>
                <c:manualLayout>
                  <c:x val="2.797356828193832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62-4D92-AAA3-9AC58D5BBCD5}"/>
                </c:ext>
              </c:extLst>
            </c:dLbl>
            <c:dLbl>
              <c:idx val="2"/>
              <c:layout>
                <c:manualLayout>
                  <c:x val="2.331130690161527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62-4D92-AAA3-9AC58D5BBCD5}"/>
                </c:ext>
              </c:extLst>
            </c:dLbl>
            <c:dLbl>
              <c:idx val="5"/>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62-4D92-AAA3-9AC58D5BBCD5}"/>
                </c:ext>
              </c:extLst>
            </c:dLbl>
            <c:dLbl>
              <c:idx val="6"/>
              <c:layout>
                <c:manualLayout>
                  <c:x val="1.398678414096916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62-4D92-AAA3-9AC58D5BBCD5}"/>
                </c:ext>
              </c:extLst>
            </c:dLbl>
            <c:dLbl>
              <c:idx val="7"/>
              <c:layout>
                <c:manualLayout>
                  <c:x val="4.50685266764561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C6-4766-BC6E-E1922E5DE4CC}"/>
                </c:ext>
              </c:extLst>
            </c:dLbl>
            <c:dLbl>
              <c:idx val="10"/>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62-4D92-AAA3-9AC58D5BBCD5}"/>
                </c:ext>
              </c:extLst>
            </c:dLbl>
            <c:dLbl>
              <c:idx val="11"/>
              <c:layout>
                <c:manualLayout>
                  <c:x val="3.26358296622612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62-4D92-AAA3-9AC58D5BBCD5}"/>
                </c:ext>
              </c:extLst>
            </c:dLbl>
            <c:dLbl>
              <c:idx val="12"/>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62-4D92-AAA3-9AC58D5BBCD5}"/>
                </c:ext>
              </c:extLst>
            </c:dLbl>
            <c:dLbl>
              <c:idx val="13"/>
              <c:layout>
                <c:manualLayout>
                  <c:x val="2.797356828193832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62-4D92-AAA3-9AC58D5BBCD5}"/>
                </c:ext>
              </c:extLst>
            </c:dLbl>
            <c:dLbl>
              <c:idx val="14"/>
              <c:layout>
                <c:manualLayout>
                  <c:x val="1.398678414096916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62-4D92-AAA3-9AC58D5BBCD5}"/>
                </c:ext>
              </c:extLst>
            </c:dLbl>
            <c:dLbl>
              <c:idx val="19"/>
              <c:layout>
                <c:manualLayout>
                  <c:x val="1.554087126774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62-4D92-AAA3-9AC58D5BBCD5}"/>
                </c:ext>
              </c:extLst>
            </c:dLbl>
            <c:dLbl>
              <c:idx val="21"/>
              <c:layout>
                <c:manualLayout>
                  <c:x val="1.55408712677435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62-4D92-AAA3-9AC58D5BBCD5}"/>
                </c:ext>
              </c:extLst>
            </c:dLbl>
            <c:dLbl>
              <c:idx val="22"/>
              <c:layout>
                <c:manualLayout>
                  <c:x val="3.10817425354870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62-4D92-AAA3-9AC58D5BBCD5}"/>
                </c:ext>
              </c:extLst>
            </c:dLbl>
            <c:dLbl>
              <c:idx val="23"/>
              <c:layout>
                <c:manualLayout>
                  <c:x val="4.196035242290748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62-4D92-AAA3-9AC58D5BBCD5}"/>
                </c:ext>
              </c:extLst>
            </c:dLbl>
            <c:dLbl>
              <c:idx val="25"/>
              <c:layout>
                <c:manualLayout>
                  <c:x val="2.02031326480664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662-4D92-AAA3-9AC58D5BBCD5}"/>
                </c:ext>
              </c:extLst>
            </c:dLbl>
            <c:dLbl>
              <c:idx val="26"/>
              <c:layout>
                <c:manualLayout>
                  <c:x val="3.88521781693587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62-4D92-AAA3-9AC58D5BBCD5}"/>
                </c:ext>
              </c:extLst>
            </c:dLbl>
            <c:dLbl>
              <c:idx val="27"/>
              <c:layout>
                <c:manualLayout>
                  <c:x val="3.41899167890357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62-4D92-AAA3-9AC58D5BBCD5}"/>
                </c:ext>
              </c:extLst>
            </c:dLbl>
            <c:dLbl>
              <c:idx val="28"/>
              <c:layout>
                <c:manualLayout>
                  <c:x val="4.351443954968172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C6-4766-BC6E-E1922E5DE4CC}"/>
                </c:ext>
              </c:extLst>
            </c:dLbl>
            <c:dLbl>
              <c:idx val="29"/>
              <c:layout>
                <c:manualLayout>
                  <c:x val="2.02031326480665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62-4D92-AAA3-9AC58D5BBCD5}"/>
                </c:ext>
              </c:extLst>
            </c:dLbl>
            <c:dLbl>
              <c:idx val="30"/>
              <c:layout>
                <c:manualLayout>
                  <c:x val="4.50685266764561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C6-4766-BC6E-E1922E5DE4CC}"/>
                </c:ext>
              </c:extLst>
            </c:dLbl>
            <c:dLbl>
              <c:idx val="31"/>
              <c:layout>
                <c:manualLayout>
                  <c:x val="4.66226138032305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C6-4766-BC6E-E1922E5DE4CC}"/>
                </c:ext>
              </c:extLst>
            </c:dLbl>
            <c:dLbl>
              <c:idx val="34"/>
              <c:layout>
                <c:manualLayout>
                  <c:x val="2.02031326480665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62-4D92-AAA3-9AC58D5BBCD5}"/>
                </c:ext>
              </c:extLst>
            </c:dLbl>
            <c:dLbl>
              <c:idx val="35"/>
              <c:layout>
                <c:manualLayout>
                  <c:x val="2.175721977484092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62-4D92-AAA3-9AC58D5BBCD5}"/>
                </c:ext>
              </c:extLst>
            </c:dLbl>
            <c:dLbl>
              <c:idx val="36"/>
              <c:layout>
                <c:manualLayout>
                  <c:x val="2.64194811551639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662-4D92-AAA3-9AC58D5BBCD5}"/>
                </c:ext>
              </c:extLst>
            </c:dLbl>
            <c:dLbl>
              <c:idx val="37"/>
              <c:layout>
                <c:manualLayout>
                  <c:x val="3.41899167890357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662-4D92-AAA3-9AC58D5BBCD5}"/>
                </c:ext>
              </c:extLst>
            </c:dLbl>
            <c:dLbl>
              <c:idx val="39"/>
              <c:layout>
                <c:manualLayout>
                  <c:x val="3.72980910425843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662-4D92-AAA3-9AC58D5BBCD5}"/>
                </c:ext>
              </c:extLst>
            </c:dLbl>
            <c:dLbl>
              <c:idx val="40"/>
              <c:layout>
                <c:manualLayout>
                  <c:x val="1.70949583945177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662-4D92-AAA3-9AC58D5BBCD5}"/>
                </c:ext>
              </c:extLst>
            </c:dLbl>
            <c:dLbl>
              <c:idx val="41"/>
              <c:layout>
                <c:manualLayout>
                  <c:x val="2.48653940283896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662-4D92-AAA3-9AC58D5BBCD5}"/>
                </c:ext>
              </c:extLst>
            </c:dLbl>
            <c:dLbl>
              <c:idx val="47"/>
              <c:layout>
                <c:manualLayout>
                  <c:x val="3.729809104258443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662-4D92-AAA3-9AC58D5BBCD5}"/>
                </c:ext>
              </c:extLst>
            </c:dLbl>
            <c:dLbl>
              <c:idx val="48"/>
              <c:layout>
                <c:manualLayout>
                  <c:x val="2.0203132648066453E-2"/>
                  <c:y val="4.018775720164609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662-4D92-AAA3-9AC58D5BBCD5}"/>
                </c:ext>
              </c:extLst>
            </c:dLbl>
            <c:dLbl>
              <c:idx val="51"/>
              <c:layout>
                <c:manualLayout>
                  <c:x val="3.729809104258443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662-4D92-AAA3-9AC58D5BBCD5}"/>
                </c:ext>
              </c:extLst>
            </c:dLbl>
            <c:dLbl>
              <c:idx val="53"/>
              <c:layout>
                <c:manualLayout>
                  <c:x val="1.087860988742034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662-4D92-AAA3-9AC58D5BBCD5}"/>
                </c:ext>
              </c:extLst>
            </c:dLbl>
            <c:dLbl>
              <c:idx val="54"/>
              <c:layout>
                <c:manualLayout>
                  <c:x val="7.77043563387175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662-4D92-AAA3-9AC58D5BBCD5}"/>
                </c:ext>
              </c:extLst>
            </c:dLbl>
            <c:dLbl>
              <c:idx val="56"/>
              <c:layout>
                <c:manualLayout>
                  <c:x val="3.574400391580996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662-4D92-AAA3-9AC58D5BBCD5}"/>
                </c:ext>
              </c:extLst>
            </c:dLbl>
            <c:dLbl>
              <c:idx val="57"/>
              <c:layout>
                <c:manualLayout>
                  <c:x val="3.88521781693587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662-4D92-AAA3-9AC58D5BBCD5}"/>
                </c:ext>
              </c:extLst>
            </c:dLbl>
            <c:dLbl>
              <c:idx val="59"/>
              <c:layout>
                <c:manualLayout>
                  <c:x val="3.41899167890356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662-4D92-AAA3-9AC58D5BBCD5}"/>
                </c:ext>
              </c:extLst>
            </c:dLbl>
            <c:dLbl>
              <c:idx val="60"/>
              <c:layout>
                <c:manualLayout>
                  <c:x val="2.3311306901615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1662-4D92-AAA3-9AC58D5BBCD5}"/>
                </c:ext>
              </c:extLst>
            </c:dLbl>
            <c:dLbl>
              <c:idx val="61"/>
              <c:layout>
                <c:manualLayout>
                  <c:x val="3.88521781693587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662-4D92-AAA3-9AC58D5BBCD5}"/>
                </c:ext>
              </c:extLst>
            </c:dLbl>
            <c:dLbl>
              <c:idx val="62"/>
              <c:layout>
                <c:manualLayout>
                  <c:x val="2.02031326480665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662-4D92-AAA3-9AC58D5BBCD5}"/>
                </c:ext>
              </c:extLst>
            </c:dLbl>
            <c:dLbl>
              <c:idx val="65"/>
              <c:layout>
                <c:manualLayout>
                  <c:x val="3.10817425354869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662-4D92-AAA3-9AC58D5BBCD5}"/>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市区町村別_年齢調整糖尿病医療費!$C$5:$C$78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市区町村別_年齢調整糖尿病医療費!$D$5:$D$78</c:f>
              <c:numCache>
                <c:formatCode>General</c:formatCode>
                <c:ptCount val="74"/>
                <c:pt idx="0">
                  <c:v>28334.496802402096</c:v>
                </c:pt>
                <c:pt idx="1">
                  <c:v>26980.684742191374</c:v>
                </c:pt>
                <c:pt idx="2">
                  <c:v>27332.827174021317</c:v>
                </c:pt>
                <c:pt idx="3">
                  <c:v>28927.835150107221</c:v>
                </c:pt>
                <c:pt idx="4">
                  <c:v>25407.12925364598</c:v>
                </c:pt>
                <c:pt idx="5">
                  <c:v>28331.284456186702</c:v>
                </c:pt>
                <c:pt idx="6">
                  <c:v>27886.73263380511</c:v>
                </c:pt>
                <c:pt idx="7">
                  <c:v>26150.314862176754</c:v>
                </c:pt>
                <c:pt idx="8">
                  <c:v>24487.066529593187</c:v>
                </c:pt>
                <c:pt idx="9">
                  <c:v>31401.468933943754</c:v>
                </c:pt>
                <c:pt idx="10">
                  <c:v>28239.383180097349</c:v>
                </c:pt>
                <c:pt idx="11">
                  <c:v>26827.356202512601</c:v>
                </c:pt>
                <c:pt idx="12">
                  <c:v>28298.180083429485</c:v>
                </c:pt>
                <c:pt idx="13">
                  <c:v>27209.364448516779</c:v>
                </c:pt>
                <c:pt idx="14">
                  <c:v>27880.743290874194</c:v>
                </c:pt>
                <c:pt idx="15">
                  <c:v>23617.685402773368</c:v>
                </c:pt>
                <c:pt idx="16">
                  <c:v>25314.42642913519</c:v>
                </c:pt>
                <c:pt idx="17">
                  <c:v>25763.187284355801</c:v>
                </c:pt>
                <c:pt idx="18">
                  <c:v>25190.958900763359</c:v>
                </c:pt>
                <c:pt idx="19">
                  <c:v>27733.596742444712</c:v>
                </c:pt>
                <c:pt idx="20">
                  <c:v>30531.667775665399</c:v>
                </c:pt>
                <c:pt idx="21">
                  <c:v>27735.825351988347</c:v>
                </c:pt>
                <c:pt idx="22">
                  <c:v>28345.68508848274</c:v>
                </c:pt>
                <c:pt idx="23">
                  <c:v>26284.384997824873</c:v>
                </c:pt>
                <c:pt idx="24">
                  <c:v>24250.35528330781</c:v>
                </c:pt>
                <c:pt idx="25">
                  <c:v>27484.072205152446</c:v>
                </c:pt>
                <c:pt idx="26">
                  <c:v>26395.32791423002</c:v>
                </c:pt>
                <c:pt idx="27">
                  <c:v>26743.72660584109</c:v>
                </c:pt>
                <c:pt idx="28">
                  <c:v>26155.083664224596</c:v>
                </c:pt>
                <c:pt idx="29">
                  <c:v>27433.843267940978</c:v>
                </c:pt>
                <c:pt idx="30">
                  <c:v>26110.046296577024</c:v>
                </c:pt>
                <c:pt idx="31">
                  <c:v>26022.392476158166</c:v>
                </c:pt>
                <c:pt idx="32">
                  <c:v>31993.891045154745</c:v>
                </c:pt>
                <c:pt idx="33">
                  <c:v>24771.90129217516</c:v>
                </c:pt>
                <c:pt idx="34">
                  <c:v>27471.854353453949</c:v>
                </c:pt>
                <c:pt idx="35">
                  <c:v>27404.773989898989</c:v>
                </c:pt>
                <c:pt idx="36">
                  <c:v>27157.119800948185</c:v>
                </c:pt>
                <c:pt idx="37">
                  <c:v>26786.253618526858</c:v>
                </c:pt>
                <c:pt idx="38">
                  <c:v>29251.740797501239</c:v>
                </c:pt>
                <c:pt idx="39">
                  <c:v>26562.880523177013</c:v>
                </c:pt>
                <c:pt idx="40">
                  <c:v>27636.276654377536</c:v>
                </c:pt>
                <c:pt idx="41">
                  <c:v>27214.091387514145</c:v>
                </c:pt>
                <c:pt idx="42">
                  <c:v>28635.065812759934</c:v>
                </c:pt>
                <c:pt idx="43">
                  <c:v>28488.437794356687</c:v>
                </c:pt>
                <c:pt idx="44">
                  <c:v>28727.694342089624</c:v>
                </c:pt>
                <c:pt idx="45">
                  <c:v>25195.572770381179</c:v>
                </c:pt>
                <c:pt idx="46">
                  <c:v>28761.863746903851</c:v>
                </c:pt>
                <c:pt idx="47">
                  <c:v>26556.055429958971</c:v>
                </c:pt>
                <c:pt idx="48">
                  <c:v>27524.977463356772</c:v>
                </c:pt>
                <c:pt idx="49">
                  <c:v>29969.699990743313</c:v>
                </c:pt>
                <c:pt idx="50">
                  <c:v>25870.115096860387</c:v>
                </c:pt>
                <c:pt idx="51">
                  <c:v>26549.129686976899</c:v>
                </c:pt>
                <c:pt idx="52">
                  <c:v>29048.36819926255</c:v>
                </c:pt>
                <c:pt idx="53">
                  <c:v>27919.102726899007</c:v>
                </c:pt>
                <c:pt idx="54">
                  <c:v>28113.669376214879</c:v>
                </c:pt>
                <c:pt idx="55">
                  <c:v>28964.33985379721</c:v>
                </c:pt>
                <c:pt idx="56">
                  <c:v>26648.637432536623</c:v>
                </c:pt>
                <c:pt idx="57">
                  <c:v>26506.644464669866</c:v>
                </c:pt>
                <c:pt idx="58">
                  <c:v>29961.597444126608</c:v>
                </c:pt>
                <c:pt idx="59">
                  <c:v>26647.104125227019</c:v>
                </c:pt>
                <c:pt idx="60">
                  <c:v>27309.269383697814</c:v>
                </c:pt>
                <c:pt idx="61">
                  <c:v>26458.541809159793</c:v>
                </c:pt>
                <c:pt idx="62">
                  <c:v>27476.188921229761</c:v>
                </c:pt>
                <c:pt idx="63">
                  <c:v>28585.825592582874</c:v>
                </c:pt>
                <c:pt idx="64">
                  <c:v>23780.401240951396</c:v>
                </c:pt>
                <c:pt idx="65">
                  <c:v>26880.056512288917</c:v>
                </c:pt>
                <c:pt idx="66">
                  <c:v>30315.45232466509</c:v>
                </c:pt>
                <c:pt idx="67">
                  <c:v>25160.375880012245</c:v>
                </c:pt>
                <c:pt idx="68">
                  <c:v>29879.994809897406</c:v>
                </c:pt>
                <c:pt idx="69">
                  <c:v>30149.965799256504</c:v>
                </c:pt>
                <c:pt idx="70">
                  <c:v>28574.380231971762</c:v>
                </c:pt>
                <c:pt idx="71">
                  <c:v>24872.233685033218</c:v>
                </c:pt>
                <c:pt idx="72">
                  <c:v>23878.40373395566</c:v>
                </c:pt>
                <c:pt idx="73">
                  <c:v>23436.712328767124</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280832"/>
        <c:axId val="38328027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0256975036710708"/>
                  <c:y val="-0.8594875257201646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631-47AB-989A-B9DFD14EEA3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市区町村別_年齢調整糖尿病医療費!$N$5:$N$78</c:f>
              <c:numCache>
                <c:formatCode>General</c:formatCode>
                <c:ptCount val="74"/>
                <c:pt idx="0">
                  <c:v>28724.488176999872</c:v>
                </c:pt>
                <c:pt idx="1">
                  <c:v>28724.488176999872</c:v>
                </c:pt>
                <c:pt idx="2">
                  <c:v>28724.488176999872</c:v>
                </c:pt>
                <c:pt idx="3">
                  <c:v>28724.488176999872</c:v>
                </c:pt>
                <c:pt idx="4">
                  <c:v>28724.488176999872</c:v>
                </c:pt>
                <c:pt idx="5">
                  <c:v>28724.488176999872</c:v>
                </c:pt>
                <c:pt idx="6">
                  <c:v>28724.488176999872</c:v>
                </c:pt>
                <c:pt idx="7">
                  <c:v>28724.488176999872</c:v>
                </c:pt>
                <c:pt idx="8">
                  <c:v>28724.488176999872</c:v>
                </c:pt>
                <c:pt idx="9">
                  <c:v>28724.488176999872</c:v>
                </c:pt>
                <c:pt idx="10">
                  <c:v>28724.488176999872</c:v>
                </c:pt>
                <c:pt idx="11">
                  <c:v>28724.488176999872</c:v>
                </c:pt>
                <c:pt idx="12">
                  <c:v>28724.488176999872</c:v>
                </c:pt>
                <c:pt idx="13">
                  <c:v>28724.488176999872</c:v>
                </c:pt>
                <c:pt idx="14">
                  <c:v>28724.488176999872</c:v>
                </c:pt>
                <c:pt idx="15">
                  <c:v>28724.488176999872</c:v>
                </c:pt>
                <c:pt idx="16">
                  <c:v>28724.488176999872</c:v>
                </c:pt>
                <c:pt idx="17">
                  <c:v>28724.488176999872</c:v>
                </c:pt>
                <c:pt idx="18">
                  <c:v>28724.488176999872</c:v>
                </c:pt>
                <c:pt idx="19">
                  <c:v>28724.488176999872</c:v>
                </c:pt>
                <c:pt idx="20">
                  <c:v>28724.488176999872</c:v>
                </c:pt>
                <c:pt idx="21">
                  <c:v>28724.488176999872</c:v>
                </c:pt>
                <c:pt idx="22">
                  <c:v>28724.488176999872</c:v>
                </c:pt>
                <c:pt idx="23">
                  <c:v>28724.488176999872</c:v>
                </c:pt>
                <c:pt idx="24">
                  <c:v>28724.488176999872</c:v>
                </c:pt>
                <c:pt idx="25">
                  <c:v>28724.488176999872</c:v>
                </c:pt>
                <c:pt idx="26">
                  <c:v>28724.488176999872</c:v>
                </c:pt>
                <c:pt idx="27">
                  <c:v>28724.488176999872</c:v>
                </c:pt>
                <c:pt idx="28">
                  <c:v>28724.488176999872</c:v>
                </c:pt>
                <c:pt idx="29">
                  <c:v>28724.488176999872</c:v>
                </c:pt>
                <c:pt idx="30">
                  <c:v>28724.488176999872</c:v>
                </c:pt>
                <c:pt idx="31">
                  <c:v>28724.488176999872</c:v>
                </c:pt>
                <c:pt idx="32">
                  <c:v>28724.488176999872</c:v>
                </c:pt>
                <c:pt idx="33">
                  <c:v>28724.488176999872</c:v>
                </c:pt>
                <c:pt idx="34">
                  <c:v>28724.488176999872</c:v>
                </c:pt>
                <c:pt idx="35">
                  <c:v>28724.488176999872</c:v>
                </c:pt>
                <c:pt idx="36">
                  <c:v>28724.488176999872</c:v>
                </c:pt>
                <c:pt idx="37">
                  <c:v>28724.488176999872</c:v>
                </c:pt>
                <c:pt idx="38">
                  <c:v>28724.488176999872</c:v>
                </c:pt>
                <c:pt idx="39">
                  <c:v>28724.488176999872</c:v>
                </c:pt>
                <c:pt idx="40">
                  <c:v>28724.488176999872</c:v>
                </c:pt>
                <c:pt idx="41">
                  <c:v>28724.488176999872</c:v>
                </c:pt>
                <c:pt idx="42">
                  <c:v>28724.488176999872</c:v>
                </c:pt>
                <c:pt idx="43">
                  <c:v>28724.488176999872</c:v>
                </c:pt>
                <c:pt idx="44">
                  <c:v>28724.488176999872</c:v>
                </c:pt>
                <c:pt idx="45">
                  <c:v>28724.488176999872</c:v>
                </c:pt>
                <c:pt idx="46">
                  <c:v>28724.488176999872</c:v>
                </c:pt>
                <c:pt idx="47">
                  <c:v>28724.488176999872</c:v>
                </c:pt>
                <c:pt idx="48">
                  <c:v>28724.488176999872</c:v>
                </c:pt>
                <c:pt idx="49">
                  <c:v>28724.488176999872</c:v>
                </c:pt>
                <c:pt idx="50">
                  <c:v>28724.488176999872</c:v>
                </c:pt>
                <c:pt idx="51">
                  <c:v>28724.488176999872</c:v>
                </c:pt>
                <c:pt idx="52">
                  <c:v>28724.488176999872</c:v>
                </c:pt>
                <c:pt idx="53">
                  <c:v>28724.488176999872</c:v>
                </c:pt>
                <c:pt idx="54">
                  <c:v>28724.488176999872</c:v>
                </c:pt>
                <c:pt idx="55">
                  <c:v>28724.488176999872</c:v>
                </c:pt>
                <c:pt idx="56">
                  <c:v>28724.488176999872</c:v>
                </c:pt>
                <c:pt idx="57">
                  <c:v>28724.488176999872</c:v>
                </c:pt>
                <c:pt idx="58">
                  <c:v>28724.488176999872</c:v>
                </c:pt>
                <c:pt idx="59">
                  <c:v>28724.488176999872</c:v>
                </c:pt>
                <c:pt idx="60">
                  <c:v>28724.488176999872</c:v>
                </c:pt>
                <c:pt idx="61">
                  <c:v>28724.488176999872</c:v>
                </c:pt>
                <c:pt idx="62">
                  <c:v>28724.488176999872</c:v>
                </c:pt>
                <c:pt idx="63">
                  <c:v>28724.488176999872</c:v>
                </c:pt>
                <c:pt idx="64">
                  <c:v>28724.488176999872</c:v>
                </c:pt>
                <c:pt idx="65">
                  <c:v>28724.488176999872</c:v>
                </c:pt>
                <c:pt idx="66">
                  <c:v>28724.488176999872</c:v>
                </c:pt>
                <c:pt idx="67">
                  <c:v>28724.488176999872</c:v>
                </c:pt>
                <c:pt idx="68">
                  <c:v>28724.488176999872</c:v>
                </c:pt>
                <c:pt idx="69">
                  <c:v>28724.488176999872</c:v>
                </c:pt>
                <c:pt idx="70">
                  <c:v>28724.488176999872</c:v>
                </c:pt>
                <c:pt idx="71">
                  <c:v>28724.488176999872</c:v>
                </c:pt>
                <c:pt idx="72">
                  <c:v>28724.488176999872</c:v>
                </c:pt>
                <c:pt idx="73">
                  <c:v>28724.488176999872</c:v>
                </c:pt>
              </c:numCache>
            </c:numRef>
          </c:xVal>
          <c:yVal>
            <c:numRef>
              <c:f>市区町村別_年齢調整糖尿病医療費!$R$5:$R$78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278032"/>
        <c:axId val="383279712"/>
      </c:scatterChart>
      <c:catAx>
        <c:axId val="383280832"/>
        <c:scaling>
          <c:orientation val="maxMin"/>
        </c:scaling>
        <c:delete val="0"/>
        <c:axPos val="l"/>
        <c:numFmt formatCode="General" sourceLinked="0"/>
        <c:majorTickMark val="none"/>
        <c:minorTickMark val="none"/>
        <c:tickLblPos val="nextTo"/>
        <c:spPr>
          <a:ln>
            <a:solidFill>
              <a:srgbClr val="7F7F7F"/>
            </a:solidFill>
          </a:ln>
        </c:spPr>
        <c:crossAx val="383280272"/>
        <c:crosses val="autoZero"/>
        <c:auto val="1"/>
        <c:lblAlgn val="ctr"/>
        <c:lblOffset val="100"/>
        <c:noMultiLvlLbl val="0"/>
      </c:catAx>
      <c:valAx>
        <c:axId val="383280272"/>
        <c:scaling>
          <c:orientation val="minMax"/>
          <c:max val="4000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98"/>
              <c:y val="2.8458856682769727E-2"/>
            </c:manualLayout>
          </c:layout>
          <c:overlay val="0"/>
        </c:title>
        <c:numFmt formatCode="#,##0_ " sourceLinked="0"/>
        <c:majorTickMark val="out"/>
        <c:minorTickMark val="none"/>
        <c:tickLblPos val="nextTo"/>
        <c:spPr>
          <a:ln>
            <a:solidFill>
              <a:srgbClr val="7F7F7F"/>
            </a:solidFill>
          </a:ln>
        </c:spPr>
        <c:crossAx val="383280832"/>
        <c:crosses val="autoZero"/>
        <c:crossBetween val="between"/>
      </c:valAx>
      <c:valAx>
        <c:axId val="383279712"/>
        <c:scaling>
          <c:orientation val="minMax"/>
          <c:max val="50"/>
          <c:min val="0"/>
        </c:scaling>
        <c:delete val="1"/>
        <c:axPos val="r"/>
        <c:numFmt formatCode="General" sourceLinked="1"/>
        <c:majorTickMark val="out"/>
        <c:minorTickMark val="none"/>
        <c:tickLblPos val="nextTo"/>
        <c:crossAx val="383278032"/>
        <c:crosses val="max"/>
        <c:crossBetween val="midCat"/>
      </c:valAx>
      <c:valAx>
        <c:axId val="383278032"/>
        <c:scaling>
          <c:orientation val="minMax"/>
        </c:scaling>
        <c:delete val="1"/>
        <c:axPos val="b"/>
        <c:numFmt formatCode="General" sourceLinked="1"/>
        <c:majorTickMark val="out"/>
        <c:minorTickMark val="none"/>
        <c:tickLblPos val="nextTo"/>
        <c:crossAx val="38327971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1352657004831"/>
          <c:y val="7.9407769756184382E-2"/>
          <c:w val="0.77097801932367138"/>
          <c:h val="0.87561414930555559"/>
        </c:manualLayout>
      </c:layout>
      <c:barChart>
        <c:barDir val="bar"/>
        <c:grouping val="clustered"/>
        <c:varyColors val="0"/>
        <c:ser>
          <c:idx val="0"/>
          <c:order val="0"/>
          <c:tx>
            <c:strRef>
              <c:f>市区町村別_年齢調整糖尿病医療費!$L$4</c:f>
              <c:strCache>
                <c:ptCount val="1"/>
                <c:pt idx="0">
                  <c:v>前年度との差分(年齢調整後被保険者一人当たりの糖尿病医療費)</c:v>
                </c:pt>
              </c:strCache>
            </c:strRef>
          </c:tx>
          <c:spPr>
            <a:solidFill>
              <a:schemeClr val="accent1"/>
            </a:solidFill>
            <a:ln>
              <a:noFill/>
            </a:ln>
          </c:spPr>
          <c:invertIfNegative val="0"/>
          <c:dLbls>
            <c:dLbl>
              <c:idx val="2"/>
              <c:layout>
                <c:manualLayout>
                  <c:x val="3.26358296622613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21-4FC6-A114-0EFF48EA9D8F}"/>
                </c:ext>
              </c:extLst>
            </c:dLbl>
            <c:dLbl>
              <c:idx val="6"/>
              <c:layout>
                <c:manualLayout>
                  <c:x val="1.087860988742034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34-470C-8E89-2F37C0E997F0}"/>
                </c:ext>
              </c:extLst>
            </c:dLbl>
            <c:dLbl>
              <c:idx val="9"/>
              <c:layout>
                <c:manualLayout>
                  <c:x val="4.662261380322940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34-470C-8E89-2F37C0E997F0}"/>
                </c:ext>
              </c:extLst>
            </c:dLbl>
            <c:dLbl>
              <c:idx val="19"/>
              <c:layout>
                <c:manualLayout>
                  <c:x val="1.7094958394517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34-470C-8E89-2F37C0E997F0}"/>
                </c:ext>
              </c:extLst>
            </c:dLbl>
            <c:dLbl>
              <c:idx val="21"/>
              <c:layout>
                <c:manualLayout>
                  <c:x val="1.5540871267743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34-470C-8E89-2F37C0E997F0}"/>
                </c:ext>
              </c:extLst>
            </c:dLbl>
            <c:dLbl>
              <c:idx val="25"/>
              <c:layout>
                <c:manualLayout>
                  <c:x val="7.770435633871643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34-470C-8E89-2F37C0E997F0}"/>
                </c:ext>
              </c:extLst>
            </c:dLbl>
            <c:dLbl>
              <c:idx val="27"/>
              <c:layout>
                <c:manualLayout>
                  <c:x val="3.108174253548588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34-470C-8E89-2F37C0E997F0}"/>
                </c:ext>
              </c:extLst>
            </c:dLbl>
            <c:dLbl>
              <c:idx val="28"/>
              <c:layout>
                <c:manualLayout>
                  <c:x val="2.02031326480664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34-470C-8E89-2F37C0E997F0}"/>
                </c:ext>
              </c:extLst>
            </c:dLbl>
            <c:dLbl>
              <c:idx val="29"/>
              <c:layout>
                <c:manualLayout>
                  <c:x val="1.86490455212922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34-470C-8E89-2F37C0E997F0}"/>
                </c:ext>
              </c:extLst>
            </c:dLbl>
            <c:dLbl>
              <c:idx val="34"/>
              <c:layout>
                <c:manualLayout>
                  <c:x val="1.243269701419469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34-470C-8E89-2F37C0E997F0}"/>
                </c:ext>
              </c:extLst>
            </c:dLbl>
            <c:dLbl>
              <c:idx val="35"/>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34-470C-8E89-2F37C0E997F0}"/>
                </c:ext>
              </c:extLst>
            </c:dLbl>
            <c:dLbl>
              <c:idx val="36"/>
              <c:layout>
                <c:manualLayout>
                  <c:x val="9.32452276064599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34-470C-8E89-2F37C0E997F0}"/>
                </c:ext>
              </c:extLst>
            </c:dLbl>
            <c:dLbl>
              <c:idx val="49"/>
              <c:layout>
                <c:manualLayout>
                  <c:x val="4.662261380323054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A34-470C-8E89-2F37C0E997F0}"/>
                </c:ext>
              </c:extLst>
            </c:dLbl>
            <c:dLbl>
              <c:idx val="52"/>
              <c:layout>
                <c:manualLayout>
                  <c:x val="3.108174253548588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A34-470C-8E89-2F37C0E997F0}"/>
                </c:ext>
              </c:extLst>
            </c:dLbl>
            <c:dLbl>
              <c:idx val="53"/>
              <c:layout>
                <c:manualLayout>
                  <c:x val="2.3311306901615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A34-470C-8E89-2F37C0E997F0}"/>
                </c:ext>
              </c:extLst>
            </c:dLbl>
            <c:dLbl>
              <c:idx val="54"/>
              <c:layout>
                <c:manualLayout>
                  <c:x val="1.5540871267743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34-470C-8E89-2F37C0E997F0}"/>
                </c:ext>
              </c:extLst>
            </c:dLbl>
            <c:dLbl>
              <c:idx val="56"/>
              <c:layout>
                <c:manualLayout>
                  <c:x val="9.324522760645994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A34-470C-8E89-2F37C0E997F0}"/>
                </c:ext>
              </c:extLst>
            </c:dLbl>
            <c:dLbl>
              <c:idx val="57"/>
              <c:layout>
                <c:manualLayout>
                  <c:x val="1.398678414096904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A34-470C-8E89-2F37C0E997F0}"/>
                </c:ext>
              </c:extLst>
            </c:dLbl>
            <c:dLbl>
              <c:idx val="72"/>
              <c:layout>
                <c:manualLayout>
                  <c:x val="1.7094958394517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A34-470C-8E89-2F37C0E997F0}"/>
                </c:ext>
              </c:extLst>
            </c:dLbl>
            <c:numFmt formatCode="#,##0_ ;[Red]\-#,##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市区町村別_年齢調整糖尿病医療費!$I$5:$I$78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市区町村別_年齢調整糖尿病医療費!$L$5:$L$78</c:f>
              <c:numCache>
                <c:formatCode>General</c:formatCode>
                <c:ptCount val="74"/>
                <c:pt idx="0">
                  <c:v>606</c:v>
                </c:pt>
                <c:pt idx="1">
                  <c:v>599</c:v>
                </c:pt>
                <c:pt idx="2">
                  <c:v>626</c:v>
                </c:pt>
                <c:pt idx="3">
                  <c:v>597</c:v>
                </c:pt>
                <c:pt idx="4">
                  <c:v>678</c:v>
                </c:pt>
                <c:pt idx="5">
                  <c:v>602</c:v>
                </c:pt>
                <c:pt idx="6">
                  <c:v>649</c:v>
                </c:pt>
                <c:pt idx="7">
                  <c:v>606</c:v>
                </c:pt>
                <c:pt idx="8">
                  <c:v>580</c:v>
                </c:pt>
                <c:pt idx="9">
                  <c:v>655</c:v>
                </c:pt>
                <c:pt idx="10">
                  <c:v>616</c:v>
                </c:pt>
                <c:pt idx="11">
                  <c:v>584</c:v>
                </c:pt>
                <c:pt idx="12">
                  <c:v>557</c:v>
                </c:pt>
                <c:pt idx="13">
                  <c:v>579</c:v>
                </c:pt>
                <c:pt idx="14">
                  <c:v>579</c:v>
                </c:pt>
                <c:pt idx="15">
                  <c:v>536</c:v>
                </c:pt>
                <c:pt idx="16">
                  <c:v>575</c:v>
                </c:pt>
                <c:pt idx="17">
                  <c:v>570</c:v>
                </c:pt>
                <c:pt idx="18">
                  <c:v>539</c:v>
                </c:pt>
                <c:pt idx="19">
                  <c:v>643</c:v>
                </c:pt>
                <c:pt idx="20">
                  <c:v>612</c:v>
                </c:pt>
                <c:pt idx="21">
                  <c:v>643</c:v>
                </c:pt>
                <c:pt idx="22">
                  <c:v>566</c:v>
                </c:pt>
                <c:pt idx="23">
                  <c:v>616</c:v>
                </c:pt>
                <c:pt idx="24">
                  <c:v>545</c:v>
                </c:pt>
                <c:pt idx="25">
                  <c:v>651</c:v>
                </c:pt>
                <c:pt idx="26">
                  <c:v>612</c:v>
                </c:pt>
                <c:pt idx="27">
                  <c:v>656</c:v>
                </c:pt>
                <c:pt idx="28">
                  <c:v>639</c:v>
                </c:pt>
                <c:pt idx="29">
                  <c:v>641</c:v>
                </c:pt>
                <c:pt idx="30">
                  <c:v>664</c:v>
                </c:pt>
                <c:pt idx="31">
                  <c:v>597</c:v>
                </c:pt>
                <c:pt idx="32">
                  <c:v>723</c:v>
                </c:pt>
                <c:pt idx="33">
                  <c:v>695</c:v>
                </c:pt>
                <c:pt idx="34">
                  <c:v>647</c:v>
                </c:pt>
                <c:pt idx="35">
                  <c:v>657</c:v>
                </c:pt>
                <c:pt idx="36">
                  <c:v>651</c:v>
                </c:pt>
                <c:pt idx="37">
                  <c:v>662</c:v>
                </c:pt>
                <c:pt idx="38">
                  <c:v>685</c:v>
                </c:pt>
                <c:pt idx="39">
                  <c:v>661</c:v>
                </c:pt>
                <c:pt idx="40">
                  <c:v>616</c:v>
                </c:pt>
                <c:pt idx="41">
                  <c:v>711</c:v>
                </c:pt>
                <c:pt idx="42">
                  <c:v>693</c:v>
                </c:pt>
                <c:pt idx="43">
                  <c:v>677</c:v>
                </c:pt>
                <c:pt idx="44">
                  <c:v>666</c:v>
                </c:pt>
                <c:pt idx="45">
                  <c:v>671</c:v>
                </c:pt>
                <c:pt idx="46">
                  <c:v>697</c:v>
                </c:pt>
                <c:pt idx="47">
                  <c:v>715</c:v>
                </c:pt>
                <c:pt idx="48">
                  <c:v>664</c:v>
                </c:pt>
                <c:pt idx="49">
                  <c:v>656</c:v>
                </c:pt>
                <c:pt idx="50">
                  <c:v>734</c:v>
                </c:pt>
                <c:pt idx="51">
                  <c:v>708</c:v>
                </c:pt>
                <c:pt idx="52">
                  <c:v>658</c:v>
                </c:pt>
                <c:pt idx="53">
                  <c:v>635</c:v>
                </c:pt>
                <c:pt idx="54">
                  <c:v>644</c:v>
                </c:pt>
                <c:pt idx="55">
                  <c:v>712</c:v>
                </c:pt>
                <c:pt idx="56">
                  <c:v>652</c:v>
                </c:pt>
                <c:pt idx="57">
                  <c:v>645</c:v>
                </c:pt>
                <c:pt idx="58">
                  <c:v>682</c:v>
                </c:pt>
                <c:pt idx="59">
                  <c:v>696</c:v>
                </c:pt>
                <c:pt idx="60">
                  <c:v>730</c:v>
                </c:pt>
                <c:pt idx="61">
                  <c:v>706</c:v>
                </c:pt>
                <c:pt idx="62">
                  <c:v>703</c:v>
                </c:pt>
                <c:pt idx="63">
                  <c:v>721</c:v>
                </c:pt>
                <c:pt idx="64">
                  <c:v>701</c:v>
                </c:pt>
                <c:pt idx="65">
                  <c:v>737</c:v>
                </c:pt>
                <c:pt idx="66">
                  <c:v>718</c:v>
                </c:pt>
                <c:pt idx="67">
                  <c:v>574</c:v>
                </c:pt>
                <c:pt idx="68">
                  <c:v>726</c:v>
                </c:pt>
                <c:pt idx="69">
                  <c:v>748</c:v>
                </c:pt>
                <c:pt idx="70">
                  <c:v>721</c:v>
                </c:pt>
                <c:pt idx="71">
                  <c:v>770</c:v>
                </c:pt>
                <c:pt idx="72">
                  <c:v>641</c:v>
                </c:pt>
                <c:pt idx="73">
                  <c:v>725</c:v>
                </c:pt>
              </c:numCache>
            </c:numRef>
          </c:val>
          <c:extLst>
            <c:ext xmlns:c16="http://schemas.microsoft.com/office/drawing/2014/chart" uri="{C3380CC4-5D6E-409C-BE32-E72D297353CC}">
              <c16:uniqueId val="{0000004A-56EA-45A1-80FA-C1B421F3B0C4}"/>
            </c:ext>
          </c:extLst>
        </c:ser>
        <c:dLbls>
          <c:dLblPos val="outEnd"/>
          <c:showLegendKey val="0"/>
          <c:showVal val="1"/>
          <c:showCatName val="0"/>
          <c:showSerName val="0"/>
          <c:showPercent val="0"/>
          <c:showBubbleSize val="0"/>
        </c:dLbls>
        <c:gapWidth val="150"/>
        <c:axId val="383280832"/>
        <c:axId val="383280272"/>
      </c:barChart>
      <c:scatterChart>
        <c:scatterStyle val="lineMarker"/>
        <c:varyColors val="0"/>
        <c:ser>
          <c:idx val="1"/>
          <c:order val="1"/>
          <c:tx>
            <c:strRef>
              <c:f>市区町村別_年齢調整糖尿病医療費!$B$79</c:f>
              <c:strCache>
                <c:ptCount val="1"/>
                <c:pt idx="0">
                  <c:v>広域連合全体</c:v>
                </c:pt>
              </c:strCache>
            </c:strRef>
          </c:tx>
          <c:spPr>
            <a:ln w="28575">
              <a:solidFill>
                <a:srgbClr val="BE4B48"/>
              </a:solidFill>
            </a:ln>
          </c:spPr>
          <c:marker>
            <c:symbol val="none"/>
          </c:marker>
          <c:dLbls>
            <c:dLbl>
              <c:idx val="0"/>
              <c:layout>
                <c:manualLayout>
                  <c:x val="6.9019334312285852E-2"/>
                  <c:y val="-0.85846675668724282"/>
                </c:manualLayout>
              </c:layout>
              <c:tx>
                <c:rich>
                  <a:bodyPr/>
                  <a:lstStyle/>
                  <a:p>
                    <a:fld id="{CA02C347-99C3-4B07-9BF1-1CA1314234A6}" type="SERIESNAME">
                      <a:rPr lang="ja-JP" altLang="en-US"/>
                      <a:pPr/>
                      <a:t>[系列名]</a:t>
                    </a:fld>
                    <a:r>
                      <a:rPr lang="ja-JP" altLang="en-US" baseline="0"/>
                      <a:t>
</a:t>
                    </a:r>
                    <a:fld id="{0DAB75C6-9CF0-439E-A4FA-81A19F28913D}" type="XVALUE">
                      <a:rPr lang="en-US" altLang="ja-JP" baseline="0">
                        <a:solidFill>
                          <a:sysClr val="windowText" lastClr="000000"/>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4B-56EA-45A1-80FA-C1B421F3B0C4}"/>
                </c:ext>
              </c:extLst>
            </c:dLbl>
            <c:numFmt formatCode="#,##0_ ;[Red]\-#,##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市区町村別_年齢調整糖尿病医療費!$Q$5:$Q$78</c:f>
              <c:numCache>
                <c:formatCode>General</c:formatCode>
                <c:ptCount val="74"/>
                <c:pt idx="0">
                  <c:v>666</c:v>
                </c:pt>
                <c:pt idx="1">
                  <c:v>666</c:v>
                </c:pt>
                <c:pt idx="2">
                  <c:v>666</c:v>
                </c:pt>
                <c:pt idx="3">
                  <c:v>666</c:v>
                </c:pt>
                <c:pt idx="4">
                  <c:v>666</c:v>
                </c:pt>
                <c:pt idx="5">
                  <c:v>666</c:v>
                </c:pt>
                <c:pt idx="6">
                  <c:v>666</c:v>
                </c:pt>
                <c:pt idx="7">
                  <c:v>666</c:v>
                </c:pt>
                <c:pt idx="8">
                  <c:v>666</c:v>
                </c:pt>
                <c:pt idx="9">
                  <c:v>666</c:v>
                </c:pt>
                <c:pt idx="10">
                  <c:v>666</c:v>
                </c:pt>
                <c:pt idx="11">
                  <c:v>666</c:v>
                </c:pt>
                <c:pt idx="12">
                  <c:v>666</c:v>
                </c:pt>
                <c:pt idx="13">
                  <c:v>666</c:v>
                </c:pt>
                <c:pt idx="14">
                  <c:v>666</c:v>
                </c:pt>
                <c:pt idx="15">
                  <c:v>666</c:v>
                </c:pt>
                <c:pt idx="16">
                  <c:v>666</c:v>
                </c:pt>
                <c:pt idx="17">
                  <c:v>666</c:v>
                </c:pt>
                <c:pt idx="18">
                  <c:v>666</c:v>
                </c:pt>
                <c:pt idx="19">
                  <c:v>666</c:v>
                </c:pt>
                <c:pt idx="20">
                  <c:v>666</c:v>
                </c:pt>
                <c:pt idx="21">
                  <c:v>666</c:v>
                </c:pt>
                <c:pt idx="22">
                  <c:v>666</c:v>
                </c:pt>
                <c:pt idx="23">
                  <c:v>666</c:v>
                </c:pt>
                <c:pt idx="24">
                  <c:v>666</c:v>
                </c:pt>
                <c:pt idx="25">
                  <c:v>666</c:v>
                </c:pt>
                <c:pt idx="26">
                  <c:v>666</c:v>
                </c:pt>
                <c:pt idx="27">
                  <c:v>666</c:v>
                </c:pt>
                <c:pt idx="28">
                  <c:v>666</c:v>
                </c:pt>
                <c:pt idx="29">
                  <c:v>666</c:v>
                </c:pt>
                <c:pt idx="30">
                  <c:v>666</c:v>
                </c:pt>
                <c:pt idx="31">
                  <c:v>666</c:v>
                </c:pt>
                <c:pt idx="32">
                  <c:v>666</c:v>
                </c:pt>
                <c:pt idx="33">
                  <c:v>666</c:v>
                </c:pt>
                <c:pt idx="34">
                  <c:v>666</c:v>
                </c:pt>
                <c:pt idx="35">
                  <c:v>666</c:v>
                </c:pt>
                <c:pt idx="36">
                  <c:v>666</c:v>
                </c:pt>
                <c:pt idx="37">
                  <c:v>666</c:v>
                </c:pt>
                <c:pt idx="38">
                  <c:v>666</c:v>
                </c:pt>
                <c:pt idx="39">
                  <c:v>666</c:v>
                </c:pt>
                <c:pt idx="40">
                  <c:v>666</c:v>
                </c:pt>
                <c:pt idx="41">
                  <c:v>666</c:v>
                </c:pt>
                <c:pt idx="42">
                  <c:v>666</c:v>
                </c:pt>
                <c:pt idx="43">
                  <c:v>666</c:v>
                </c:pt>
                <c:pt idx="44">
                  <c:v>666</c:v>
                </c:pt>
                <c:pt idx="45">
                  <c:v>666</c:v>
                </c:pt>
                <c:pt idx="46">
                  <c:v>666</c:v>
                </c:pt>
                <c:pt idx="47">
                  <c:v>666</c:v>
                </c:pt>
                <c:pt idx="48">
                  <c:v>666</c:v>
                </c:pt>
                <c:pt idx="49">
                  <c:v>666</c:v>
                </c:pt>
                <c:pt idx="50">
                  <c:v>666</c:v>
                </c:pt>
                <c:pt idx="51">
                  <c:v>666</c:v>
                </c:pt>
                <c:pt idx="52">
                  <c:v>666</c:v>
                </c:pt>
                <c:pt idx="53">
                  <c:v>666</c:v>
                </c:pt>
                <c:pt idx="54">
                  <c:v>666</c:v>
                </c:pt>
                <c:pt idx="55">
                  <c:v>666</c:v>
                </c:pt>
                <c:pt idx="56">
                  <c:v>666</c:v>
                </c:pt>
                <c:pt idx="57">
                  <c:v>666</c:v>
                </c:pt>
                <c:pt idx="58">
                  <c:v>666</c:v>
                </c:pt>
                <c:pt idx="59">
                  <c:v>666</c:v>
                </c:pt>
                <c:pt idx="60">
                  <c:v>666</c:v>
                </c:pt>
                <c:pt idx="61">
                  <c:v>666</c:v>
                </c:pt>
                <c:pt idx="62">
                  <c:v>666</c:v>
                </c:pt>
                <c:pt idx="63">
                  <c:v>666</c:v>
                </c:pt>
                <c:pt idx="64">
                  <c:v>666</c:v>
                </c:pt>
                <c:pt idx="65">
                  <c:v>666</c:v>
                </c:pt>
                <c:pt idx="66">
                  <c:v>666</c:v>
                </c:pt>
                <c:pt idx="67">
                  <c:v>666</c:v>
                </c:pt>
                <c:pt idx="68">
                  <c:v>666</c:v>
                </c:pt>
                <c:pt idx="69">
                  <c:v>666</c:v>
                </c:pt>
                <c:pt idx="70">
                  <c:v>666</c:v>
                </c:pt>
                <c:pt idx="71">
                  <c:v>666</c:v>
                </c:pt>
                <c:pt idx="72">
                  <c:v>666</c:v>
                </c:pt>
                <c:pt idx="73">
                  <c:v>666</c:v>
                </c:pt>
              </c:numCache>
            </c:numRef>
          </c:xVal>
          <c:yVal>
            <c:numRef>
              <c:f>市区町村別_年齢調整糖尿病医療費!$R$5:$R$78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4C-56EA-45A1-80FA-C1B421F3B0C4}"/>
            </c:ext>
          </c:extLst>
        </c:ser>
        <c:dLbls>
          <c:showLegendKey val="0"/>
          <c:showVal val="1"/>
          <c:showCatName val="0"/>
          <c:showSerName val="0"/>
          <c:showPercent val="0"/>
          <c:showBubbleSize val="0"/>
        </c:dLbls>
        <c:axId val="383278032"/>
        <c:axId val="383279712"/>
      </c:scatterChart>
      <c:catAx>
        <c:axId val="383280832"/>
        <c:scaling>
          <c:orientation val="maxMin"/>
        </c:scaling>
        <c:delete val="0"/>
        <c:axPos val="l"/>
        <c:numFmt formatCode="General" sourceLinked="0"/>
        <c:majorTickMark val="none"/>
        <c:minorTickMark val="none"/>
        <c:tickLblPos val="low"/>
        <c:spPr>
          <a:ln>
            <a:solidFill>
              <a:srgbClr val="7F7F7F"/>
            </a:solidFill>
          </a:ln>
        </c:spPr>
        <c:crossAx val="383280272"/>
        <c:crosses val="autoZero"/>
        <c:auto val="1"/>
        <c:lblAlgn val="ctr"/>
        <c:lblOffset val="100"/>
        <c:noMultiLvlLbl val="0"/>
      </c:catAx>
      <c:valAx>
        <c:axId val="383280272"/>
        <c:scaling>
          <c:orientation val="minMax"/>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98"/>
              <c:y val="2.8458856682769727E-2"/>
            </c:manualLayout>
          </c:layout>
          <c:overlay val="0"/>
        </c:title>
        <c:numFmt formatCode="#,##0_ ;[Red]\-#,##0\ " sourceLinked="0"/>
        <c:majorTickMark val="out"/>
        <c:minorTickMark val="none"/>
        <c:tickLblPos val="nextTo"/>
        <c:spPr>
          <a:ln>
            <a:solidFill>
              <a:srgbClr val="7F7F7F"/>
            </a:solidFill>
          </a:ln>
        </c:spPr>
        <c:crossAx val="383280832"/>
        <c:crosses val="autoZero"/>
        <c:crossBetween val="between"/>
      </c:valAx>
      <c:valAx>
        <c:axId val="383279712"/>
        <c:scaling>
          <c:orientation val="minMax"/>
          <c:max val="50"/>
          <c:min val="0"/>
        </c:scaling>
        <c:delete val="1"/>
        <c:axPos val="r"/>
        <c:numFmt formatCode="General" sourceLinked="1"/>
        <c:majorTickMark val="out"/>
        <c:minorTickMark val="none"/>
        <c:tickLblPos val="nextTo"/>
        <c:crossAx val="383278032"/>
        <c:crosses val="max"/>
        <c:crossBetween val="midCat"/>
      </c:valAx>
      <c:valAx>
        <c:axId val="383278032"/>
        <c:scaling>
          <c:orientation val="minMax"/>
        </c:scaling>
        <c:delete val="1"/>
        <c:axPos val="b"/>
        <c:numFmt formatCode="General" sourceLinked="1"/>
        <c:majorTickMark val="out"/>
        <c:minorTickMark val="none"/>
        <c:tickLblPos val="nextTo"/>
        <c:crossAx val="38327971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7.9407769756184382E-2"/>
          <c:w val="0.77557946859903382"/>
          <c:h val="0.87969722543724282"/>
        </c:manualLayout>
      </c:layout>
      <c:barChart>
        <c:barDir val="bar"/>
        <c:grouping val="clustered"/>
        <c:varyColors val="0"/>
        <c:ser>
          <c:idx val="0"/>
          <c:order val="0"/>
          <c:tx>
            <c:strRef>
              <c:f>市区町村別_年齢調整腎不全医療費!$I$3</c:f>
              <c:strCache>
                <c:ptCount val="1"/>
                <c:pt idx="0">
                  <c:v>年齢調整後被保険者一人当たりの腎不全医療費</c:v>
                </c:pt>
              </c:strCache>
            </c:strRef>
          </c:tx>
          <c:spPr>
            <a:solidFill>
              <a:schemeClr val="accent1">
                <a:lumMod val="75000"/>
              </a:schemeClr>
            </a:solidFill>
            <a:ln>
              <a:noFill/>
            </a:ln>
          </c:spPr>
          <c:invertIfNegative val="0"/>
          <c:dLbls>
            <c:dLbl>
              <c:idx val="24"/>
              <c:layout>
                <c:manualLayout>
                  <c:x val="6.193581109089820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43-4011-A55F-DFD5127A8525}"/>
                </c:ext>
              </c:extLst>
            </c:dLbl>
            <c:dLbl>
              <c:idx val="34"/>
              <c:layout>
                <c:manualLayout>
                  <c:x val="1.2387162218179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43-4011-A55F-DFD5127A8525}"/>
                </c:ext>
              </c:extLst>
            </c:dLbl>
            <c:dLbl>
              <c:idx val="36"/>
              <c:layout>
                <c:manualLayout>
                  <c:x val="1.08387669409073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43-4011-A55F-DFD5127A8525}"/>
                </c:ext>
              </c:extLst>
            </c:dLbl>
            <c:dLbl>
              <c:idx val="38"/>
              <c:layout>
                <c:manualLayout>
                  <c:x val="6.193581109089820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43-4011-A55F-DFD5127A8525}"/>
                </c:ext>
              </c:extLst>
            </c:dLbl>
            <c:dLbl>
              <c:idx val="40"/>
              <c:layout>
                <c:manualLayout>
                  <c:x val="1.54839527727248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43-4011-A55F-DFD5127A8525}"/>
                </c:ext>
              </c:extLst>
            </c:dLbl>
            <c:dLbl>
              <c:idx val="43"/>
              <c:layout>
                <c:manualLayout>
                  <c:x val="6.19358110908993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43-4011-A55F-DFD5127A8525}"/>
                </c:ext>
              </c:extLst>
            </c:dLbl>
            <c:dLbl>
              <c:idx val="47"/>
              <c:layout>
                <c:manualLayout>
                  <c:x val="6.19358110908993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43-4011-A55F-DFD5127A8525}"/>
                </c:ext>
              </c:extLst>
            </c:dLbl>
            <c:dLbl>
              <c:idx val="48"/>
              <c:layout>
                <c:manualLayout>
                  <c:x val="3.0967905545449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43-4011-A55F-DFD5127A8525}"/>
                </c:ext>
              </c:extLst>
            </c:dLbl>
            <c:dLbl>
              <c:idx val="51"/>
              <c:layout>
                <c:manualLayout>
                  <c:x val="1.54839527727247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43-4011-A55F-DFD5127A8525}"/>
                </c:ext>
              </c:extLst>
            </c:dLbl>
            <c:dLbl>
              <c:idx val="55"/>
              <c:layout>
                <c:manualLayout>
                  <c:x val="3.0967905545449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43-4011-A55F-DFD5127A8525}"/>
                </c:ext>
              </c:extLst>
            </c:dLbl>
            <c:dLbl>
              <c:idx val="57"/>
              <c:layout>
                <c:manualLayout>
                  <c:x val="1.54839527727248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43-4011-A55F-DFD5127A8525}"/>
                </c:ext>
              </c:extLst>
            </c:dLbl>
            <c:dLbl>
              <c:idx val="58"/>
              <c:layout>
                <c:manualLayout>
                  <c:x val="6.193581109089933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43-4011-A55F-DFD5127A8525}"/>
                </c:ext>
              </c:extLst>
            </c:dLbl>
            <c:dLbl>
              <c:idx val="60"/>
              <c:layout>
                <c:manualLayout>
                  <c:x val="1.2387162218179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43-4011-A55F-DFD5127A8525}"/>
                </c:ext>
              </c:extLst>
            </c:dLbl>
            <c:dLbl>
              <c:idx val="62"/>
              <c:layout>
                <c:manualLayout>
                  <c:x val="1.083876694090738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43-4011-A55F-DFD5127A8525}"/>
                </c:ext>
              </c:extLst>
            </c:dLbl>
            <c:dLbl>
              <c:idx val="65"/>
              <c:layout>
                <c:manualLayout>
                  <c:x val="9.29037166363490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43-4011-A55F-DFD5127A8525}"/>
                </c:ext>
              </c:extLst>
            </c:dLbl>
            <c:dLbl>
              <c:idx val="70"/>
              <c:layout>
                <c:manualLayout>
                  <c:x val="7.74197638636241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43-4011-A55F-DFD5127A8525}"/>
                </c:ext>
              </c:extLst>
            </c:dLbl>
            <c:dLbl>
              <c:idx val="72"/>
              <c:layout>
                <c:manualLayout>
                  <c:x val="1.2387162218179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43-4011-A55F-DFD5127A8525}"/>
                </c:ext>
              </c:extLst>
            </c:dLbl>
            <c:dLbl>
              <c:idx val="73"/>
              <c:layout>
                <c:manualLayout>
                  <c:x val="1.23871622181798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43-4011-A55F-DFD5127A8525}"/>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市区町村別_年齢調整腎不全医療費!$C$5:$C$78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市区町村別_年齢調整腎不全医療費!$E$5:$E$78</c:f>
              <c:numCache>
                <c:formatCode>General</c:formatCode>
                <c:ptCount val="74"/>
                <c:pt idx="0">
                  <c:v>40093.906637557884</c:v>
                </c:pt>
                <c:pt idx="1">
                  <c:v>39482.263220759232</c:v>
                </c:pt>
                <c:pt idx="2">
                  <c:v>39766.201755456517</c:v>
                </c:pt>
                <c:pt idx="3">
                  <c:v>40504.757291042173</c:v>
                </c:pt>
                <c:pt idx="4">
                  <c:v>40321.617744845295</c:v>
                </c:pt>
                <c:pt idx="5">
                  <c:v>40140.6601287347</c:v>
                </c:pt>
                <c:pt idx="6">
                  <c:v>40952.835990264604</c:v>
                </c:pt>
                <c:pt idx="7">
                  <c:v>39534.448901440468</c:v>
                </c:pt>
                <c:pt idx="8">
                  <c:v>40098.766996605227</c:v>
                </c:pt>
                <c:pt idx="9">
                  <c:v>40022.2098167308</c:v>
                </c:pt>
                <c:pt idx="10">
                  <c:v>40135.44836818512</c:v>
                </c:pt>
                <c:pt idx="11">
                  <c:v>40385.731285525762</c:v>
                </c:pt>
                <c:pt idx="12">
                  <c:v>40436.797322897575</c:v>
                </c:pt>
                <c:pt idx="13">
                  <c:v>39861.102254719444</c:v>
                </c:pt>
                <c:pt idx="14">
                  <c:v>40332.445930754846</c:v>
                </c:pt>
                <c:pt idx="15">
                  <c:v>39445.244573053671</c:v>
                </c:pt>
                <c:pt idx="16">
                  <c:v>40171.450197612656</c:v>
                </c:pt>
                <c:pt idx="17">
                  <c:v>39559.912404258692</c:v>
                </c:pt>
                <c:pt idx="18">
                  <c:v>41093.371476074688</c:v>
                </c:pt>
                <c:pt idx="19">
                  <c:v>40008.667197275463</c:v>
                </c:pt>
                <c:pt idx="20">
                  <c:v>40682.53878132825</c:v>
                </c:pt>
                <c:pt idx="21">
                  <c:v>39823.603932901708</c:v>
                </c:pt>
                <c:pt idx="22">
                  <c:v>40633.060411931248</c:v>
                </c:pt>
                <c:pt idx="23">
                  <c:v>39936.030756846252</c:v>
                </c:pt>
                <c:pt idx="24">
                  <c:v>38732.378953208812</c:v>
                </c:pt>
                <c:pt idx="25">
                  <c:v>40243.498924584157</c:v>
                </c:pt>
                <c:pt idx="26">
                  <c:v>40461.380911438595</c:v>
                </c:pt>
                <c:pt idx="27">
                  <c:v>40725.635569228187</c:v>
                </c:pt>
                <c:pt idx="28">
                  <c:v>40306.581768117889</c:v>
                </c:pt>
                <c:pt idx="29">
                  <c:v>39842.391345678698</c:v>
                </c:pt>
                <c:pt idx="30">
                  <c:v>40566.766753888063</c:v>
                </c:pt>
                <c:pt idx="31">
                  <c:v>40109.732410884695</c:v>
                </c:pt>
                <c:pt idx="32">
                  <c:v>39564.809547703444</c:v>
                </c:pt>
                <c:pt idx="33">
                  <c:v>40740.162151396267</c:v>
                </c:pt>
                <c:pt idx="34">
                  <c:v>38275.733528269586</c:v>
                </c:pt>
                <c:pt idx="35">
                  <c:v>39360.452835127209</c:v>
                </c:pt>
                <c:pt idx="36">
                  <c:v>38364.163298532665</c:v>
                </c:pt>
                <c:pt idx="37">
                  <c:v>39157.3955349893</c:v>
                </c:pt>
                <c:pt idx="38">
                  <c:v>38668.166309071727</c:v>
                </c:pt>
                <c:pt idx="39">
                  <c:v>41128.310318170908</c:v>
                </c:pt>
                <c:pt idx="40">
                  <c:v>39006.873957626711</c:v>
                </c:pt>
                <c:pt idx="41">
                  <c:v>39425.054474699849</c:v>
                </c:pt>
                <c:pt idx="42">
                  <c:v>39353.715665169453</c:v>
                </c:pt>
                <c:pt idx="43">
                  <c:v>38678.772280508689</c:v>
                </c:pt>
                <c:pt idx="44">
                  <c:v>41781.720136680669</c:v>
                </c:pt>
                <c:pt idx="45">
                  <c:v>40087.734575774259</c:v>
                </c:pt>
                <c:pt idx="46">
                  <c:v>39168.782353802075</c:v>
                </c:pt>
                <c:pt idx="47">
                  <c:v>38719.480505622494</c:v>
                </c:pt>
                <c:pt idx="48">
                  <c:v>38861.464590503434</c:v>
                </c:pt>
                <c:pt idx="49">
                  <c:v>39243.685194561978</c:v>
                </c:pt>
                <c:pt idx="50">
                  <c:v>40086.133280964932</c:v>
                </c:pt>
                <c:pt idx="51">
                  <c:v>38087.395466291433</c:v>
                </c:pt>
                <c:pt idx="52">
                  <c:v>39618.953818527509</c:v>
                </c:pt>
                <c:pt idx="53">
                  <c:v>39528.65888835075</c:v>
                </c:pt>
                <c:pt idx="54">
                  <c:v>39836.30677438085</c:v>
                </c:pt>
                <c:pt idx="55">
                  <c:v>39017.722311187965</c:v>
                </c:pt>
                <c:pt idx="56">
                  <c:v>39706.008468547996</c:v>
                </c:pt>
                <c:pt idx="57">
                  <c:v>39019.230232591923</c:v>
                </c:pt>
                <c:pt idx="58">
                  <c:v>38697.279903103095</c:v>
                </c:pt>
                <c:pt idx="59">
                  <c:v>39966.291898239731</c:v>
                </c:pt>
                <c:pt idx="60">
                  <c:v>38264.264375486579</c:v>
                </c:pt>
                <c:pt idx="61">
                  <c:v>39211.991658549516</c:v>
                </c:pt>
                <c:pt idx="62">
                  <c:v>38383.617462782066</c:v>
                </c:pt>
                <c:pt idx="63">
                  <c:v>42155.501723056761</c:v>
                </c:pt>
                <c:pt idx="64">
                  <c:v>39122.340863458463</c:v>
                </c:pt>
                <c:pt idx="65">
                  <c:v>38488.791541653067</c:v>
                </c:pt>
                <c:pt idx="66">
                  <c:v>41859.357617472815</c:v>
                </c:pt>
                <c:pt idx="67">
                  <c:v>40468.634260220082</c:v>
                </c:pt>
                <c:pt idx="68">
                  <c:v>39775.125502768977</c:v>
                </c:pt>
                <c:pt idx="69">
                  <c:v>39657.316699741263</c:v>
                </c:pt>
                <c:pt idx="70">
                  <c:v>38620.781546107413</c:v>
                </c:pt>
                <c:pt idx="71">
                  <c:v>39134.291550066038</c:v>
                </c:pt>
                <c:pt idx="72">
                  <c:v>38297.309381522457</c:v>
                </c:pt>
                <c:pt idx="73">
                  <c:v>38376.720850301368</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265152"/>
        <c:axId val="38326459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4835621634850699"/>
                  <c:y val="-0.86255369084362143"/>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E6-4377-9344-F4ECB61FCD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市区町村別_年齢調整腎不全医療費!$I$5:$I$78</c:f>
              <c:numCache>
                <c:formatCode>General</c:formatCode>
                <c:ptCount val="74"/>
                <c:pt idx="0">
                  <c:v>39511.944551795663</c:v>
                </c:pt>
                <c:pt idx="1">
                  <c:v>39511.944551795663</c:v>
                </c:pt>
                <c:pt idx="2">
                  <c:v>39511.944551795663</c:v>
                </c:pt>
                <c:pt idx="3">
                  <c:v>39511.944551795663</c:v>
                </c:pt>
                <c:pt idx="4">
                  <c:v>39511.944551795663</c:v>
                </c:pt>
                <c:pt idx="5">
                  <c:v>39511.944551795663</c:v>
                </c:pt>
                <c:pt idx="6">
                  <c:v>39511.944551795663</c:v>
                </c:pt>
                <c:pt idx="7">
                  <c:v>39511.944551795663</c:v>
                </c:pt>
                <c:pt idx="8">
                  <c:v>39511.944551795663</c:v>
                </c:pt>
                <c:pt idx="9">
                  <c:v>39511.944551795663</c:v>
                </c:pt>
                <c:pt idx="10">
                  <c:v>39511.944551795663</c:v>
                </c:pt>
                <c:pt idx="11">
                  <c:v>39511.944551795663</c:v>
                </c:pt>
                <c:pt idx="12">
                  <c:v>39511.944551795663</c:v>
                </c:pt>
                <c:pt idx="13">
                  <c:v>39511.944551795663</c:v>
                </c:pt>
                <c:pt idx="14">
                  <c:v>39511.944551795663</c:v>
                </c:pt>
                <c:pt idx="15">
                  <c:v>39511.944551795663</c:v>
                </c:pt>
                <c:pt idx="16">
                  <c:v>39511.944551795663</c:v>
                </c:pt>
                <c:pt idx="17">
                  <c:v>39511.944551795663</c:v>
                </c:pt>
                <c:pt idx="18">
                  <c:v>39511.944551795663</c:v>
                </c:pt>
                <c:pt idx="19">
                  <c:v>39511.944551795663</c:v>
                </c:pt>
                <c:pt idx="20">
                  <c:v>39511.944551795663</c:v>
                </c:pt>
                <c:pt idx="21">
                  <c:v>39511.944551795663</c:v>
                </c:pt>
                <c:pt idx="22">
                  <c:v>39511.944551795663</c:v>
                </c:pt>
                <c:pt idx="23">
                  <c:v>39511.944551795663</c:v>
                </c:pt>
                <c:pt idx="24">
                  <c:v>39511.944551795663</c:v>
                </c:pt>
                <c:pt idx="25">
                  <c:v>39511.944551795663</c:v>
                </c:pt>
                <c:pt idx="26">
                  <c:v>39511.944551795663</c:v>
                </c:pt>
                <c:pt idx="27">
                  <c:v>39511.944551795663</c:v>
                </c:pt>
                <c:pt idx="28">
                  <c:v>39511.944551795663</c:v>
                </c:pt>
                <c:pt idx="29">
                  <c:v>39511.944551795663</c:v>
                </c:pt>
                <c:pt idx="30">
                  <c:v>39511.944551795663</c:v>
                </c:pt>
                <c:pt idx="31">
                  <c:v>39511.944551795663</c:v>
                </c:pt>
                <c:pt idx="32">
                  <c:v>39511.944551795663</c:v>
                </c:pt>
                <c:pt idx="33">
                  <c:v>39511.944551795663</c:v>
                </c:pt>
                <c:pt idx="34">
                  <c:v>39511.944551795663</c:v>
                </c:pt>
                <c:pt idx="35">
                  <c:v>39511.944551795663</c:v>
                </c:pt>
                <c:pt idx="36">
                  <c:v>39511.944551795663</c:v>
                </c:pt>
                <c:pt idx="37">
                  <c:v>39511.944551795663</c:v>
                </c:pt>
                <c:pt idx="38">
                  <c:v>39511.944551795663</c:v>
                </c:pt>
                <c:pt idx="39">
                  <c:v>39511.944551795663</c:v>
                </c:pt>
                <c:pt idx="40">
                  <c:v>39511.944551795663</c:v>
                </c:pt>
                <c:pt idx="41">
                  <c:v>39511.944551795663</c:v>
                </c:pt>
                <c:pt idx="42">
                  <c:v>39511.944551795663</c:v>
                </c:pt>
                <c:pt idx="43">
                  <c:v>39511.944551795663</c:v>
                </c:pt>
                <c:pt idx="44">
                  <c:v>39511.944551795663</c:v>
                </c:pt>
                <c:pt idx="45">
                  <c:v>39511.944551795663</c:v>
                </c:pt>
                <c:pt idx="46">
                  <c:v>39511.944551795663</c:v>
                </c:pt>
                <c:pt idx="47">
                  <c:v>39511.944551795663</c:v>
                </c:pt>
                <c:pt idx="48">
                  <c:v>39511.944551795663</c:v>
                </c:pt>
                <c:pt idx="49">
                  <c:v>39511.944551795663</c:v>
                </c:pt>
                <c:pt idx="50">
                  <c:v>39511.944551795663</c:v>
                </c:pt>
                <c:pt idx="51">
                  <c:v>39511.944551795663</c:v>
                </c:pt>
                <c:pt idx="52">
                  <c:v>39511.944551795663</c:v>
                </c:pt>
                <c:pt idx="53">
                  <c:v>39511.944551795663</c:v>
                </c:pt>
                <c:pt idx="54">
                  <c:v>39511.944551795663</c:v>
                </c:pt>
                <c:pt idx="55">
                  <c:v>39511.944551795663</c:v>
                </c:pt>
                <c:pt idx="56">
                  <c:v>39511.944551795663</c:v>
                </c:pt>
                <c:pt idx="57">
                  <c:v>39511.944551795663</c:v>
                </c:pt>
                <c:pt idx="58">
                  <c:v>39511.944551795663</c:v>
                </c:pt>
                <c:pt idx="59">
                  <c:v>39511.944551795663</c:v>
                </c:pt>
                <c:pt idx="60">
                  <c:v>39511.944551795663</c:v>
                </c:pt>
                <c:pt idx="61">
                  <c:v>39511.944551795663</c:v>
                </c:pt>
                <c:pt idx="62">
                  <c:v>39511.944551795663</c:v>
                </c:pt>
                <c:pt idx="63">
                  <c:v>39511.944551795663</c:v>
                </c:pt>
                <c:pt idx="64">
                  <c:v>39511.944551795663</c:v>
                </c:pt>
                <c:pt idx="65">
                  <c:v>39511.944551795663</c:v>
                </c:pt>
                <c:pt idx="66">
                  <c:v>39511.944551795663</c:v>
                </c:pt>
                <c:pt idx="67">
                  <c:v>39511.944551795663</c:v>
                </c:pt>
                <c:pt idx="68">
                  <c:v>39511.944551795663</c:v>
                </c:pt>
                <c:pt idx="69">
                  <c:v>39511.944551795663</c:v>
                </c:pt>
                <c:pt idx="70">
                  <c:v>39511.944551795663</c:v>
                </c:pt>
                <c:pt idx="71">
                  <c:v>39511.944551795663</c:v>
                </c:pt>
                <c:pt idx="72">
                  <c:v>39511.944551795663</c:v>
                </c:pt>
                <c:pt idx="73">
                  <c:v>39511.944551795663</c:v>
                </c:pt>
              </c:numCache>
            </c:numRef>
          </c:xVal>
          <c:yVal>
            <c:numRef>
              <c:f>市区町村別_年齢調整腎不全医療費!$J$5:$J$78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260672"/>
        <c:axId val="383262912"/>
      </c:scatterChart>
      <c:catAx>
        <c:axId val="383265152"/>
        <c:scaling>
          <c:orientation val="maxMin"/>
        </c:scaling>
        <c:delete val="0"/>
        <c:axPos val="l"/>
        <c:numFmt formatCode="General" sourceLinked="0"/>
        <c:majorTickMark val="none"/>
        <c:minorTickMark val="none"/>
        <c:tickLblPos val="nextTo"/>
        <c:spPr>
          <a:ln>
            <a:solidFill>
              <a:srgbClr val="7F7F7F"/>
            </a:solidFill>
          </a:ln>
        </c:spPr>
        <c:crossAx val="383264592"/>
        <c:crosses val="autoZero"/>
        <c:auto val="1"/>
        <c:lblAlgn val="ctr"/>
        <c:lblOffset val="100"/>
        <c:noMultiLvlLbl val="0"/>
      </c:catAx>
      <c:valAx>
        <c:axId val="383264592"/>
        <c:scaling>
          <c:orientation val="minMax"/>
          <c:max val="60000"/>
          <c:min val="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9287536231884046"/>
              <c:y val="2.2323590982286635E-2"/>
            </c:manualLayout>
          </c:layout>
          <c:overlay val="0"/>
        </c:title>
        <c:numFmt formatCode="#,##0_ " sourceLinked="0"/>
        <c:majorTickMark val="out"/>
        <c:minorTickMark val="none"/>
        <c:tickLblPos val="nextTo"/>
        <c:spPr>
          <a:ln>
            <a:solidFill>
              <a:srgbClr val="7F7F7F"/>
            </a:solidFill>
          </a:ln>
        </c:spPr>
        <c:crossAx val="383265152"/>
        <c:crosses val="autoZero"/>
        <c:crossBetween val="between"/>
      </c:valAx>
      <c:valAx>
        <c:axId val="383262912"/>
        <c:scaling>
          <c:orientation val="minMax"/>
          <c:max val="50"/>
          <c:min val="0"/>
        </c:scaling>
        <c:delete val="1"/>
        <c:axPos val="r"/>
        <c:numFmt formatCode="General" sourceLinked="1"/>
        <c:majorTickMark val="out"/>
        <c:minorTickMark val="none"/>
        <c:tickLblPos val="nextTo"/>
        <c:crossAx val="383260672"/>
        <c:crosses val="max"/>
        <c:crossBetween val="midCat"/>
      </c:valAx>
      <c:valAx>
        <c:axId val="383260672"/>
        <c:scaling>
          <c:orientation val="minMax"/>
        </c:scaling>
        <c:delete val="1"/>
        <c:axPos val="b"/>
        <c:numFmt formatCode="General" sourceLinked="1"/>
        <c:majorTickMark val="out"/>
        <c:minorTickMark val="none"/>
        <c:tickLblPos val="nextTo"/>
        <c:crossAx val="38326291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1352657004831"/>
          <c:y val="7.9407769756184382E-2"/>
          <c:w val="0.77097801932367138"/>
          <c:h val="0.88173876350308644"/>
        </c:manualLayout>
      </c:layout>
      <c:barChart>
        <c:barDir val="bar"/>
        <c:grouping val="clustered"/>
        <c:varyColors val="0"/>
        <c:ser>
          <c:idx val="0"/>
          <c:order val="0"/>
          <c:tx>
            <c:strRef>
              <c:f>市区町村別_年齢調整腎不全医療費!$H$3:$H$4</c:f>
              <c:strCache>
                <c:ptCount val="2"/>
                <c:pt idx="0">
                  <c:v>年齢調整前被保険者一人当たりの腎不全医療費</c:v>
                </c:pt>
              </c:strCache>
            </c:strRef>
          </c:tx>
          <c:spPr>
            <a:solidFill>
              <a:schemeClr val="accent4">
                <a:lumMod val="60000"/>
                <a:lumOff val="40000"/>
              </a:schemeClr>
            </a:solidFill>
            <a:ln>
              <a:noFill/>
            </a:ln>
          </c:spPr>
          <c:invertIfNegative val="0"/>
          <c:dLbls>
            <c:dLbl>
              <c:idx val="1"/>
              <c:layout>
                <c:manualLayout>
                  <c:x val="3.1026106636484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C2-4621-9D0C-859CDA106427}"/>
                </c:ext>
              </c:extLst>
            </c:dLbl>
            <c:dLbl>
              <c:idx val="2"/>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C2-4621-9D0C-859CDA106427}"/>
                </c:ext>
              </c:extLst>
            </c:dLbl>
            <c:dLbl>
              <c:idx val="3"/>
              <c:layout>
                <c:manualLayout>
                  <c:x val="4.0411771904062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C2-4621-9D0C-859CDA106427}"/>
                </c:ext>
              </c:extLst>
            </c:dLbl>
            <c:dLbl>
              <c:idx val="4"/>
              <c:layout>
                <c:manualLayout>
                  <c:x val="1.70643586500663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C2-4621-9D0C-859CDA106427}"/>
                </c:ext>
              </c:extLst>
            </c:dLbl>
            <c:dLbl>
              <c:idx val="20"/>
              <c:layout>
                <c:manualLayout>
                  <c:x val="1.551305331824210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C2-4621-9D0C-859CDA106427}"/>
                </c:ext>
              </c:extLst>
            </c:dLbl>
            <c:dLbl>
              <c:idx val="21"/>
              <c:layout>
                <c:manualLayout>
                  <c:x val="2.17182746455389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C2-4621-9D0C-859CDA106427}"/>
                </c:ext>
              </c:extLst>
            </c:dLbl>
            <c:dLbl>
              <c:idx val="23"/>
              <c:layout>
                <c:manualLayout>
                  <c:x val="2.63721906410115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C2-4621-9D0C-859CDA106427}"/>
                </c:ext>
              </c:extLst>
            </c:dLbl>
            <c:dLbl>
              <c:idx val="25"/>
              <c:layout>
                <c:manualLayout>
                  <c:x val="1.0859137322769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C2-4621-9D0C-859CDA106427}"/>
                </c:ext>
              </c:extLst>
            </c:dLbl>
            <c:dLbl>
              <c:idx val="26"/>
              <c:layout>
                <c:manualLayout>
                  <c:x val="2.3269579977363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C2-4621-9D0C-859CDA106427}"/>
                </c:ext>
              </c:extLst>
            </c:dLbl>
            <c:dLbl>
              <c:idx val="28"/>
              <c:layout>
                <c:manualLayout>
                  <c:x val="3.10261066364842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C2-4621-9D0C-859CDA106427}"/>
                </c:ext>
              </c:extLst>
            </c:dLbl>
            <c:dLbl>
              <c:idx val="35"/>
              <c:layout>
                <c:manualLayout>
                  <c:x val="6.205221327296841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C2-4621-9D0C-859CDA106427}"/>
                </c:ext>
              </c:extLst>
            </c:dLbl>
            <c:dLbl>
              <c:idx val="36"/>
              <c:layout>
                <c:manualLayout>
                  <c:x val="3.57551395007342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C2-4621-9D0C-859CDA106427}"/>
                </c:ext>
              </c:extLst>
            </c:dLbl>
            <c:dLbl>
              <c:idx val="45"/>
              <c:layout>
                <c:manualLayout>
                  <c:x val="3.42065589818893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C2-4621-9D0C-859CDA106427}"/>
                </c:ext>
              </c:extLst>
            </c:dLbl>
            <c:dLbl>
              <c:idx val="48"/>
              <c:layout>
                <c:manualLayout>
                  <c:x val="2.48208853091872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C2-4621-9D0C-859CDA106427}"/>
                </c:ext>
              </c:extLst>
            </c:dLbl>
            <c:dLbl>
              <c:idx val="50"/>
              <c:layout>
                <c:manualLayout>
                  <c:x val="1.241044265459356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C2-4621-9D0C-859CDA106427}"/>
                </c:ext>
              </c:extLst>
            </c:dLbl>
            <c:dLbl>
              <c:idx val="57"/>
              <c:layout>
                <c:manualLayout>
                  <c:x val="4.19658590308368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C2-4621-9D0C-859CDA106427}"/>
                </c:ext>
              </c:extLst>
            </c:dLbl>
            <c:dLbl>
              <c:idx val="61"/>
              <c:layout>
                <c:manualLayout>
                  <c:x val="7.7565266591210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C2-4621-9D0C-859CDA106427}"/>
                </c:ext>
              </c:extLst>
            </c:dLbl>
            <c:dLbl>
              <c:idx val="62"/>
              <c:layout>
                <c:manualLayout>
                  <c:x val="2.637219064101146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C2-4621-9D0C-859CDA106427}"/>
                </c:ext>
              </c:extLst>
            </c:dLbl>
            <c:dLbl>
              <c:idx val="67"/>
              <c:layout>
                <c:manualLayout>
                  <c:x val="2.326957997736304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C2-4621-9D0C-859CDA106427}"/>
                </c:ext>
              </c:extLst>
            </c:dLbl>
            <c:dLbl>
              <c:idx val="70"/>
              <c:layout>
                <c:manualLayout>
                  <c:x val="3.886049926578560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C2-4621-9D0C-859CDA106427}"/>
                </c:ext>
              </c:extLst>
            </c:dLbl>
            <c:dLbl>
              <c:idx val="72"/>
              <c:layout>
                <c:manualLayout>
                  <c:x val="3.73092266275085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C2-4621-9D0C-859CDA106427}"/>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市区町村別_年齢調整腎不全医療費!$C$5:$C$78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市区町村別_年齢調整腎不全医療費!$D$5:$D$78</c:f>
              <c:numCache>
                <c:formatCode>General</c:formatCode>
                <c:ptCount val="74"/>
                <c:pt idx="0">
                  <c:v>41213.188863000476</c:v>
                </c:pt>
                <c:pt idx="1">
                  <c:v>36772.94025780863</c:v>
                </c:pt>
                <c:pt idx="2">
                  <c:v>37573.669289769896</c:v>
                </c:pt>
                <c:pt idx="3">
                  <c:v>36003.369192280203</c:v>
                </c:pt>
                <c:pt idx="4">
                  <c:v>37790.521208655038</c:v>
                </c:pt>
                <c:pt idx="5">
                  <c:v>45967.502275062383</c:v>
                </c:pt>
                <c:pt idx="6">
                  <c:v>49567.98755490483</c:v>
                </c:pt>
                <c:pt idx="7">
                  <c:v>31509.669792554701</c:v>
                </c:pt>
                <c:pt idx="8">
                  <c:v>40500.945660155674</c:v>
                </c:pt>
                <c:pt idx="9">
                  <c:v>40910.998495748856</c:v>
                </c:pt>
                <c:pt idx="10">
                  <c:v>39409.087576296064</c:v>
                </c:pt>
                <c:pt idx="11">
                  <c:v>35411.922289927032</c:v>
                </c:pt>
                <c:pt idx="12">
                  <c:v>42519.37543267951</c:v>
                </c:pt>
                <c:pt idx="13">
                  <c:v>44071.641850876185</c:v>
                </c:pt>
                <c:pt idx="14">
                  <c:v>40888.732507415807</c:v>
                </c:pt>
                <c:pt idx="15">
                  <c:v>32718.398327511379</c:v>
                </c:pt>
                <c:pt idx="16">
                  <c:v>34129.636975232082</c:v>
                </c:pt>
                <c:pt idx="17">
                  <c:v>44076.325254565345</c:v>
                </c:pt>
                <c:pt idx="18">
                  <c:v>41494.76848854962</c:v>
                </c:pt>
                <c:pt idx="19">
                  <c:v>42226.592998571927</c:v>
                </c:pt>
                <c:pt idx="20">
                  <c:v>39041.458471958176</c:v>
                </c:pt>
                <c:pt idx="21">
                  <c:v>37457.728207617954</c:v>
                </c:pt>
                <c:pt idx="22">
                  <c:v>43393.021467943137</c:v>
                </c:pt>
                <c:pt idx="23">
                  <c:v>37108.962339195823</c:v>
                </c:pt>
                <c:pt idx="24">
                  <c:v>30102.146473290693</c:v>
                </c:pt>
                <c:pt idx="25">
                  <c:v>38343.155243047346</c:v>
                </c:pt>
                <c:pt idx="26">
                  <c:v>37425.036452241715</c:v>
                </c:pt>
                <c:pt idx="27">
                  <c:v>39967.295584796659</c:v>
                </c:pt>
                <c:pt idx="28">
                  <c:v>36677.510038588443</c:v>
                </c:pt>
                <c:pt idx="29">
                  <c:v>32578.855675720992</c:v>
                </c:pt>
                <c:pt idx="30">
                  <c:v>33019.022587393505</c:v>
                </c:pt>
                <c:pt idx="31">
                  <c:v>45991.618229107771</c:v>
                </c:pt>
                <c:pt idx="32">
                  <c:v>33788.351725012682</c:v>
                </c:pt>
                <c:pt idx="33">
                  <c:v>33316.177763819098</c:v>
                </c:pt>
                <c:pt idx="34">
                  <c:v>34170.87282619824</c:v>
                </c:pt>
                <c:pt idx="35">
                  <c:v>38691.988425925927</c:v>
                </c:pt>
                <c:pt idx="36">
                  <c:v>36346.796240879594</c:v>
                </c:pt>
                <c:pt idx="37">
                  <c:v>34764.923287230624</c:v>
                </c:pt>
                <c:pt idx="38">
                  <c:v>32120.327436728261</c:v>
                </c:pt>
                <c:pt idx="39">
                  <c:v>40744.270262943886</c:v>
                </c:pt>
                <c:pt idx="40">
                  <c:v>39718.837224891075</c:v>
                </c:pt>
                <c:pt idx="41">
                  <c:v>39295.485445894177</c:v>
                </c:pt>
                <c:pt idx="42">
                  <c:v>32029.621626404743</c:v>
                </c:pt>
                <c:pt idx="43">
                  <c:v>39183.851456674864</c:v>
                </c:pt>
                <c:pt idx="44">
                  <c:v>40400.358017354098</c:v>
                </c:pt>
                <c:pt idx="45">
                  <c:v>36577.582208644904</c:v>
                </c:pt>
                <c:pt idx="46">
                  <c:v>40908.37007430759</c:v>
                </c:pt>
                <c:pt idx="47">
                  <c:v>33789.205308548939</c:v>
                </c:pt>
                <c:pt idx="48">
                  <c:v>37183.350377022791</c:v>
                </c:pt>
                <c:pt idx="49">
                  <c:v>44558.162408590208</c:v>
                </c:pt>
                <c:pt idx="50">
                  <c:v>38200.690781563128</c:v>
                </c:pt>
                <c:pt idx="51">
                  <c:v>29286.118011382659</c:v>
                </c:pt>
                <c:pt idx="52">
                  <c:v>34072.868086387236</c:v>
                </c:pt>
                <c:pt idx="53">
                  <c:v>33713.19408029964</c:v>
                </c:pt>
                <c:pt idx="54">
                  <c:v>48950.256847499557</c:v>
                </c:pt>
                <c:pt idx="55">
                  <c:v>41898.953160958437</c:v>
                </c:pt>
                <c:pt idx="56">
                  <c:v>29430.38097532768</c:v>
                </c:pt>
                <c:pt idx="57">
                  <c:v>35999.586463676984</c:v>
                </c:pt>
                <c:pt idx="58">
                  <c:v>39758.475906416432</c:v>
                </c:pt>
                <c:pt idx="59">
                  <c:v>44021.709504453858</c:v>
                </c:pt>
                <c:pt idx="60">
                  <c:v>41084.052982107358</c:v>
                </c:pt>
                <c:pt idx="61">
                  <c:v>38686.998792999395</c:v>
                </c:pt>
                <c:pt idx="62">
                  <c:v>37259.898944879023</c:v>
                </c:pt>
                <c:pt idx="63">
                  <c:v>45689.161987229949</c:v>
                </c:pt>
                <c:pt idx="64">
                  <c:v>35407.425715270598</c:v>
                </c:pt>
                <c:pt idx="65">
                  <c:v>29822.42517973583</c:v>
                </c:pt>
                <c:pt idx="66">
                  <c:v>51928.667060677697</c:v>
                </c:pt>
                <c:pt idx="67">
                  <c:v>37370.040710131616</c:v>
                </c:pt>
                <c:pt idx="68">
                  <c:v>32338.441038020519</c:v>
                </c:pt>
                <c:pt idx="69">
                  <c:v>22928.011895910782</c:v>
                </c:pt>
                <c:pt idx="70">
                  <c:v>36153.636157337365</c:v>
                </c:pt>
                <c:pt idx="71">
                  <c:v>18940.680343884331</c:v>
                </c:pt>
                <c:pt idx="72">
                  <c:v>36319.839264877482</c:v>
                </c:pt>
                <c:pt idx="73">
                  <c:v>34015.63885429639</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242752"/>
        <c:axId val="38325171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3675966715614282"/>
                  <c:y val="-0.8645683031121399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C34-4F7A-889B-345EDA197D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市区町村別_年齢調整腎不全医療費!$H$5:$H$78</c:f>
              <c:numCache>
                <c:formatCode>General</c:formatCode>
                <c:ptCount val="74"/>
                <c:pt idx="0">
                  <c:v>39511.944551795663</c:v>
                </c:pt>
                <c:pt idx="1">
                  <c:v>39511.944551795663</c:v>
                </c:pt>
                <c:pt idx="2">
                  <c:v>39511.944551795663</c:v>
                </c:pt>
                <c:pt idx="3">
                  <c:v>39511.944551795663</c:v>
                </c:pt>
                <c:pt idx="4">
                  <c:v>39511.944551795663</c:v>
                </c:pt>
                <c:pt idx="5">
                  <c:v>39511.944551795663</c:v>
                </c:pt>
                <c:pt idx="6">
                  <c:v>39511.944551795663</c:v>
                </c:pt>
                <c:pt idx="7">
                  <c:v>39511.944551795663</c:v>
                </c:pt>
                <c:pt idx="8">
                  <c:v>39511.944551795663</c:v>
                </c:pt>
                <c:pt idx="9">
                  <c:v>39511.944551795663</c:v>
                </c:pt>
                <c:pt idx="10">
                  <c:v>39511.944551795663</c:v>
                </c:pt>
                <c:pt idx="11">
                  <c:v>39511.944551795663</c:v>
                </c:pt>
                <c:pt idx="12">
                  <c:v>39511.944551795663</c:v>
                </c:pt>
                <c:pt idx="13">
                  <c:v>39511.944551795663</c:v>
                </c:pt>
                <c:pt idx="14">
                  <c:v>39511.944551795663</c:v>
                </c:pt>
                <c:pt idx="15">
                  <c:v>39511.944551795663</c:v>
                </c:pt>
                <c:pt idx="16">
                  <c:v>39511.944551795663</c:v>
                </c:pt>
                <c:pt idx="17">
                  <c:v>39511.944551795663</c:v>
                </c:pt>
                <c:pt idx="18">
                  <c:v>39511.944551795663</c:v>
                </c:pt>
                <c:pt idx="19">
                  <c:v>39511.944551795663</c:v>
                </c:pt>
                <c:pt idx="20">
                  <c:v>39511.944551795663</c:v>
                </c:pt>
                <c:pt idx="21">
                  <c:v>39511.944551795663</c:v>
                </c:pt>
                <c:pt idx="22">
                  <c:v>39511.944551795663</c:v>
                </c:pt>
                <c:pt idx="23">
                  <c:v>39511.944551795663</c:v>
                </c:pt>
                <c:pt idx="24">
                  <c:v>39511.944551795663</c:v>
                </c:pt>
                <c:pt idx="25">
                  <c:v>39511.944551795663</c:v>
                </c:pt>
                <c:pt idx="26">
                  <c:v>39511.944551795663</c:v>
                </c:pt>
                <c:pt idx="27">
                  <c:v>39511.944551795663</c:v>
                </c:pt>
                <c:pt idx="28">
                  <c:v>39511.944551795663</c:v>
                </c:pt>
                <c:pt idx="29">
                  <c:v>39511.944551795663</c:v>
                </c:pt>
                <c:pt idx="30">
                  <c:v>39511.944551795663</c:v>
                </c:pt>
                <c:pt idx="31">
                  <c:v>39511.944551795663</c:v>
                </c:pt>
                <c:pt idx="32">
                  <c:v>39511.944551795663</c:v>
                </c:pt>
                <c:pt idx="33">
                  <c:v>39511.944551795663</c:v>
                </c:pt>
                <c:pt idx="34">
                  <c:v>39511.944551795663</c:v>
                </c:pt>
                <c:pt idx="35">
                  <c:v>39511.944551795663</c:v>
                </c:pt>
                <c:pt idx="36">
                  <c:v>39511.944551795663</c:v>
                </c:pt>
                <c:pt idx="37">
                  <c:v>39511.944551795663</c:v>
                </c:pt>
                <c:pt idx="38">
                  <c:v>39511.944551795663</c:v>
                </c:pt>
                <c:pt idx="39">
                  <c:v>39511.944551795663</c:v>
                </c:pt>
                <c:pt idx="40">
                  <c:v>39511.944551795663</c:v>
                </c:pt>
                <c:pt idx="41">
                  <c:v>39511.944551795663</c:v>
                </c:pt>
                <c:pt idx="42">
                  <c:v>39511.944551795663</c:v>
                </c:pt>
                <c:pt idx="43">
                  <c:v>39511.944551795663</c:v>
                </c:pt>
                <c:pt idx="44">
                  <c:v>39511.944551795663</c:v>
                </c:pt>
                <c:pt idx="45">
                  <c:v>39511.944551795663</c:v>
                </c:pt>
                <c:pt idx="46">
                  <c:v>39511.944551795663</c:v>
                </c:pt>
                <c:pt idx="47">
                  <c:v>39511.944551795663</c:v>
                </c:pt>
                <c:pt idx="48">
                  <c:v>39511.944551795663</c:v>
                </c:pt>
                <c:pt idx="49">
                  <c:v>39511.944551795663</c:v>
                </c:pt>
                <c:pt idx="50">
                  <c:v>39511.944551795663</c:v>
                </c:pt>
                <c:pt idx="51">
                  <c:v>39511.944551795663</c:v>
                </c:pt>
                <c:pt idx="52">
                  <c:v>39511.944551795663</c:v>
                </c:pt>
                <c:pt idx="53">
                  <c:v>39511.944551795663</c:v>
                </c:pt>
                <c:pt idx="54">
                  <c:v>39511.944551795663</c:v>
                </c:pt>
                <c:pt idx="55">
                  <c:v>39511.944551795663</c:v>
                </c:pt>
                <c:pt idx="56">
                  <c:v>39511.944551795663</c:v>
                </c:pt>
                <c:pt idx="57">
                  <c:v>39511.944551795663</c:v>
                </c:pt>
                <c:pt idx="58">
                  <c:v>39511.944551795663</c:v>
                </c:pt>
                <c:pt idx="59">
                  <c:v>39511.944551795663</c:v>
                </c:pt>
                <c:pt idx="60">
                  <c:v>39511.944551795663</c:v>
                </c:pt>
                <c:pt idx="61">
                  <c:v>39511.944551795663</c:v>
                </c:pt>
                <c:pt idx="62">
                  <c:v>39511.944551795663</c:v>
                </c:pt>
                <c:pt idx="63">
                  <c:v>39511.944551795663</c:v>
                </c:pt>
                <c:pt idx="64">
                  <c:v>39511.944551795663</c:v>
                </c:pt>
                <c:pt idx="65">
                  <c:v>39511.944551795663</c:v>
                </c:pt>
                <c:pt idx="66">
                  <c:v>39511.944551795663</c:v>
                </c:pt>
                <c:pt idx="67">
                  <c:v>39511.944551795663</c:v>
                </c:pt>
                <c:pt idx="68">
                  <c:v>39511.944551795663</c:v>
                </c:pt>
                <c:pt idx="69">
                  <c:v>39511.944551795663</c:v>
                </c:pt>
                <c:pt idx="70">
                  <c:v>39511.944551795663</c:v>
                </c:pt>
                <c:pt idx="71">
                  <c:v>39511.944551795663</c:v>
                </c:pt>
                <c:pt idx="72">
                  <c:v>39511.944551795663</c:v>
                </c:pt>
                <c:pt idx="73">
                  <c:v>39511.944551795663</c:v>
                </c:pt>
              </c:numCache>
            </c:numRef>
          </c:xVal>
          <c:yVal>
            <c:numRef>
              <c:f>市区町村別_年齢調整腎不全医療費!$J$5:$J$78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243312"/>
        <c:axId val="383241072"/>
      </c:scatterChart>
      <c:catAx>
        <c:axId val="383242752"/>
        <c:scaling>
          <c:orientation val="maxMin"/>
        </c:scaling>
        <c:delete val="0"/>
        <c:axPos val="l"/>
        <c:numFmt formatCode="General" sourceLinked="0"/>
        <c:majorTickMark val="none"/>
        <c:minorTickMark val="none"/>
        <c:tickLblPos val="nextTo"/>
        <c:spPr>
          <a:ln>
            <a:solidFill>
              <a:srgbClr val="7F7F7F"/>
            </a:solidFill>
          </a:ln>
        </c:spPr>
        <c:crossAx val="383251712"/>
        <c:crosses val="autoZero"/>
        <c:auto val="1"/>
        <c:lblAlgn val="ctr"/>
        <c:lblOffset val="100"/>
        <c:noMultiLvlLbl val="0"/>
      </c:catAx>
      <c:valAx>
        <c:axId val="383251712"/>
        <c:scaling>
          <c:orientation val="minMax"/>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98"/>
              <c:y val="2.8458856682769727E-2"/>
            </c:manualLayout>
          </c:layout>
          <c:overlay val="0"/>
        </c:title>
        <c:numFmt formatCode="#,##0_ " sourceLinked="0"/>
        <c:majorTickMark val="out"/>
        <c:minorTickMark val="none"/>
        <c:tickLblPos val="nextTo"/>
        <c:spPr>
          <a:ln>
            <a:solidFill>
              <a:srgbClr val="7F7F7F"/>
            </a:solidFill>
          </a:ln>
        </c:spPr>
        <c:crossAx val="383242752"/>
        <c:crosses val="autoZero"/>
        <c:crossBetween val="between"/>
      </c:valAx>
      <c:valAx>
        <c:axId val="383241072"/>
        <c:scaling>
          <c:orientation val="minMax"/>
          <c:max val="50"/>
          <c:min val="0"/>
        </c:scaling>
        <c:delete val="1"/>
        <c:axPos val="r"/>
        <c:numFmt formatCode="General" sourceLinked="1"/>
        <c:majorTickMark val="out"/>
        <c:minorTickMark val="none"/>
        <c:tickLblPos val="nextTo"/>
        <c:crossAx val="383243312"/>
        <c:crosses val="max"/>
        <c:crossBetween val="midCat"/>
      </c:valAx>
      <c:valAx>
        <c:axId val="383243312"/>
        <c:scaling>
          <c:orientation val="minMax"/>
        </c:scaling>
        <c:delete val="1"/>
        <c:axPos val="b"/>
        <c:numFmt formatCode="General" sourceLinked="1"/>
        <c:majorTickMark val="out"/>
        <c:minorTickMark val="none"/>
        <c:tickLblPos val="nextTo"/>
        <c:crossAx val="38324107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aseline="0">
                <a:latin typeface="ＭＳ Ｐ明朝" panose="02020600040205080304" pitchFamily="18" charset="-128"/>
                <a:ea typeface="ＭＳ Ｐ明朝" panose="02020600040205080304" pitchFamily="18" charset="-128"/>
              </a:rPr>
              <a:t>上段</a:t>
            </a:r>
            <a:r>
              <a:rPr lang="en-US" altLang="ja-JP" sz="1000" baseline="0">
                <a:latin typeface="ＭＳ Ｐ明朝" panose="02020600040205080304" pitchFamily="18" charset="-128"/>
                <a:ea typeface="ＭＳ Ｐ明朝" panose="02020600040205080304" pitchFamily="18" charset="-128"/>
              </a:rPr>
              <a:t>:(</a:t>
            </a:r>
            <a:r>
              <a:rPr lang="ja-JP" altLang="en-US" sz="1000" baseline="0">
                <a:latin typeface="ＭＳ Ｐ明朝" panose="02020600040205080304" pitchFamily="18" charset="-128"/>
                <a:ea typeface="ＭＳ Ｐ明朝" panose="02020600040205080304" pitchFamily="18" charset="-128"/>
              </a:rPr>
              <a:t>円</a:t>
            </a:r>
            <a:r>
              <a:rPr lang="en-US" altLang="ja-JP" sz="1000" baseline="0">
                <a:latin typeface="ＭＳ Ｐ明朝" panose="02020600040205080304" pitchFamily="18" charset="-128"/>
                <a:ea typeface="ＭＳ Ｐ明朝" panose="02020600040205080304" pitchFamily="18" charset="-128"/>
              </a:rPr>
              <a:t>)</a:t>
            </a:r>
            <a:endParaRPr lang="ja-JP" altLang="en-US" sz="1000" baseline="0">
              <a:latin typeface="ＭＳ Ｐ明朝" panose="02020600040205080304" pitchFamily="18" charset="-128"/>
              <a:ea typeface="ＭＳ Ｐ明朝" panose="02020600040205080304" pitchFamily="18" charset="-128"/>
            </a:endParaRPr>
          </a:p>
        </c:rich>
      </c:tx>
      <c:layout>
        <c:manualLayout>
          <c:xMode val="edge"/>
          <c:yMode val="edge"/>
          <c:x val="1.6468055555555618E-2"/>
          <c:y val="1.5855158730158726E-2"/>
        </c:manualLayout>
      </c:layout>
      <c:overlay val="0"/>
    </c:title>
    <c:autoTitleDeleted val="0"/>
    <c:plotArea>
      <c:layout>
        <c:manualLayout>
          <c:layoutTarget val="inner"/>
          <c:xMode val="edge"/>
          <c:yMode val="edge"/>
          <c:x val="8.1126587301587311E-2"/>
          <c:y val="0.22377222222222223"/>
          <c:w val="0.71239146825396837"/>
          <c:h val="0.71239146825396837"/>
        </c:manualLayout>
      </c:layout>
      <c:pieChart>
        <c:varyColors val="1"/>
        <c:ser>
          <c:idx val="0"/>
          <c:order val="0"/>
          <c:tx>
            <c:v>総医療費における生活習慣病医療費割合</c:v>
          </c:tx>
          <c:dLbls>
            <c:dLbl>
              <c:idx val="0"/>
              <c:layout>
                <c:manualLayout>
                  <c:x val="0.11826468253968245"/>
                  <c:y val="4.6904700854700832E-2"/>
                </c:manualLayout>
              </c:layout>
              <c:numFmt formatCode="0.0%" sourceLinked="0"/>
              <c:spPr>
                <a:noFill/>
                <a:ln>
                  <a:noFill/>
                </a:ln>
                <a:effectLst/>
              </c:spPr>
              <c:txPr>
                <a:bodyPr wrap="square" lIns="38100" tIns="19050" rIns="38100" bIns="19050" anchor="ctr">
                  <a:noAutofit/>
                </a:bodyPr>
                <a:lstStyle/>
                <a:p>
                  <a:pPr>
                    <a:defRPr baseline="0">
                      <a:latin typeface="ＭＳ Ｐ明朝" panose="02020600040205080304" pitchFamily="18" charset="-128"/>
                      <a:ea typeface="ＭＳ Ｐ明朝" panose="02020600040205080304" pitchFamily="18" charset="-128"/>
                    </a:defRPr>
                  </a:pPr>
                  <a:endParaRPr lang="ja-JP"/>
                </a:p>
              </c:txPr>
              <c:showLegendKey val="0"/>
              <c:showVal val="1"/>
              <c:showCatName val="1"/>
              <c:showSerName val="0"/>
              <c:showPercent val="1"/>
              <c:showBubbleSize val="0"/>
              <c:separator>
</c:separator>
              <c:extLst>
                <c:ext xmlns:c15="http://schemas.microsoft.com/office/drawing/2012/chart" uri="{CE6537A1-D6FC-4f65-9D91-7224C49458BB}">
                  <c15:layout>
                    <c:manualLayout>
                      <c:w val="0.22972420634920634"/>
                      <c:h val="0.13372142857142855"/>
                    </c:manualLayout>
                  </c15:layout>
                </c:ext>
                <c:ext xmlns:c16="http://schemas.microsoft.com/office/drawing/2014/chart" uri="{C3380CC4-5D6E-409C-BE32-E72D297353CC}">
                  <c16:uniqueId val="{00000000-93F6-473D-9CBA-10F706D44667}"/>
                </c:ext>
              </c:extLst>
            </c:dLbl>
            <c:dLbl>
              <c:idx val="1"/>
              <c:layout>
                <c:manualLayout>
                  <c:x val="-0.18394851190476191"/>
                  <c:y val="0.13629807692307688"/>
                </c:manualLayout>
              </c:layout>
              <c:numFmt formatCode="0.0%" sourceLinked="0"/>
              <c:spPr>
                <a:noFill/>
                <a:ln>
                  <a:noFill/>
                </a:ln>
                <a:effectLst/>
              </c:spPr>
              <c:txPr>
                <a:bodyPr wrap="square" lIns="38100" tIns="19050" rIns="38100" bIns="19050" anchor="ctr">
                  <a:noAutofit/>
                </a:bodyPr>
                <a:lstStyle/>
                <a:p>
                  <a:pPr>
                    <a:defRPr baseline="0">
                      <a:latin typeface="ＭＳ Ｐ明朝" panose="02020600040205080304" pitchFamily="18" charset="-128"/>
                      <a:ea typeface="ＭＳ Ｐ明朝" panose="02020600040205080304" pitchFamily="18" charset="-128"/>
                    </a:defRPr>
                  </a:pPr>
                  <a:endParaRPr lang="ja-JP"/>
                </a:p>
              </c:txPr>
              <c:showLegendKey val="0"/>
              <c:showVal val="1"/>
              <c:showCatName val="1"/>
              <c:showSerName val="0"/>
              <c:showPercent val="1"/>
              <c:showBubbleSize val="0"/>
              <c:separator>
</c:separator>
              <c:extLst>
                <c:ext xmlns:c15="http://schemas.microsoft.com/office/drawing/2012/chart" uri="{CE6537A1-D6FC-4f65-9D91-7224C49458BB}">
                  <c15:layout>
                    <c:manualLayout>
                      <c:w val="0.20297301587301586"/>
                      <c:h val="0.16874444444444445"/>
                    </c:manualLayout>
                  </c15:layout>
                </c:ext>
                <c:ext xmlns:c16="http://schemas.microsoft.com/office/drawing/2014/chart" uri="{C3380CC4-5D6E-409C-BE32-E72D297353CC}">
                  <c16:uniqueId val="{00000001-93F6-473D-9CBA-10F706D44667}"/>
                </c:ext>
              </c:extLst>
            </c:dLbl>
            <c:dLbl>
              <c:idx val="2"/>
              <c:layout>
                <c:manualLayout>
                  <c:x val="-0.20686111111111111"/>
                  <c:y val="-2.48790598290598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93F6-473D-9CBA-10F706D44667}"/>
                </c:ext>
              </c:extLst>
            </c:dLbl>
            <c:dLbl>
              <c:idx val="3"/>
              <c:layout>
                <c:manualLayout>
                  <c:x val="-0.13286329365079375"/>
                  <c:y val="-0.13094551282051281"/>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3F6-473D-9CBA-10F706D44667}"/>
                </c:ext>
              </c:extLst>
            </c:dLbl>
            <c:dLbl>
              <c:idx val="4"/>
              <c:layout>
                <c:manualLayout>
                  <c:x val="0.14698234126984122"/>
                  <c:y val="-0.1415459401709401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93F6-473D-9CBA-10F706D44667}"/>
                </c:ext>
              </c:extLst>
            </c:dLbl>
            <c:dLbl>
              <c:idx val="5"/>
              <c:layout>
                <c:manualLayout>
                  <c:x val="0.11453948412698413"/>
                  <c:y val="-1.3399786324786325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3F6-473D-9CBA-10F706D44667}"/>
                </c:ext>
              </c:extLst>
            </c:dLbl>
            <c:dLbl>
              <c:idx val="6"/>
              <c:layout>
                <c:manualLayout>
                  <c:x val="0.14732499999999996"/>
                  <c:y val="0.1490217948717948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93F6-473D-9CBA-10F706D44667}"/>
                </c:ext>
              </c:extLst>
            </c:dLbl>
            <c:dLbl>
              <c:idx val="7"/>
              <c:layout>
                <c:manualLayout>
                  <c:x val="-0.24266547619047618"/>
                  <c:y val="5.355662393162392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3F6-473D-9CBA-10F706D44667}"/>
                </c:ext>
              </c:extLst>
            </c:dLbl>
            <c:numFmt formatCode="0.0%" sourceLinked="0"/>
            <c:spPr>
              <a:noFill/>
              <a:ln>
                <a:noFill/>
              </a:ln>
              <a:effectLst/>
            </c:spPr>
            <c:txPr>
              <a:bodyPr wrap="square" lIns="38100" tIns="19050" rIns="38100" bIns="19050" anchor="ctr">
                <a:spAutoFit/>
              </a:bodyPr>
              <a:lstStyle/>
              <a:p>
                <a:pPr>
                  <a:defRPr baseline="0">
                    <a:latin typeface="ＭＳ Ｐ明朝" panose="02020600040205080304" pitchFamily="18" charset="-128"/>
                    <a:ea typeface="ＭＳ Ｐ明朝" panose="02020600040205080304" pitchFamily="18" charset="-128"/>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要介護度別_生活習慣病の状況!$N$35:$N$42</c:f>
              <c:strCache>
                <c:ptCount val="8"/>
                <c:pt idx="0">
                  <c:v>要支援1</c:v>
                </c:pt>
                <c:pt idx="1">
                  <c:v>要支援2</c:v>
                </c:pt>
                <c:pt idx="2">
                  <c:v>要介護1</c:v>
                </c:pt>
                <c:pt idx="3">
                  <c:v>要介護2</c:v>
                </c:pt>
                <c:pt idx="4">
                  <c:v>要介護3</c:v>
                </c:pt>
                <c:pt idx="5">
                  <c:v>要介護4</c:v>
                </c:pt>
                <c:pt idx="6">
                  <c:v>要介護5</c:v>
                </c:pt>
                <c:pt idx="7">
                  <c:v>不明</c:v>
                </c:pt>
              </c:strCache>
            </c:strRef>
          </c:cat>
          <c:val>
            <c:numRef>
              <c:f>要介護度別_生活習慣病の状況!$O$35:$O$42</c:f>
              <c:numCache>
                <c:formatCode>General</c:formatCode>
                <c:ptCount val="8"/>
                <c:pt idx="0">
                  <c:v>11267260483</c:v>
                </c:pt>
                <c:pt idx="1">
                  <c:v>14776368289</c:v>
                </c:pt>
                <c:pt idx="2">
                  <c:v>16043548309</c:v>
                </c:pt>
                <c:pt idx="3">
                  <c:v>23461553869</c:v>
                </c:pt>
                <c:pt idx="4">
                  <c:v>17623206712</c:v>
                </c:pt>
                <c:pt idx="5">
                  <c:v>23031945744</c:v>
                </c:pt>
                <c:pt idx="6">
                  <c:v>19855430523</c:v>
                </c:pt>
                <c:pt idx="7">
                  <c:v>0</c:v>
                </c:pt>
              </c:numCache>
            </c:numRef>
          </c:val>
          <c:extLst>
            <c:ext xmlns:c16="http://schemas.microsoft.com/office/drawing/2014/chart" uri="{C3380CC4-5D6E-409C-BE32-E72D297353CC}">
              <c16:uniqueId val="{00000002-93F6-473D-9CBA-10F706D44667}"/>
            </c:ext>
          </c:extLst>
        </c:ser>
        <c:dLbls>
          <c:showLegendKey val="0"/>
          <c:showVal val="0"/>
          <c:showCatName val="0"/>
          <c:showSerName val="0"/>
          <c:showPercent val="0"/>
          <c:showBubbleSize val="0"/>
          <c:showLeaderLines val="1"/>
        </c:dLbls>
        <c:firstSliceAng val="0"/>
      </c:pieChart>
      <c:spPr>
        <a:ln>
          <a:noFill/>
        </a:ln>
      </c:spPr>
    </c:plotArea>
    <c:legend>
      <c:legendPos val="r"/>
      <c:layout>
        <c:manualLayout>
          <c:xMode val="edge"/>
          <c:yMode val="edge"/>
          <c:x val="0.15011785714285714"/>
          <c:y val="3.1962179487179485E-2"/>
          <c:w val="0.73794464285714279"/>
          <c:h val="9.461517094017094E-2"/>
        </c:manualLayout>
      </c:layout>
      <c:overlay val="0"/>
      <c:spPr>
        <a:ln w="9525">
          <a:solidFill>
            <a:srgbClr val="7F7F7F"/>
          </a:solidFill>
        </a:ln>
      </c:spPr>
      <c:txPr>
        <a:bodyPr/>
        <a:lstStyle/>
        <a:p>
          <a:pPr rtl="0">
            <a:defRPr baseline="0">
              <a:latin typeface="ＭＳ Ｐ明朝" panose="02020600040205080304" pitchFamily="18" charset="-128"/>
              <a:ea typeface="ＭＳ Ｐ明朝" panose="02020600040205080304" pitchFamily="18" charset="-128"/>
            </a:defRPr>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7.9407769756184382E-2"/>
          <c:w val="0.77557946859903382"/>
          <c:h val="0.88372447665056364"/>
        </c:manualLayout>
      </c:layout>
      <c:barChart>
        <c:barDir val="bar"/>
        <c:grouping val="clustered"/>
        <c:varyColors val="0"/>
        <c:ser>
          <c:idx val="0"/>
          <c:order val="0"/>
          <c:tx>
            <c:strRef>
              <c:f>市区町村別_年齢調整高血圧性疾患医療費!$O$3</c:f>
              <c:strCache>
                <c:ptCount val="1"/>
                <c:pt idx="0">
                  <c:v>年齢調整後被保険者一人当たりの高血圧性疾患医療費</c:v>
                </c:pt>
              </c:strCache>
            </c:strRef>
          </c:tx>
          <c:spPr>
            <a:solidFill>
              <a:schemeClr val="accent1">
                <a:lumMod val="75000"/>
              </a:schemeClr>
            </a:solidFill>
            <a:ln>
              <a:noFill/>
            </a:ln>
          </c:spPr>
          <c:invertIfNegative val="0"/>
          <c:dLbls>
            <c:dLbl>
              <c:idx val="65"/>
              <c:layout>
                <c:manualLayout>
                  <c:x val="1.54839527727248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8F-4BA2-A04B-7C90A9D83217}"/>
                </c:ext>
              </c:extLst>
            </c:dLbl>
            <c:dLbl>
              <c:idx val="66"/>
              <c:layout>
                <c:manualLayout>
                  <c:x val="3.0967905545449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8F-4BA2-A04B-7C90A9D83217}"/>
                </c:ext>
              </c:extLst>
            </c:dLbl>
            <c:dLbl>
              <c:idx val="68"/>
              <c:layout>
                <c:manualLayout>
                  <c:x val="3.09679055454485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8F-4BA2-A04B-7C90A9D83217}"/>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市区町村別_年齢調整高血圧性疾患医療費!$C$5:$C$78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市区町村別_年齢調整高血圧性疾患医療費!$E$5:$E$78</c:f>
              <c:numCache>
                <c:formatCode>General</c:formatCode>
                <c:ptCount val="74"/>
                <c:pt idx="0">
                  <c:v>25557.427060212329</c:v>
                </c:pt>
                <c:pt idx="1">
                  <c:v>25503.39990316522</c:v>
                </c:pt>
                <c:pt idx="2">
                  <c:v>25542.059553297338</c:v>
                </c:pt>
                <c:pt idx="3">
                  <c:v>25584.646183110348</c:v>
                </c:pt>
                <c:pt idx="4">
                  <c:v>25403.126253015347</c:v>
                </c:pt>
                <c:pt idx="5">
                  <c:v>25638.689188975415</c:v>
                </c:pt>
                <c:pt idx="6">
                  <c:v>25502.94603359883</c:v>
                </c:pt>
                <c:pt idx="7">
                  <c:v>25660.173270037321</c:v>
                </c:pt>
                <c:pt idx="8">
                  <c:v>25597.329769461008</c:v>
                </c:pt>
                <c:pt idx="9">
                  <c:v>25476.723147362001</c:v>
                </c:pt>
                <c:pt idx="10">
                  <c:v>25605.05380055953</c:v>
                </c:pt>
                <c:pt idx="11">
                  <c:v>25696.790889551943</c:v>
                </c:pt>
                <c:pt idx="12">
                  <c:v>25740.517476958197</c:v>
                </c:pt>
                <c:pt idx="13">
                  <c:v>25750.05210164695</c:v>
                </c:pt>
                <c:pt idx="14">
                  <c:v>25607.01326051879</c:v>
                </c:pt>
                <c:pt idx="15">
                  <c:v>25792.627795652956</c:v>
                </c:pt>
                <c:pt idx="16">
                  <c:v>25727.600896429583</c:v>
                </c:pt>
                <c:pt idx="17">
                  <c:v>25801.1795379984</c:v>
                </c:pt>
                <c:pt idx="18">
                  <c:v>25640.364467802501</c:v>
                </c:pt>
                <c:pt idx="19">
                  <c:v>25483.318758030106</c:v>
                </c:pt>
                <c:pt idx="20">
                  <c:v>25668.850851670213</c:v>
                </c:pt>
                <c:pt idx="21">
                  <c:v>25365.123478049434</c:v>
                </c:pt>
                <c:pt idx="22">
                  <c:v>25747.456820511867</c:v>
                </c:pt>
                <c:pt idx="23">
                  <c:v>25482.670093080047</c:v>
                </c:pt>
                <c:pt idx="24">
                  <c:v>25616.032235811817</c:v>
                </c:pt>
                <c:pt idx="25">
                  <c:v>25391.391863605662</c:v>
                </c:pt>
                <c:pt idx="26">
                  <c:v>25543.231592452164</c:v>
                </c:pt>
                <c:pt idx="27">
                  <c:v>25340.272392840314</c:v>
                </c:pt>
                <c:pt idx="28">
                  <c:v>25488.412819472847</c:v>
                </c:pt>
                <c:pt idx="29">
                  <c:v>25517.567745440352</c:v>
                </c:pt>
                <c:pt idx="30">
                  <c:v>25308.08730184774</c:v>
                </c:pt>
                <c:pt idx="31">
                  <c:v>25570.003371860832</c:v>
                </c:pt>
                <c:pt idx="32">
                  <c:v>25231.997611222097</c:v>
                </c:pt>
                <c:pt idx="33">
                  <c:v>25413.872951419959</c:v>
                </c:pt>
                <c:pt idx="34">
                  <c:v>25565.997992050721</c:v>
                </c:pt>
                <c:pt idx="35">
                  <c:v>25541.81406384617</c:v>
                </c:pt>
                <c:pt idx="36">
                  <c:v>25463.831658369592</c:v>
                </c:pt>
                <c:pt idx="37">
                  <c:v>25449.249530967594</c:v>
                </c:pt>
                <c:pt idx="38">
                  <c:v>25475.632604997812</c:v>
                </c:pt>
                <c:pt idx="39">
                  <c:v>25510.466316105245</c:v>
                </c:pt>
                <c:pt idx="40">
                  <c:v>25597.185596047217</c:v>
                </c:pt>
                <c:pt idx="41">
                  <c:v>25272.683197027418</c:v>
                </c:pt>
                <c:pt idx="42">
                  <c:v>25307.803442868106</c:v>
                </c:pt>
                <c:pt idx="43">
                  <c:v>25478.175005385947</c:v>
                </c:pt>
                <c:pt idx="44">
                  <c:v>25469.409989073578</c:v>
                </c:pt>
                <c:pt idx="45">
                  <c:v>25422.622565965663</c:v>
                </c:pt>
                <c:pt idx="46">
                  <c:v>25358.682049916912</c:v>
                </c:pt>
                <c:pt idx="47">
                  <c:v>25376.183860269277</c:v>
                </c:pt>
                <c:pt idx="48">
                  <c:v>25518.258327067058</c:v>
                </c:pt>
                <c:pt idx="49">
                  <c:v>25351.502487555445</c:v>
                </c:pt>
                <c:pt idx="50">
                  <c:v>25260.914013598096</c:v>
                </c:pt>
                <c:pt idx="51">
                  <c:v>25422.189631940826</c:v>
                </c:pt>
                <c:pt idx="52">
                  <c:v>25326.390399217624</c:v>
                </c:pt>
                <c:pt idx="53">
                  <c:v>25437.717427270498</c:v>
                </c:pt>
                <c:pt idx="54">
                  <c:v>25504.885267557431</c:v>
                </c:pt>
                <c:pt idx="55">
                  <c:v>25290.933304530528</c:v>
                </c:pt>
                <c:pt idx="56">
                  <c:v>25452.321162398708</c:v>
                </c:pt>
                <c:pt idx="57">
                  <c:v>25533.939808171272</c:v>
                </c:pt>
                <c:pt idx="58">
                  <c:v>25437.811082322612</c:v>
                </c:pt>
                <c:pt idx="59">
                  <c:v>25356.819246488976</c:v>
                </c:pt>
                <c:pt idx="60">
                  <c:v>25337.713815412524</c:v>
                </c:pt>
                <c:pt idx="61">
                  <c:v>25389.04386367277</c:v>
                </c:pt>
                <c:pt idx="62">
                  <c:v>25455.964295473168</c:v>
                </c:pt>
                <c:pt idx="63">
                  <c:v>25225.144090450623</c:v>
                </c:pt>
                <c:pt idx="64">
                  <c:v>25229.057132713031</c:v>
                </c:pt>
                <c:pt idx="65">
                  <c:v>25180.520963902189</c:v>
                </c:pt>
                <c:pt idx="66">
                  <c:v>25147.008653788693</c:v>
                </c:pt>
                <c:pt idx="67">
                  <c:v>25535.779928160639</c:v>
                </c:pt>
                <c:pt idx="68">
                  <c:v>25086.658593214124</c:v>
                </c:pt>
                <c:pt idx="69">
                  <c:v>25579.622443593307</c:v>
                </c:pt>
                <c:pt idx="70">
                  <c:v>25540.882648541101</c:v>
                </c:pt>
                <c:pt idx="71">
                  <c:v>25294.347518638842</c:v>
                </c:pt>
                <c:pt idx="72">
                  <c:v>25617.159657582644</c:v>
                </c:pt>
                <c:pt idx="73">
                  <c:v>25205.714587881448</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461641696"/>
        <c:axId val="461642256"/>
      </c:barChart>
      <c:scatterChart>
        <c:scatterStyle val="lineMarker"/>
        <c:varyColors val="0"/>
        <c:ser>
          <c:idx val="1"/>
          <c:order val="1"/>
          <c:tx>
            <c:v>広域連合全体</c:v>
          </c:tx>
          <c:spPr>
            <a:ln w="28575">
              <a:solidFill>
                <a:srgbClr val="BE4B48"/>
              </a:solidFill>
            </a:ln>
          </c:spPr>
          <c:marker>
            <c:symbol val="none"/>
          </c:marker>
          <c:dLbls>
            <c:dLbl>
              <c:idx val="0"/>
              <c:layout>
                <c:manualLayout>
                  <c:x val="8.8582966226137913E-2"/>
                  <c:y val="-0.86663298932613164"/>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B87-4CBC-A87A-8E5AA9E1170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市区町村別_年齢調整高血圧性疾患医療費!$O$5:$O$78</c:f>
              <c:numCache>
                <c:formatCode>General</c:formatCode>
                <c:ptCount val="74"/>
                <c:pt idx="0">
                  <c:v>25397.895425887957</c:v>
                </c:pt>
                <c:pt idx="1">
                  <c:v>25397.895425887957</c:v>
                </c:pt>
                <c:pt idx="2">
                  <c:v>25397.895425887957</c:v>
                </c:pt>
                <c:pt idx="3">
                  <c:v>25397.895425887957</c:v>
                </c:pt>
                <c:pt idx="4">
                  <c:v>25397.895425887957</c:v>
                </c:pt>
                <c:pt idx="5">
                  <c:v>25397.895425887957</c:v>
                </c:pt>
                <c:pt idx="6">
                  <c:v>25397.895425887957</c:v>
                </c:pt>
                <c:pt idx="7">
                  <c:v>25397.895425887957</c:v>
                </c:pt>
                <c:pt idx="8">
                  <c:v>25397.895425887957</c:v>
                </c:pt>
                <c:pt idx="9">
                  <c:v>25397.895425887957</c:v>
                </c:pt>
                <c:pt idx="10">
                  <c:v>25397.895425887957</c:v>
                </c:pt>
                <c:pt idx="11">
                  <c:v>25397.895425887957</c:v>
                </c:pt>
                <c:pt idx="12">
                  <c:v>25397.895425887957</c:v>
                </c:pt>
                <c:pt idx="13">
                  <c:v>25397.895425887957</c:v>
                </c:pt>
                <c:pt idx="14">
                  <c:v>25397.895425887957</c:v>
                </c:pt>
                <c:pt idx="15">
                  <c:v>25397.895425887957</c:v>
                </c:pt>
                <c:pt idx="16">
                  <c:v>25397.895425887957</c:v>
                </c:pt>
                <c:pt idx="17">
                  <c:v>25397.895425887957</c:v>
                </c:pt>
                <c:pt idx="18">
                  <c:v>25397.895425887957</c:v>
                </c:pt>
                <c:pt idx="19">
                  <c:v>25397.895425887957</c:v>
                </c:pt>
                <c:pt idx="20">
                  <c:v>25397.895425887957</c:v>
                </c:pt>
                <c:pt idx="21">
                  <c:v>25397.895425887957</c:v>
                </c:pt>
                <c:pt idx="22">
                  <c:v>25397.895425887957</c:v>
                </c:pt>
                <c:pt idx="23">
                  <c:v>25397.895425887957</c:v>
                </c:pt>
                <c:pt idx="24">
                  <c:v>25397.895425887957</c:v>
                </c:pt>
                <c:pt idx="25">
                  <c:v>25397.895425887957</c:v>
                </c:pt>
                <c:pt idx="26">
                  <c:v>25397.895425887957</c:v>
                </c:pt>
                <c:pt idx="27">
                  <c:v>25397.895425887957</c:v>
                </c:pt>
                <c:pt idx="28">
                  <c:v>25397.895425887957</c:v>
                </c:pt>
                <c:pt idx="29">
                  <c:v>25397.895425887957</c:v>
                </c:pt>
                <c:pt idx="30">
                  <c:v>25397.895425887957</c:v>
                </c:pt>
                <c:pt idx="31">
                  <c:v>25397.895425887957</c:v>
                </c:pt>
                <c:pt idx="32">
                  <c:v>25397.895425887957</c:v>
                </c:pt>
                <c:pt idx="33">
                  <c:v>25397.895425887957</c:v>
                </c:pt>
                <c:pt idx="34">
                  <c:v>25397.895425887957</c:v>
                </c:pt>
                <c:pt idx="35">
                  <c:v>25397.895425887957</c:v>
                </c:pt>
                <c:pt idx="36">
                  <c:v>25397.895425887957</c:v>
                </c:pt>
                <c:pt idx="37">
                  <c:v>25397.895425887957</c:v>
                </c:pt>
                <c:pt idx="38">
                  <c:v>25397.895425887957</c:v>
                </c:pt>
                <c:pt idx="39">
                  <c:v>25397.895425887957</c:v>
                </c:pt>
                <c:pt idx="40">
                  <c:v>25397.895425887957</c:v>
                </c:pt>
                <c:pt idx="41">
                  <c:v>25397.895425887957</c:v>
                </c:pt>
                <c:pt idx="42">
                  <c:v>25397.895425887957</c:v>
                </c:pt>
                <c:pt idx="43">
                  <c:v>25397.895425887957</c:v>
                </c:pt>
                <c:pt idx="44">
                  <c:v>25397.895425887957</c:v>
                </c:pt>
                <c:pt idx="45">
                  <c:v>25397.895425887957</c:v>
                </c:pt>
                <c:pt idx="46">
                  <c:v>25397.895425887957</c:v>
                </c:pt>
                <c:pt idx="47">
                  <c:v>25397.895425887957</c:v>
                </c:pt>
                <c:pt idx="48">
                  <c:v>25397.895425887957</c:v>
                </c:pt>
                <c:pt idx="49">
                  <c:v>25397.895425887957</c:v>
                </c:pt>
                <c:pt idx="50">
                  <c:v>25397.895425887957</c:v>
                </c:pt>
                <c:pt idx="51">
                  <c:v>25397.895425887957</c:v>
                </c:pt>
                <c:pt idx="52">
                  <c:v>25397.895425887957</c:v>
                </c:pt>
                <c:pt idx="53">
                  <c:v>25397.895425887957</c:v>
                </c:pt>
                <c:pt idx="54">
                  <c:v>25397.895425887957</c:v>
                </c:pt>
                <c:pt idx="55">
                  <c:v>25397.895425887957</c:v>
                </c:pt>
                <c:pt idx="56">
                  <c:v>25397.895425887957</c:v>
                </c:pt>
                <c:pt idx="57">
                  <c:v>25397.895425887957</c:v>
                </c:pt>
                <c:pt idx="58">
                  <c:v>25397.895425887957</c:v>
                </c:pt>
                <c:pt idx="59">
                  <c:v>25397.895425887957</c:v>
                </c:pt>
                <c:pt idx="60">
                  <c:v>25397.895425887957</c:v>
                </c:pt>
                <c:pt idx="61">
                  <c:v>25397.895425887957</c:v>
                </c:pt>
                <c:pt idx="62">
                  <c:v>25397.895425887957</c:v>
                </c:pt>
                <c:pt idx="63">
                  <c:v>25397.895425887957</c:v>
                </c:pt>
                <c:pt idx="64">
                  <c:v>25397.895425887957</c:v>
                </c:pt>
                <c:pt idx="65">
                  <c:v>25397.895425887957</c:v>
                </c:pt>
                <c:pt idx="66">
                  <c:v>25397.895425887957</c:v>
                </c:pt>
                <c:pt idx="67">
                  <c:v>25397.895425887957</c:v>
                </c:pt>
                <c:pt idx="68">
                  <c:v>25397.895425887957</c:v>
                </c:pt>
                <c:pt idx="69">
                  <c:v>25397.895425887957</c:v>
                </c:pt>
                <c:pt idx="70">
                  <c:v>25397.895425887957</c:v>
                </c:pt>
                <c:pt idx="71">
                  <c:v>25397.895425887957</c:v>
                </c:pt>
                <c:pt idx="72">
                  <c:v>25397.895425887957</c:v>
                </c:pt>
                <c:pt idx="73">
                  <c:v>25397.895425887957</c:v>
                </c:pt>
              </c:numCache>
            </c:numRef>
          </c:xVal>
          <c:yVal>
            <c:numRef>
              <c:f>市区町村別_年齢調整高血圧性疾患医療費!$R$5:$R$78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461643376"/>
        <c:axId val="461642816"/>
      </c:scatterChart>
      <c:catAx>
        <c:axId val="461641696"/>
        <c:scaling>
          <c:orientation val="maxMin"/>
        </c:scaling>
        <c:delete val="0"/>
        <c:axPos val="l"/>
        <c:numFmt formatCode="General" sourceLinked="0"/>
        <c:majorTickMark val="none"/>
        <c:minorTickMark val="none"/>
        <c:tickLblPos val="nextTo"/>
        <c:spPr>
          <a:ln>
            <a:solidFill>
              <a:srgbClr val="7F7F7F"/>
            </a:solidFill>
          </a:ln>
        </c:spPr>
        <c:crossAx val="461642256"/>
        <c:crosses val="autoZero"/>
        <c:auto val="1"/>
        <c:lblAlgn val="ctr"/>
        <c:lblOffset val="100"/>
        <c:noMultiLvlLbl val="0"/>
      </c:catAx>
      <c:valAx>
        <c:axId val="461642256"/>
        <c:scaling>
          <c:orientation val="minMax"/>
          <c:max val="35000"/>
          <c:min val="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9287536231884046"/>
              <c:y val="2.2323590982286635E-2"/>
            </c:manualLayout>
          </c:layout>
          <c:overlay val="0"/>
        </c:title>
        <c:numFmt formatCode="#,##0_ " sourceLinked="0"/>
        <c:majorTickMark val="out"/>
        <c:minorTickMark val="none"/>
        <c:tickLblPos val="nextTo"/>
        <c:spPr>
          <a:ln>
            <a:solidFill>
              <a:srgbClr val="7F7F7F"/>
            </a:solidFill>
          </a:ln>
        </c:spPr>
        <c:crossAx val="461641696"/>
        <c:crosses val="autoZero"/>
        <c:crossBetween val="between"/>
      </c:valAx>
      <c:valAx>
        <c:axId val="461642816"/>
        <c:scaling>
          <c:orientation val="minMax"/>
          <c:max val="50"/>
          <c:min val="0"/>
        </c:scaling>
        <c:delete val="1"/>
        <c:axPos val="r"/>
        <c:numFmt formatCode="General" sourceLinked="1"/>
        <c:majorTickMark val="out"/>
        <c:minorTickMark val="none"/>
        <c:tickLblPos val="nextTo"/>
        <c:crossAx val="461643376"/>
        <c:crosses val="max"/>
        <c:crossBetween val="midCat"/>
      </c:valAx>
      <c:valAx>
        <c:axId val="461643376"/>
        <c:scaling>
          <c:orientation val="minMax"/>
        </c:scaling>
        <c:delete val="1"/>
        <c:axPos val="b"/>
        <c:numFmt formatCode="General" sourceLinked="1"/>
        <c:majorTickMark val="out"/>
        <c:minorTickMark val="none"/>
        <c:tickLblPos val="nextTo"/>
        <c:crossAx val="461642816"/>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855237395986297E-2"/>
          <c:y val="6.1819942772633744E-2"/>
          <c:w val="0.89671904062652963"/>
          <c:h val="0.905551858281893"/>
        </c:manualLayout>
      </c:layout>
      <c:barChart>
        <c:barDir val="bar"/>
        <c:grouping val="clustered"/>
        <c:varyColors val="0"/>
        <c:ser>
          <c:idx val="0"/>
          <c:order val="0"/>
          <c:tx>
            <c:strRef>
              <c:f>市区町村別_年齢調整高血圧性疾患医療費!$N$3:$N$4</c:f>
              <c:strCache>
                <c:ptCount val="2"/>
                <c:pt idx="0">
                  <c:v>年齢調整前被保険者一人当たりの高血圧性疾患医療費</c:v>
                </c:pt>
              </c:strCache>
            </c:strRef>
          </c:tx>
          <c:spPr>
            <a:solidFill>
              <a:schemeClr val="accent4">
                <a:lumMod val="60000"/>
                <a:lumOff val="40000"/>
              </a:schemeClr>
            </a:solidFill>
            <a:ln>
              <a:noFill/>
            </a:ln>
          </c:spPr>
          <c:invertIfNegative val="0"/>
          <c:dLbls>
            <c:dLbl>
              <c:idx val="1"/>
              <c:layout>
                <c:manualLayout>
                  <c:x val="3.73120411160058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DF-4908-8126-C2CEE196A15F}"/>
                </c:ext>
              </c:extLst>
            </c:dLbl>
            <c:dLbl>
              <c:idx val="2"/>
              <c:layout>
                <c:manualLayout>
                  <c:x val="4.50685266764561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2D-4E2F-9FE5-5CE2A1C05956}"/>
                </c:ext>
              </c:extLst>
            </c:dLbl>
            <c:dLbl>
              <c:idx val="5"/>
              <c:layout>
                <c:manualLayout>
                  <c:x val="1.8615663981890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DF-4908-8126-C2CEE196A15F}"/>
                </c:ext>
              </c:extLst>
            </c:dLbl>
            <c:dLbl>
              <c:idx val="6"/>
              <c:layout>
                <c:manualLayout>
                  <c:x val="2.79234959728357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DF-4908-8126-C2CEE196A15F}"/>
                </c:ext>
              </c:extLst>
            </c:dLbl>
            <c:dLbl>
              <c:idx val="9"/>
              <c:layout>
                <c:manualLayout>
                  <c:x val="1.39617479864178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DF-4908-8126-C2CEE196A15F}"/>
                </c:ext>
              </c:extLst>
            </c:dLbl>
            <c:dLbl>
              <c:idx val="14"/>
              <c:layout>
                <c:manualLayout>
                  <c:x val="1.70643586500663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DF-4908-8126-C2CEE196A15F}"/>
                </c:ext>
              </c:extLst>
            </c:dLbl>
            <c:dLbl>
              <c:idx val="15"/>
              <c:layout>
                <c:manualLayout>
                  <c:x val="3.25774119683084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DF-4908-8126-C2CEE196A15F}"/>
                </c:ext>
              </c:extLst>
            </c:dLbl>
            <c:dLbl>
              <c:idx val="16"/>
              <c:layout>
                <c:manualLayout>
                  <c:x val="2.79234959728357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DF-4908-8126-C2CEE196A15F}"/>
                </c:ext>
              </c:extLst>
            </c:dLbl>
            <c:dLbl>
              <c:idx val="17"/>
              <c:layout>
                <c:manualLayout>
                  <c:x val="2.48208853091872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DF-4908-8126-C2CEE196A15F}"/>
                </c:ext>
              </c:extLst>
            </c:dLbl>
            <c:dLbl>
              <c:idx val="18"/>
              <c:layout>
                <c:manualLayout>
                  <c:x val="9.307831990945149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DF-4908-8126-C2CEE196A15F}"/>
                </c:ext>
              </c:extLst>
            </c:dLbl>
            <c:dLbl>
              <c:idx val="19"/>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DF-4908-8126-C2CEE196A15F}"/>
                </c:ext>
              </c:extLst>
            </c:dLbl>
            <c:dLbl>
              <c:idx val="21"/>
              <c:layout>
                <c:manualLayout>
                  <c:x val="4.351725403817914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DF-4908-8126-C2CEE196A15F}"/>
                </c:ext>
              </c:extLst>
            </c:dLbl>
            <c:dLbl>
              <c:idx val="25"/>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DF-4908-8126-C2CEE196A15F}"/>
                </c:ext>
              </c:extLst>
            </c:dLbl>
            <c:dLbl>
              <c:idx val="27"/>
              <c:layout>
                <c:manualLayout>
                  <c:x val="1.8615663981890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DF-4908-8126-C2CEE196A15F}"/>
                </c:ext>
              </c:extLst>
            </c:dLbl>
            <c:dLbl>
              <c:idx val="28"/>
              <c:layout>
                <c:manualLayout>
                  <c:x val="3.73120411160058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DF-4908-8126-C2CEE196A15F}"/>
                </c:ext>
              </c:extLst>
            </c:dLbl>
            <c:dLbl>
              <c:idx val="29"/>
              <c:layout>
                <c:manualLayout>
                  <c:x val="2.48208853091873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DF-4908-8126-C2CEE196A15F}"/>
                </c:ext>
              </c:extLst>
            </c:dLbl>
            <c:dLbl>
              <c:idx val="31"/>
              <c:layout>
                <c:manualLayout>
                  <c:x val="6.205221327296841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DF-4908-8126-C2CEE196A15F}"/>
                </c:ext>
              </c:extLst>
            </c:dLbl>
            <c:dLbl>
              <c:idx val="34"/>
              <c:layout>
                <c:manualLayout>
                  <c:x val="4.653915995472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DF-4908-8126-C2CEE196A15F}"/>
                </c:ext>
              </c:extLst>
            </c:dLbl>
            <c:dLbl>
              <c:idx val="36"/>
              <c:layout>
                <c:manualLayout>
                  <c:x val="3.25774119683084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DF-4908-8126-C2CEE196A15F}"/>
                </c:ext>
              </c:extLst>
            </c:dLbl>
            <c:dLbl>
              <c:idx val="37"/>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DF-4908-8126-C2CEE196A15F}"/>
                </c:ext>
              </c:extLst>
            </c:dLbl>
            <c:dLbl>
              <c:idx val="38"/>
              <c:layout>
                <c:manualLayout>
                  <c:x val="2.3269579977363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DF-4908-8126-C2CEE196A15F}"/>
                </c:ext>
              </c:extLst>
            </c:dLbl>
            <c:dLbl>
              <c:idx val="41"/>
              <c:layout>
                <c:manualLayout>
                  <c:x val="4.662261380323042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2D-4E2F-9FE5-5CE2A1C05956}"/>
                </c:ext>
              </c:extLst>
            </c:dLbl>
            <c:dLbl>
              <c:idx val="43"/>
              <c:layout>
                <c:manualLayout>
                  <c:x val="1.0859137322769474E-2"/>
                  <c:y val="8.1762237865155271E-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DF-4908-8126-C2CEE196A15F}"/>
                </c:ext>
              </c:extLst>
            </c:dLbl>
            <c:dLbl>
              <c:idx val="46"/>
              <c:layout>
                <c:manualLayout>
                  <c:x val="2.48208853091873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DF-4908-8126-C2CEE196A15F}"/>
                </c:ext>
              </c:extLst>
            </c:dLbl>
            <c:dLbl>
              <c:idx val="49"/>
              <c:layout>
                <c:manualLayout>
                  <c:x val="4.66226138032305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2D-4E2F-9FE5-5CE2A1C05956}"/>
                </c:ext>
              </c:extLst>
            </c:dLbl>
            <c:dLbl>
              <c:idx val="50"/>
              <c:layout>
                <c:manualLayout>
                  <c:x val="4.041740088105726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BDF-4908-8126-C2CEE196A15F}"/>
                </c:ext>
              </c:extLst>
            </c:dLbl>
            <c:dLbl>
              <c:idx val="51"/>
              <c:layout>
                <c:manualLayout>
                  <c:x val="2.63721906410115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BDF-4908-8126-C2CEE196A15F}"/>
                </c:ext>
              </c:extLst>
            </c:dLbl>
            <c:dLbl>
              <c:idx val="54"/>
              <c:layout>
                <c:manualLayout>
                  <c:x val="2.637219064101157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BDF-4908-8126-C2CEE196A15F}"/>
                </c:ext>
              </c:extLst>
            </c:dLbl>
            <c:dLbl>
              <c:idx val="56"/>
              <c:layout>
                <c:manualLayout>
                  <c:x val="1.70643586500663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BDF-4908-8126-C2CEE196A15F}"/>
                </c:ext>
              </c:extLst>
            </c:dLbl>
            <c:dLbl>
              <c:idx val="57"/>
              <c:layout>
                <c:manualLayout>
                  <c:x val="3.1026106636484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BDF-4908-8126-C2CEE196A15F}"/>
                </c:ext>
              </c:extLst>
            </c:dLbl>
            <c:dLbl>
              <c:idx val="62"/>
              <c:layout>
                <c:manualLayout>
                  <c:x val="2.79234959728357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BDF-4908-8126-C2CEE196A15F}"/>
                </c:ext>
              </c:extLst>
            </c:dLbl>
            <c:dLbl>
              <c:idx val="63"/>
              <c:layout>
                <c:manualLayout>
                  <c:x val="9.307831990945149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BDF-4908-8126-C2CEE196A15F}"/>
                </c:ext>
              </c:extLst>
            </c:dLbl>
            <c:dLbl>
              <c:idx val="65"/>
              <c:layout>
                <c:manualLayout>
                  <c:x val="3.575795398923152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BDF-4908-8126-C2CEE196A15F}"/>
                </c:ext>
              </c:extLst>
            </c:dLbl>
            <c:dLbl>
              <c:idx val="68"/>
              <c:layout>
                <c:manualLayout>
                  <c:x val="4.041740088105715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BDF-4908-8126-C2CEE196A15F}"/>
                </c:ext>
              </c:extLst>
            </c:dLbl>
            <c:dLbl>
              <c:idx val="69"/>
              <c:layout>
                <c:manualLayout>
                  <c:x val="2.326957997736315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BDF-4908-8126-C2CEE196A15F}"/>
                </c:ext>
              </c:extLst>
            </c:dLbl>
            <c:dLbl>
              <c:idx val="71"/>
              <c:layout>
                <c:manualLayout>
                  <c:x val="1.7064358650066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BDF-4908-8126-C2CEE196A15F}"/>
                </c:ext>
              </c:extLst>
            </c:dLbl>
            <c:dLbl>
              <c:idx val="72"/>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BDF-4908-8126-C2CEE196A15F}"/>
                </c:ext>
              </c:extLst>
            </c:dLbl>
            <c:numFmt formatCode="#,##0_ " sourceLinked="0"/>
            <c:spPr>
              <a:noFill/>
              <a:ln>
                <a:noFill/>
              </a:ln>
              <a:effectLst/>
            </c:spPr>
            <c:txPr>
              <a:bodyPr/>
              <a:lstStyle/>
              <a:p>
                <a:pPr>
                  <a:defRPr sz="8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市区町村別_年齢調整高血圧性疾患医療費!$C$5:$C$78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市区町村別_年齢調整高血圧性疾患医療費!$D$5:$D$78</c:f>
              <c:numCache>
                <c:formatCode>General</c:formatCode>
                <c:ptCount val="74"/>
                <c:pt idx="0">
                  <c:v>25341.805192684518</c:v>
                </c:pt>
                <c:pt idx="1">
                  <c:v>23578.733639067923</c:v>
                </c:pt>
                <c:pt idx="2">
                  <c:v>23184.810937344359</c:v>
                </c:pt>
                <c:pt idx="3">
                  <c:v>28087.595693352396</c:v>
                </c:pt>
                <c:pt idx="4">
                  <c:v>20188.282337241446</c:v>
                </c:pt>
                <c:pt idx="5">
                  <c:v>24326.532437986203</c:v>
                </c:pt>
                <c:pt idx="6">
                  <c:v>23886.493004717748</c:v>
                </c:pt>
                <c:pt idx="7">
                  <c:v>22127.707871554419</c:v>
                </c:pt>
                <c:pt idx="8">
                  <c:v>22650.991922455574</c:v>
                </c:pt>
                <c:pt idx="9">
                  <c:v>24571.368410725965</c:v>
                </c:pt>
                <c:pt idx="10">
                  <c:v>25575.589044271033</c:v>
                </c:pt>
                <c:pt idx="11">
                  <c:v>26274.518092228991</c:v>
                </c:pt>
                <c:pt idx="12">
                  <c:v>26829.330123369131</c:v>
                </c:pt>
                <c:pt idx="13">
                  <c:v>26425.663383346695</c:v>
                </c:pt>
                <c:pt idx="14">
                  <c:v>24413.768033502005</c:v>
                </c:pt>
                <c:pt idx="15">
                  <c:v>23677.528262940617</c:v>
                </c:pt>
                <c:pt idx="16">
                  <c:v>23926.248881873191</c:v>
                </c:pt>
                <c:pt idx="17">
                  <c:v>24094.395186400739</c:v>
                </c:pt>
                <c:pt idx="18">
                  <c:v>24873.703633587786</c:v>
                </c:pt>
                <c:pt idx="19">
                  <c:v>24301.18449187541</c:v>
                </c:pt>
                <c:pt idx="20">
                  <c:v>25246.383792775665</c:v>
                </c:pt>
                <c:pt idx="21">
                  <c:v>23276.005384649336</c:v>
                </c:pt>
                <c:pt idx="22">
                  <c:v>25430.289672178707</c:v>
                </c:pt>
                <c:pt idx="23">
                  <c:v>20352.790131129204</c:v>
                </c:pt>
                <c:pt idx="24">
                  <c:v>21897.902441221511</c:v>
                </c:pt>
                <c:pt idx="25">
                  <c:v>24264.525072874814</c:v>
                </c:pt>
                <c:pt idx="26">
                  <c:v>22680.234385964912</c:v>
                </c:pt>
                <c:pt idx="27">
                  <c:v>24379.667186282149</c:v>
                </c:pt>
                <c:pt idx="28">
                  <c:v>23498.718416195963</c:v>
                </c:pt>
                <c:pt idx="29">
                  <c:v>24042.823021462107</c:v>
                </c:pt>
                <c:pt idx="30">
                  <c:v>21303.732832065005</c:v>
                </c:pt>
                <c:pt idx="31">
                  <c:v>24937.665611217912</c:v>
                </c:pt>
                <c:pt idx="32">
                  <c:v>28463.209918822933</c:v>
                </c:pt>
                <c:pt idx="33">
                  <c:v>25228.610463029432</c:v>
                </c:pt>
                <c:pt idx="34">
                  <c:v>25016.835632066228</c:v>
                </c:pt>
                <c:pt idx="35">
                  <c:v>22681.214120370369</c:v>
                </c:pt>
                <c:pt idx="36">
                  <c:v>23779.676944285668</c:v>
                </c:pt>
                <c:pt idx="37">
                  <c:v>24314.353248633</c:v>
                </c:pt>
                <c:pt idx="38">
                  <c:v>24174.429123974664</c:v>
                </c:pt>
                <c:pt idx="39">
                  <c:v>25378.420032529142</c:v>
                </c:pt>
                <c:pt idx="40">
                  <c:v>25164.805868990428</c:v>
                </c:pt>
                <c:pt idx="41">
                  <c:v>23119.864561604427</c:v>
                </c:pt>
                <c:pt idx="42">
                  <c:v>22508.571122024601</c:v>
                </c:pt>
                <c:pt idx="43">
                  <c:v>24722.613199683241</c:v>
                </c:pt>
                <c:pt idx="44">
                  <c:v>25908.184119814574</c:v>
                </c:pt>
                <c:pt idx="45">
                  <c:v>22993.049927047236</c:v>
                </c:pt>
                <c:pt idx="46">
                  <c:v>24059.59079036253</c:v>
                </c:pt>
                <c:pt idx="47">
                  <c:v>22881.066733651511</c:v>
                </c:pt>
                <c:pt idx="48">
                  <c:v>25374.572100313479</c:v>
                </c:pt>
                <c:pt idx="49">
                  <c:v>23118.670785892809</c:v>
                </c:pt>
                <c:pt idx="50">
                  <c:v>23398.125885103542</c:v>
                </c:pt>
                <c:pt idx="51">
                  <c:v>24018.888140274525</c:v>
                </c:pt>
                <c:pt idx="52">
                  <c:v>27403.075776958387</c:v>
                </c:pt>
                <c:pt idx="53">
                  <c:v>26422.827844516512</c:v>
                </c:pt>
                <c:pt idx="54">
                  <c:v>24017.495979855099</c:v>
                </c:pt>
                <c:pt idx="55">
                  <c:v>25340.454650060918</c:v>
                </c:pt>
                <c:pt idx="56">
                  <c:v>24511.809271395527</c:v>
                </c:pt>
                <c:pt idx="57">
                  <c:v>25079.37051133543</c:v>
                </c:pt>
                <c:pt idx="58">
                  <c:v>27080.041070722575</c:v>
                </c:pt>
                <c:pt idx="59">
                  <c:v>27327.760529274408</c:v>
                </c:pt>
                <c:pt idx="60">
                  <c:v>22726.955566600398</c:v>
                </c:pt>
                <c:pt idx="61">
                  <c:v>21351.548917052238</c:v>
                </c:pt>
                <c:pt idx="62">
                  <c:v>23982.508822994361</c:v>
                </c:pt>
                <c:pt idx="63">
                  <c:v>24839.737426747135</c:v>
                </c:pt>
                <c:pt idx="64">
                  <c:v>22832.801103067908</c:v>
                </c:pt>
                <c:pt idx="65">
                  <c:v>23594.044641364322</c:v>
                </c:pt>
                <c:pt idx="66">
                  <c:v>20935.636327817178</c:v>
                </c:pt>
                <c:pt idx="67">
                  <c:v>27169.385368839914</c:v>
                </c:pt>
                <c:pt idx="68">
                  <c:v>23369.229812914906</c:v>
                </c:pt>
                <c:pt idx="69">
                  <c:v>24194.240892193309</c:v>
                </c:pt>
                <c:pt idx="70">
                  <c:v>27365.606656580938</c:v>
                </c:pt>
                <c:pt idx="71">
                  <c:v>24462.432590855802</c:v>
                </c:pt>
                <c:pt idx="72">
                  <c:v>24292.023628938157</c:v>
                </c:pt>
                <c:pt idx="73">
                  <c:v>22718.478206724783</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461456336"/>
        <c:axId val="461471456"/>
      </c:barChart>
      <c:scatterChart>
        <c:scatterStyle val="lineMarker"/>
        <c:varyColors val="0"/>
        <c:ser>
          <c:idx val="1"/>
          <c:order val="1"/>
          <c:tx>
            <c:v>広域連合全体</c:v>
          </c:tx>
          <c:spPr>
            <a:ln w="28575">
              <a:solidFill>
                <a:srgbClr val="BE4B48"/>
              </a:solidFill>
            </a:ln>
          </c:spPr>
          <c:marker>
            <c:symbol val="none"/>
          </c:marker>
          <c:dLbls>
            <c:dLbl>
              <c:idx val="0"/>
              <c:layout>
                <c:manualLayout>
                  <c:x val="9.1691140479686739E-2"/>
                  <c:y val="-0.8614762570730453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3A3-49E6-A099-1CBDE161C6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市区町村別_年齢調整高血圧性疾患医療費!$N$5:$N$78</c:f>
              <c:numCache>
                <c:formatCode>General</c:formatCode>
                <c:ptCount val="74"/>
                <c:pt idx="0">
                  <c:v>25397.895425887957</c:v>
                </c:pt>
                <c:pt idx="1">
                  <c:v>25397.895425887957</c:v>
                </c:pt>
                <c:pt idx="2">
                  <c:v>25397.895425887957</c:v>
                </c:pt>
                <c:pt idx="3">
                  <c:v>25397.895425887957</c:v>
                </c:pt>
                <c:pt idx="4">
                  <c:v>25397.895425887957</c:v>
                </c:pt>
                <c:pt idx="5">
                  <c:v>25397.895425887957</c:v>
                </c:pt>
                <c:pt idx="6">
                  <c:v>25397.895425887957</c:v>
                </c:pt>
                <c:pt idx="7">
                  <c:v>25397.895425887957</c:v>
                </c:pt>
                <c:pt idx="8">
                  <c:v>25397.895425887957</c:v>
                </c:pt>
                <c:pt idx="9">
                  <c:v>25397.895425887957</c:v>
                </c:pt>
                <c:pt idx="10">
                  <c:v>25397.895425887957</c:v>
                </c:pt>
                <c:pt idx="11">
                  <c:v>25397.895425887957</c:v>
                </c:pt>
                <c:pt idx="12">
                  <c:v>25397.895425887957</c:v>
                </c:pt>
                <c:pt idx="13">
                  <c:v>25397.895425887957</c:v>
                </c:pt>
                <c:pt idx="14">
                  <c:v>25397.895425887957</c:v>
                </c:pt>
                <c:pt idx="15">
                  <c:v>25397.895425887957</c:v>
                </c:pt>
                <c:pt idx="16">
                  <c:v>25397.895425887957</c:v>
                </c:pt>
                <c:pt idx="17">
                  <c:v>25397.895425887957</c:v>
                </c:pt>
                <c:pt idx="18">
                  <c:v>25397.895425887957</c:v>
                </c:pt>
                <c:pt idx="19">
                  <c:v>25397.895425887957</c:v>
                </c:pt>
                <c:pt idx="20">
                  <c:v>25397.895425887957</c:v>
                </c:pt>
                <c:pt idx="21">
                  <c:v>25397.895425887957</c:v>
                </c:pt>
                <c:pt idx="22">
                  <c:v>25397.895425887957</c:v>
                </c:pt>
                <c:pt idx="23">
                  <c:v>25397.895425887957</c:v>
                </c:pt>
                <c:pt idx="24">
                  <c:v>25397.895425887957</c:v>
                </c:pt>
                <c:pt idx="25">
                  <c:v>25397.895425887957</c:v>
                </c:pt>
                <c:pt idx="26">
                  <c:v>25397.895425887957</c:v>
                </c:pt>
                <c:pt idx="27">
                  <c:v>25397.895425887957</c:v>
                </c:pt>
                <c:pt idx="28">
                  <c:v>25397.895425887957</c:v>
                </c:pt>
                <c:pt idx="29">
                  <c:v>25397.895425887957</c:v>
                </c:pt>
                <c:pt idx="30">
                  <c:v>25397.895425887957</c:v>
                </c:pt>
                <c:pt idx="31">
                  <c:v>25397.895425887957</c:v>
                </c:pt>
                <c:pt idx="32">
                  <c:v>25397.895425887957</c:v>
                </c:pt>
                <c:pt idx="33">
                  <c:v>25397.895425887957</c:v>
                </c:pt>
                <c:pt idx="34">
                  <c:v>25397.895425887957</c:v>
                </c:pt>
                <c:pt idx="35">
                  <c:v>25397.895425887957</c:v>
                </c:pt>
                <c:pt idx="36">
                  <c:v>25397.895425887957</c:v>
                </c:pt>
                <c:pt idx="37">
                  <c:v>25397.895425887957</c:v>
                </c:pt>
                <c:pt idx="38">
                  <c:v>25397.895425887957</c:v>
                </c:pt>
                <c:pt idx="39">
                  <c:v>25397.895425887957</c:v>
                </c:pt>
                <c:pt idx="40">
                  <c:v>25397.895425887957</c:v>
                </c:pt>
                <c:pt idx="41">
                  <c:v>25397.895425887957</c:v>
                </c:pt>
                <c:pt idx="42">
                  <c:v>25397.895425887957</c:v>
                </c:pt>
                <c:pt idx="43">
                  <c:v>25397.895425887957</c:v>
                </c:pt>
                <c:pt idx="44">
                  <c:v>25397.895425887957</c:v>
                </c:pt>
                <c:pt idx="45">
                  <c:v>25397.895425887957</c:v>
                </c:pt>
                <c:pt idx="46">
                  <c:v>25397.895425887957</c:v>
                </c:pt>
                <c:pt idx="47">
                  <c:v>25397.895425887957</c:v>
                </c:pt>
                <c:pt idx="48">
                  <c:v>25397.895425887957</c:v>
                </c:pt>
                <c:pt idx="49">
                  <c:v>25397.895425887957</c:v>
                </c:pt>
                <c:pt idx="50">
                  <c:v>25397.895425887957</c:v>
                </c:pt>
                <c:pt idx="51">
                  <c:v>25397.895425887957</c:v>
                </c:pt>
                <c:pt idx="52">
                  <c:v>25397.895425887957</c:v>
                </c:pt>
                <c:pt idx="53">
                  <c:v>25397.895425887957</c:v>
                </c:pt>
                <c:pt idx="54">
                  <c:v>25397.895425887957</c:v>
                </c:pt>
                <c:pt idx="55">
                  <c:v>25397.895425887957</c:v>
                </c:pt>
                <c:pt idx="56">
                  <c:v>25397.895425887957</c:v>
                </c:pt>
                <c:pt idx="57">
                  <c:v>25397.895425887957</c:v>
                </c:pt>
                <c:pt idx="58">
                  <c:v>25397.895425887957</c:v>
                </c:pt>
                <c:pt idx="59">
                  <c:v>25397.895425887957</c:v>
                </c:pt>
                <c:pt idx="60">
                  <c:v>25397.895425887957</c:v>
                </c:pt>
                <c:pt idx="61">
                  <c:v>25397.895425887957</c:v>
                </c:pt>
                <c:pt idx="62">
                  <c:v>25397.895425887957</c:v>
                </c:pt>
                <c:pt idx="63">
                  <c:v>25397.895425887957</c:v>
                </c:pt>
                <c:pt idx="64">
                  <c:v>25397.895425887957</c:v>
                </c:pt>
                <c:pt idx="65">
                  <c:v>25397.895425887957</c:v>
                </c:pt>
                <c:pt idx="66">
                  <c:v>25397.895425887957</c:v>
                </c:pt>
                <c:pt idx="67">
                  <c:v>25397.895425887957</c:v>
                </c:pt>
                <c:pt idx="68">
                  <c:v>25397.895425887957</c:v>
                </c:pt>
                <c:pt idx="69">
                  <c:v>25397.895425887957</c:v>
                </c:pt>
                <c:pt idx="70">
                  <c:v>25397.895425887957</c:v>
                </c:pt>
                <c:pt idx="71">
                  <c:v>25397.895425887957</c:v>
                </c:pt>
                <c:pt idx="72">
                  <c:v>25397.895425887957</c:v>
                </c:pt>
                <c:pt idx="73">
                  <c:v>25397.895425887957</c:v>
                </c:pt>
              </c:numCache>
            </c:numRef>
          </c:xVal>
          <c:yVal>
            <c:numRef>
              <c:f>市区町村別_年齢調整高血圧性疾患医療費!$R$5:$R$78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461501696"/>
        <c:axId val="461486576"/>
      </c:scatterChart>
      <c:catAx>
        <c:axId val="461456336"/>
        <c:scaling>
          <c:orientation val="maxMin"/>
        </c:scaling>
        <c:delete val="0"/>
        <c:axPos val="l"/>
        <c:numFmt formatCode="General" sourceLinked="0"/>
        <c:majorTickMark val="none"/>
        <c:minorTickMark val="none"/>
        <c:tickLblPos val="nextTo"/>
        <c:spPr>
          <a:ln>
            <a:solidFill>
              <a:srgbClr val="7F7F7F"/>
            </a:solidFill>
          </a:ln>
        </c:spPr>
        <c:crossAx val="461471456"/>
        <c:crosses val="autoZero"/>
        <c:auto val="1"/>
        <c:lblAlgn val="ctr"/>
        <c:lblOffset val="100"/>
        <c:noMultiLvlLbl val="0"/>
      </c:catAx>
      <c:valAx>
        <c:axId val="461471456"/>
        <c:scaling>
          <c:orientation val="minMax"/>
          <c:max val="3500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87"/>
              <c:y val="2.5391223832528179E-2"/>
            </c:manualLayout>
          </c:layout>
          <c:overlay val="0"/>
        </c:title>
        <c:numFmt formatCode="#,##0_ " sourceLinked="0"/>
        <c:majorTickMark val="out"/>
        <c:minorTickMark val="none"/>
        <c:tickLblPos val="nextTo"/>
        <c:spPr>
          <a:ln>
            <a:solidFill>
              <a:srgbClr val="7F7F7F"/>
            </a:solidFill>
          </a:ln>
        </c:spPr>
        <c:crossAx val="461456336"/>
        <c:crosses val="autoZero"/>
        <c:crossBetween val="between"/>
      </c:valAx>
      <c:valAx>
        <c:axId val="461486576"/>
        <c:scaling>
          <c:orientation val="minMax"/>
          <c:max val="50"/>
          <c:min val="0"/>
        </c:scaling>
        <c:delete val="1"/>
        <c:axPos val="r"/>
        <c:numFmt formatCode="General" sourceLinked="1"/>
        <c:majorTickMark val="out"/>
        <c:minorTickMark val="none"/>
        <c:tickLblPos val="nextTo"/>
        <c:crossAx val="461501696"/>
        <c:crosses val="max"/>
        <c:crossBetween val="midCat"/>
      </c:valAx>
      <c:valAx>
        <c:axId val="461501696"/>
        <c:scaling>
          <c:orientation val="minMax"/>
        </c:scaling>
        <c:delete val="1"/>
        <c:axPos val="b"/>
        <c:numFmt formatCode="General" sourceLinked="1"/>
        <c:majorTickMark val="out"/>
        <c:minorTickMark val="none"/>
        <c:tickLblPos val="nextTo"/>
        <c:crossAx val="461486576"/>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1352657004831"/>
          <c:y val="7.9407769756184382E-2"/>
          <c:w val="0.77097801932367138"/>
          <c:h val="0.87862598058127572"/>
        </c:manualLayout>
      </c:layout>
      <c:barChart>
        <c:barDir val="bar"/>
        <c:grouping val="clustered"/>
        <c:varyColors val="0"/>
        <c:ser>
          <c:idx val="0"/>
          <c:order val="0"/>
          <c:tx>
            <c:strRef>
              <c:f>市区町村別_年齢調整高血圧性疾患医療費!$L$4</c:f>
              <c:strCache>
                <c:ptCount val="1"/>
                <c:pt idx="0">
                  <c:v>前年度との差分(年齢調整後被保険者一人当たりの高血圧性疾患医療費)</c:v>
                </c:pt>
              </c:strCache>
            </c:strRef>
          </c:tx>
          <c:spPr>
            <a:solidFill>
              <a:schemeClr val="accent1"/>
            </a:solidFill>
            <a:ln>
              <a:noFill/>
            </a:ln>
          </c:spPr>
          <c:invertIfNegative val="0"/>
          <c:dLbls>
            <c:dLbl>
              <c:idx val="0"/>
              <c:layout>
                <c:manualLayout>
                  <c:x val="3.1026106636484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6A3-BB4A-286895D63DDF}"/>
                </c:ext>
              </c:extLst>
            </c:dLbl>
            <c:dLbl>
              <c:idx val="1"/>
              <c:layout>
                <c:manualLayout>
                  <c:x val="1.39617479864178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6A3-BB4A-286895D63DDF}"/>
                </c:ext>
              </c:extLst>
            </c:dLbl>
            <c:dLbl>
              <c:idx val="2"/>
              <c:layout>
                <c:manualLayout>
                  <c:x val="7.7565266591210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58-46A3-BB4A-286895D63DDF}"/>
                </c:ext>
              </c:extLst>
            </c:dLbl>
            <c:dLbl>
              <c:idx val="3"/>
              <c:layout>
                <c:manualLayout>
                  <c:x val="4.653915995472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58-46A3-BB4A-286895D63DDF}"/>
                </c:ext>
              </c:extLst>
            </c:dLbl>
            <c:dLbl>
              <c:idx val="4"/>
              <c:layout>
                <c:manualLayout>
                  <c:x val="1.0859137322769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58-46A3-BB4A-286895D63DDF}"/>
                </c:ext>
              </c:extLst>
            </c:dLbl>
            <c:dLbl>
              <c:idx val="7"/>
              <c:layout>
                <c:manualLayout>
                  <c:x val="1.24104426545936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58-46A3-BB4A-286895D63DDF}"/>
                </c:ext>
              </c:extLst>
            </c:dLbl>
            <c:dLbl>
              <c:idx val="8"/>
              <c:layout>
                <c:manualLayout>
                  <c:x val="4.653915995472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58-46A3-BB4A-286895D63DDF}"/>
                </c:ext>
              </c:extLst>
            </c:dLbl>
            <c:dLbl>
              <c:idx val="10"/>
              <c:layout>
                <c:manualLayout>
                  <c:x val="1.55130533182409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58-46A3-BB4A-286895D63DDF}"/>
                </c:ext>
              </c:extLst>
            </c:dLbl>
            <c:dLbl>
              <c:idx val="11"/>
              <c:layout>
                <c:manualLayout>
                  <c:x val="1.0859137322769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58-46A3-BB4A-286895D63DDF}"/>
                </c:ext>
              </c:extLst>
            </c:dLbl>
            <c:dLbl>
              <c:idx val="12"/>
              <c:layout>
                <c:manualLayout>
                  <c:x val="1.551305331824210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58-46A3-BB4A-286895D63DDF}"/>
                </c:ext>
              </c:extLst>
            </c:dLbl>
            <c:dLbl>
              <c:idx val="13"/>
              <c:layout>
                <c:manualLayout>
                  <c:x val="4.653915995472517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58-46A3-BB4A-286895D63DDF}"/>
                </c:ext>
              </c:extLst>
            </c:dLbl>
            <c:dLbl>
              <c:idx val="14"/>
              <c:layout>
                <c:manualLayout>
                  <c:x val="1.55130533182409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58-46A3-BB4A-286895D63DDF}"/>
                </c:ext>
              </c:extLst>
            </c:dLbl>
            <c:dLbl>
              <c:idx val="15"/>
              <c:layout>
                <c:manualLayout>
                  <c:x val="1.0859137322769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58-46A3-BB4A-286895D63DDF}"/>
                </c:ext>
              </c:extLst>
            </c:dLbl>
            <c:dLbl>
              <c:idx val="16"/>
              <c:layout>
                <c:manualLayout>
                  <c:x val="7.75652665912093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58-46A3-BB4A-286895D63DDF}"/>
                </c:ext>
              </c:extLst>
            </c:dLbl>
            <c:dLbl>
              <c:idx val="17"/>
              <c:layout>
                <c:manualLayout>
                  <c:x val="3.10261066364830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58-46A3-BB4A-286895D63DDF}"/>
                </c:ext>
              </c:extLst>
            </c:dLbl>
            <c:dLbl>
              <c:idx val="18"/>
              <c:layout>
                <c:manualLayout>
                  <c:x val="4.653915995472517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58-46A3-BB4A-286895D63DDF}"/>
                </c:ext>
              </c:extLst>
            </c:dLbl>
            <c:dLbl>
              <c:idx val="19"/>
              <c:layout>
                <c:manualLayout>
                  <c:x val="3.1026106636484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58-46A3-BB4A-286895D63DDF}"/>
                </c:ext>
              </c:extLst>
            </c:dLbl>
            <c:dLbl>
              <c:idx val="21"/>
              <c:layout>
                <c:manualLayout>
                  <c:x val="3.10261066364830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58-46A3-BB4A-286895D63DDF}"/>
                </c:ext>
              </c:extLst>
            </c:dLbl>
            <c:dLbl>
              <c:idx val="23"/>
              <c:layout>
                <c:manualLayout>
                  <c:x val="7.75652665912093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58-46A3-BB4A-286895D63DDF}"/>
                </c:ext>
              </c:extLst>
            </c:dLbl>
            <c:dLbl>
              <c:idx val="24"/>
              <c:layout>
                <c:manualLayout>
                  <c:x val="7.75652665912093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58-46A3-BB4A-286895D63DDF}"/>
                </c:ext>
              </c:extLst>
            </c:dLbl>
            <c:dLbl>
              <c:idx val="26"/>
              <c:layout>
                <c:manualLayout>
                  <c:x val="9.30783199094526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58-46A3-BB4A-286895D63DDF}"/>
                </c:ext>
              </c:extLst>
            </c:dLbl>
            <c:dLbl>
              <c:idx val="35"/>
              <c:layout>
                <c:manualLayout>
                  <c:x val="3.1026106636484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B58-46A3-BB4A-286895D63DDF}"/>
                </c:ext>
              </c:extLst>
            </c:dLbl>
            <c:dLbl>
              <c:idx val="64"/>
              <c:layout>
                <c:manualLayout>
                  <c:x val="1.55130533182409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B58-46A3-BB4A-286895D63DDF}"/>
                </c:ext>
              </c:extLst>
            </c:dLbl>
            <c:dLbl>
              <c:idx val="66"/>
              <c:layout>
                <c:manualLayout>
                  <c:x val="2.01669693137147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58-46A3-BB4A-286895D63DDF}"/>
                </c:ext>
              </c:extLst>
            </c:dLbl>
            <c:dLbl>
              <c:idx val="67"/>
              <c:layout>
                <c:manualLayout>
                  <c:x val="3.10261066364830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B58-46A3-BB4A-286895D63DDF}"/>
                </c:ext>
              </c:extLst>
            </c:dLbl>
            <c:dLbl>
              <c:idx val="69"/>
              <c:layout>
                <c:manualLayout>
                  <c:x val="4.65391599547263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B58-46A3-BB4A-286895D63DDF}"/>
                </c:ext>
              </c:extLst>
            </c:dLbl>
            <c:numFmt formatCode="#,##0_ ;[Red]\-#,##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市区町村別_年齢調整高血圧性疾患医療費!$I$5:$I$78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市区町村別_年齢調整高血圧性疾患医療費!$L$5:$L$78</c:f>
              <c:numCache>
                <c:formatCode>General</c:formatCode>
                <c:ptCount val="74"/>
                <c:pt idx="0">
                  <c:v>4042</c:v>
                </c:pt>
                <c:pt idx="1">
                  <c:v>3962</c:v>
                </c:pt>
                <c:pt idx="2">
                  <c:v>4007</c:v>
                </c:pt>
                <c:pt idx="3">
                  <c:v>4040</c:v>
                </c:pt>
                <c:pt idx="4">
                  <c:v>3997</c:v>
                </c:pt>
                <c:pt idx="5">
                  <c:v>4078</c:v>
                </c:pt>
                <c:pt idx="6">
                  <c:v>4096</c:v>
                </c:pt>
                <c:pt idx="7">
                  <c:v>3982</c:v>
                </c:pt>
                <c:pt idx="8">
                  <c:v>4026</c:v>
                </c:pt>
                <c:pt idx="9">
                  <c:v>4079</c:v>
                </c:pt>
                <c:pt idx="10">
                  <c:v>4060</c:v>
                </c:pt>
                <c:pt idx="11">
                  <c:v>3995</c:v>
                </c:pt>
                <c:pt idx="12">
                  <c:v>4058</c:v>
                </c:pt>
                <c:pt idx="13">
                  <c:v>4031</c:v>
                </c:pt>
                <c:pt idx="14">
                  <c:v>4067</c:v>
                </c:pt>
                <c:pt idx="15">
                  <c:v>3987</c:v>
                </c:pt>
                <c:pt idx="16">
                  <c:v>4013</c:v>
                </c:pt>
                <c:pt idx="17">
                  <c:v>4048</c:v>
                </c:pt>
                <c:pt idx="18">
                  <c:v>4031</c:v>
                </c:pt>
                <c:pt idx="19">
                  <c:v>4047</c:v>
                </c:pt>
                <c:pt idx="20">
                  <c:v>4127</c:v>
                </c:pt>
                <c:pt idx="21">
                  <c:v>4041</c:v>
                </c:pt>
                <c:pt idx="22">
                  <c:v>4149</c:v>
                </c:pt>
                <c:pt idx="23">
                  <c:v>4005</c:v>
                </c:pt>
                <c:pt idx="24">
                  <c:v>4001</c:v>
                </c:pt>
                <c:pt idx="25">
                  <c:v>4099</c:v>
                </c:pt>
                <c:pt idx="26">
                  <c:v>3998</c:v>
                </c:pt>
                <c:pt idx="27">
                  <c:v>4150</c:v>
                </c:pt>
                <c:pt idx="28">
                  <c:v>4084</c:v>
                </c:pt>
                <c:pt idx="29">
                  <c:v>4075</c:v>
                </c:pt>
                <c:pt idx="30">
                  <c:v>4143</c:v>
                </c:pt>
                <c:pt idx="31">
                  <c:v>4126</c:v>
                </c:pt>
                <c:pt idx="32">
                  <c:v>4142</c:v>
                </c:pt>
                <c:pt idx="33">
                  <c:v>4075</c:v>
                </c:pt>
                <c:pt idx="34">
                  <c:v>4107</c:v>
                </c:pt>
                <c:pt idx="35">
                  <c:v>4049</c:v>
                </c:pt>
                <c:pt idx="36">
                  <c:v>4096</c:v>
                </c:pt>
                <c:pt idx="37">
                  <c:v>4093</c:v>
                </c:pt>
                <c:pt idx="38">
                  <c:v>4142</c:v>
                </c:pt>
                <c:pt idx="39">
                  <c:v>4135</c:v>
                </c:pt>
                <c:pt idx="40">
                  <c:v>4183</c:v>
                </c:pt>
                <c:pt idx="41">
                  <c:v>4122</c:v>
                </c:pt>
                <c:pt idx="42">
                  <c:v>4099</c:v>
                </c:pt>
                <c:pt idx="43">
                  <c:v>4157</c:v>
                </c:pt>
                <c:pt idx="44">
                  <c:v>4105</c:v>
                </c:pt>
                <c:pt idx="45">
                  <c:v>4070</c:v>
                </c:pt>
                <c:pt idx="46">
                  <c:v>4188</c:v>
                </c:pt>
                <c:pt idx="47">
                  <c:v>4112</c:v>
                </c:pt>
                <c:pt idx="48">
                  <c:v>4198</c:v>
                </c:pt>
                <c:pt idx="49">
                  <c:v>4182</c:v>
                </c:pt>
                <c:pt idx="50">
                  <c:v>4108</c:v>
                </c:pt>
                <c:pt idx="51">
                  <c:v>4112</c:v>
                </c:pt>
                <c:pt idx="52">
                  <c:v>4094</c:v>
                </c:pt>
                <c:pt idx="53">
                  <c:v>4128</c:v>
                </c:pt>
                <c:pt idx="54">
                  <c:v>4212</c:v>
                </c:pt>
                <c:pt idx="55">
                  <c:v>4181</c:v>
                </c:pt>
                <c:pt idx="56">
                  <c:v>4069</c:v>
                </c:pt>
                <c:pt idx="57">
                  <c:v>4103</c:v>
                </c:pt>
                <c:pt idx="58">
                  <c:v>4156</c:v>
                </c:pt>
                <c:pt idx="59">
                  <c:v>4135</c:v>
                </c:pt>
                <c:pt idx="60">
                  <c:v>4217</c:v>
                </c:pt>
                <c:pt idx="61">
                  <c:v>4193</c:v>
                </c:pt>
                <c:pt idx="62">
                  <c:v>4101</c:v>
                </c:pt>
                <c:pt idx="63">
                  <c:v>4093</c:v>
                </c:pt>
                <c:pt idx="64">
                  <c:v>4064</c:v>
                </c:pt>
                <c:pt idx="65">
                  <c:v>4106</c:v>
                </c:pt>
                <c:pt idx="66">
                  <c:v>3908</c:v>
                </c:pt>
                <c:pt idx="67">
                  <c:v>4041</c:v>
                </c:pt>
                <c:pt idx="68">
                  <c:v>4096</c:v>
                </c:pt>
                <c:pt idx="69">
                  <c:v>4026</c:v>
                </c:pt>
                <c:pt idx="70">
                  <c:v>4079</c:v>
                </c:pt>
                <c:pt idx="71">
                  <c:v>4092</c:v>
                </c:pt>
                <c:pt idx="72">
                  <c:v>4115</c:v>
                </c:pt>
                <c:pt idx="73">
                  <c:v>4110</c:v>
                </c:pt>
              </c:numCache>
            </c:numRef>
          </c:val>
          <c:extLst>
            <c:ext xmlns:c16="http://schemas.microsoft.com/office/drawing/2014/chart" uri="{C3380CC4-5D6E-409C-BE32-E72D297353CC}">
              <c16:uniqueId val="{0000002B-F75D-42B3-851E-8C2796ADF6CF}"/>
            </c:ext>
          </c:extLst>
        </c:ser>
        <c:dLbls>
          <c:dLblPos val="outEnd"/>
          <c:showLegendKey val="0"/>
          <c:showVal val="1"/>
          <c:showCatName val="0"/>
          <c:showSerName val="0"/>
          <c:showPercent val="0"/>
          <c:showBubbleSize val="0"/>
        </c:dLbls>
        <c:gapWidth val="150"/>
        <c:axId val="461456336"/>
        <c:axId val="461471456"/>
      </c:barChart>
      <c:scatterChart>
        <c:scatterStyle val="lineMarker"/>
        <c:varyColors val="0"/>
        <c:ser>
          <c:idx val="1"/>
          <c:order val="1"/>
          <c:tx>
            <c:strRef>
              <c:f>市区町村別_年齢調整高血圧性疾患医療費!$B$79</c:f>
              <c:strCache>
                <c:ptCount val="1"/>
                <c:pt idx="0">
                  <c:v>広域連合全体</c:v>
                </c:pt>
              </c:strCache>
            </c:strRef>
          </c:tx>
          <c:spPr>
            <a:ln w="28575">
              <a:solidFill>
                <a:srgbClr val="BE4B48"/>
              </a:solidFill>
            </a:ln>
          </c:spPr>
          <c:marker>
            <c:symbol val="none"/>
          </c:marker>
          <c:dLbls>
            <c:dLbl>
              <c:idx val="0"/>
              <c:layout>
                <c:manualLayout>
                  <c:x val="0.12447723935389134"/>
                  <c:y val="-0.86149385931069955"/>
                </c:manualLayout>
              </c:layout>
              <c:tx>
                <c:rich>
                  <a:bodyPr/>
                  <a:lstStyle/>
                  <a:p>
                    <a:fld id="{48543996-5594-480C-8654-5504B06E7968}" type="SERIESNAME">
                      <a:rPr lang="ja-JP" altLang="en-US"/>
                      <a:pPr/>
                      <a:t>[系列名]</a:t>
                    </a:fld>
                    <a:r>
                      <a:rPr lang="ja-JP" altLang="en-US" baseline="0"/>
                      <a:t>
</a:t>
                    </a:r>
                    <a:fld id="{30F5E78E-808E-4A65-85B4-98C696AC71EC}" type="XVALUE">
                      <a:rPr lang="en-US" altLang="ja-JP" baseline="0">
                        <a:solidFill>
                          <a:sysClr val="windowText" lastClr="000000"/>
                        </a:solidFill>
                      </a:rPr>
                      <a:pPr/>
                      <a:t>[X 値]</a:t>
                    </a:fld>
                    <a:endParaRPr lang="ja-JP" altLang="en-US" baseline="0"/>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C-F75D-42B3-851E-8C2796ADF6CF}"/>
                </c:ext>
              </c:extLst>
            </c:dLbl>
            <c:numFmt formatCode="#,##0_ ;[Red]\-#,##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市区町村別_年齢調整高血圧性疾患医療費!$Q$5:$Q$78</c:f>
              <c:numCache>
                <c:formatCode>General</c:formatCode>
                <c:ptCount val="74"/>
                <c:pt idx="0">
                  <c:v>4100</c:v>
                </c:pt>
                <c:pt idx="1">
                  <c:v>4100</c:v>
                </c:pt>
                <c:pt idx="2">
                  <c:v>4100</c:v>
                </c:pt>
                <c:pt idx="3">
                  <c:v>4100</c:v>
                </c:pt>
                <c:pt idx="4">
                  <c:v>4100</c:v>
                </c:pt>
                <c:pt idx="5">
                  <c:v>4100</c:v>
                </c:pt>
                <c:pt idx="6">
                  <c:v>4100</c:v>
                </c:pt>
                <c:pt idx="7">
                  <c:v>4100</c:v>
                </c:pt>
                <c:pt idx="8">
                  <c:v>4100</c:v>
                </c:pt>
                <c:pt idx="9">
                  <c:v>4100</c:v>
                </c:pt>
                <c:pt idx="10">
                  <c:v>4100</c:v>
                </c:pt>
                <c:pt idx="11">
                  <c:v>4100</c:v>
                </c:pt>
                <c:pt idx="12">
                  <c:v>4100</c:v>
                </c:pt>
                <c:pt idx="13">
                  <c:v>4100</c:v>
                </c:pt>
                <c:pt idx="14">
                  <c:v>4100</c:v>
                </c:pt>
                <c:pt idx="15">
                  <c:v>4100</c:v>
                </c:pt>
                <c:pt idx="16">
                  <c:v>4100</c:v>
                </c:pt>
                <c:pt idx="17">
                  <c:v>4100</c:v>
                </c:pt>
                <c:pt idx="18">
                  <c:v>4100</c:v>
                </c:pt>
                <c:pt idx="19">
                  <c:v>4100</c:v>
                </c:pt>
                <c:pt idx="20">
                  <c:v>4100</c:v>
                </c:pt>
                <c:pt idx="21">
                  <c:v>4100</c:v>
                </c:pt>
                <c:pt idx="22">
                  <c:v>4100</c:v>
                </c:pt>
                <c:pt idx="23">
                  <c:v>4100</c:v>
                </c:pt>
                <c:pt idx="24">
                  <c:v>4100</c:v>
                </c:pt>
                <c:pt idx="25">
                  <c:v>4100</c:v>
                </c:pt>
                <c:pt idx="26">
                  <c:v>4100</c:v>
                </c:pt>
                <c:pt idx="27">
                  <c:v>4100</c:v>
                </c:pt>
                <c:pt idx="28">
                  <c:v>4100</c:v>
                </c:pt>
                <c:pt idx="29">
                  <c:v>4100</c:v>
                </c:pt>
                <c:pt idx="30">
                  <c:v>4100</c:v>
                </c:pt>
                <c:pt idx="31">
                  <c:v>4100</c:v>
                </c:pt>
                <c:pt idx="32">
                  <c:v>4100</c:v>
                </c:pt>
                <c:pt idx="33">
                  <c:v>4100</c:v>
                </c:pt>
                <c:pt idx="34">
                  <c:v>4100</c:v>
                </c:pt>
                <c:pt idx="35">
                  <c:v>4100</c:v>
                </c:pt>
                <c:pt idx="36">
                  <c:v>4100</c:v>
                </c:pt>
                <c:pt idx="37">
                  <c:v>4100</c:v>
                </c:pt>
                <c:pt idx="38">
                  <c:v>4100</c:v>
                </c:pt>
                <c:pt idx="39">
                  <c:v>4100</c:v>
                </c:pt>
                <c:pt idx="40">
                  <c:v>4100</c:v>
                </c:pt>
                <c:pt idx="41">
                  <c:v>4100</c:v>
                </c:pt>
                <c:pt idx="42">
                  <c:v>4100</c:v>
                </c:pt>
                <c:pt idx="43">
                  <c:v>4100</c:v>
                </c:pt>
                <c:pt idx="44">
                  <c:v>4100</c:v>
                </c:pt>
                <c:pt idx="45">
                  <c:v>4100</c:v>
                </c:pt>
                <c:pt idx="46">
                  <c:v>4100</c:v>
                </c:pt>
                <c:pt idx="47">
                  <c:v>4100</c:v>
                </c:pt>
                <c:pt idx="48">
                  <c:v>4100</c:v>
                </c:pt>
                <c:pt idx="49">
                  <c:v>4100</c:v>
                </c:pt>
                <c:pt idx="50">
                  <c:v>4100</c:v>
                </c:pt>
                <c:pt idx="51">
                  <c:v>4100</c:v>
                </c:pt>
                <c:pt idx="52">
                  <c:v>4100</c:v>
                </c:pt>
                <c:pt idx="53">
                  <c:v>4100</c:v>
                </c:pt>
                <c:pt idx="54">
                  <c:v>4100</c:v>
                </c:pt>
                <c:pt idx="55">
                  <c:v>4100</c:v>
                </c:pt>
                <c:pt idx="56">
                  <c:v>4100</c:v>
                </c:pt>
                <c:pt idx="57">
                  <c:v>4100</c:v>
                </c:pt>
                <c:pt idx="58">
                  <c:v>4100</c:v>
                </c:pt>
                <c:pt idx="59">
                  <c:v>4100</c:v>
                </c:pt>
                <c:pt idx="60">
                  <c:v>4100</c:v>
                </c:pt>
                <c:pt idx="61">
                  <c:v>4100</c:v>
                </c:pt>
                <c:pt idx="62">
                  <c:v>4100</c:v>
                </c:pt>
                <c:pt idx="63">
                  <c:v>4100</c:v>
                </c:pt>
                <c:pt idx="64">
                  <c:v>4100</c:v>
                </c:pt>
                <c:pt idx="65">
                  <c:v>4100</c:v>
                </c:pt>
                <c:pt idx="66">
                  <c:v>4100</c:v>
                </c:pt>
                <c:pt idx="67">
                  <c:v>4100</c:v>
                </c:pt>
                <c:pt idx="68">
                  <c:v>4100</c:v>
                </c:pt>
                <c:pt idx="69">
                  <c:v>4100</c:v>
                </c:pt>
                <c:pt idx="70">
                  <c:v>4100</c:v>
                </c:pt>
                <c:pt idx="71">
                  <c:v>4100</c:v>
                </c:pt>
                <c:pt idx="72">
                  <c:v>4100</c:v>
                </c:pt>
                <c:pt idx="73">
                  <c:v>4100</c:v>
                </c:pt>
              </c:numCache>
            </c:numRef>
          </c:xVal>
          <c:yVal>
            <c:numRef>
              <c:f>市区町村別_年齢調整高血圧性疾患医療費!$R$5:$R$78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2D-F75D-42B3-851E-8C2796ADF6CF}"/>
            </c:ext>
          </c:extLst>
        </c:ser>
        <c:dLbls>
          <c:showLegendKey val="0"/>
          <c:showVal val="1"/>
          <c:showCatName val="0"/>
          <c:showSerName val="0"/>
          <c:showPercent val="0"/>
          <c:showBubbleSize val="0"/>
        </c:dLbls>
        <c:axId val="461501696"/>
        <c:axId val="461486576"/>
      </c:scatterChart>
      <c:catAx>
        <c:axId val="461456336"/>
        <c:scaling>
          <c:orientation val="maxMin"/>
        </c:scaling>
        <c:delete val="0"/>
        <c:axPos val="l"/>
        <c:numFmt formatCode="General" sourceLinked="0"/>
        <c:majorTickMark val="none"/>
        <c:minorTickMark val="none"/>
        <c:tickLblPos val="low"/>
        <c:spPr>
          <a:ln>
            <a:solidFill>
              <a:srgbClr val="7F7F7F"/>
            </a:solidFill>
          </a:ln>
        </c:spPr>
        <c:crossAx val="461471456"/>
        <c:crosses val="autoZero"/>
        <c:auto val="1"/>
        <c:lblAlgn val="ctr"/>
        <c:lblOffset val="100"/>
        <c:noMultiLvlLbl val="0"/>
      </c:catAx>
      <c:valAx>
        <c:axId val="461471456"/>
        <c:scaling>
          <c:orientation val="minMax"/>
          <c:max val="6000"/>
          <c:min val="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8980772946859887"/>
              <c:y val="2.5391223832528179E-2"/>
            </c:manualLayout>
          </c:layout>
          <c:overlay val="0"/>
        </c:title>
        <c:numFmt formatCode="#,##0_ ;[Red]\-#,##0\ " sourceLinked="0"/>
        <c:majorTickMark val="out"/>
        <c:minorTickMark val="none"/>
        <c:tickLblPos val="nextTo"/>
        <c:spPr>
          <a:ln>
            <a:solidFill>
              <a:srgbClr val="7F7F7F"/>
            </a:solidFill>
          </a:ln>
        </c:spPr>
        <c:crossAx val="461456336"/>
        <c:crosses val="autoZero"/>
        <c:crossBetween val="between"/>
      </c:valAx>
      <c:valAx>
        <c:axId val="461486576"/>
        <c:scaling>
          <c:orientation val="minMax"/>
          <c:max val="50"/>
          <c:min val="0"/>
        </c:scaling>
        <c:delete val="1"/>
        <c:axPos val="r"/>
        <c:numFmt formatCode="General" sourceLinked="1"/>
        <c:majorTickMark val="out"/>
        <c:minorTickMark val="none"/>
        <c:tickLblPos val="nextTo"/>
        <c:crossAx val="461501696"/>
        <c:crosses val="max"/>
        <c:crossBetween val="midCat"/>
      </c:valAx>
      <c:valAx>
        <c:axId val="461501696"/>
        <c:scaling>
          <c:orientation val="minMax"/>
        </c:scaling>
        <c:delete val="1"/>
        <c:axPos val="b"/>
        <c:numFmt formatCode="General" sourceLinked="1"/>
        <c:majorTickMark val="out"/>
        <c:minorTickMark val="none"/>
        <c:tickLblPos val="nextTo"/>
        <c:crossAx val="461486576"/>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14287439613525"/>
          <c:y val="0.11058201058201056"/>
          <c:w val="0.79973405797101449"/>
          <c:h val="0.81335337301587307"/>
        </c:manualLayout>
      </c:layout>
      <c:barChart>
        <c:barDir val="col"/>
        <c:grouping val="stacked"/>
        <c:varyColors val="0"/>
        <c:ser>
          <c:idx val="0"/>
          <c:order val="0"/>
          <c:tx>
            <c:strRef>
              <c:f>要介護度別_生活習慣病の状況!$O$33</c:f>
              <c:strCache>
                <c:ptCount val="1"/>
                <c:pt idx="0">
                  <c:v>生活習慣病医療費</c:v>
                </c:pt>
              </c:strCache>
            </c:strRef>
          </c:tx>
          <c:spPr>
            <a:solidFill>
              <a:srgbClr val="FFC000"/>
            </a:solidFill>
            <a:ln>
              <a:noFill/>
            </a:ln>
          </c:spPr>
          <c:invertIfNegative val="0"/>
          <c:dLbls>
            <c:dLbl>
              <c:idx val="0"/>
              <c:layout>
                <c:manualLayout>
                  <c:x val="1.53381642512077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2A-40F5-A7AB-B7C74B06664D}"/>
                </c:ext>
              </c:extLst>
            </c:dLbl>
            <c:dLbl>
              <c:idx val="1"/>
              <c:layout>
                <c:manualLayout>
                  <c:x val="0"/>
                  <c:y val="1.08547008547008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2A-40F5-A7AB-B7C74B06664D}"/>
                </c:ext>
              </c:extLst>
            </c:dLbl>
            <c:dLbl>
              <c:idx val="2"/>
              <c:layout>
                <c:manualLayout>
                  <c:x val="0"/>
                  <c:y val="-5.427350427350427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2A-40F5-A7AB-B7C74B06664D}"/>
                </c:ext>
              </c:extLst>
            </c:dLbl>
            <c:dLbl>
              <c:idx val="3"/>
              <c:layout>
                <c:manualLayout>
                  <c:x val="0"/>
                  <c:y val="-3.52777777777776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2A-40F5-A7AB-B7C74B06664D}"/>
                </c:ext>
              </c:extLst>
            </c:dLbl>
            <c:dLbl>
              <c:idx val="4"/>
              <c:layout>
                <c:manualLayout>
                  <c:x val="-5.6239285906731795E-17"/>
                  <c:y val="-8.41239316239316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2A-40F5-A7AB-B7C74B06664D}"/>
                </c:ext>
              </c:extLst>
            </c:dLbl>
            <c:dLbl>
              <c:idx val="5"/>
              <c:layout>
                <c:manualLayout>
                  <c:x val="0"/>
                  <c:y val="-4.07051282051281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2A-40F5-A7AB-B7C74B06664D}"/>
                </c:ext>
              </c:extLst>
            </c:dLbl>
            <c:dLbl>
              <c:idx val="6"/>
              <c:layout>
                <c:manualLayout>
                  <c:x val="0"/>
                  <c:y val="-7.59829059829059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2A-40F5-A7AB-B7C74B06664D}"/>
                </c:ext>
              </c:extLst>
            </c:dLbl>
            <c:dLbl>
              <c:idx val="7"/>
              <c:layout>
                <c:manualLayout>
                  <c:x val="-1.1247857181346359E-16"/>
                  <c:y val="-4.88461538461538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2A-40F5-A7AB-B7C74B06664D}"/>
                </c:ext>
              </c:extLst>
            </c:dLbl>
            <c:dLbl>
              <c:idx val="8"/>
              <c:layout>
                <c:manualLayout>
                  <c:x val="1.6871980676328502E-2"/>
                  <c:y val="-2.1709401709401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2A-40F5-A7AB-B7C74B06664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要介護度別_生活習慣病の状況!$N$34:$N$42</c:f>
              <c:strCache>
                <c:ptCount val="9"/>
                <c:pt idx="0">
                  <c:v>非該当</c:v>
                </c:pt>
                <c:pt idx="1">
                  <c:v>要支援1</c:v>
                </c:pt>
                <c:pt idx="2">
                  <c:v>要支援2</c:v>
                </c:pt>
                <c:pt idx="3">
                  <c:v>要介護1</c:v>
                </c:pt>
                <c:pt idx="4">
                  <c:v>要介護2</c:v>
                </c:pt>
                <c:pt idx="5">
                  <c:v>要介護3</c:v>
                </c:pt>
                <c:pt idx="6">
                  <c:v>要介護4</c:v>
                </c:pt>
                <c:pt idx="7">
                  <c:v>要介護5</c:v>
                </c:pt>
                <c:pt idx="8">
                  <c:v>不明</c:v>
                </c:pt>
              </c:strCache>
            </c:strRef>
          </c:cat>
          <c:val>
            <c:numRef>
              <c:f>要介護度別_生活習慣病の状況!$O$34:$O$42</c:f>
              <c:numCache>
                <c:formatCode>General</c:formatCode>
                <c:ptCount val="9"/>
                <c:pt idx="0">
                  <c:v>113258393219</c:v>
                </c:pt>
                <c:pt idx="1">
                  <c:v>11267260483</c:v>
                </c:pt>
                <c:pt idx="2">
                  <c:v>14776368289</c:v>
                </c:pt>
                <c:pt idx="3">
                  <c:v>16043548309</c:v>
                </c:pt>
                <c:pt idx="4">
                  <c:v>23461553869</c:v>
                </c:pt>
                <c:pt idx="5">
                  <c:v>17623206712</c:v>
                </c:pt>
                <c:pt idx="6">
                  <c:v>23031945744</c:v>
                </c:pt>
                <c:pt idx="7">
                  <c:v>19855430523</c:v>
                </c:pt>
                <c:pt idx="8">
                  <c:v>0</c:v>
                </c:pt>
              </c:numCache>
            </c:numRef>
          </c:val>
          <c:extLst>
            <c:ext xmlns:c16="http://schemas.microsoft.com/office/drawing/2014/chart" uri="{C3380CC4-5D6E-409C-BE32-E72D297353CC}">
              <c16:uniqueId val="{00000000-9F54-4195-A60B-1668B1F77849}"/>
            </c:ext>
          </c:extLst>
        </c:ser>
        <c:dLbls>
          <c:showLegendKey val="0"/>
          <c:showVal val="0"/>
          <c:showCatName val="0"/>
          <c:showSerName val="0"/>
          <c:showPercent val="0"/>
          <c:showBubbleSize val="0"/>
        </c:dLbls>
        <c:gapWidth val="150"/>
        <c:axId val="383315552"/>
        <c:axId val="383362032"/>
      </c:barChart>
      <c:lineChart>
        <c:grouping val="standard"/>
        <c:varyColors val="0"/>
        <c:ser>
          <c:idx val="2"/>
          <c:order val="1"/>
          <c:tx>
            <c:strRef>
              <c:f>要介護度別_生活習慣病の状況!$P$33</c:f>
              <c:strCache>
                <c:ptCount val="1"/>
                <c:pt idx="0">
                  <c:v>生活習慣病患者割合</c:v>
                </c:pt>
              </c:strCache>
            </c:strRef>
          </c:tx>
          <c:spPr>
            <a:ln>
              <a:solidFill>
                <a:srgbClr val="D99694"/>
              </a:solidFill>
              <a:tailEnd w="med" len="med"/>
            </a:ln>
          </c:spPr>
          <c:marker>
            <c:symbol val="circle"/>
            <c:size val="5"/>
            <c:spPr>
              <a:solidFill>
                <a:srgbClr val="D99694"/>
              </a:solidFill>
              <a:ln>
                <a:noFill/>
              </a:ln>
            </c:spPr>
          </c:marker>
          <c:dPt>
            <c:idx val="0"/>
            <c:bubble3D val="0"/>
            <c:extLst>
              <c:ext xmlns:c16="http://schemas.microsoft.com/office/drawing/2014/chart" uri="{C3380CC4-5D6E-409C-BE32-E72D297353CC}">
                <c16:uniqueId val="{00000001-9F54-4195-A60B-1668B1F77849}"/>
              </c:ext>
            </c:extLst>
          </c:dPt>
          <c:dLbls>
            <c:dLbl>
              <c:idx val="1"/>
              <c:layout>
                <c:manualLayout>
                  <c:x val="-3.0710869565217364E-2"/>
                  <c:y val="-2.0352564102564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2A-40F5-A7AB-B7C74B06664D}"/>
                </c:ext>
              </c:extLst>
            </c:dLbl>
            <c:dLbl>
              <c:idx val="2"/>
              <c:layout>
                <c:manualLayout>
                  <c:x val="-3.0710869565217448E-2"/>
                  <c:y val="-2.84935897435897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2A-40F5-A7AB-B7C74B06664D}"/>
                </c:ext>
              </c:extLst>
            </c:dLbl>
            <c:dLbl>
              <c:idx val="3"/>
              <c:layout>
                <c:manualLayout>
                  <c:x val="-3.0710869565217448E-2"/>
                  <c:y val="-2.8493589743589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2A-40F5-A7AB-B7C74B06664D}"/>
                </c:ext>
              </c:extLst>
            </c:dLbl>
            <c:dLbl>
              <c:idx val="4"/>
              <c:layout>
                <c:manualLayout>
                  <c:x val="-3.0710869565217392E-2"/>
                  <c:y val="-2.8493589743589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2A-40F5-A7AB-B7C74B06664D}"/>
                </c:ext>
              </c:extLst>
            </c:dLbl>
            <c:dLbl>
              <c:idx val="8"/>
              <c:layout>
                <c:manualLayout>
                  <c:x val="-1.0004347826086956E-2"/>
                  <c:y val="-6.105769230769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2A-40F5-A7AB-B7C74B06664D}"/>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要介護度別_生活習慣病の状況!$N$34:$N$42</c:f>
              <c:strCache>
                <c:ptCount val="9"/>
                <c:pt idx="0">
                  <c:v>非該当</c:v>
                </c:pt>
                <c:pt idx="1">
                  <c:v>要支援1</c:v>
                </c:pt>
                <c:pt idx="2">
                  <c:v>要支援2</c:v>
                </c:pt>
                <c:pt idx="3">
                  <c:v>要介護1</c:v>
                </c:pt>
                <c:pt idx="4">
                  <c:v>要介護2</c:v>
                </c:pt>
                <c:pt idx="5">
                  <c:v>要介護3</c:v>
                </c:pt>
                <c:pt idx="6">
                  <c:v>要介護4</c:v>
                </c:pt>
                <c:pt idx="7">
                  <c:v>要介護5</c:v>
                </c:pt>
                <c:pt idx="8">
                  <c:v>不明</c:v>
                </c:pt>
              </c:strCache>
            </c:strRef>
          </c:cat>
          <c:val>
            <c:numRef>
              <c:f>要介護度別_生活習慣病の状況!$P$34:$P$42</c:f>
              <c:numCache>
                <c:formatCode>0.0%</c:formatCode>
                <c:ptCount val="9"/>
                <c:pt idx="0">
                  <c:v>0.78524296247851144</c:v>
                </c:pt>
                <c:pt idx="1">
                  <c:v>0.93829338446788113</c:v>
                </c:pt>
                <c:pt idx="2">
                  <c:v>0.94776750900131079</c:v>
                </c:pt>
                <c:pt idx="3">
                  <c:v>0.92923076923076919</c:v>
                </c:pt>
                <c:pt idx="4">
                  <c:v>0.92897870199563981</c:v>
                </c:pt>
                <c:pt idx="5">
                  <c:v>0.90397381954184197</c:v>
                </c:pt>
                <c:pt idx="6">
                  <c:v>0.87640037766159828</c:v>
                </c:pt>
                <c:pt idx="7">
                  <c:v>0.85066603923839856</c:v>
                </c:pt>
                <c:pt idx="8">
                  <c:v>0</c:v>
                </c:pt>
              </c:numCache>
            </c:numRef>
          </c:val>
          <c:smooth val="0"/>
          <c:extLst>
            <c:ext xmlns:c16="http://schemas.microsoft.com/office/drawing/2014/chart" uri="{C3380CC4-5D6E-409C-BE32-E72D297353CC}">
              <c16:uniqueId val="{00000002-9F54-4195-A60B-1668B1F77849}"/>
            </c:ext>
          </c:extLst>
        </c:ser>
        <c:dLbls>
          <c:showLegendKey val="0"/>
          <c:showVal val="0"/>
          <c:showCatName val="0"/>
          <c:showSerName val="0"/>
          <c:showPercent val="0"/>
          <c:showBubbleSize val="0"/>
        </c:dLbls>
        <c:marker val="1"/>
        <c:smooth val="0"/>
        <c:axId val="383364272"/>
        <c:axId val="383365392"/>
      </c:lineChart>
      <c:catAx>
        <c:axId val="383315552"/>
        <c:scaling>
          <c:orientation val="minMax"/>
        </c:scaling>
        <c:delete val="0"/>
        <c:axPos val="b"/>
        <c:numFmt formatCode="General" sourceLinked="0"/>
        <c:majorTickMark val="out"/>
        <c:minorTickMark val="none"/>
        <c:tickLblPos val="nextTo"/>
        <c:spPr>
          <a:ln>
            <a:solidFill>
              <a:srgbClr val="7F7F7F"/>
            </a:solidFill>
          </a:ln>
        </c:spPr>
        <c:txPr>
          <a:bodyPr/>
          <a:lstStyle/>
          <a:p>
            <a:pPr>
              <a:defRPr sz="1000"/>
            </a:pPr>
            <a:endParaRPr lang="ja-JP"/>
          </a:p>
        </c:txPr>
        <c:crossAx val="383362032"/>
        <c:crosses val="autoZero"/>
        <c:auto val="1"/>
        <c:lblAlgn val="ctr"/>
        <c:lblOffset val="100"/>
        <c:noMultiLvlLbl val="0"/>
      </c:catAx>
      <c:valAx>
        <c:axId val="383362032"/>
        <c:scaling>
          <c:orientation val="minMax"/>
        </c:scaling>
        <c:delete val="0"/>
        <c:axPos val="l"/>
        <c:majorGridlines>
          <c:spPr>
            <a:ln>
              <a:solidFill>
                <a:srgbClr val="D9D9D9"/>
              </a:solidFill>
            </a:ln>
          </c:spPr>
        </c:majorGridlines>
        <c:title>
          <c:tx>
            <c:rich>
              <a:bodyPr rot="0" vert="horz"/>
              <a:lstStyle/>
              <a:p>
                <a:pPr algn="l">
                  <a:defRPr/>
                </a:pPr>
                <a:r>
                  <a:rPr lang="ja-JP" altLang="en-US"/>
                  <a:t>医療費</a:t>
                </a:r>
                <a:r>
                  <a:rPr lang="en-US" altLang="ja-JP"/>
                  <a:t>(</a:t>
                </a:r>
                <a:r>
                  <a:rPr lang="ja-JP" altLang="en-US"/>
                  <a:t>円</a:t>
                </a:r>
                <a:r>
                  <a:rPr lang="en-US" altLang="ja-JP"/>
                  <a:t>)</a:t>
                </a:r>
                <a:endParaRPr lang="ja-JP" altLang="en-US"/>
              </a:p>
            </c:rich>
          </c:tx>
          <c:layout>
            <c:manualLayout>
              <c:xMode val="edge"/>
              <c:yMode val="edge"/>
              <c:x val="1.7393953055331965E-2"/>
              <c:y val="1.9272590926134238E-2"/>
            </c:manualLayout>
          </c:layout>
          <c:overlay val="0"/>
        </c:title>
        <c:numFmt formatCode="General" sourceLinked="1"/>
        <c:majorTickMark val="out"/>
        <c:minorTickMark val="none"/>
        <c:tickLblPos val="nextTo"/>
        <c:spPr>
          <a:ln>
            <a:solidFill>
              <a:srgbClr val="7F7F7F"/>
            </a:solidFill>
          </a:ln>
        </c:spPr>
        <c:crossAx val="383315552"/>
        <c:crosses val="autoZero"/>
        <c:crossBetween val="between"/>
      </c:valAx>
      <c:valAx>
        <c:axId val="383365392"/>
        <c:scaling>
          <c:orientation val="minMax"/>
          <c:min val="0"/>
        </c:scaling>
        <c:delete val="0"/>
        <c:axPos val="r"/>
        <c:title>
          <c:tx>
            <c:rich>
              <a:bodyPr rot="0" vert="horz"/>
              <a:lstStyle/>
              <a:p>
                <a:pPr algn="l">
                  <a:defRPr sz="1000"/>
                </a:pPr>
                <a:r>
                  <a:rPr lang="ja-JP" altLang="en-US" sz="1000" b="1" i="0" baseline="0">
                    <a:effectLst/>
                  </a:rPr>
                  <a:t>患者割合</a:t>
                </a:r>
                <a:r>
                  <a:rPr lang="en-US" altLang="ja-JP" sz="1000" b="1" i="0" baseline="0">
                    <a:effectLst/>
                  </a:rPr>
                  <a:t>(%)</a:t>
                </a:r>
                <a:r>
                  <a:rPr lang="ja-JP" altLang="en-US" sz="1000" b="1" i="0" baseline="0">
                    <a:effectLst/>
                  </a:rPr>
                  <a:t>　</a:t>
                </a:r>
                <a:endParaRPr lang="ja-JP" altLang="en-US" sz="1000"/>
              </a:p>
            </c:rich>
          </c:tx>
          <c:layout>
            <c:manualLayout>
              <c:xMode val="edge"/>
              <c:yMode val="edge"/>
              <c:x val="0.90611300270358974"/>
              <c:y val="1.7949804467212681E-2"/>
            </c:manualLayout>
          </c:layout>
          <c:overlay val="0"/>
        </c:title>
        <c:numFmt formatCode="0.0%" sourceLinked="1"/>
        <c:majorTickMark val="out"/>
        <c:minorTickMark val="none"/>
        <c:tickLblPos val="nextTo"/>
        <c:spPr>
          <a:ln>
            <a:solidFill>
              <a:srgbClr val="7F7F7F"/>
            </a:solidFill>
          </a:ln>
        </c:spPr>
        <c:crossAx val="383364272"/>
        <c:crosses val="max"/>
        <c:crossBetween val="between"/>
      </c:valAx>
      <c:catAx>
        <c:axId val="383364272"/>
        <c:scaling>
          <c:orientation val="minMax"/>
        </c:scaling>
        <c:delete val="1"/>
        <c:axPos val="b"/>
        <c:numFmt formatCode="General" sourceLinked="1"/>
        <c:majorTickMark val="out"/>
        <c:minorTickMark val="none"/>
        <c:tickLblPos val="nextTo"/>
        <c:crossAx val="383365392"/>
        <c:crosses val="autoZero"/>
        <c:auto val="1"/>
        <c:lblAlgn val="ctr"/>
        <c:lblOffset val="100"/>
        <c:noMultiLvlLbl val="0"/>
      </c:catAx>
      <c:spPr>
        <a:ln>
          <a:solidFill>
            <a:srgbClr val="7F7F7F"/>
          </a:solidFill>
        </a:ln>
      </c:spPr>
    </c:plotArea>
    <c:legend>
      <c:legendPos val="t"/>
      <c:layout>
        <c:manualLayout>
          <c:xMode val="edge"/>
          <c:yMode val="edge"/>
          <c:x val="0.17445758547008544"/>
          <c:y val="3.968253968253968E-2"/>
          <c:w val="0.69586025641025639"/>
          <c:h val="4.2063492063492067E-2"/>
        </c:manualLayout>
      </c:layout>
      <c:overlay val="0"/>
      <c:spPr>
        <a:ln w="9525">
          <a:solidFill>
            <a:srgbClr val="7F7F7F"/>
          </a:solidFill>
        </a:ln>
      </c:spPr>
      <c:txPr>
        <a:bodyPr/>
        <a:lstStyle/>
        <a:p>
          <a:pPr>
            <a:defRPr baseline="0"/>
          </a:pPr>
          <a:endParaRPr lang="ja-JP"/>
        </a:p>
      </c:txPr>
    </c:legend>
    <c:plotVisOnly val="1"/>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市区町村別_生活習慣病の状況!$K$3</c:f>
              <c:strCache>
                <c:ptCount val="1"/>
                <c:pt idx="0">
                  <c:v>生活習慣病患者割合</c:v>
                </c:pt>
              </c:strCache>
            </c:strRef>
          </c:tx>
          <c:spPr>
            <a:solidFill>
              <a:srgbClr val="B3A2C7"/>
            </a:solidFill>
            <a:ln>
              <a:noFill/>
            </a:ln>
          </c:spPr>
          <c:invertIfNegative val="0"/>
          <c:dLbls>
            <c:dLbl>
              <c:idx val="3"/>
              <c:layout>
                <c:manualLayout>
                  <c:x val="3.10650315860435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AFE9-4285-A9D3-4BAE826B3655}"/>
                </c:ext>
              </c:extLst>
            </c:dLbl>
            <c:dLbl>
              <c:idx val="4"/>
              <c:layout>
                <c:manualLayout>
                  <c:x val="6.213006317208820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AFE9-4285-A9D3-4BAE826B3655}"/>
                </c:ext>
              </c:extLst>
            </c:dLbl>
            <c:dLbl>
              <c:idx val="5"/>
              <c:layout>
                <c:manualLayout>
                  <c:x val="6.21300631720870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AFE9-4285-A9D3-4BAE826B3655}"/>
                </c:ext>
              </c:extLst>
            </c:dLbl>
            <c:dLbl>
              <c:idx val="6"/>
              <c:layout>
                <c:manualLayout>
                  <c:x val="9.319509475812946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AFE9-4285-A9D3-4BAE826B3655}"/>
                </c:ext>
              </c:extLst>
            </c:dLbl>
            <c:dLbl>
              <c:idx val="7"/>
              <c:layout>
                <c:manualLayout>
                  <c:x val="9.319509475813173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AFE9-4285-A9D3-4BAE826B3655}"/>
                </c:ext>
              </c:extLst>
            </c:dLbl>
            <c:dLbl>
              <c:idx val="8"/>
              <c:layout>
                <c:manualLayout>
                  <c:x val="1.0872761055115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AFE9-4285-A9D3-4BAE826B3655}"/>
                </c:ext>
              </c:extLst>
            </c:dLbl>
            <c:dLbl>
              <c:idx val="9"/>
              <c:layout>
                <c:manualLayout>
                  <c:x val="1.242601263441741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FE9-4285-A9D3-4BAE826B3655}"/>
                </c:ext>
              </c:extLst>
            </c:dLbl>
            <c:dLbl>
              <c:idx val="10"/>
              <c:layout>
                <c:manualLayout>
                  <c:x val="1.39792642137194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FE9-4285-A9D3-4BAE826B3655}"/>
                </c:ext>
              </c:extLst>
            </c:dLbl>
            <c:dLbl>
              <c:idx val="11"/>
              <c:layout>
                <c:manualLayout>
                  <c:x val="1.39792642137195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FE9-4285-A9D3-4BAE826B3655}"/>
                </c:ext>
              </c:extLst>
            </c:dLbl>
            <c:dLbl>
              <c:idx val="12"/>
              <c:layout>
                <c:manualLayout>
                  <c:x val="1.5532515793021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FE9-4285-A9D3-4BAE826B3655}"/>
                </c:ext>
              </c:extLst>
            </c:dLbl>
            <c:dLbl>
              <c:idx val="13"/>
              <c:layout>
                <c:manualLayout>
                  <c:x val="1.5532515793021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FE9-4285-A9D3-4BAE826B3655}"/>
                </c:ext>
              </c:extLst>
            </c:dLbl>
            <c:dLbl>
              <c:idx val="14"/>
              <c:layout>
                <c:manualLayout>
                  <c:x val="1.55325157930217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FE9-4285-A9D3-4BAE826B3655}"/>
                </c:ext>
              </c:extLst>
            </c:dLbl>
            <c:dLbl>
              <c:idx val="15"/>
              <c:layout>
                <c:manualLayout>
                  <c:x val="1.55325157930217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FE9-4285-A9D3-4BAE826B3655}"/>
                </c:ext>
              </c:extLst>
            </c:dLbl>
            <c:dLbl>
              <c:idx val="16"/>
              <c:layout>
                <c:manualLayout>
                  <c:x val="1.708576737232394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FE9-4285-A9D3-4BAE826B3655}"/>
                </c:ext>
              </c:extLst>
            </c:dLbl>
            <c:dLbl>
              <c:idx val="17"/>
              <c:layout>
                <c:manualLayout>
                  <c:x val="1.7085767372323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FE9-4285-A9D3-4BAE826B3655}"/>
                </c:ext>
              </c:extLst>
            </c:dLbl>
            <c:dLbl>
              <c:idx val="18"/>
              <c:layout>
                <c:manualLayout>
                  <c:x val="1.86390189516261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FE9-4285-A9D3-4BAE826B3655}"/>
                </c:ext>
              </c:extLst>
            </c:dLbl>
            <c:dLbl>
              <c:idx val="19"/>
              <c:layout>
                <c:manualLayout>
                  <c:x val="1.863901895162600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FE9-4285-A9D3-4BAE826B3655}"/>
                </c:ext>
              </c:extLst>
            </c:dLbl>
            <c:dLbl>
              <c:idx val="20"/>
              <c:layout>
                <c:manualLayout>
                  <c:x val="1.86390189516261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FE9-4285-A9D3-4BAE826B3655}"/>
                </c:ext>
              </c:extLst>
            </c:dLbl>
            <c:dLbl>
              <c:idx val="21"/>
              <c:layout>
                <c:manualLayout>
                  <c:x val="2.019227053092818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FE9-4285-A9D3-4BAE826B3655}"/>
                </c:ext>
              </c:extLst>
            </c:dLbl>
            <c:dLbl>
              <c:idx val="22"/>
              <c:layout>
                <c:manualLayout>
                  <c:x val="2.019227053092829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FE9-4285-A9D3-4BAE826B3655}"/>
                </c:ext>
              </c:extLst>
            </c:dLbl>
            <c:dLbl>
              <c:idx val="23"/>
              <c:layout>
                <c:manualLayout>
                  <c:x val="2.1745522110230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FE9-4285-A9D3-4BAE826B3655}"/>
                </c:ext>
              </c:extLst>
            </c:dLbl>
            <c:dLbl>
              <c:idx val="24"/>
              <c:layout>
                <c:manualLayout>
                  <c:x val="2.17455221102303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FE9-4285-A9D3-4BAE826B3655}"/>
                </c:ext>
              </c:extLst>
            </c:dLbl>
            <c:dLbl>
              <c:idx val="25"/>
              <c:layout>
                <c:manualLayout>
                  <c:x val="2.1745522110230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FE9-4285-A9D3-4BAE826B3655}"/>
                </c:ext>
              </c:extLst>
            </c:dLbl>
            <c:dLbl>
              <c:idx val="26"/>
              <c:layout>
                <c:manualLayout>
                  <c:x val="2.1745522110230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FE9-4285-A9D3-4BAE826B3655}"/>
                </c:ext>
              </c:extLst>
            </c:dLbl>
            <c:dLbl>
              <c:idx val="27"/>
              <c:layout>
                <c:manualLayout>
                  <c:x val="2.1745522110230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FE9-4285-A9D3-4BAE826B3655}"/>
                </c:ext>
              </c:extLst>
            </c:dLbl>
            <c:dLbl>
              <c:idx val="28"/>
              <c:layout>
                <c:manualLayout>
                  <c:x val="2.17455221102304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FE9-4285-A9D3-4BAE826B3655}"/>
                </c:ext>
              </c:extLst>
            </c:dLbl>
            <c:dLbl>
              <c:idx val="29"/>
              <c:layout>
                <c:manualLayout>
                  <c:x val="2.3298773689532652E-2"/>
                  <c:y val="0"/>
                </c:manualLayout>
              </c:layout>
              <c:numFmt formatCode="0.0%" sourceLinked="0"/>
              <c:spPr>
                <a:noFill/>
                <a:ln>
                  <a:noFill/>
                </a:ln>
                <a:effectLst/>
              </c:spPr>
              <c:txPr>
                <a:bodyPr anchorCtr="0"/>
                <a:lstStyle/>
                <a:p>
                  <a:pPr algn="ctr" rtl="0">
                    <a:defRPr lang="en-US" altLang="ja-JP" sz="800" b="0" i="0" u="none" strike="noStrike" kern="1200" baseline="0">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342-47AB-A560-1394694E6924}"/>
                </c:ext>
              </c:extLst>
            </c:dLbl>
            <c:dLbl>
              <c:idx val="30"/>
              <c:layout>
                <c:manualLayout>
                  <c:x val="2.329877368953253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E9-4285-A9D3-4BAE826B3655}"/>
                </c:ext>
              </c:extLst>
            </c:dLbl>
            <c:dLbl>
              <c:idx val="31"/>
              <c:layout>
                <c:manualLayout>
                  <c:x val="2.329877368953253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FE9-4285-A9D3-4BAE826B3655}"/>
                </c:ext>
              </c:extLst>
            </c:dLbl>
            <c:dLbl>
              <c:idx val="32"/>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FE9-4285-A9D3-4BAE826B3655}"/>
                </c:ext>
              </c:extLst>
            </c:dLbl>
            <c:dLbl>
              <c:idx val="33"/>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FE9-4285-A9D3-4BAE826B3655}"/>
                </c:ext>
              </c:extLst>
            </c:dLbl>
            <c:dLbl>
              <c:idx val="34"/>
              <c:layout>
                <c:manualLayout>
                  <c:x val="2.48520252688347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FE9-4285-A9D3-4BAE826B3655}"/>
                </c:ext>
              </c:extLst>
            </c:dLbl>
            <c:dLbl>
              <c:idx val="35"/>
              <c:layout>
                <c:manualLayout>
                  <c:x val="2.640527684813688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FE9-4285-A9D3-4BAE826B3655}"/>
                </c:ext>
              </c:extLst>
            </c:dLbl>
            <c:dLbl>
              <c:idx val="36"/>
              <c:layout>
                <c:manualLayout>
                  <c:x val="2.640527684813688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FE9-4285-A9D3-4BAE826B3655}"/>
                </c:ext>
              </c:extLst>
            </c:dLbl>
            <c:dLbl>
              <c:idx val="37"/>
              <c:layout>
                <c:manualLayout>
                  <c:x val="2.79585284274390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E9-4285-A9D3-4BAE826B3655}"/>
                </c:ext>
              </c:extLst>
            </c:dLbl>
            <c:dLbl>
              <c:idx val="38"/>
              <c:layout>
                <c:manualLayout>
                  <c:x val="2.79585284274390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FE9-4285-A9D3-4BAE826B3655}"/>
                </c:ext>
              </c:extLst>
            </c:dLbl>
            <c:dLbl>
              <c:idx val="39"/>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FE9-4285-A9D3-4BAE826B3655}"/>
                </c:ext>
              </c:extLst>
            </c:dLbl>
            <c:dLbl>
              <c:idx val="40"/>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FE9-4285-A9D3-4BAE826B3655}"/>
                </c:ext>
              </c:extLst>
            </c:dLbl>
            <c:dLbl>
              <c:idx val="41"/>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E9-4285-A9D3-4BAE826B3655}"/>
                </c:ext>
              </c:extLst>
            </c:dLbl>
            <c:dLbl>
              <c:idx val="42"/>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E9-4285-A9D3-4BAE826B3655}"/>
                </c:ext>
              </c:extLst>
            </c:dLbl>
            <c:dLbl>
              <c:idx val="43"/>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E9-4285-A9D3-4BAE826B3655}"/>
                </c:ext>
              </c:extLst>
            </c:dLbl>
            <c:dLbl>
              <c:idx val="44"/>
              <c:layout>
                <c:manualLayout>
                  <c:x val="2.9511780006741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E9-4285-A9D3-4BAE826B3655}"/>
                </c:ext>
              </c:extLst>
            </c:dLbl>
            <c:dLbl>
              <c:idx val="45"/>
              <c:layout>
                <c:manualLayout>
                  <c:x val="2.9511780006741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E9-4285-A9D3-4BAE826B3655}"/>
                </c:ext>
              </c:extLst>
            </c:dLbl>
            <c:dLbl>
              <c:idx val="46"/>
              <c:layout>
                <c:manualLayout>
                  <c:x val="2.951178000674124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E9-4285-A9D3-4BAE826B3655}"/>
                </c:ext>
              </c:extLst>
            </c:dLbl>
            <c:dLbl>
              <c:idx val="47"/>
              <c:layout>
                <c:manualLayout>
                  <c:x val="-7.766257896510996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E9-4285-A9D3-4BAE826B3655}"/>
                </c:ext>
              </c:extLst>
            </c:dLbl>
            <c:dLbl>
              <c:idx val="48"/>
              <c:layout>
                <c:manualLayout>
                  <c:x val="-7.76625789651088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E9-4285-A9D3-4BAE826B3655}"/>
                </c:ext>
              </c:extLst>
            </c:dLbl>
            <c:dLbl>
              <c:idx val="49"/>
              <c:layout>
                <c:manualLayout>
                  <c:x val="-7.76870396199021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E9-4285-A9D3-4BAE826B3655}"/>
                </c:ext>
              </c:extLst>
            </c:dLbl>
            <c:dLbl>
              <c:idx val="50"/>
              <c:layout>
                <c:manualLayout>
                  <c:x val="-7.768703961990099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E9-4285-A9D3-4BAE826B3655}"/>
                </c:ext>
              </c:extLst>
            </c:dLbl>
            <c:dLbl>
              <c:idx val="51"/>
              <c:layout>
                <c:manualLayout>
                  <c:x val="-7.76870396199021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E9-4285-A9D3-4BAE826B3655}"/>
                </c:ext>
              </c:extLst>
            </c:dLbl>
            <c:dLbl>
              <c:idx val="52"/>
              <c:layout>
                <c:manualLayout>
                  <c:x val="-7.76870396199021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E9-4285-A9D3-4BAE826B3655}"/>
                </c:ext>
              </c:extLst>
            </c:dLbl>
            <c:dLbl>
              <c:idx val="53"/>
              <c:layout>
                <c:manualLayout>
                  <c:x val="-7.76870396199021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9-4285-A9D3-4BAE826B3655}"/>
                </c:ext>
              </c:extLst>
            </c:dLbl>
            <c:dLbl>
              <c:idx val="54"/>
              <c:layout>
                <c:manualLayout>
                  <c:x val="-3.106503158604467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B7-4644-A801-BDC7A8DA7502}"/>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市区町村別_生活習慣病の状況!$K$5:$K$78</c:f>
              <c:strCache>
                <c:ptCount val="74"/>
                <c:pt idx="0">
                  <c:v>田尻町</c:v>
                </c:pt>
                <c:pt idx="1">
                  <c:v>泉佐野市</c:v>
                </c:pt>
                <c:pt idx="2">
                  <c:v>太子町</c:v>
                </c:pt>
                <c:pt idx="3">
                  <c:v>高槻市</c:v>
                </c:pt>
                <c:pt idx="4">
                  <c:v>枚方市</c:v>
                </c:pt>
                <c:pt idx="5">
                  <c:v>東大阪市</c:v>
                </c:pt>
                <c:pt idx="6">
                  <c:v>岸和田市</c:v>
                </c:pt>
                <c:pt idx="7">
                  <c:v>松原市</c:v>
                </c:pt>
                <c:pt idx="8">
                  <c:v>八尾市</c:v>
                </c:pt>
                <c:pt idx="9">
                  <c:v>貝塚市</c:v>
                </c:pt>
                <c:pt idx="10">
                  <c:v>池田市</c:v>
                </c:pt>
                <c:pt idx="11">
                  <c:v>岬町</c:v>
                </c:pt>
                <c:pt idx="12">
                  <c:v>摂津市</c:v>
                </c:pt>
                <c:pt idx="13">
                  <c:v>柏原市</c:v>
                </c:pt>
                <c:pt idx="14">
                  <c:v>交野市</c:v>
                </c:pt>
                <c:pt idx="15">
                  <c:v>守口市</c:v>
                </c:pt>
                <c:pt idx="16">
                  <c:v>寝屋川市</c:v>
                </c:pt>
                <c:pt idx="17">
                  <c:v>大阪狭山市</c:v>
                </c:pt>
                <c:pt idx="18">
                  <c:v>熊取町</c:v>
                </c:pt>
                <c:pt idx="19">
                  <c:v>四條畷市</c:v>
                </c:pt>
                <c:pt idx="20">
                  <c:v>泉南市</c:v>
                </c:pt>
                <c:pt idx="21">
                  <c:v>阪南市</c:v>
                </c:pt>
                <c:pt idx="22">
                  <c:v>堺市美原区</c:v>
                </c:pt>
                <c:pt idx="23">
                  <c:v>平野区</c:v>
                </c:pt>
                <c:pt idx="24">
                  <c:v>泉大津市</c:v>
                </c:pt>
                <c:pt idx="25">
                  <c:v>門真市</c:v>
                </c:pt>
                <c:pt idx="26">
                  <c:v>高石市</c:v>
                </c:pt>
                <c:pt idx="27">
                  <c:v>大阪市</c:v>
                </c:pt>
                <c:pt idx="28">
                  <c:v>羽曳野市</c:v>
                </c:pt>
                <c:pt idx="29">
                  <c:v>大東市</c:v>
                </c:pt>
                <c:pt idx="30">
                  <c:v>茨木市</c:v>
                </c:pt>
                <c:pt idx="31">
                  <c:v>吹田市</c:v>
                </c:pt>
                <c:pt idx="32">
                  <c:v>堺市</c:v>
                </c:pt>
                <c:pt idx="33">
                  <c:v>豊能町</c:v>
                </c:pt>
                <c:pt idx="34">
                  <c:v>河内長野市</c:v>
                </c:pt>
                <c:pt idx="35">
                  <c:v>忠岡町</c:v>
                </c:pt>
                <c:pt idx="36">
                  <c:v>西淀川区</c:v>
                </c:pt>
                <c:pt idx="37">
                  <c:v>豊中市</c:v>
                </c:pt>
                <c:pt idx="38">
                  <c:v>東淀川区</c:v>
                </c:pt>
                <c:pt idx="39">
                  <c:v>大正区</c:v>
                </c:pt>
                <c:pt idx="40">
                  <c:v>鶴見区</c:v>
                </c:pt>
                <c:pt idx="41">
                  <c:v>藤井寺市</c:v>
                </c:pt>
                <c:pt idx="42">
                  <c:v>島本町</c:v>
                </c:pt>
                <c:pt idx="43">
                  <c:v>能勢町</c:v>
                </c:pt>
                <c:pt idx="44">
                  <c:v>和泉市</c:v>
                </c:pt>
                <c:pt idx="45">
                  <c:v>富田林市</c:v>
                </c:pt>
                <c:pt idx="46">
                  <c:v>箕面市</c:v>
                </c:pt>
                <c:pt idx="47">
                  <c:v>堺市中区</c:v>
                </c:pt>
                <c:pt idx="48">
                  <c:v>港区</c:v>
                </c:pt>
                <c:pt idx="49">
                  <c:v>堺市東区</c:v>
                </c:pt>
                <c:pt idx="50">
                  <c:v>此花区</c:v>
                </c:pt>
                <c:pt idx="51">
                  <c:v>河南町</c:v>
                </c:pt>
                <c:pt idx="52">
                  <c:v>堺市西区</c:v>
                </c:pt>
                <c:pt idx="53">
                  <c:v>住之江区</c:v>
                </c:pt>
                <c:pt idx="54">
                  <c:v>千早赤阪村</c:v>
                </c:pt>
                <c:pt idx="55">
                  <c:v>堺市北区</c:v>
                </c:pt>
                <c:pt idx="56">
                  <c:v>淀川区</c:v>
                </c:pt>
                <c:pt idx="57">
                  <c:v>生野区</c:v>
                </c:pt>
                <c:pt idx="58">
                  <c:v>福島区</c:v>
                </c:pt>
                <c:pt idx="59">
                  <c:v>城東区</c:v>
                </c:pt>
                <c:pt idx="60">
                  <c:v>旭区</c:v>
                </c:pt>
                <c:pt idx="61">
                  <c:v>東住吉区</c:v>
                </c:pt>
                <c:pt idx="62">
                  <c:v>堺市南区</c:v>
                </c:pt>
                <c:pt idx="63">
                  <c:v>住吉区</c:v>
                </c:pt>
                <c:pt idx="64">
                  <c:v>堺市堺区</c:v>
                </c:pt>
                <c:pt idx="65">
                  <c:v>東成区</c:v>
                </c:pt>
                <c:pt idx="66">
                  <c:v>阿倍野区</c:v>
                </c:pt>
                <c:pt idx="67">
                  <c:v>北区</c:v>
                </c:pt>
                <c:pt idx="68">
                  <c:v>都島区</c:v>
                </c:pt>
                <c:pt idx="69">
                  <c:v>西区</c:v>
                </c:pt>
                <c:pt idx="70">
                  <c:v>西成区</c:v>
                </c:pt>
                <c:pt idx="71">
                  <c:v>天王寺区</c:v>
                </c:pt>
                <c:pt idx="72">
                  <c:v>中央区</c:v>
                </c:pt>
                <c:pt idx="73">
                  <c:v>浪速区</c:v>
                </c:pt>
              </c:strCache>
            </c:strRef>
          </c:cat>
          <c:val>
            <c:numRef>
              <c:f>市区町村別_生活習慣病の状況!$L$5:$L$78</c:f>
              <c:numCache>
                <c:formatCode>0.0%</c:formatCode>
                <c:ptCount val="74"/>
                <c:pt idx="0">
                  <c:v>0.8401486988847584</c:v>
                </c:pt>
                <c:pt idx="1">
                  <c:v>0.83258053013193867</c:v>
                </c:pt>
                <c:pt idx="2">
                  <c:v>0.82532239155920284</c:v>
                </c:pt>
                <c:pt idx="3">
                  <c:v>0.82085413200221857</c:v>
                </c:pt>
                <c:pt idx="4">
                  <c:v>0.81927004512795343</c:v>
                </c:pt>
                <c:pt idx="5">
                  <c:v>0.81707714132886811</c:v>
                </c:pt>
                <c:pt idx="6">
                  <c:v>0.81475831538645604</c:v>
                </c:pt>
                <c:pt idx="7">
                  <c:v>0.81377615860374486</c:v>
                </c:pt>
                <c:pt idx="8">
                  <c:v>0.81284124536323099</c:v>
                </c:pt>
                <c:pt idx="9">
                  <c:v>0.81173759826511249</c:v>
                </c:pt>
                <c:pt idx="10">
                  <c:v>0.81023779461279466</c:v>
                </c:pt>
                <c:pt idx="11">
                  <c:v>0.8098840141200202</c:v>
                </c:pt>
                <c:pt idx="12">
                  <c:v>0.8089887640449438</c:v>
                </c:pt>
                <c:pt idx="13">
                  <c:v>0.80871397396342837</c:v>
                </c:pt>
                <c:pt idx="14">
                  <c:v>0.80855629316703548</c:v>
                </c:pt>
                <c:pt idx="15">
                  <c:v>0.80821509700964511</c:v>
                </c:pt>
                <c:pt idx="16">
                  <c:v>0.80716054942580495</c:v>
                </c:pt>
                <c:pt idx="17">
                  <c:v>0.80643987629616154</c:v>
                </c:pt>
                <c:pt idx="18">
                  <c:v>0.80567290283645143</c:v>
                </c:pt>
                <c:pt idx="19">
                  <c:v>0.80487077534791251</c:v>
                </c:pt>
                <c:pt idx="20">
                  <c:v>0.80446250972930899</c:v>
                </c:pt>
                <c:pt idx="21">
                  <c:v>0.8032012595119391</c:v>
                </c:pt>
                <c:pt idx="22">
                  <c:v>0.80251141552511418</c:v>
                </c:pt>
                <c:pt idx="23">
                  <c:v>0.80232085871772552</c:v>
                </c:pt>
                <c:pt idx="24">
                  <c:v>0.80162431650048249</c:v>
                </c:pt>
                <c:pt idx="25">
                  <c:v>0.80159922247746951</c:v>
                </c:pt>
                <c:pt idx="26">
                  <c:v>0.80127216653816502</c:v>
                </c:pt>
                <c:pt idx="27">
                  <c:v>0.80074236914707975</c:v>
                </c:pt>
                <c:pt idx="28">
                  <c:v>0.80052984972365593</c:v>
                </c:pt>
                <c:pt idx="29">
                  <c:v>0.80042580764602422</c:v>
                </c:pt>
                <c:pt idx="30">
                  <c:v>0.80041589239890276</c:v>
                </c:pt>
                <c:pt idx="31">
                  <c:v>0.8000739719579032</c:v>
                </c:pt>
                <c:pt idx="32">
                  <c:v>0.7994957850783897</c:v>
                </c:pt>
                <c:pt idx="33">
                  <c:v>0.79869587025581001</c:v>
                </c:pt>
                <c:pt idx="34">
                  <c:v>0.79778950012559657</c:v>
                </c:pt>
                <c:pt idx="35">
                  <c:v>0.79706152433425159</c:v>
                </c:pt>
                <c:pt idx="36">
                  <c:v>0.79679529103989533</c:v>
                </c:pt>
                <c:pt idx="37">
                  <c:v>0.79517631744453054</c:v>
                </c:pt>
                <c:pt idx="38">
                  <c:v>0.79506296839990731</c:v>
                </c:pt>
                <c:pt idx="39">
                  <c:v>0.79502196193265007</c:v>
                </c:pt>
                <c:pt idx="40">
                  <c:v>0.79497385931558939</c:v>
                </c:pt>
                <c:pt idx="41">
                  <c:v>0.79496938606652323</c:v>
                </c:pt>
                <c:pt idx="42">
                  <c:v>0.79420889348500512</c:v>
                </c:pt>
                <c:pt idx="43">
                  <c:v>0.79393223010244285</c:v>
                </c:pt>
                <c:pt idx="44">
                  <c:v>0.79331997327989312</c:v>
                </c:pt>
                <c:pt idx="45">
                  <c:v>0.7931333211745395</c:v>
                </c:pt>
                <c:pt idx="46">
                  <c:v>0.79281051221961829</c:v>
                </c:pt>
                <c:pt idx="47">
                  <c:v>0.78767594333134661</c:v>
                </c:pt>
                <c:pt idx="48">
                  <c:v>0.78636430353735509</c:v>
                </c:pt>
                <c:pt idx="49">
                  <c:v>0.78602986410156028</c:v>
                </c:pt>
                <c:pt idx="50">
                  <c:v>0.78600786275911361</c:v>
                </c:pt>
                <c:pt idx="51">
                  <c:v>0.78588098016336061</c:v>
                </c:pt>
                <c:pt idx="52">
                  <c:v>0.78500167672702881</c:v>
                </c:pt>
                <c:pt idx="53">
                  <c:v>0.78439334422032925</c:v>
                </c:pt>
                <c:pt idx="54">
                  <c:v>0.78082191780821919</c:v>
                </c:pt>
                <c:pt idx="55">
                  <c:v>0.77684797768479774</c:v>
                </c:pt>
                <c:pt idx="56">
                  <c:v>0.77363078466941992</c:v>
                </c:pt>
                <c:pt idx="57">
                  <c:v>0.77354220289340547</c:v>
                </c:pt>
                <c:pt idx="58">
                  <c:v>0.77278613407709928</c:v>
                </c:pt>
                <c:pt idx="59">
                  <c:v>0.7725702320711918</c:v>
                </c:pt>
                <c:pt idx="60">
                  <c:v>0.76990035505669452</c:v>
                </c:pt>
                <c:pt idx="61">
                  <c:v>0.76912395859631411</c:v>
                </c:pt>
                <c:pt idx="62">
                  <c:v>0.76748628081132708</c:v>
                </c:pt>
                <c:pt idx="63">
                  <c:v>0.76555041906265264</c:v>
                </c:pt>
                <c:pt idx="64">
                  <c:v>0.76276803118908387</c:v>
                </c:pt>
                <c:pt idx="65">
                  <c:v>0.76182953434138267</c:v>
                </c:pt>
                <c:pt idx="66">
                  <c:v>0.74949719487668043</c:v>
                </c:pt>
                <c:pt idx="67">
                  <c:v>0.74818221365980986</c:v>
                </c:pt>
                <c:pt idx="68">
                  <c:v>0.74566187407040163</c:v>
                </c:pt>
                <c:pt idx="69">
                  <c:v>0.73910971308740825</c:v>
                </c:pt>
                <c:pt idx="70">
                  <c:v>0.73392366412213739</c:v>
                </c:pt>
                <c:pt idx="71">
                  <c:v>0.71327081557260585</c:v>
                </c:pt>
                <c:pt idx="72">
                  <c:v>0.70921538600126111</c:v>
                </c:pt>
                <c:pt idx="73">
                  <c:v>0.69085034513144372</c:v>
                </c:pt>
              </c:numCache>
            </c:numRef>
          </c:val>
          <c:extLst>
            <c:ext xmlns:c16="http://schemas.microsoft.com/office/drawing/2014/chart" uri="{C3380CC4-5D6E-409C-BE32-E72D297353CC}">
              <c16:uniqueId val="{00000015-1A7D-4F94-AD89-5F927158D746}"/>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v>広域連合全体</c:v>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6-1A7D-4F94-AD89-5F927158D746}"/>
              </c:ext>
            </c:extLst>
          </c:dPt>
          <c:dLbls>
            <c:dLbl>
              <c:idx val="0"/>
              <c:layout>
                <c:manualLayout>
                  <c:x val="-0.17184544787077838"/>
                  <c:y val="-0.85742050861625518"/>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pPr>
                        <a:defRPr sz="800"/>
                      </a:pPr>
                      <a:t>[X 値]</a:t>
                    </a:fld>
                    <a:endParaRPr lang="ja-JP" altLang="en-US" sz="1000" baseline="0"/>
                  </a:p>
                </c:rich>
              </c:tx>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1-C920-4656-B2A9-FFBD78550AD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市区町村別_生活習慣病の状況!$T$5:$T$78</c:f>
              <c:numCache>
                <c:formatCode>0.0%</c:formatCode>
                <c:ptCount val="74"/>
                <c:pt idx="0">
                  <c:v>0.82852967746445705</c:v>
                </c:pt>
                <c:pt idx="1">
                  <c:v>0.82852967746445705</c:v>
                </c:pt>
                <c:pt idx="2">
                  <c:v>0.82852967746445705</c:v>
                </c:pt>
                <c:pt idx="3">
                  <c:v>0.82852967746445705</c:v>
                </c:pt>
                <c:pt idx="4">
                  <c:v>0.82852967746445705</c:v>
                </c:pt>
                <c:pt idx="5">
                  <c:v>0.82852967746445705</c:v>
                </c:pt>
                <c:pt idx="6">
                  <c:v>0.82852967746445705</c:v>
                </c:pt>
                <c:pt idx="7">
                  <c:v>0.82852967746445705</c:v>
                </c:pt>
                <c:pt idx="8">
                  <c:v>0.82852967746445705</c:v>
                </c:pt>
                <c:pt idx="9">
                  <c:v>0.82852967746445705</c:v>
                </c:pt>
                <c:pt idx="10">
                  <c:v>0.82852967746445705</c:v>
                </c:pt>
                <c:pt idx="11">
                  <c:v>0.82852967746445705</c:v>
                </c:pt>
                <c:pt idx="12">
                  <c:v>0.82852967746445705</c:v>
                </c:pt>
                <c:pt idx="13">
                  <c:v>0.82852967746445705</c:v>
                </c:pt>
                <c:pt idx="14">
                  <c:v>0.82852967746445705</c:v>
                </c:pt>
                <c:pt idx="15">
                  <c:v>0.82852967746445705</c:v>
                </c:pt>
                <c:pt idx="16">
                  <c:v>0.82852967746445705</c:v>
                </c:pt>
                <c:pt idx="17">
                  <c:v>0.82852967746445705</c:v>
                </c:pt>
                <c:pt idx="18">
                  <c:v>0.82852967746445705</c:v>
                </c:pt>
                <c:pt idx="19">
                  <c:v>0.82852967746445705</c:v>
                </c:pt>
                <c:pt idx="20">
                  <c:v>0.82852967746445705</c:v>
                </c:pt>
                <c:pt idx="21">
                  <c:v>0.82852967746445705</c:v>
                </c:pt>
                <c:pt idx="22">
                  <c:v>0.82852967746445705</c:v>
                </c:pt>
                <c:pt idx="23">
                  <c:v>0.82852967746445705</c:v>
                </c:pt>
                <c:pt idx="24">
                  <c:v>0.82852967746445705</c:v>
                </c:pt>
                <c:pt idx="25">
                  <c:v>0.82852967746445705</c:v>
                </c:pt>
                <c:pt idx="26">
                  <c:v>0.82852967746445705</c:v>
                </c:pt>
                <c:pt idx="27">
                  <c:v>0.82852967746445705</c:v>
                </c:pt>
                <c:pt idx="28">
                  <c:v>0.82852967746445705</c:v>
                </c:pt>
                <c:pt idx="29">
                  <c:v>0.82852967746445705</c:v>
                </c:pt>
                <c:pt idx="30">
                  <c:v>0.82852967746445705</c:v>
                </c:pt>
                <c:pt idx="31">
                  <c:v>0.82852967746445705</c:v>
                </c:pt>
                <c:pt idx="32">
                  <c:v>0.82852967746445705</c:v>
                </c:pt>
                <c:pt idx="33">
                  <c:v>0.82852967746445705</c:v>
                </c:pt>
                <c:pt idx="34">
                  <c:v>0.82852967746445705</c:v>
                </c:pt>
                <c:pt idx="35">
                  <c:v>0.82852967746445705</c:v>
                </c:pt>
                <c:pt idx="36">
                  <c:v>0.82852967746445705</c:v>
                </c:pt>
                <c:pt idx="37">
                  <c:v>0.82852967746445705</c:v>
                </c:pt>
                <c:pt idx="38">
                  <c:v>0.82852967746445705</c:v>
                </c:pt>
                <c:pt idx="39">
                  <c:v>0.82852967746445705</c:v>
                </c:pt>
                <c:pt idx="40">
                  <c:v>0.82852967746445705</c:v>
                </c:pt>
                <c:pt idx="41">
                  <c:v>0.82852967746445705</c:v>
                </c:pt>
                <c:pt idx="42">
                  <c:v>0.82852967746445705</c:v>
                </c:pt>
                <c:pt idx="43">
                  <c:v>0.82852967746445705</c:v>
                </c:pt>
                <c:pt idx="44">
                  <c:v>0.82852967746445705</c:v>
                </c:pt>
                <c:pt idx="45">
                  <c:v>0.82852967746445705</c:v>
                </c:pt>
                <c:pt idx="46">
                  <c:v>0.82852967746445705</c:v>
                </c:pt>
                <c:pt idx="47">
                  <c:v>0.82852967746445705</c:v>
                </c:pt>
                <c:pt idx="48">
                  <c:v>0.82852967746445705</c:v>
                </c:pt>
                <c:pt idx="49">
                  <c:v>0.82852967746445705</c:v>
                </c:pt>
                <c:pt idx="50">
                  <c:v>0.82852967746445705</c:v>
                </c:pt>
                <c:pt idx="51">
                  <c:v>0.82852967746445705</c:v>
                </c:pt>
                <c:pt idx="52">
                  <c:v>0.82852967746445705</c:v>
                </c:pt>
                <c:pt idx="53">
                  <c:v>0.82852967746445705</c:v>
                </c:pt>
                <c:pt idx="54">
                  <c:v>0.82852967746445705</c:v>
                </c:pt>
                <c:pt idx="55">
                  <c:v>0.82852967746445705</c:v>
                </c:pt>
                <c:pt idx="56">
                  <c:v>0.82852967746445705</c:v>
                </c:pt>
                <c:pt idx="57">
                  <c:v>0.82852967746445705</c:v>
                </c:pt>
                <c:pt idx="58">
                  <c:v>0.82852967746445705</c:v>
                </c:pt>
                <c:pt idx="59">
                  <c:v>0.82852967746445705</c:v>
                </c:pt>
                <c:pt idx="60">
                  <c:v>0.82852967746445705</c:v>
                </c:pt>
                <c:pt idx="61">
                  <c:v>0.82852967746445705</c:v>
                </c:pt>
                <c:pt idx="62">
                  <c:v>0.82852967746445705</c:v>
                </c:pt>
                <c:pt idx="63">
                  <c:v>0.82852967746445705</c:v>
                </c:pt>
                <c:pt idx="64">
                  <c:v>0.82852967746445705</c:v>
                </c:pt>
                <c:pt idx="65">
                  <c:v>0.82852967746445705</c:v>
                </c:pt>
                <c:pt idx="66">
                  <c:v>0.82852967746445705</c:v>
                </c:pt>
                <c:pt idx="67">
                  <c:v>0.82852967746445705</c:v>
                </c:pt>
                <c:pt idx="68">
                  <c:v>0.82852967746445705</c:v>
                </c:pt>
                <c:pt idx="69">
                  <c:v>0.82852967746445705</c:v>
                </c:pt>
                <c:pt idx="70">
                  <c:v>0.82852967746445705</c:v>
                </c:pt>
                <c:pt idx="71">
                  <c:v>0.82852967746445705</c:v>
                </c:pt>
                <c:pt idx="72">
                  <c:v>0.82852967746445705</c:v>
                </c:pt>
                <c:pt idx="73">
                  <c:v>0.82852967746445705</c:v>
                </c:pt>
              </c:numCache>
            </c:numRef>
          </c:xVal>
          <c:yVal>
            <c:numRef>
              <c:f>市区町村別_生活習慣病の状況!$Z$5:$Z$78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7-1A7D-4F94-AD89-5F927158D746}"/>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nextTo"/>
        <c:spPr>
          <a:ln>
            <a:solidFill>
              <a:srgbClr val="7F7F7F"/>
            </a:solidFill>
          </a:ln>
        </c:spPr>
        <c:crossAx val="383360352"/>
        <c:crossesAt val="0"/>
        <c:auto val="1"/>
        <c:lblAlgn val="ctr"/>
        <c:lblOffset val="100"/>
        <c:noMultiLvlLbl val="0"/>
      </c:catAx>
      <c:valAx>
        <c:axId val="383360352"/>
        <c:scaling>
          <c:orientation val="minMax"/>
          <c:min val="0"/>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90969260890846804"/>
              <c:y val="2.4555603780864198E-2"/>
            </c:manualLayout>
          </c:layout>
          <c:overlay val="0"/>
        </c:title>
        <c:numFmt formatCode="0.0%"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0.0%"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586587911547"/>
          <c:y val="7.2786570031507569E-2"/>
          <c:w val="0.78934432367149765"/>
          <c:h val="0.89056471836419748"/>
        </c:manualLayout>
      </c:layout>
      <c:barChart>
        <c:barDir val="bar"/>
        <c:grouping val="clustered"/>
        <c:varyColors val="0"/>
        <c:ser>
          <c:idx val="0"/>
          <c:order val="0"/>
          <c:tx>
            <c:strRef>
              <c:f>市区町村別_生活習慣病の状況!$N$4</c:f>
              <c:strCache>
                <c:ptCount val="1"/>
                <c:pt idx="0">
                  <c:v>前年度との差分(生活習慣病患者割合)</c:v>
                </c:pt>
              </c:strCache>
            </c:strRef>
          </c:tx>
          <c:spPr>
            <a:solidFill>
              <a:schemeClr val="accent1"/>
            </a:solidFill>
            <a:ln>
              <a:noFill/>
            </a:ln>
          </c:spPr>
          <c:invertIfNegative val="0"/>
          <c:dLbls>
            <c:dLbl>
              <c:idx val="3"/>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8D-4CAC-B826-D6B6624E1EAF}"/>
                </c:ext>
              </c:extLst>
            </c:dLbl>
            <c:dLbl>
              <c:idx val="5"/>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8D-4CAC-B826-D6B6624E1EAF}"/>
                </c:ext>
              </c:extLst>
            </c:dLbl>
            <c:dLbl>
              <c:idx val="6"/>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8D-4CAC-B826-D6B6624E1EAF}"/>
                </c:ext>
              </c:extLst>
            </c:dLbl>
            <c:dLbl>
              <c:idx val="13"/>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8D-4CAC-B826-D6B6624E1EAF}"/>
                </c:ext>
              </c:extLst>
            </c:dLbl>
            <c:dLbl>
              <c:idx val="19"/>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8D-4CAC-B826-D6B6624E1EAF}"/>
                </c:ext>
              </c:extLst>
            </c:dLbl>
            <c:dLbl>
              <c:idx val="31"/>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8D-4CAC-B826-D6B6624E1EAF}"/>
                </c:ext>
              </c:extLst>
            </c:dLbl>
            <c:dLbl>
              <c:idx val="38"/>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8D-4CAC-B826-D6B6624E1EAF}"/>
                </c:ext>
              </c:extLst>
            </c:dLbl>
            <c:dLbl>
              <c:idx val="44"/>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8D-4CAC-B826-D6B6624E1EAF}"/>
                </c:ext>
              </c:extLst>
            </c:dLbl>
            <c:dLbl>
              <c:idx val="65"/>
              <c:layout>
                <c:manualLayout>
                  <c:x val="-7.745435468508031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8D-4CAC-B826-D6B6624E1EAF}"/>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市区町村別_生活習慣病の状況!$K$5:$K$78</c:f>
              <c:strCache>
                <c:ptCount val="74"/>
                <c:pt idx="0">
                  <c:v>田尻町</c:v>
                </c:pt>
                <c:pt idx="1">
                  <c:v>泉佐野市</c:v>
                </c:pt>
                <c:pt idx="2">
                  <c:v>太子町</c:v>
                </c:pt>
                <c:pt idx="3">
                  <c:v>高槻市</c:v>
                </c:pt>
                <c:pt idx="4">
                  <c:v>枚方市</c:v>
                </c:pt>
                <c:pt idx="5">
                  <c:v>東大阪市</c:v>
                </c:pt>
                <c:pt idx="6">
                  <c:v>岸和田市</c:v>
                </c:pt>
                <c:pt idx="7">
                  <c:v>松原市</c:v>
                </c:pt>
                <c:pt idx="8">
                  <c:v>八尾市</c:v>
                </c:pt>
                <c:pt idx="9">
                  <c:v>貝塚市</c:v>
                </c:pt>
                <c:pt idx="10">
                  <c:v>池田市</c:v>
                </c:pt>
                <c:pt idx="11">
                  <c:v>岬町</c:v>
                </c:pt>
                <c:pt idx="12">
                  <c:v>摂津市</c:v>
                </c:pt>
                <c:pt idx="13">
                  <c:v>柏原市</c:v>
                </c:pt>
                <c:pt idx="14">
                  <c:v>交野市</c:v>
                </c:pt>
                <c:pt idx="15">
                  <c:v>守口市</c:v>
                </c:pt>
                <c:pt idx="16">
                  <c:v>寝屋川市</c:v>
                </c:pt>
                <c:pt idx="17">
                  <c:v>大阪狭山市</c:v>
                </c:pt>
                <c:pt idx="18">
                  <c:v>熊取町</c:v>
                </c:pt>
                <c:pt idx="19">
                  <c:v>四條畷市</c:v>
                </c:pt>
                <c:pt idx="20">
                  <c:v>泉南市</c:v>
                </c:pt>
                <c:pt idx="21">
                  <c:v>阪南市</c:v>
                </c:pt>
                <c:pt idx="22">
                  <c:v>堺市美原区</c:v>
                </c:pt>
                <c:pt idx="23">
                  <c:v>平野区</c:v>
                </c:pt>
                <c:pt idx="24">
                  <c:v>泉大津市</c:v>
                </c:pt>
                <c:pt idx="25">
                  <c:v>門真市</c:v>
                </c:pt>
                <c:pt idx="26">
                  <c:v>高石市</c:v>
                </c:pt>
                <c:pt idx="27">
                  <c:v>大阪市</c:v>
                </c:pt>
                <c:pt idx="28">
                  <c:v>羽曳野市</c:v>
                </c:pt>
                <c:pt idx="29">
                  <c:v>大東市</c:v>
                </c:pt>
                <c:pt idx="30">
                  <c:v>茨木市</c:v>
                </c:pt>
                <c:pt idx="31">
                  <c:v>吹田市</c:v>
                </c:pt>
                <c:pt idx="32">
                  <c:v>堺市</c:v>
                </c:pt>
                <c:pt idx="33">
                  <c:v>豊能町</c:v>
                </c:pt>
                <c:pt idx="34">
                  <c:v>河内長野市</c:v>
                </c:pt>
                <c:pt idx="35">
                  <c:v>忠岡町</c:v>
                </c:pt>
                <c:pt idx="36">
                  <c:v>西淀川区</c:v>
                </c:pt>
                <c:pt idx="37">
                  <c:v>豊中市</c:v>
                </c:pt>
                <c:pt idx="38">
                  <c:v>東淀川区</c:v>
                </c:pt>
                <c:pt idx="39">
                  <c:v>大正区</c:v>
                </c:pt>
                <c:pt idx="40">
                  <c:v>鶴見区</c:v>
                </c:pt>
                <c:pt idx="41">
                  <c:v>藤井寺市</c:v>
                </c:pt>
                <c:pt idx="42">
                  <c:v>島本町</c:v>
                </c:pt>
                <c:pt idx="43">
                  <c:v>能勢町</c:v>
                </c:pt>
                <c:pt idx="44">
                  <c:v>和泉市</c:v>
                </c:pt>
                <c:pt idx="45">
                  <c:v>富田林市</c:v>
                </c:pt>
                <c:pt idx="46">
                  <c:v>箕面市</c:v>
                </c:pt>
                <c:pt idx="47">
                  <c:v>堺市中区</c:v>
                </c:pt>
                <c:pt idx="48">
                  <c:v>港区</c:v>
                </c:pt>
                <c:pt idx="49">
                  <c:v>堺市東区</c:v>
                </c:pt>
                <c:pt idx="50">
                  <c:v>此花区</c:v>
                </c:pt>
                <c:pt idx="51">
                  <c:v>河南町</c:v>
                </c:pt>
                <c:pt idx="52">
                  <c:v>堺市西区</c:v>
                </c:pt>
                <c:pt idx="53">
                  <c:v>住之江区</c:v>
                </c:pt>
                <c:pt idx="54">
                  <c:v>千早赤阪村</c:v>
                </c:pt>
                <c:pt idx="55">
                  <c:v>堺市北区</c:v>
                </c:pt>
                <c:pt idx="56">
                  <c:v>淀川区</c:v>
                </c:pt>
                <c:pt idx="57">
                  <c:v>生野区</c:v>
                </c:pt>
                <c:pt idx="58">
                  <c:v>福島区</c:v>
                </c:pt>
                <c:pt idx="59">
                  <c:v>城東区</c:v>
                </c:pt>
                <c:pt idx="60">
                  <c:v>旭区</c:v>
                </c:pt>
                <c:pt idx="61">
                  <c:v>東住吉区</c:v>
                </c:pt>
                <c:pt idx="62">
                  <c:v>堺市南区</c:v>
                </c:pt>
                <c:pt idx="63">
                  <c:v>住吉区</c:v>
                </c:pt>
                <c:pt idx="64">
                  <c:v>堺市堺区</c:v>
                </c:pt>
                <c:pt idx="65">
                  <c:v>東成区</c:v>
                </c:pt>
                <c:pt idx="66">
                  <c:v>阿倍野区</c:v>
                </c:pt>
                <c:pt idx="67">
                  <c:v>北区</c:v>
                </c:pt>
                <c:pt idx="68">
                  <c:v>都島区</c:v>
                </c:pt>
                <c:pt idx="69">
                  <c:v>西区</c:v>
                </c:pt>
                <c:pt idx="70">
                  <c:v>西成区</c:v>
                </c:pt>
                <c:pt idx="71">
                  <c:v>天王寺区</c:v>
                </c:pt>
                <c:pt idx="72">
                  <c:v>中央区</c:v>
                </c:pt>
                <c:pt idx="73">
                  <c:v>浪速区</c:v>
                </c:pt>
              </c:strCache>
            </c:strRef>
          </c:cat>
          <c:val>
            <c:numRef>
              <c:f>市区町村別_生活習慣病の状況!$N$5:$N$78</c:f>
              <c:numCache>
                <c:formatCode>General</c:formatCode>
                <c:ptCount val="74"/>
                <c:pt idx="0">
                  <c:v>1.5000000000000013</c:v>
                </c:pt>
                <c:pt idx="1">
                  <c:v>0.70000000000000062</c:v>
                </c:pt>
                <c:pt idx="2">
                  <c:v>0.30000000000000027</c:v>
                </c:pt>
                <c:pt idx="3">
                  <c:v>0.10000000000000009</c:v>
                </c:pt>
                <c:pt idx="4">
                  <c:v>0.40000000000000036</c:v>
                </c:pt>
                <c:pt idx="5">
                  <c:v>0.10000000000000009</c:v>
                </c:pt>
                <c:pt idx="6">
                  <c:v>0.10000000000000009</c:v>
                </c:pt>
                <c:pt idx="7">
                  <c:v>-0.60000000000000053</c:v>
                </c:pt>
                <c:pt idx="8">
                  <c:v>0.19999999999998908</c:v>
                </c:pt>
                <c:pt idx="9">
                  <c:v>-0.29999999999998916</c:v>
                </c:pt>
                <c:pt idx="10">
                  <c:v>0.50000000000000044</c:v>
                </c:pt>
                <c:pt idx="11">
                  <c:v>0.50000000000000044</c:v>
                </c:pt>
                <c:pt idx="12">
                  <c:v>0.20000000000000018</c:v>
                </c:pt>
                <c:pt idx="13">
                  <c:v>0.10000000000000009</c:v>
                </c:pt>
                <c:pt idx="14">
                  <c:v>-0.10000000000000009</c:v>
                </c:pt>
                <c:pt idx="15">
                  <c:v>-0.59999999999998943</c:v>
                </c:pt>
                <c:pt idx="16">
                  <c:v>0.40000000000000036</c:v>
                </c:pt>
                <c:pt idx="17">
                  <c:v>0.30000000000000027</c:v>
                </c:pt>
                <c:pt idx="18">
                  <c:v>-0.20000000000000018</c:v>
                </c:pt>
                <c:pt idx="19">
                  <c:v>0.10000000000000009</c:v>
                </c:pt>
                <c:pt idx="20">
                  <c:v>-0.20000000000000018</c:v>
                </c:pt>
                <c:pt idx="21">
                  <c:v>-0.60000000000000053</c:v>
                </c:pt>
                <c:pt idx="22">
                  <c:v>0</c:v>
                </c:pt>
                <c:pt idx="23">
                  <c:v>-0.10000000000000009</c:v>
                </c:pt>
                <c:pt idx="24">
                  <c:v>-0.9000000000000008</c:v>
                </c:pt>
                <c:pt idx="25">
                  <c:v>0</c:v>
                </c:pt>
                <c:pt idx="26">
                  <c:v>-0.50000000000000044</c:v>
                </c:pt>
                <c:pt idx="27">
                  <c:v>-0.20000000000000018</c:v>
                </c:pt>
                <c:pt idx="28">
                  <c:v>0.30000000000000027</c:v>
                </c:pt>
                <c:pt idx="29">
                  <c:v>0.20000000000000018</c:v>
                </c:pt>
                <c:pt idx="30">
                  <c:v>0</c:v>
                </c:pt>
                <c:pt idx="31">
                  <c:v>0.10000000000000009</c:v>
                </c:pt>
                <c:pt idx="32">
                  <c:v>0.20000000000000018</c:v>
                </c:pt>
                <c:pt idx="33">
                  <c:v>0.9000000000000008</c:v>
                </c:pt>
                <c:pt idx="34">
                  <c:v>0</c:v>
                </c:pt>
                <c:pt idx="35">
                  <c:v>0</c:v>
                </c:pt>
                <c:pt idx="36">
                  <c:v>0.30000000000000027</c:v>
                </c:pt>
                <c:pt idx="37">
                  <c:v>0.30000000000000027</c:v>
                </c:pt>
                <c:pt idx="38">
                  <c:v>0.10000000000000009</c:v>
                </c:pt>
                <c:pt idx="39">
                  <c:v>-0.30000000000000027</c:v>
                </c:pt>
                <c:pt idx="40">
                  <c:v>-0.20000000000000018</c:v>
                </c:pt>
                <c:pt idx="41">
                  <c:v>0.50000000000000044</c:v>
                </c:pt>
                <c:pt idx="42">
                  <c:v>-0.50000000000000044</c:v>
                </c:pt>
                <c:pt idx="43">
                  <c:v>0.80000000000000071</c:v>
                </c:pt>
                <c:pt idx="44">
                  <c:v>0.10000000000000009</c:v>
                </c:pt>
                <c:pt idx="45">
                  <c:v>0.20000000000000018</c:v>
                </c:pt>
                <c:pt idx="46">
                  <c:v>0</c:v>
                </c:pt>
                <c:pt idx="47">
                  <c:v>0.50000000000000044</c:v>
                </c:pt>
                <c:pt idx="48">
                  <c:v>0</c:v>
                </c:pt>
                <c:pt idx="49">
                  <c:v>0.30000000000000027</c:v>
                </c:pt>
                <c:pt idx="50">
                  <c:v>-1.2000000000000011</c:v>
                </c:pt>
                <c:pt idx="51">
                  <c:v>-0.20000000000000018</c:v>
                </c:pt>
                <c:pt idx="52">
                  <c:v>0.60000000000000053</c:v>
                </c:pt>
                <c:pt idx="53">
                  <c:v>-0.60000000000000053</c:v>
                </c:pt>
                <c:pt idx="54">
                  <c:v>0.40000000000000036</c:v>
                </c:pt>
                <c:pt idx="55">
                  <c:v>-0.10000000000000009</c:v>
                </c:pt>
                <c:pt idx="56">
                  <c:v>-0.50000000000000044</c:v>
                </c:pt>
                <c:pt idx="57">
                  <c:v>-0.10000000000000009</c:v>
                </c:pt>
                <c:pt idx="58">
                  <c:v>0</c:v>
                </c:pt>
                <c:pt idx="59">
                  <c:v>0</c:v>
                </c:pt>
                <c:pt idx="60">
                  <c:v>-0.30000000000000027</c:v>
                </c:pt>
                <c:pt idx="61">
                  <c:v>-0.60000000000000053</c:v>
                </c:pt>
                <c:pt idx="62">
                  <c:v>0.20000000000000018</c:v>
                </c:pt>
                <c:pt idx="63">
                  <c:v>-0.30000000000000027</c:v>
                </c:pt>
                <c:pt idx="64">
                  <c:v>0</c:v>
                </c:pt>
                <c:pt idx="65">
                  <c:v>0.10000000000000009</c:v>
                </c:pt>
                <c:pt idx="66">
                  <c:v>0.20000000000000018</c:v>
                </c:pt>
                <c:pt idx="67">
                  <c:v>-0.60000000000000053</c:v>
                </c:pt>
                <c:pt idx="68">
                  <c:v>0</c:v>
                </c:pt>
                <c:pt idx="69">
                  <c:v>-0.10000000000000009</c:v>
                </c:pt>
                <c:pt idx="70">
                  <c:v>-1.0000000000000009</c:v>
                </c:pt>
                <c:pt idx="71">
                  <c:v>-0.30000000000000027</c:v>
                </c:pt>
                <c:pt idx="72">
                  <c:v>-0.60000000000000053</c:v>
                </c:pt>
                <c:pt idx="73">
                  <c:v>-0.80000000000000071</c:v>
                </c:pt>
              </c:numCache>
            </c:numRef>
          </c:val>
          <c:extLst>
            <c:ext xmlns:c16="http://schemas.microsoft.com/office/drawing/2014/chart" uri="{C3380CC4-5D6E-409C-BE32-E72D297353CC}">
              <c16:uniqueId val="{00000000-7FBF-4BD3-89E0-E0D3DAF5461D}"/>
            </c:ext>
          </c:extLst>
        </c:ser>
        <c:dLbls>
          <c:dLblPos val="outEnd"/>
          <c:showLegendKey val="0"/>
          <c:showVal val="1"/>
          <c:showCatName val="0"/>
          <c:showSerName val="0"/>
          <c:showPercent val="0"/>
          <c:showBubbleSize val="0"/>
        </c:dLbls>
        <c:gapWidth val="150"/>
        <c:axId val="383347472"/>
        <c:axId val="383360352"/>
      </c:barChart>
      <c:scatterChart>
        <c:scatterStyle val="lineMarker"/>
        <c:varyColors val="0"/>
        <c:ser>
          <c:idx val="1"/>
          <c:order val="1"/>
          <c:tx>
            <c:strRef>
              <c:f>市区町村別_生活習慣病の状況!$B$79</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01-7FBF-4BD3-89E0-E0D3DAF5461D}"/>
              </c:ext>
            </c:extLst>
          </c:dPt>
          <c:dLbls>
            <c:dLbl>
              <c:idx val="0"/>
              <c:layout>
                <c:manualLayout>
                  <c:x val="9.7270959849736119E-2"/>
                  <c:y val="-0.85692853009259262"/>
                </c:manualLayout>
              </c:layout>
              <c:tx>
                <c:rich>
                  <a:bodyPr/>
                  <a:lstStyle/>
                  <a:p>
                    <a:pPr>
                      <a:defRPr sz="800"/>
                    </a:pPr>
                    <a:fld id="{CC6698B2-3213-4553-BF3D-285B83313B30}" type="SERIESNAME">
                      <a:rPr lang="ja-JP" altLang="en-US" sz="1000"/>
                      <a:pPr>
                        <a:defRPr sz="800"/>
                      </a:pPr>
                      <a:t>[系列名]</a:t>
                    </a:fld>
                    <a:r>
                      <a:rPr lang="ja-JP" altLang="en-US" sz="1000" baseline="0"/>
                      <a:t>
</a:t>
                    </a:r>
                    <a:fld id="{77901543-651B-4857-8C8F-E039C9952428}" type="XVALUE">
                      <a:rPr lang="en-US" altLang="ja-JP" sz="1000" baseline="0">
                        <a:solidFill>
                          <a:sysClr val="windowText" lastClr="000000"/>
                        </a:solidFill>
                      </a:rPr>
                      <a:pPr>
                        <a:defRPr sz="800"/>
                      </a:pPr>
                      <a:t>[X 値]</a:t>
                    </a:fld>
                    <a:endParaRPr lang="ja-JP" altLang="en-US" sz="1000" baseline="0"/>
                  </a:p>
                </c:rich>
              </c:tx>
              <c:spPr/>
              <c:showLegendKey val="0"/>
              <c:showVal val="0"/>
              <c:showCatName val="1"/>
              <c:showSerName val="1"/>
              <c:showPercent val="0"/>
              <c:showBubbleSize val="0"/>
              <c:separator>
</c:separator>
              <c:extLst>
                <c:ext xmlns:c15="http://schemas.microsoft.com/office/drawing/2012/chart" uri="{CE6537A1-D6FC-4f65-9D91-7224C49458BB}">
                  <c15:layout>
                    <c:manualLayout>
                      <c:w val="0.16628732256485559"/>
                      <c:h val="4.79761445473251E-2"/>
                    </c:manualLayout>
                  </c15:layout>
                  <c15:dlblFieldTable/>
                  <c15:showDataLabelsRange val="0"/>
                </c:ext>
                <c:ext xmlns:c16="http://schemas.microsoft.com/office/drawing/2014/chart" uri="{C3380CC4-5D6E-409C-BE32-E72D297353CC}">
                  <c16:uniqueId val="{00000002-7FBF-4BD3-89E0-E0D3DAF546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市区町村別_生活習慣病の状況!$V$5:$V$78</c:f>
              <c:numCache>
                <c:formatCode>General</c:formatCode>
                <c:ptCount val="74"/>
                <c:pt idx="0">
                  <c:v>0.20000000000000018</c:v>
                </c:pt>
                <c:pt idx="1">
                  <c:v>0.20000000000000018</c:v>
                </c:pt>
                <c:pt idx="2">
                  <c:v>0.20000000000000018</c:v>
                </c:pt>
                <c:pt idx="3">
                  <c:v>0.20000000000000018</c:v>
                </c:pt>
                <c:pt idx="4">
                  <c:v>0.20000000000000018</c:v>
                </c:pt>
                <c:pt idx="5">
                  <c:v>0.20000000000000018</c:v>
                </c:pt>
                <c:pt idx="6">
                  <c:v>0.20000000000000018</c:v>
                </c:pt>
                <c:pt idx="7">
                  <c:v>0.20000000000000018</c:v>
                </c:pt>
                <c:pt idx="8">
                  <c:v>0.20000000000000018</c:v>
                </c:pt>
                <c:pt idx="9">
                  <c:v>0.20000000000000018</c:v>
                </c:pt>
                <c:pt idx="10">
                  <c:v>0.20000000000000018</c:v>
                </c:pt>
                <c:pt idx="11">
                  <c:v>0.20000000000000018</c:v>
                </c:pt>
                <c:pt idx="12">
                  <c:v>0.20000000000000018</c:v>
                </c:pt>
                <c:pt idx="13">
                  <c:v>0.20000000000000018</c:v>
                </c:pt>
                <c:pt idx="14">
                  <c:v>0.20000000000000018</c:v>
                </c:pt>
                <c:pt idx="15">
                  <c:v>0.20000000000000018</c:v>
                </c:pt>
                <c:pt idx="16">
                  <c:v>0.20000000000000018</c:v>
                </c:pt>
                <c:pt idx="17">
                  <c:v>0.20000000000000018</c:v>
                </c:pt>
                <c:pt idx="18">
                  <c:v>0.20000000000000018</c:v>
                </c:pt>
                <c:pt idx="19">
                  <c:v>0.20000000000000018</c:v>
                </c:pt>
                <c:pt idx="20">
                  <c:v>0.20000000000000018</c:v>
                </c:pt>
                <c:pt idx="21">
                  <c:v>0.20000000000000018</c:v>
                </c:pt>
                <c:pt idx="22">
                  <c:v>0.20000000000000018</c:v>
                </c:pt>
                <c:pt idx="23">
                  <c:v>0.20000000000000018</c:v>
                </c:pt>
                <c:pt idx="24">
                  <c:v>0.20000000000000018</c:v>
                </c:pt>
                <c:pt idx="25">
                  <c:v>0.20000000000000018</c:v>
                </c:pt>
                <c:pt idx="26">
                  <c:v>0.20000000000000018</c:v>
                </c:pt>
                <c:pt idx="27">
                  <c:v>0.20000000000000018</c:v>
                </c:pt>
                <c:pt idx="28">
                  <c:v>0.20000000000000018</c:v>
                </c:pt>
                <c:pt idx="29">
                  <c:v>0.20000000000000018</c:v>
                </c:pt>
                <c:pt idx="30">
                  <c:v>0.20000000000000018</c:v>
                </c:pt>
                <c:pt idx="31">
                  <c:v>0.20000000000000018</c:v>
                </c:pt>
                <c:pt idx="32">
                  <c:v>0.20000000000000018</c:v>
                </c:pt>
                <c:pt idx="33">
                  <c:v>0.20000000000000018</c:v>
                </c:pt>
                <c:pt idx="34">
                  <c:v>0.20000000000000018</c:v>
                </c:pt>
                <c:pt idx="35">
                  <c:v>0.20000000000000018</c:v>
                </c:pt>
                <c:pt idx="36">
                  <c:v>0.20000000000000018</c:v>
                </c:pt>
                <c:pt idx="37">
                  <c:v>0.20000000000000018</c:v>
                </c:pt>
                <c:pt idx="38">
                  <c:v>0.20000000000000018</c:v>
                </c:pt>
                <c:pt idx="39">
                  <c:v>0.20000000000000018</c:v>
                </c:pt>
                <c:pt idx="40">
                  <c:v>0.20000000000000018</c:v>
                </c:pt>
                <c:pt idx="41">
                  <c:v>0.20000000000000018</c:v>
                </c:pt>
                <c:pt idx="42">
                  <c:v>0.20000000000000018</c:v>
                </c:pt>
                <c:pt idx="43">
                  <c:v>0.20000000000000018</c:v>
                </c:pt>
                <c:pt idx="44">
                  <c:v>0.20000000000000018</c:v>
                </c:pt>
                <c:pt idx="45">
                  <c:v>0.20000000000000018</c:v>
                </c:pt>
                <c:pt idx="46">
                  <c:v>0.20000000000000018</c:v>
                </c:pt>
                <c:pt idx="47">
                  <c:v>0.20000000000000018</c:v>
                </c:pt>
                <c:pt idx="48">
                  <c:v>0.20000000000000018</c:v>
                </c:pt>
                <c:pt idx="49">
                  <c:v>0.20000000000000018</c:v>
                </c:pt>
                <c:pt idx="50">
                  <c:v>0.20000000000000018</c:v>
                </c:pt>
                <c:pt idx="51">
                  <c:v>0.20000000000000018</c:v>
                </c:pt>
                <c:pt idx="52">
                  <c:v>0.20000000000000018</c:v>
                </c:pt>
                <c:pt idx="53">
                  <c:v>0.20000000000000018</c:v>
                </c:pt>
                <c:pt idx="54">
                  <c:v>0.20000000000000018</c:v>
                </c:pt>
                <c:pt idx="55">
                  <c:v>0.20000000000000018</c:v>
                </c:pt>
                <c:pt idx="56">
                  <c:v>0.20000000000000018</c:v>
                </c:pt>
                <c:pt idx="57">
                  <c:v>0.20000000000000018</c:v>
                </c:pt>
                <c:pt idx="58">
                  <c:v>0.20000000000000018</c:v>
                </c:pt>
                <c:pt idx="59">
                  <c:v>0.20000000000000018</c:v>
                </c:pt>
                <c:pt idx="60">
                  <c:v>0.20000000000000018</c:v>
                </c:pt>
                <c:pt idx="61">
                  <c:v>0.20000000000000018</c:v>
                </c:pt>
                <c:pt idx="62">
                  <c:v>0.20000000000000018</c:v>
                </c:pt>
                <c:pt idx="63">
                  <c:v>0.20000000000000018</c:v>
                </c:pt>
                <c:pt idx="64">
                  <c:v>0.20000000000000018</c:v>
                </c:pt>
                <c:pt idx="65">
                  <c:v>0.20000000000000018</c:v>
                </c:pt>
                <c:pt idx="66">
                  <c:v>0.20000000000000018</c:v>
                </c:pt>
                <c:pt idx="67">
                  <c:v>0.20000000000000018</c:v>
                </c:pt>
                <c:pt idx="68">
                  <c:v>0.20000000000000018</c:v>
                </c:pt>
                <c:pt idx="69">
                  <c:v>0.20000000000000018</c:v>
                </c:pt>
                <c:pt idx="70">
                  <c:v>0.20000000000000018</c:v>
                </c:pt>
                <c:pt idx="71">
                  <c:v>0.20000000000000018</c:v>
                </c:pt>
                <c:pt idx="72">
                  <c:v>0.20000000000000018</c:v>
                </c:pt>
                <c:pt idx="73">
                  <c:v>0.20000000000000018</c:v>
                </c:pt>
              </c:numCache>
            </c:numRef>
          </c:xVal>
          <c:yVal>
            <c:numRef>
              <c:f>市区町村別_生活習慣病の状況!$Z$5:$Z$78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03-7FBF-4BD3-89E0-E0D3DAF5461D}"/>
            </c:ext>
          </c:extLst>
        </c:ser>
        <c:dLbls>
          <c:showLegendKey val="0"/>
          <c:showVal val="1"/>
          <c:showCatName val="0"/>
          <c:showSerName val="0"/>
          <c:showPercent val="0"/>
          <c:showBubbleSize val="0"/>
        </c:dLbls>
        <c:axId val="383331232"/>
        <c:axId val="383359792"/>
      </c:scatterChart>
      <c:catAx>
        <c:axId val="383347472"/>
        <c:scaling>
          <c:orientation val="maxMin"/>
        </c:scaling>
        <c:delete val="0"/>
        <c:axPos val="l"/>
        <c:numFmt formatCode="General" sourceLinked="0"/>
        <c:majorTickMark val="none"/>
        <c:minorTickMark val="none"/>
        <c:tickLblPos val="low"/>
        <c:spPr>
          <a:ln>
            <a:solidFill>
              <a:srgbClr val="7F7F7F"/>
            </a:solidFill>
          </a:ln>
        </c:spPr>
        <c:crossAx val="383360352"/>
        <c:crossesAt val="0"/>
        <c:auto val="1"/>
        <c:lblAlgn val="ctr"/>
        <c:lblOffset val="100"/>
        <c:noMultiLvlLbl val="0"/>
      </c:catAx>
      <c:valAx>
        <c:axId val="383360352"/>
        <c:scaling>
          <c:orientation val="minMax"/>
        </c:scaling>
        <c:delete val="0"/>
        <c:axPos val="t"/>
        <c:majorGridlines>
          <c:spPr>
            <a:ln>
              <a:solidFill>
                <a:srgbClr val="D9D9D9"/>
              </a:solidFill>
            </a:ln>
          </c:spPr>
        </c:majorGridlines>
        <c:title>
          <c:tx>
            <c:rich>
              <a:bodyPr/>
              <a:lstStyle/>
              <a:p>
                <a:pPr>
                  <a:defRPr/>
                </a:pPr>
                <a:r>
                  <a:rPr lang="en-US" altLang="ja-JP"/>
                  <a:t>(pt)</a:t>
                </a:r>
                <a:endParaRPr lang="ja-JP"/>
              </a:p>
            </c:rich>
          </c:tx>
          <c:layout>
            <c:manualLayout>
              <c:xMode val="edge"/>
              <c:yMode val="edge"/>
              <c:x val="0.90969260890846804"/>
              <c:y val="2.4555603780864198E-2"/>
            </c:manualLayout>
          </c:layout>
          <c:overlay val="0"/>
        </c:title>
        <c:numFmt formatCode="#,##0.0_ ;[Red]\-#,##0.0\ " sourceLinked="0"/>
        <c:majorTickMark val="out"/>
        <c:minorTickMark val="none"/>
        <c:tickLblPos val="nextTo"/>
        <c:spPr>
          <a:ln>
            <a:solidFill>
              <a:srgbClr val="7F7F7F"/>
            </a:solidFill>
          </a:ln>
        </c:spPr>
        <c:crossAx val="383347472"/>
        <c:crosses val="autoZero"/>
        <c:crossBetween val="between"/>
      </c:valAx>
      <c:valAx>
        <c:axId val="383359792"/>
        <c:scaling>
          <c:orientation val="minMax"/>
          <c:max val="50"/>
          <c:min val="0"/>
        </c:scaling>
        <c:delete val="1"/>
        <c:axPos val="r"/>
        <c:numFmt formatCode="General" sourceLinked="1"/>
        <c:majorTickMark val="out"/>
        <c:minorTickMark val="none"/>
        <c:tickLblPos val="nextTo"/>
        <c:crossAx val="383331232"/>
        <c:crosses val="max"/>
        <c:crossBetween val="midCat"/>
      </c:valAx>
      <c:valAx>
        <c:axId val="383331232"/>
        <c:scaling>
          <c:orientation val="minMax"/>
        </c:scaling>
        <c:delete val="1"/>
        <c:axPos val="b"/>
        <c:numFmt formatCode="General" sourceLinked="1"/>
        <c:majorTickMark val="out"/>
        <c:minorTickMark val="none"/>
        <c:tickLblPos val="nextTo"/>
        <c:crossAx val="38335979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4263285024154"/>
          <c:y val="7.2786609996886034E-2"/>
          <c:w val="0.79241195652173924"/>
          <c:h val="0.8956963734567901"/>
        </c:manualLayout>
      </c:layout>
      <c:barChart>
        <c:barDir val="bar"/>
        <c:grouping val="clustered"/>
        <c:varyColors val="0"/>
        <c:ser>
          <c:idx val="0"/>
          <c:order val="0"/>
          <c:tx>
            <c:strRef>
              <c:f>市区町村別_生活習慣病の状況!$O$3</c:f>
              <c:strCache>
                <c:ptCount val="1"/>
                <c:pt idx="0">
                  <c:v>患者一人当たりの生活習慣病医療費</c:v>
                </c:pt>
              </c:strCache>
            </c:strRef>
          </c:tx>
          <c:spPr>
            <a:solidFill>
              <a:srgbClr val="B3A2C7"/>
            </a:solidFill>
            <a:ln>
              <a:noFill/>
            </a:ln>
          </c:spPr>
          <c:invertIfNegative val="0"/>
          <c:dLbls>
            <c:dLbl>
              <c:idx val="43"/>
              <c:layout>
                <c:manualLayout>
                  <c:x val="1.55325157930217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78C-49F4-891D-A441E4F39232}"/>
                </c:ext>
              </c:extLst>
            </c:dLbl>
            <c:dLbl>
              <c:idx val="44"/>
              <c:layout>
                <c:manualLayout>
                  <c:x val="1.553251579302062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78C-49F4-891D-A441E4F39232}"/>
                </c:ext>
              </c:extLst>
            </c:dLbl>
            <c:dLbl>
              <c:idx val="45"/>
              <c:layout>
                <c:manualLayout>
                  <c:x val="1.553251579302062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78C-49F4-891D-A441E4F39232}"/>
                </c:ext>
              </c:extLst>
            </c:dLbl>
            <c:dLbl>
              <c:idx val="46"/>
              <c:layout>
                <c:manualLayout>
                  <c:x val="3.106503158604353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78C-49F4-891D-A441E4F39232}"/>
                </c:ext>
              </c:extLst>
            </c:dLbl>
            <c:dLbl>
              <c:idx val="47"/>
              <c:layout>
                <c:manualLayout>
                  <c:x val="4.659754737906529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78C-49F4-891D-A441E4F39232}"/>
                </c:ext>
              </c:extLst>
            </c:dLbl>
            <c:dLbl>
              <c:idx val="48"/>
              <c:layout>
                <c:manualLayout>
                  <c:x val="4.659754737906529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78C-49F4-891D-A441E4F39232}"/>
                </c:ext>
              </c:extLst>
            </c:dLbl>
            <c:dLbl>
              <c:idx val="49"/>
              <c:layout>
                <c:manualLayout>
                  <c:x val="6.213006317208706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78C-49F4-891D-A441E4F39232}"/>
                </c:ext>
              </c:extLst>
            </c:dLbl>
            <c:dLbl>
              <c:idx val="50"/>
              <c:layout>
                <c:manualLayout>
                  <c:x val="7.766257896510883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78C-49F4-891D-A441E4F39232}"/>
                </c:ext>
              </c:extLst>
            </c:dLbl>
            <c:dLbl>
              <c:idx val="51"/>
              <c:layout>
                <c:manualLayout>
                  <c:x val="9.319509475812946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78C-49F4-891D-A441E4F39232}"/>
                </c:ext>
              </c:extLst>
            </c:dLbl>
            <c:dLbl>
              <c:idx val="52"/>
              <c:layout>
                <c:manualLayout>
                  <c:x val="9.319509475812946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78C-49F4-891D-A441E4F39232}"/>
                </c:ext>
              </c:extLst>
            </c:dLbl>
            <c:dLbl>
              <c:idx val="53"/>
              <c:layout>
                <c:manualLayout>
                  <c:x val="1.242601263441741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8C-49F4-891D-A441E4F39232}"/>
                </c:ext>
              </c:extLst>
            </c:dLbl>
            <c:dLbl>
              <c:idx val="54"/>
              <c:layout>
                <c:manualLayout>
                  <c:x val="1.39792642137194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8C-49F4-891D-A441E4F39232}"/>
                </c:ext>
              </c:extLst>
            </c:dLbl>
            <c:dLbl>
              <c:idx val="55"/>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8C-49F4-891D-A441E4F39232}"/>
                </c:ext>
              </c:extLst>
            </c:dLbl>
            <c:dLbl>
              <c:idx val="56"/>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8C-49F4-891D-A441E4F39232}"/>
                </c:ext>
              </c:extLst>
            </c:dLbl>
            <c:dLbl>
              <c:idx val="57"/>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8C-49F4-891D-A441E4F39232}"/>
                </c:ext>
              </c:extLst>
            </c:dLbl>
            <c:dLbl>
              <c:idx val="58"/>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8C-49F4-891D-A441E4F39232}"/>
                </c:ext>
              </c:extLst>
            </c:dLbl>
            <c:dLbl>
              <c:idx val="59"/>
              <c:layout>
                <c:manualLayout>
                  <c:x val="2.329877368953265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8C-49F4-891D-A441E4F39232}"/>
                </c:ext>
              </c:extLst>
            </c:dLbl>
            <c:dLbl>
              <c:idx val="60"/>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8C-49F4-891D-A441E4F39232}"/>
                </c:ext>
              </c:extLst>
            </c:dLbl>
            <c:dLbl>
              <c:idx val="61"/>
              <c:layout>
                <c:manualLayout>
                  <c:x val="2.795852842743918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8C-49F4-891D-A441E4F39232}"/>
                </c:ext>
              </c:extLst>
            </c:dLbl>
            <c:dLbl>
              <c:idx val="62"/>
              <c:layout>
                <c:manualLayout>
                  <c:x val="3.10650315860435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8C-49F4-891D-A441E4F39232}"/>
                </c:ext>
              </c:extLst>
            </c:dLbl>
            <c:dLbl>
              <c:idx val="63"/>
              <c:layout>
                <c:manualLayout>
                  <c:x val="3.261828316534570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8C-49F4-891D-A441E4F39232}"/>
                </c:ext>
              </c:extLst>
            </c:dLbl>
            <c:dLbl>
              <c:idx val="64"/>
              <c:layout>
                <c:manualLayout>
                  <c:x val="3.261828316534570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8C-49F4-891D-A441E4F39232}"/>
                </c:ext>
              </c:extLst>
            </c:dLbl>
            <c:dLbl>
              <c:idx val="65"/>
              <c:layout>
                <c:manualLayout>
                  <c:x val="3.727803790325223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8C-49F4-891D-A441E4F39232}"/>
                </c:ext>
              </c:extLst>
            </c:dLbl>
            <c:dLbl>
              <c:idx val="66"/>
              <c:layout>
                <c:manualLayout>
                  <c:x val="3.885719530102790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8C-49F4-891D-A441E4F39232}"/>
                </c:ext>
              </c:extLst>
            </c:dLbl>
            <c:dLbl>
              <c:idx val="67"/>
              <c:layout>
                <c:manualLayout>
                  <c:x val="4.351774351443955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8C-49F4-891D-A441E4F39232}"/>
                </c:ext>
              </c:extLst>
            </c:dLbl>
            <c:dLbl>
              <c:idx val="68"/>
              <c:layout>
                <c:manualLayout>
                  <c:x val="-7.770435633871870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85-46DA-A21A-47F847B9A58C}"/>
                </c:ext>
              </c:extLst>
            </c:dLbl>
            <c:dLbl>
              <c:idx val="69"/>
              <c:layout>
                <c:manualLayout>
                  <c:x val="-6.216348507097519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85-46DA-A21A-47F847B9A58C}"/>
                </c:ext>
              </c:extLst>
            </c:dLbl>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市区町村別_生活習慣病の状況!$O$5:$O$78</c:f>
              <c:strCache>
                <c:ptCount val="74"/>
                <c:pt idx="0">
                  <c:v>能勢町</c:v>
                </c:pt>
                <c:pt idx="1">
                  <c:v>此花区</c:v>
                </c:pt>
                <c:pt idx="2">
                  <c:v>大正区</c:v>
                </c:pt>
                <c:pt idx="3">
                  <c:v>港区</c:v>
                </c:pt>
                <c:pt idx="4">
                  <c:v>浪速区</c:v>
                </c:pt>
                <c:pt idx="5">
                  <c:v>忠岡町</c:v>
                </c:pt>
                <c:pt idx="6">
                  <c:v>住之江区</c:v>
                </c:pt>
                <c:pt idx="7">
                  <c:v>東住吉区</c:v>
                </c:pt>
                <c:pt idx="8">
                  <c:v>淀川区</c:v>
                </c:pt>
                <c:pt idx="9">
                  <c:v>旭区</c:v>
                </c:pt>
                <c:pt idx="10">
                  <c:v>西成区</c:v>
                </c:pt>
                <c:pt idx="11">
                  <c:v>住吉区</c:v>
                </c:pt>
                <c:pt idx="12">
                  <c:v>生野区</c:v>
                </c:pt>
                <c:pt idx="13">
                  <c:v>堺市北区</c:v>
                </c:pt>
                <c:pt idx="14">
                  <c:v>摂津市</c:v>
                </c:pt>
                <c:pt idx="15">
                  <c:v>大東市</c:v>
                </c:pt>
                <c:pt idx="16">
                  <c:v>鶴見区</c:v>
                </c:pt>
                <c:pt idx="17">
                  <c:v>岬町</c:v>
                </c:pt>
                <c:pt idx="18">
                  <c:v>大阪市</c:v>
                </c:pt>
                <c:pt idx="19">
                  <c:v>福島区</c:v>
                </c:pt>
                <c:pt idx="20">
                  <c:v>平野区</c:v>
                </c:pt>
                <c:pt idx="21">
                  <c:v>堺市堺区</c:v>
                </c:pt>
                <c:pt idx="22">
                  <c:v>門真市</c:v>
                </c:pt>
                <c:pt idx="23">
                  <c:v>堺市中区</c:v>
                </c:pt>
                <c:pt idx="24">
                  <c:v>西淀川区</c:v>
                </c:pt>
                <c:pt idx="25">
                  <c:v>四條畷市</c:v>
                </c:pt>
                <c:pt idx="26">
                  <c:v>城東区</c:v>
                </c:pt>
                <c:pt idx="27">
                  <c:v>泉南市</c:v>
                </c:pt>
                <c:pt idx="28">
                  <c:v>東淀川区</c:v>
                </c:pt>
                <c:pt idx="29">
                  <c:v>東成区</c:v>
                </c:pt>
                <c:pt idx="30">
                  <c:v>阪南市</c:v>
                </c:pt>
                <c:pt idx="31">
                  <c:v>堺市</c:v>
                </c:pt>
                <c:pt idx="32">
                  <c:v>都島区</c:v>
                </c:pt>
                <c:pt idx="33">
                  <c:v>堺市東区</c:v>
                </c:pt>
                <c:pt idx="34">
                  <c:v>岸和田市</c:v>
                </c:pt>
                <c:pt idx="35">
                  <c:v>和泉市</c:v>
                </c:pt>
                <c:pt idx="36">
                  <c:v>泉大津市</c:v>
                </c:pt>
                <c:pt idx="37">
                  <c:v>貝塚市</c:v>
                </c:pt>
                <c:pt idx="38">
                  <c:v>堺市南区</c:v>
                </c:pt>
                <c:pt idx="39">
                  <c:v>豊中市</c:v>
                </c:pt>
                <c:pt idx="40">
                  <c:v>中央区</c:v>
                </c:pt>
                <c:pt idx="41">
                  <c:v>堺市西区</c:v>
                </c:pt>
                <c:pt idx="42">
                  <c:v>堺市美原区</c:v>
                </c:pt>
                <c:pt idx="43">
                  <c:v>守口市</c:v>
                </c:pt>
                <c:pt idx="44">
                  <c:v>泉佐野市</c:v>
                </c:pt>
                <c:pt idx="45">
                  <c:v>東大阪市</c:v>
                </c:pt>
                <c:pt idx="46">
                  <c:v>池田市</c:v>
                </c:pt>
                <c:pt idx="47">
                  <c:v>西区</c:v>
                </c:pt>
                <c:pt idx="48">
                  <c:v>寝屋川市</c:v>
                </c:pt>
                <c:pt idx="49">
                  <c:v>阿倍野区</c:v>
                </c:pt>
                <c:pt idx="50">
                  <c:v>天王寺区</c:v>
                </c:pt>
                <c:pt idx="51">
                  <c:v>吹田市</c:v>
                </c:pt>
                <c:pt idx="52">
                  <c:v>北区</c:v>
                </c:pt>
                <c:pt idx="53">
                  <c:v>八尾市</c:v>
                </c:pt>
                <c:pt idx="54">
                  <c:v>高槻市</c:v>
                </c:pt>
                <c:pt idx="55">
                  <c:v>枚方市</c:v>
                </c:pt>
                <c:pt idx="56">
                  <c:v>松原市</c:v>
                </c:pt>
                <c:pt idx="57">
                  <c:v>大阪狭山市</c:v>
                </c:pt>
                <c:pt idx="58">
                  <c:v>箕面市</c:v>
                </c:pt>
                <c:pt idx="59">
                  <c:v>高石市</c:v>
                </c:pt>
                <c:pt idx="60">
                  <c:v>熊取町</c:v>
                </c:pt>
                <c:pt idx="61">
                  <c:v>豊能町</c:v>
                </c:pt>
                <c:pt idx="62">
                  <c:v>茨木市</c:v>
                </c:pt>
                <c:pt idx="63">
                  <c:v>藤井寺市</c:v>
                </c:pt>
                <c:pt idx="64">
                  <c:v>島本町</c:v>
                </c:pt>
                <c:pt idx="65">
                  <c:v>交野市</c:v>
                </c:pt>
                <c:pt idx="66">
                  <c:v>羽曳野市</c:v>
                </c:pt>
                <c:pt idx="67">
                  <c:v>河内長野市</c:v>
                </c:pt>
                <c:pt idx="68">
                  <c:v>柏原市</c:v>
                </c:pt>
                <c:pt idx="69">
                  <c:v>富田林市</c:v>
                </c:pt>
                <c:pt idx="70">
                  <c:v>河南町</c:v>
                </c:pt>
                <c:pt idx="71">
                  <c:v>田尻町</c:v>
                </c:pt>
                <c:pt idx="72">
                  <c:v>千早赤阪村</c:v>
                </c:pt>
                <c:pt idx="73">
                  <c:v>太子町</c:v>
                </c:pt>
              </c:strCache>
            </c:strRef>
          </c:cat>
          <c:val>
            <c:numRef>
              <c:f>市区町村別_生活習慣病の状況!$P$5:$P$78</c:f>
              <c:numCache>
                <c:formatCode>General</c:formatCode>
                <c:ptCount val="74"/>
                <c:pt idx="0">
                  <c:v>245879.66153846154</c:v>
                </c:pt>
                <c:pt idx="1">
                  <c:v>221198.15005115379</c:v>
                </c:pt>
                <c:pt idx="2">
                  <c:v>219608.87118886842</c:v>
                </c:pt>
                <c:pt idx="3">
                  <c:v>218173.41857209519</c:v>
                </c:pt>
                <c:pt idx="4">
                  <c:v>215130.00233843538</c:v>
                </c:pt>
                <c:pt idx="5">
                  <c:v>212613.66397849462</c:v>
                </c:pt>
                <c:pt idx="6">
                  <c:v>212522.42364393428</c:v>
                </c:pt>
                <c:pt idx="7">
                  <c:v>211559.88905301166</c:v>
                </c:pt>
                <c:pt idx="8">
                  <c:v>210803.40371183396</c:v>
                </c:pt>
                <c:pt idx="9">
                  <c:v>209687.71459387089</c:v>
                </c:pt>
                <c:pt idx="10">
                  <c:v>209061.81203195208</c:v>
                </c:pt>
                <c:pt idx="11">
                  <c:v>208779.20226815259</c:v>
                </c:pt>
                <c:pt idx="12">
                  <c:v>208332.58596752913</c:v>
                </c:pt>
                <c:pt idx="13">
                  <c:v>207511.57217720413</c:v>
                </c:pt>
                <c:pt idx="14">
                  <c:v>207363.79760709504</c:v>
                </c:pt>
                <c:pt idx="15">
                  <c:v>206660.77836243785</c:v>
                </c:pt>
                <c:pt idx="16">
                  <c:v>206631.05619908826</c:v>
                </c:pt>
                <c:pt idx="17">
                  <c:v>206080.43742216687</c:v>
                </c:pt>
                <c:pt idx="18">
                  <c:v>205941.07219274939</c:v>
                </c:pt>
                <c:pt idx="19">
                  <c:v>205901.26772364011</c:v>
                </c:pt>
                <c:pt idx="20">
                  <c:v>205817.75885883713</c:v>
                </c:pt>
                <c:pt idx="21">
                  <c:v>204572.31029900332</c:v>
                </c:pt>
                <c:pt idx="22">
                  <c:v>204482.82926426013</c:v>
                </c:pt>
                <c:pt idx="23">
                  <c:v>203214.03032596043</c:v>
                </c:pt>
                <c:pt idx="24">
                  <c:v>203205.02224411065</c:v>
                </c:pt>
                <c:pt idx="25">
                  <c:v>203030.85068543904</c:v>
                </c:pt>
                <c:pt idx="26">
                  <c:v>202987.64549643148</c:v>
                </c:pt>
                <c:pt idx="27">
                  <c:v>202970.70242958504</c:v>
                </c:pt>
                <c:pt idx="28">
                  <c:v>202209.61794859337</c:v>
                </c:pt>
                <c:pt idx="29">
                  <c:v>201768.74405055793</c:v>
                </c:pt>
                <c:pt idx="30">
                  <c:v>201400.96057933138</c:v>
                </c:pt>
                <c:pt idx="31">
                  <c:v>201366.65994941533</c:v>
                </c:pt>
                <c:pt idx="32">
                  <c:v>201079.29247007979</c:v>
                </c:pt>
                <c:pt idx="33">
                  <c:v>200773.45072927783</c:v>
                </c:pt>
                <c:pt idx="34">
                  <c:v>200771.5475971952</c:v>
                </c:pt>
                <c:pt idx="35">
                  <c:v>198958.76166217582</c:v>
                </c:pt>
                <c:pt idx="36">
                  <c:v>198877.22640184572</c:v>
                </c:pt>
                <c:pt idx="37">
                  <c:v>198292.17682417767</c:v>
                </c:pt>
                <c:pt idx="38">
                  <c:v>198108.88583392589</c:v>
                </c:pt>
                <c:pt idx="39">
                  <c:v>197545.99341512314</c:v>
                </c:pt>
                <c:pt idx="40">
                  <c:v>197503.71294296964</c:v>
                </c:pt>
                <c:pt idx="41">
                  <c:v>196591.38046670583</c:v>
                </c:pt>
                <c:pt idx="42">
                  <c:v>194875.94926505451</c:v>
                </c:pt>
                <c:pt idx="43">
                  <c:v>193681.72731880384</c:v>
                </c:pt>
                <c:pt idx="44">
                  <c:v>193238.23213648368</c:v>
                </c:pt>
                <c:pt idx="45">
                  <c:v>193163.23572943202</c:v>
                </c:pt>
                <c:pt idx="46">
                  <c:v>192290.27426790469</c:v>
                </c:pt>
                <c:pt idx="47">
                  <c:v>191756.20969822028</c:v>
                </c:pt>
                <c:pt idx="48">
                  <c:v>191675.89505105172</c:v>
                </c:pt>
                <c:pt idx="49">
                  <c:v>191628.50342489936</c:v>
                </c:pt>
                <c:pt idx="50">
                  <c:v>191159.97861885789</c:v>
                </c:pt>
                <c:pt idx="51">
                  <c:v>190566.55623030048</c:v>
                </c:pt>
                <c:pt idx="52">
                  <c:v>190382.73992856548</c:v>
                </c:pt>
                <c:pt idx="53">
                  <c:v>189913.42735546725</c:v>
                </c:pt>
                <c:pt idx="54">
                  <c:v>188985.60028449501</c:v>
                </c:pt>
                <c:pt idx="55">
                  <c:v>185992.74731656988</c:v>
                </c:pt>
                <c:pt idx="56">
                  <c:v>185653.43451327435</c:v>
                </c:pt>
                <c:pt idx="57">
                  <c:v>185148.10568463794</c:v>
                </c:pt>
                <c:pt idx="58">
                  <c:v>185127.23335972553</c:v>
                </c:pt>
                <c:pt idx="59">
                  <c:v>185083.93613182585</c:v>
                </c:pt>
                <c:pt idx="60">
                  <c:v>184015.49348314607</c:v>
                </c:pt>
                <c:pt idx="61">
                  <c:v>183759.72472262927</c:v>
                </c:pt>
                <c:pt idx="62">
                  <c:v>182984.76598861313</c:v>
                </c:pt>
                <c:pt idx="63">
                  <c:v>182238.68338884262</c:v>
                </c:pt>
                <c:pt idx="64">
                  <c:v>181683.80360243056</c:v>
                </c:pt>
                <c:pt idx="65">
                  <c:v>180348.84823353789</c:v>
                </c:pt>
                <c:pt idx="66">
                  <c:v>179459.55500399406</c:v>
                </c:pt>
                <c:pt idx="67">
                  <c:v>178031.32913518051</c:v>
                </c:pt>
                <c:pt idx="68">
                  <c:v>175207.59886479948</c:v>
                </c:pt>
                <c:pt idx="69">
                  <c:v>174283.10428283989</c:v>
                </c:pt>
                <c:pt idx="70">
                  <c:v>173565.85226429102</c:v>
                </c:pt>
                <c:pt idx="71">
                  <c:v>167759.2849557522</c:v>
                </c:pt>
                <c:pt idx="72">
                  <c:v>165049.20972886763</c:v>
                </c:pt>
                <c:pt idx="73">
                  <c:v>155717.26041666666</c:v>
                </c:pt>
              </c:numCache>
            </c:numRef>
          </c:val>
          <c:extLst>
            <c:ext xmlns:c16="http://schemas.microsoft.com/office/drawing/2014/chart" uri="{C3380CC4-5D6E-409C-BE32-E72D297353CC}">
              <c16:uniqueId val="{00000015-1A7D-4F94-AD89-5F927158D746}"/>
            </c:ext>
          </c:extLst>
        </c:ser>
        <c:dLbls>
          <c:showLegendKey val="0"/>
          <c:showVal val="0"/>
          <c:showCatName val="0"/>
          <c:showSerName val="0"/>
          <c:showPercent val="0"/>
          <c:showBubbleSize val="0"/>
        </c:dLbls>
        <c:gapWidth val="150"/>
        <c:axId val="383337392"/>
        <c:axId val="383336832"/>
      </c:barChart>
      <c:scatterChart>
        <c:scatterStyle val="lineMarker"/>
        <c:varyColors val="0"/>
        <c:ser>
          <c:idx val="1"/>
          <c:order val="1"/>
          <c:tx>
            <c:v>広域連合全体</c:v>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6-1A7D-4F94-AD89-5F927158D746}"/>
              </c:ext>
            </c:extLst>
          </c:dPt>
          <c:dLbls>
            <c:dLbl>
              <c:idx val="0"/>
              <c:layout>
                <c:manualLayout>
                  <c:x val="-0.20607537934410181"/>
                  <c:y val="-0.87173691486625515"/>
                </c:manualLayout>
              </c:layout>
              <c:tx>
                <c:rich>
                  <a:bodyPr/>
                  <a:lstStyle/>
                  <a:p>
                    <a:pPr>
                      <a:defRPr sz="800"/>
                    </a:pPr>
                    <a:fld id="{F58335EF-FF2A-4814-BE4F-18D8E855C592}" type="SERIESNAME">
                      <a:rPr lang="ja-JP" altLang="en-US" sz="1000"/>
                      <a:pPr>
                        <a:defRPr sz="800"/>
                      </a:pPr>
                      <a:t>[系列名]</a:t>
                    </a:fld>
                    <a:r>
                      <a:rPr lang="ja-JP" altLang="en-US" sz="1000" baseline="0"/>
                      <a:t>
</a:t>
                    </a:r>
                    <a:fld id="{6E662967-2AC9-4435-BF21-97D837D9F438}" type="XVALUE">
                      <a:rPr lang="en-US" altLang="ja-JP" sz="1000" baseline="0"/>
                      <a:pPr>
                        <a:defRPr sz="800"/>
                      </a:pPr>
                      <a:t>[X 値]</a:t>
                    </a:fld>
                    <a:endParaRPr lang="ja-JP" altLang="en-US" sz="1000" baseline="0"/>
                  </a:p>
                </c:rich>
              </c:tx>
              <c:numFmt formatCode="#,##0_);[Red]\(#,##0\)"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7872001957905043"/>
                      <c:h val="4.79761445473251E-2"/>
                    </c:manualLayout>
                  </c15:layout>
                  <c15:dlblFieldTable/>
                  <c15:showDataLabelsRange val="0"/>
                </c:ext>
                <c:ext xmlns:c16="http://schemas.microsoft.com/office/drawing/2014/chart" uri="{C3380CC4-5D6E-409C-BE32-E72D297353CC}">
                  <c16:uniqueId val="{00000001-320C-4157-8148-2C6F7292F3D1}"/>
                </c:ext>
              </c:extLst>
            </c:dLbl>
            <c:numFmt formatCode="#,##0_);[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市区町村別_生活習慣病の状況!$W$5:$W$78</c:f>
              <c:numCache>
                <c:formatCode>General</c:formatCode>
                <c:ptCount val="74"/>
                <c:pt idx="0">
                  <c:v>196046.35555082245</c:v>
                </c:pt>
                <c:pt idx="1">
                  <c:v>196046.35555082245</c:v>
                </c:pt>
                <c:pt idx="2">
                  <c:v>196046.35555082245</c:v>
                </c:pt>
                <c:pt idx="3">
                  <c:v>196046.35555082245</c:v>
                </c:pt>
                <c:pt idx="4">
                  <c:v>196046.35555082245</c:v>
                </c:pt>
                <c:pt idx="5">
                  <c:v>196046.35555082245</c:v>
                </c:pt>
                <c:pt idx="6">
                  <c:v>196046.35555082245</c:v>
                </c:pt>
                <c:pt idx="7">
                  <c:v>196046.35555082245</c:v>
                </c:pt>
                <c:pt idx="8">
                  <c:v>196046.35555082245</c:v>
                </c:pt>
                <c:pt idx="9">
                  <c:v>196046.35555082245</c:v>
                </c:pt>
                <c:pt idx="10">
                  <c:v>196046.35555082245</c:v>
                </c:pt>
                <c:pt idx="11">
                  <c:v>196046.35555082245</c:v>
                </c:pt>
                <c:pt idx="12">
                  <c:v>196046.35555082245</c:v>
                </c:pt>
                <c:pt idx="13">
                  <c:v>196046.35555082245</c:v>
                </c:pt>
                <c:pt idx="14">
                  <c:v>196046.35555082245</c:v>
                </c:pt>
                <c:pt idx="15">
                  <c:v>196046.35555082245</c:v>
                </c:pt>
                <c:pt idx="16">
                  <c:v>196046.35555082245</c:v>
                </c:pt>
                <c:pt idx="17">
                  <c:v>196046.35555082245</c:v>
                </c:pt>
                <c:pt idx="18">
                  <c:v>196046.35555082245</c:v>
                </c:pt>
                <c:pt idx="19">
                  <c:v>196046.35555082245</c:v>
                </c:pt>
                <c:pt idx="20">
                  <c:v>196046.35555082245</c:v>
                </c:pt>
                <c:pt idx="21">
                  <c:v>196046.35555082245</c:v>
                </c:pt>
                <c:pt idx="22">
                  <c:v>196046.35555082245</c:v>
                </c:pt>
                <c:pt idx="23">
                  <c:v>196046.35555082245</c:v>
                </c:pt>
                <c:pt idx="24">
                  <c:v>196046.35555082245</c:v>
                </c:pt>
                <c:pt idx="25">
                  <c:v>196046.35555082245</c:v>
                </c:pt>
                <c:pt idx="26">
                  <c:v>196046.35555082245</c:v>
                </c:pt>
                <c:pt idx="27">
                  <c:v>196046.35555082245</c:v>
                </c:pt>
                <c:pt idx="28">
                  <c:v>196046.35555082245</c:v>
                </c:pt>
                <c:pt idx="29">
                  <c:v>196046.35555082245</c:v>
                </c:pt>
                <c:pt idx="30">
                  <c:v>196046.35555082245</c:v>
                </c:pt>
                <c:pt idx="31">
                  <c:v>196046.35555082245</c:v>
                </c:pt>
                <c:pt idx="32">
                  <c:v>196046.35555082245</c:v>
                </c:pt>
                <c:pt idx="33">
                  <c:v>196046.35555082245</c:v>
                </c:pt>
                <c:pt idx="34">
                  <c:v>196046.35555082245</c:v>
                </c:pt>
                <c:pt idx="35">
                  <c:v>196046.35555082245</c:v>
                </c:pt>
                <c:pt idx="36">
                  <c:v>196046.35555082245</c:v>
                </c:pt>
                <c:pt idx="37">
                  <c:v>196046.35555082245</c:v>
                </c:pt>
                <c:pt idx="38">
                  <c:v>196046.35555082245</c:v>
                </c:pt>
                <c:pt idx="39">
                  <c:v>196046.35555082245</c:v>
                </c:pt>
                <c:pt idx="40">
                  <c:v>196046.35555082245</c:v>
                </c:pt>
                <c:pt idx="41">
                  <c:v>196046.35555082245</c:v>
                </c:pt>
                <c:pt idx="42">
                  <c:v>196046.35555082245</c:v>
                </c:pt>
                <c:pt idx="43">
                  <c:v>196046.35555082245</c:v>
                </c:pt>
                <c:pt idx="44">
                  <c:v>196046.35555082245</c:v>
                </c:pt>
                <c:pt idx="45">
                  <c:v>196046.35555082245</c:v>
                </c:pt>
                <c:pt idx="46">
                  <c:v>196046.35555082245</c:v>
                </c:pt>
                <c:pt idx="47">
                  <c:v>196046.35555082245</c:v>
                </c:pt>
                <c:pt idx="48">
                  <c:v>196046.35555082245</c:v>
                </c:pt>
                <c:pt idx="49">
                  <c:v>196046.35555082245</c:v>
                </c:pt>
                <c:pt idx="50">
                  <c:v>196046.35555082245</c:v>
                </c:pt>
                <c:pt idx="51">
                  <c:v>196046.35555082245</c:v>
                </c:pt>
                <c:pt idx="52">
                  <c:v>196046.35555082245</c:v>
                </c:pt>
                <c:pt idx="53">
                  <c:v>196046.35555082245</c:v>
                </c:pt>
                <c:pt idx="54">
                  <c:v>196046.35555082245</c:v>
                </c:pt>
                <c:pt idx="55">
                  <c:v>196046.35555082245</c:v>
                </c:pt>
                <c:pt idx="56">
                  <c:v>196046.35555082245</c:v>
                </c:pt>
                <c:pt idx="57">
                  <c:v>196046.35555082245</c:v>
                </c:pt>
                <c:pt idx="58">
                  <c:v>196046.35555082245</c:v>
                </c:pt>
                <c:pt idx="59">
                  <c:v>196046.35555082245</c:v>
                </c:pt>
                <c:pt idx="60">
                  <c:v>196046.35555082245</c:v>
                </c:pt>
                <c:pt idx="61">
                  <c:v>196046.35555082245</c:v>
                </c:pt>
                <c:pt idx="62">
                  <c:v>196046.35555082245</c:v>
                </c:pt>
                <c:pt idx="63">
                  <c:v>196046.35555082245</c:v>
                </c:pt>
                <c:pt idx="64">
                  <c:v>196046.35555082245</c:v>
                </c:pt>
                <c:pt idx="65">
                  <c:v>196046.35555082245</c:v>
                </c:pt>
                <c:pt idx="66">
                  <c:v>196046.35555082245</c:v>
                </c:pt>
                <c:pt idx="67">
                  <c:v>196046.35555082245</c:v>
                </c:pt>
                <c:pt idx="68">
                  <c:v>196046.35555082245</c:v>
                </c:pt>
                <c:pt idx="69">
                  <c:v>196046.35555082245</c:v>
                </c:pt>
                <c:pt idx="70">
                  <c:v>196046.35555082245</c:v>
                </c:pt>
                <c:pt idx="71">
                  <c:v>196046.35555082245</c:v>
                </c:pt>
                <c:pt idx="72">
                  <c:v>196046.35555082245</c:v>
                </c:pt>
                <c:pt idx="73">
                  <c:v>196046.35555082245</c:v>
                </c:pt>
              </c:numCache>
            </c:numRef>
          </c:xVal>
          <c:yVal>
            <c:numRef>
              <c:f>市区町村別_生活習慣病の状況!$Z$5:$Z$78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7-1A7D-4F94-AD89-5F927158D746}"/>
            </c:ext>
          </c:extLst>
        </c:ser>
        <c:dLbls>
          <c:showLegendKey val="0"/>
          <c:showVal val="0"/>
          <c:showCatName val="0"/>
          <c:showSerName val="0"/>
          <c:showPercent val="0"/>
          <c:showBubbleSize val="0"/>
        </c:dLbls>
        <c:axId val="383334592"/>
        <c:axId val="383335152"/>
      </c:scatterChart>
      <c:catAx>
        <c:axId val="383337392"/>
        <c:scaling>
          <c:orientation val="maxMin"/>
        </c:scaling>
        <c:delete val="0"/>
        <c:axPos val="l"/>
        <c:numFmt formatCode="General" sourceLinked="0"/>
        <c:majorTickMark val="none"/>
        <c:minorTickMark val="none"/>
        <c:tickLblPos val="nextTo"/>
        <c:spPr>
          <a:ln>
            <a:solidFill>
              <a:srgbClr val="7F7F7F"/>
            </a:solidFill>
          </a:ln>
        </c:spPr>
        <c:crossAx val="383336832"/>
        <c:crossesAt val="0"/>
        <c:auto val="1"/>
        <c:lblAlgn val="ctr"/>
        <c:lblOffset val="100"/>
        <c:noMultiLvlLbl val="0"/>
      </c:catAx>
      <c:valAx>
        <c:axId val="383336832"/>
        <c:scaling>
          <c:orientation val="minMax"/>
        </c:scaling>
        <c:delete val="0"/>
        <c:axPos val="t"/>
        <c:majorGridlines>
          <c:spPr>
            <a:ln>
              <a:solidFill>
                <a:srgbClr val="D9D9D9"/>
              </a:solidFill>
            </a:ln>
          </c:spPr>
        </c:majorGridlines>
        <c:title>
          <c:tx>
            <c:rich>
              <a:bodyPr/>
              <a:lstStyle/>
              <a:p>
                <a:pPr>
                  <a:defRPr/>
                </a:pPr>
                <a:r>
                  <a:rPr lang="en-US"/>
                  <a:t>(</a:t>
                </a:r>
                <a:r>
                  <a:rPr lang="ja-JP" altLang="en-US"/>
                  <a:t>円</a:t>
                </a:r>
                <a:r>
                  <a:rPr lang="en-US"/>
                  <a:t>)</a:t>
                </a:r>
                <a:endParaRPr lang="ja-JP"/>
              </a:p>
            </c:rich>
          </c:tx>
          <c:layout>
            <c:manualLayout>
              <c:xMode val="edge"/>
              <c:yMode val="edge"/>
              <c:x val="0.90969260890846804"/>
              <c:y val="2.4555603780864198E-2"/>
            </c:manualLayout>
          </c:layout>
          <c:overlay val="0"/>
        </c:title>
        <c:numFmt formatCode="General" sourceLinked="1"/>
        <c:majorTickMark val="out"/>
        <c:minorTickMark val="none"/>
        <c:tickLblPos val="nextTo"/>
        <c:spPr>
          <a:ln>
            <a:solidFill>
              <a:srgbClr val="7F7F7F"/>
            </a:solidFill>
          </a:ln>
        </c:spPr>
        <c:crossAx val="383337392"/>
        <c:crosses val="autoZero"/>
        <c:crossBetween val="between"/>
      </c:valAx>
      <c:valAx>
        <c:axId val="383335152"/>
        <c:scaling>
          <c:orientation val="minMax"/>
          <c:max val="50"/>
          <c:min val="0"/>
        </c:scaling>
        <c:delete val="1"/>
        <c:axPos val="r"/>
        <c:numFmt formatCode="General" sourceLinked="1"/>
        <c:majorTickMark val="out"/>
        <c:minorTickMark val="none"/>
        <c:tickLblPos val="nextTo"/>
        <c:crossAx val="383334592"/>
        <c:crosses val="max"/>
        <c:crossBetween val="midCat"/>
      </c:valAx>
      <c:valAx>
        <c:axId val="383334592"/>
        <c:scaling>
          <c:orientation val="minMax"/>
        </c:scaling>
        <c:delete val="1"/>
        <c:axPos val="b"/>
        <c:numFmt formatCode="General" sourceLinked="1"/>
        <c:majorTickMark val="out"/>
        <c:minorTickMark val="none"/>
        <c:tickLblPos val="nextTo"/>
        <c:crossAx val="38333515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3448360254527"/>
          <c:y val="7.0745081018518521E-2"/>
          <c:w val="0.79241195652173924"/>
          <c:h val="0.8956963734567901"/>
        </c:manualLayout>
      </c:layout>
      <c:barChart>
        <c:barDir val="bar"/>
        <c:grouping val="clustered"/>
        <c:varyColors val="0"/>
        <c:ser>
          <c:idx val="0"/>
          <c:order val="0"/>
          <c:tx>
            <c:strRef>
              <c:f>市区町村別_生活習慣病の状況!$R$4</c:f>
              <c:strCache>
                <c:ptCount val="1"/>
                <c:pt idx="0">
                  <c:v>前年度との差分(患者一人当たりの生活習慣病医療費)</c:v>
                </c:pt>
              </c:strCache>
            </c:strRef>
          </c:tx>
          <c:spPr>
            <a:solidFill>
              <a:schemeClr val="accent1"/>
            </a:solidFill>
            <a:ln>
              <a:noFill/>
            </a:ln>
          </c:spPr>
          <c:invertIfNegative val="0"/>
          <c:dLbls>
            <c:dLbl>
              <c:idx val="6"/>
              <c:layout>
                <c:manualLayout>
                  <c:x val="4.647261281104670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9C-4D63-9BFF-4CAC0C3CA4CE}"/>
                </c:ext>
              </c:extLst>
            </c:dLbl>
            <c:dLbl>
              <c:idx val="11"/>
              <c:layout>
                <c:manualLayout>
                  <c:x val="2.788356768662870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9C-4D63-9BFF-4CAC0C3CA4CE}"/>
                </c:ext>
              </c:extLst>
            </c:dLbl>
            <c:dLbl>
              <c:idx val="23"/>
              <c:layout>
                <c:manualLayout>
                  <c:x val="6.196348374806379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C-4D63-9BFF-4CAC0C3CA4CE}"/>
                </c:ext>
              </c:extLst>
            </c:dLbl>
            <c:dLbl>
              <c:idx val="26"/>
              <c:layout>
                <c:manualLayout>
                  <c:x val="2.168721931182232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C-4D63-9BFF-4CAC0C3CA4CE}"/>
                </c:ext>
              </c:extLst>
            </c:dLbl>
            <c:dLbl>
              <c:idx val="28"/>
              <c:layout>
                <c:manualLayout>
                  <c:x val="2.63344805929271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9C-4D63-9BFF-4CAC0C3CA4CE}"/>
                </c:ext>
              </c:extLst>
            </c:dLbl>
            <c:dLbl>
              <c:idx val="29"/>
              <c:layout>
                <c:manualLayout>
                  <c:x val="3.098174187403189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9C-4D63-9BFF-4CAC0C3CA4CE}"/>
                </c:ext>
              </c:extLst>
            </c:dLbl>
            <c:dLbl>
              <c:idx val="34"/>
              <c:layout>
                <c:manualLayout>
                  <c:x val="1.08436096559111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9C-4D63-9BFF-4CAC0C3CA4CE}"/>
                </c:ext>
              </c:extLst>
            </c:dLbl>
            <c:dLbl>
              <c:idx val="35"/>
              <c:layout>
                <c:manualLayout>
                  <c:x val="1.54908709370159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9C-4D63-9BFF-4CAC0C3CA4CE}"/>
                </c:ext>
              </c:extLst>
            </c:dLbl>
            <c:dLbl>
              <c:idx val="39"/>
              <c:layout>
                <c:manualLayout>
                  <c:x val="1.239269674961275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9C-4D63-9BFF-4CAC0C3CA4CE}"/>
                </c:ext>
              </c:extLst>
            </c:dLbl>
            <c:dLbl>
              <c:idx val="40"/>
              <c:layout>
                <c:manualLayout>
                  <c:x val="1.54908709370159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9C-4D63-9BFF-4CAC0C3CA4CE}"/>
                </c:ext>
              </c:extLst>
            </c:dLbl>
            <c:dLbl>
              <c:idx val="41"/>
              <c:layout>
                <c:manualLayout>
                  <c:x val="3.09817418740307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9C-4D63-9BFF-4CAC0C3CA4CE}"/>
                </c:ext>
              </c:extLst>
            </c:dLbl>
            <c:dLbl>
              <c:idx val="49"/>
              <c:layout>
                <c:manualLayout>
                  <c:x val="1.549087093701594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49C-4D63-9BFF-4CAC0C3CA4CE}"/>
                </c:ext>
              </c:extLst>
            </c:dLbl>
            <c:dLbl>
              <c:idx val="51"/>
              <c:layout>
                <c:manualLayout>
                  <c:x val="3.2650881057268724E-2"/>
                  <c:y val="1.6075102880658437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49C-4D63-9BFF-4CAC0C3CA4CE}"/>
                </c:ext>
              </c:extLst>
            </c:dLbl>
            <c:dLbl>
              <c:idx val="57"/>
              <c:layout>
                <c:manualLayout>
                  <c:x val="3.11016886930983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49C-4D63-9BFF-4CAC0C3CA4CE}"/>
                </c:ext>
              </c:extLst>
            </c:dLbl>
            <c:dLbl>
              <c:idx val="67"/>
              <c:layout>
                <c:manualLayout>
                  <c:x val="3.265088105726872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49C-4D63-9BFF-4CAC0C3CA4CE}"/>
                </c:ext>
              </c:extLst>
            </c:dLbl>
            <c:dLbl>
              <c:idx val="68"/>
              <c:layout>
                <c:manualLayout>
                  <c:x val="1.394178384331435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49C-4D63-9BFF-4CAC0C3CA4CE}"/>
                </c:ext>
              </c:extLst>
            </c:dLbl>
            <c:numFmt formatCode="#,##0_ ;[Red]\-#,##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市区町村別_生活習慣病の状況!$O$5:$O$78</c:f>
              <c:strCache>
                <c:ptCount val="74"/>
                <c:pt idx="0">
                  <c:v>能勢町</c:v>
                </c:pt>
                <c:pt idx="1">
                  <c:v>此花区</c:v>
                </c:pt>
                <c:pt idx="2">
                  <c:v>大正区</c:v>
                </c:pt>
                <c:pt idx="3">
                  <c:v>港区</c:v>
                </c:pt>
                <c:pt idx="4">
                  <c:v>浪速区</c:v>
                </c:pt>
                <c:pt idx="5">
                  <c:v>忠岡町</c:v>
                </c:pt>
                <c:pt idx="6">
                  <c:v>住之江区</c:v>
                </c:pt>
                <c:pt idx="7">
                  <c:v>東住吉区</c:v>
                </c:pt>
                <c:pt idx="8">
                  <c:v>淀川区</c:v>
                </c:pt>
                <c:pt idx="9">
                  <c:v>旭区</c:v>
                </c:pt>
                <c:pt idx="10">
                  <c:v>西成区</c:v>
                </c:pt>
                <c:pt idx="11">
                  <c:v>住吉区</c:v>
                </c:pt>
                <c:pt idx="12">
                  <c:v>生野区</c:v>
                </c:pt>
                <c:pt idx="13">
                  <c:v>堺市北区</c:v>
                </c:pt>
                <c:pt idx="14">
                  <c:v>摂津市</c:v>
                </c:pt>
                <c:pt idx="15">
                  <c:v>大東市</c:v>
                </c:pt>
                <c:pt idx="16">
                  <c:v>鶴見区</c:v>
                </c:pt>
                <c:pt idx="17">
                  <c:v>岬町</c:v>
                </c:pt>
                <c:pt idx="18">
                  <c:v>大阪市</c:v>
                </c:pt>
                <c:pt idx="19">
                  <c:v>福島区</c:v>
                </c:pt>
                <c:pt idx="20">
                  <c:v>平野区</c:v>
                </c:pt>
                <c:pt idx="21">
                  <c:v>堺市堺区</c:v>
                </c:pt>
                <c:pt idx="22">
                  <c:v>門真市</c:v>
                </c:pt>
                <c:pt idx="23">
                  <c:v>堺市中区</c:v>
                </c:pt>
                <c:pt idx="24">
                  <c:v>西淀川区</c:v>
                </c:pt>
                <c:pt idx="25">
                  <c:v>四條畷市</c:v>
                </c:pt>
                <c:pt idx="26">
                  <c:v>城東区</c:v>
                </c:pt>
                <c:pt idx="27">
                  <c:v>泉南市</c:v>
                </c:pt>
                <c:pt idx="28">
                  <c:v>東淀川区</c:v>
                </c:pt>
                <c:pt idx="29">
                  <c:v>東成区</c:v>
                </c:pt>
                <c:pt idx="30">
                  <c:v>阪南市</c:v>
                </c:pt>
                <c:pt idx="31">
                  <c:v>堺市</c:v>
                </c:pt>
                <c:pt idx="32">
                  <c:v>都島区</c:v>
                </c:pt>
                <c:pt idx="33">
                  <c:v>堺市東区</c:v>
                </c:pt>
                <c:pt idx="34">
                  <c:v>岸和田市</c:v>
                </c:pt>
                <c:pt idx="35">
                  <c:v>和泉市</c:v>
                </c:pt>
                <c:pt idx="36">
                  <c:v>泉大津市</c:v>
                </c:pt>
                <c:pt idx="37">
                  <c:v>貝塚市</c:v>
                </c:pt>
                <c:pt idx="38">
                  <c:v>堺市南区</c:v>
                </c:pt>
                <c:pt idx="39">
                  <c:v>豊中市</c:v>
                </c:pt>
                <c:pt idx="40">
                  <c:v>中央区</c:v>
                </c:pt>
                <c:pt idx="41">
                  <c:v>堺市西区</c:v>
                </c:pt>
                <c:pt idx="42">
                  <c:v>堺市美原区</c:v>
                </c:pt>
                <c:pt idx="43">
                  <c:v>守口市</c:v>
                </c:pt>
                <c:pt idx="44">
                  <c:v>泉佐野市</c:v>
                </c:pt>
                <c:pt idx="45">
                  <c:v>東大阪市</c:v>
                </c:pt>
                <c:pt idx="46">
                  <c:v>池田市</c:v>
                </c:pt>
                <c:pt idx="47">
                  <c:v>西区</c:v>
                </c:pt>
                <c:pt idx="48">
                  <c:v>寝屋川市</c:v>
                </c:pt>
                <c:pt idx="49">
                  <c:v>阿倍野区</c:v>
                </c:pt>
                <c:pt idx="50">
                  <c:v>天王寺区</c:v>
                </c:pt>
                <c:pt idx="51">
                  <c:v>吹田市</c:v>
                </c:pt>
                <c:pt idx="52">
                  <c:v>北区</c:v>
                </c:pt>
                <c:pt idx="53">
                  <c:v>八尾市</c:v>
                </c:pt>
                <c:pt idx="54">
                  <c:v>高槻市</c:v>
                </c:pt>
                <c:pt idx="55">
                  <c:v>枚方市</c:v>
                </c:pt>
                <c:pt idx="56">
                  <c:v>松原市</c:v>
                </c:pt>
                <c:pt idx="57">
                  <c:v>大阪狭山市</c:v>
                </c:pt>
                <c:pt idx="58">
                  <c:v>箕面市</c:v>
                </c:pt>
                <c:pt idx="59">
                  <c:v>高石市</c:v>
                </c:pt>
                <c:pt idx="60">
                  <c:v>熊取町</c:v>
                </c:pt>
                <c:pt idx="61">
                  <c:v>豊能町</c:v>
                </c:pt>
                <c:pt idx="62">
                  <c:v>茨木市</c:v>
                </c:pt>
                <c:pt idx="63">
                  <c:v>藤井寺市</c:v>
                </c:pt>
                <c:pt idx="64">
                  <c:v>島本町</c:v>
                </c:pt>
                <c:pt idx="65">
                  <c:v>交野市</c:v>
                </c:pt>
                <c:pt idx="66">
                  <c:v>羽曳野市</c:v>
                </c:pt>
                <c:pt idx="67">
                  <c:v>河内長野市</c:v>
                </c:pt>
                <c:pt idx="68">
                  <c:v>柏原市</c:v>
                </c:pt>
                <c:pt idx="69">
                  <c:v>富田林市</c:v>
                </c:pt>
                <c:pt idx="70">
                  <c:v>河南町</c:v>
                </c:pt>
                <c:pt idx="71">
                  <c:v>田尻町</c:v>
                </c:pt>
                <c:pt idx="72">
                  <c:v>千早赤阪村</c:v>
                </c:pt>
                <c:pt idx="73">
                  <c:v>太子町</c:v>
                </c:pt>
              </c:strCache>
            </c:strRef>
          </c:cat>
          <c:val>
            <c:numRef>
              <c:f>市区町村別_生活習慣病の状況!$R$5:$R$78</c:f>
              <c:numCache>
                <c:formatCode>General</c:formatCode>
                <c:ptCount val="74"/>
                <c:pt idx="0">
                  <c:v>31314</c:v>
                </c:pt>
                <c:pt idx="1">
                  <c:v>9798</c:v>
                </c:pt>
                <c:pt idx="2">
                  <c:v>-529</c:v>
                </c:pt>
                <c:pt idx="3">
                  <c:v>20499</c:v>
                </c:pt>
                <c:pt idx="4">
                  <c:v>10180</c:v>
                </c:pt>
                <c:pt idx="5">
                  <c:v>16111</c:v>
                </c:pt>
                <c:pt idx="6">
                  <c:v>7235</c:v>
                </c:pt>
                <c:pt idx="7">
                  <c:v>14142</c:v>
                </c:pt>
                <c:pt idx="8">
                  <c:v>7873</c:v>
                </c:pt>
                <c:pt idx="9">
                  <c:v>18000</c:v>
                </c:pt>
                <c:pt idx="10">
                  <c:v>8563</c:v>
                </c:pt>
                <c:pt idx="11">
                  <c:v>5121</c:v>
                </c:pt>
                <c:pt idx="12">
                  <c:v>-915</c:v>
                </c:pt>
                <c:pt idx="13">
                  <c:v>9493</c:v>
                </c:pt>
                <c:pt idx="14">
                  <c:v>16277</c:v>
                </c:pt>
                <c:pt idx="15">
                  <c:v>9137</c:v>
                </c:pt>
                <c:pt idx="16">
                  <c:v>10189</c:v>
                </c:pt>
                <c:pt idx="17">
                  <c:v>31415</c:v>
                </c:pt>
                <c:pt idx="18">
                  <c:v>7712</c:v>
                </c:pt>
                <c:pt idx="19">
                  <c:v>1820</c:v>
                </c:pt>
                <c:pt idx="20">
                  <c:v>12428</c:v>
                </c:pt>
                <c:pt idx="21">
                  <c:v>9627</c:v>
                </c:pt>
                <c:pt idx="22">
                  <c:v>10586</c:v>
                </c:pt>
                <c:pt idx="23">
                  <c:v>7150</c:v>
                </c:pt>
                <c:pt idx="24">
                  <c:v>16679</c:v>
                </c:pt>
                <c:pt idx="25">
                  <c:v>12986</c:v>
                </c:pt>
                <c:pt idx="26">
                  <c:v>5727</c:v>
                </c:pt>
                <c:pt idx="27">
                  <c:v>13740</c:v>
                </c:pt>
                <c:pt idx="28">
                  <c:v>5278</c:v>
                </c:pt>
                <c:pt idx="29">
                  <c:v>7227</c:v>
                </c:pt>
                <c:pt idx="30">
                  <c:v>1955</c:v>
                </c:pt>
                <c:pt idx="31">
                  <c:v>7804</c:v>
                </c:pt>
                <c:pt idx="32">
                  <c:v>3808</c:v>
                </c:pt>
                <c:pt idx="33">
                  <c:v>17577</c:v>
                </c:pt>
                <c:pt idx="34">
                  <c:v>6589</c:v>
                </c:pt>
                <c:pt idx="35">
                  <c:v>6089</c:v>
                </c:pt>
                <c:pt idx="36">
                  <c:v>17253</c:v>
                </c:pt>
                <c:pt idx="37">
                  <c:v>3477</c:v>
                </c:pt>
                <c:pt idx="38">
                  <c:v>2665</c:v>
                </c:pt>
                <c:pt idx="39">
                  <c:v>6463</c:v>
                </c:pt>
                <c:pt idx="40">
                  <c:v>6099</c:v>
                </c:pt>
                <c:pt idx="41">
                  <c:v>7198</c:v>
                </c:pt>
                <c:pt idx="42">
                  <c:v>-629</c:v>
                </c:pt>
                <c:pt idx="43">
                  <c:v>12229</c:v>
                </c:pt>
                <c:pt idx="44">
                  <c:v>-47</c:v>
                </c:pt>
                <c:pt idx="45">
                  <c:v>9210</c:v>
                </c:pt>
                <c:pt idx="46">
                  <c:v>1126</c:v>
                </c:pt>
                <c:pt idx="47">
                  <c:v>-1883</c:v>
                </c:pt>
                <c:pt idx="48">
                  <c:v>8945</c:v>
                </c:pt>
                <c:pt idx="49">
                  <c:v>6149</c:v>
                </c:pt>
                <c:pt idx="50">
                  <c:v>3194</c:v>
                </c:pt>
                <c:pt idx="51">
                  <c:v>4728</c:v>
                </c:pt>
                <c:pt idx="52">
                  <c:v>1675</c:v>
                </c:pt>
                <c:pt idx="53">
                  <c:v>10710</c:v>
                </c:pt>
                <c:pt idx="54">
                  <c:v>13725</c:v>
                </c:pt>
                <c:pt idx="55">
                  <c:v>3563</c:v>
                </c:pt>
                <c:pt idx="56">
                  <c:v>15507</c:v>
                </c:pt>
                <c:pt idx="57">
                  <c:v>4953</c:v>
                </c:pt>
                <c:pt idx="58">
                  <c:v>11774</c:v>
                </c:pt>
                <c:pt idx="59">
                  <c:v>12630</c:v>
                </c:pt>
                <c:pt idx="60">
                  <c:v>-2685</c:v>
                </c:pt>
                <c:pt idx="61">
                  <c:v>14631</c:v>
                </c:pt>
                <c:pt idx="62">
                  <c:v>8468</c:v>
                </c:pt>
                <c:pt idx="63">
                  <c:v>3191</c:v>
                </c:pt>
                <c:pt idx="64">
                  <c:v>-5476</c:v>
                </c:pt>
                <c:pt idx="65">
                  <c:v>15285</c:v>
                </c:pt>
                <c:pt idx="66">
                  <c:v>7646</c:v>
                </c:pt>
                <c:pt idx="67">
                  <c:v>4732</c:v>
                </c:pt>
                <c:pt idx="68">
                  <c:v>6315</c:v>
                </c:pt>
                <c:pt idx="69">
                  <c:v>-2897</c:v>
                </c:pt>
                <c:pt idx="70">
                  <c:v>3167</c:v>
                </c:pt>
                <c:pt idx="71">
                  <c:v>-1437</c:v>
                </c:pt>
                <c:pt idx="72">
                  <c:v>-21794</c:v>
                </c:pt>
                <c:pt idx="73">
                  <c:v>18584</c:v>
                </c:pt>
              </c:numCache>
            </c:numRef>
          </c:val>
          <c:extLst>
            <c:ext xmlns:c16="http://schemas.microsoft.com/office/drawing/2014/chart" uri="{C3380CC4-5D6E-409C-BE32-E72D297353CC}">
              <c16:uniqueId val="{0000001C-D1AD-4CA7-8352-A0761F22AC11}"/>
            </c:ext>
          </c:extLst>
        </c:ser>
        <c:dLbls>
          <c:dLblPos val="outEnd"/>
          <c:showLegendKey val="0"/>
          <c:showVal val="1"/>
          <c:showCatName val="0"/>
          <c:showSerName val="0"/>
          <c:showPercent val="0"/>
          <c:showBubbleSize val="0"/>
        </c:dLbls>
        <c:gapWidth val="150"/>
        <c:axId val="383337392"/>
        <c:axId val="383336832"/>
      </c:barChart>
      <c:scatterChart>
        <c:scatterStyle val="lineMarker"/>
        <c:varyColors val="0"/>
        <c:ser>
          <c:idx val="1"/>
          <c:order val="1"/>
          <c:tx>
            <c:strRef>
              <c:f>市区町村別_生活習慣病の状況!$B$79</c:f>
              <c:strCache>
                <c:ptCount val="1"/>
                <c:pt idx="0">
                  <c:v>広域連合全体</c:v>
                </c:pt>
              </c:strCache>
            </c:strRef>
          </c:tx>
          <c:spPr>
            <a:ln w="28575" cmpd="sng">
              <a:solidFill>
                <a:srgbClr val="BE4B48"/>
              </a:solidFill>
              <a:prstDash val="solid"/>
            </a:ln>
          </c:spPr>
          <c:marker>
            <c:symbol val="none"/>
          </c:marker>
          <c:dPt>
            <c:idx val="1"/>
            <c:bubble3D val="0"/>
            <c:extLst>
              <c:ext xmlns:c16="http://schemas.microsoft.com/office/drawing/2014/chart" uri="{C3380CC4-5D6E-409C-BE32-E72D297353CC}">
                <c16:uniqueId val="{0000001D-D1AD-4CA7-8352-A0761F22AC11}"/>
              </c:ext>
            </c:extLst>
          </c:dPt>
          <c:dLbls>
            <c:dLbl>
              <c:idx val="0"/>
              <c:layout>
                <c:manualLayout>
                  <c:x val="3.5279421768479299E-2"/>
                  <c:y val="-0.87173691486625515"/>
                </c:manualLayout>
              </c:layout>
              <c:tx>
                <c:rich>
                  <a:bodyPr/>
                  <a:lstStyle/>
                  <a:p>
                    <a:pPr>
                      <a:defRPr sz="800"/>
                    </a:pPr>
                    <a:fld id="{F58335EF-FF2A-4814-BE4F-18D8E855C592}" type="SERIESNAME">
                      <a:rPr lang="ja-JP" altLang="en-US" sz="1000"/>
                      <a:pPr>
                        <a:defRPr sz="800"/>
                      </a:pPr>
                      <a:t>[系列名]</a:t>
                    </a:fld>
                    <a:r>
                      <a:rPr lang="ja-JP" altLang="en-US" sz="1000" baseline="0"/>
                      <a:t>
</a:t>
                    </a:r>
                    <a:fld id="{6E662967-2AC9-4435-BF21-97D837D9F438}" type="XVALUE">
                      <a:rPr lang="en-US" altLang="ja-JP" sz="1000" baseline="0">
                        <a:solidFill>
                          <a:sysClr val="windowText" lastClr="000000"/>
                        </a:solidFill>
                      </a:rPr>
                      <a:pPr>
                        <a:defRPr sz="800"/>
                      </a:pPr>
                      <a:t>[X 値]</a:t>
                    </a:fld>
                    <a:endParaRPr lang="ja-JP" altLang="en-US" sz="1000" baseline="0"/>
                  </a:p>
                </c:rich>
              </c:tx>
              <c:numFmt formatCode="#,##0_ ;[Red]\-#,##0\ " sourceLinked="0"/>
              <c:spPr/>
              <c:showLegendKey val="0"/>
              <c:showVal val="0"/>
              <c:showCatName val="1"/>
              <c:showSerName val="1"/>
              <c:showPercent val="0"/>
              <c:showBubbleSize val="0"/>
              <c:separator>
</c:separator>
              <c:extLst>
                <c:ext xmlns:c15="http://schemas.microsoft.com/office/drawing/2012/chart" uri="{CE6537A1-D6FC-4f65-9D91-7224C49458BB}">
                  <c15:layout>
                    <c:manualLayout>
                      <c:w val="0.17872001957905043"/>
                      <c:h val="4.79761445473251E-2"/>
                    </c:manualLayout>
                  </c15:layout>
                  <c15:dlblFieldTable/>
                  <c15:showDataLabelsRange val="0"/>
                </c:ext>
                <c:ext xmlns:c16="http://schemas.microsoft.com/office/drawing/2014/chart" uri="{C3380CC4-5D6E-409C-BE32-E72D297353CC}">
                  <c16:uniqueId val="{0000001E-D1AD-4CA7-8352-A0761F22AC11}"/>
                </c:ext>
              </c:extLst>
            </c:dLbl>
            <c:numFmt formatCode="#,##0_);[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市区町村別_生活習慣病の状況!$Y$5:$Y$78</c:f>
              <c:numCache>
                <c:formatCode>General</c:formatCode>
                <c:ptCount val="74"/>
                <c:pt idx="0">
                  <c:v>7954</c:v>
                </c:pt>
                <c:pt idx="1">
                  <c:v>7954</c:v>
                </c:pt>
                <c:pt idx="2">
                  <c:v>7954</c:v>
                </c:pt>
                <c:pt idx="3">
                  <c:v>7954</c:v>
                </c:pt>
                <c:pt idx="4">
                  <c:v>7954</c:v>
                </c:pt>
                <c:pt idx="5">
                  <c:v>7954</c:v>
                </c:pt>
                <c:pt idx="6">
                  <c:v>7954</c:v>
                </c:pt>
                <c:pt idx="7">
                  <c:v>7954</c:v>
                </c:pt>
                <c:pt idx="8">
                  <c:v>7954</c:v>
                </c:pt>
                <c:pt idx="9">
                  <c:v>7954</c:v>
                </c:pt>
                <c:pt idx="10">
                  <c:v>7954</c:v>
                </c:pt>
                <c:pt idx="11">
                  <c:v>7954</c:v>
                </c:pt>
                <c:pt idx="12">
                  <c:v>7954</c:v>
                </c:pt>
                <c:pt idx="13">
                  <c:v>7954</c:v>
                </c:pt>
                <c:pt idx="14">
                  <c:v>7954</c:v>
                </c:pt>
                <c:pt idx="15">
                  <c:v>7954</c:v>
                </c:pt>
                <c:pt idx="16">
                  <c:v>7954</c:v>
                </c:pt>
                <c:pt idx="17">
                  <c:v>7954</c:v>
                </c:pt>
                <c:pt idx="18">
                  <c:v>7954</c:v>
                </c:pt>
                <c:pt idx="19">
                  <c:v>7954</c:v>
                </c:pt>
                <c:pt idx="20">
                  <c:v>7954</c:v>
                </c:pt>
                <c:pt idx="21">
                  <c:v>7954</c:v>
                </c:pt>
                <c:pt idx="22">
                  <c:v>7954</c:v>
                </c:pt>
                <c:pt idx="23">
                  <c:v>7954</c:v>
                </c:pt>
                <c:pt idx="24">
                  <c:v>7954</c:v>
                </c:pt>
                <c:pt idx="25">
                  <c:v>7954</c:v>
                </c:pt>
                <c:pt idx="26">
                  <c:v>7954</c:v>
                </c:pt>
                <c:pt idx="27">
                  <c:v>7954</c:v>
                </c:pt>
                <c:pt idx="28">
                  <c:v>7954</c:v>
                </c:pt>
                <c:pt idx="29">
                  <c:v>7954</c:v>
                </c:pt>
                <c:pt idx="30">
                  <c:v>7954</c:v>
                </c:pt>
                <c:pt idx="31">
                  <c:v>7954</c:v>
                </c:pt>
                <c:pt idx="32">
                  <c:v>7954</c:v>
                </c:pt>
                <c:pt idx="33">
                  <c:v>7954</c:v>
                </c:pt>
                <c:pt idx="34">
                  <c:v>7954</c:v>
                </c:pt>
                <c:pt idx="35">
                  <c:v>7954</c:v>
                </c:pt>
                <c:pt idx="36">
                  <c:v>7954</c:v>
                </c:pt>
                <c:pt idx="37">
                  <c:v>7954</c:v>
                </c:pt>
                <c:pt idx="38">
                  <c:v>7954</c:v>
                </c:pt>
                <c:pt idx="39">
                  <c:v>7954</c:v>
                </c:pt>
                <c:pt idx="40">
                  <c:v>7954</c:v>
                </c:pt>
                <c:pt idx="41">
                  <c:v>7954</c:v>
                </c:pt>
                <c:pt idx="42">
                  <c:v>7954</c:v>
                </c:pt>
                <c:pt idx="43">
                  <c:v>7954</c:v>
                </c:pt>
                <c:pt idx="44">
                  <c:v>7954</c:v>
                </c:pt>
                <c:pt idx="45">
                  <c:v>7954</c:v>
                </c:pt>
                <c:pt idx="46">
                  <c:v>7954</c:v>
                </c:pt>
                <c:pt idx="47">
                  <c:v>7954</c:v>
                </c:pt>
                <c:pt idx="48">
                  <c:v>7954</c:v>
                </c:pt>
                <c:pt idx="49">
                  <c:v>7954</c:v>
                </c:pt>
                <c:pt idx="50">
                  <c:v>7954</c:v>
                </c:pt>
                <c:pt idx="51">
                  <c:v>7954</c:v>
                </c:pt>
                <c:pt idx="52">
                  <c:v>7954</c:v>
                </c:pt>
                <c:pt idx="53">
                  <c:v>7954</c:v>
                </c:pt>
                <c:pt idx="54">
                  <c:v>7954</c:v>
                </c:pt>
                <c:pt idx="55">
                  <c:v>7954</c:v>
                </c:pt>
                <c:pt idx="56">
                  <c:v>7954</c:v>
                </c:pt>
                <c:pt idx="57">
                  <c:v>7954</c:v>
                </c:pt>
                <c:pt idx="58">
                  <c:v>7954</c:v>
                </c:pt>
                <c:pt idx="59">
                  <c:v>7954</c:v>
                </c:pt>
                <c:pt idx="60">
                  <c:v>7954</c:v>
                </c:pt>
                <c:pt idx="61">
                  <c:v>7954</c:v>
                </c:pt>
                <c:pt idx="62">
                  <c:v>7954</c:v>
                </c:pt>
                <c:pt idx="63">
                  <c:v>7954</c:v>
                </c:pt>
                <c:pt idx="64">
                  <c:v>7954</c:v>
                </c:pt>
                <c:pt idx="65">
                  <c:v>7954</c:v>
                </c:pt>
                <c:pt idx="66">
                  <c:v>7954</c:v>
                </c:pt>
                <c:pt idx="67">
                  <c:v>7954</c:v>
                </c:pt>
                <c:pt idx="68">
                  <c:v>7954</c:v>
                </c:pt>
                <c:pt idx="69">
                  <c:v>7954</c:v>
                </c:pt>
                <c:pt idx="70">
                  <c:v>7954</c:v>
                </c:pt>
                <c:pt idx="71">
                  <c:v>7954</c:v>
                </c:pt>
                <c:pt idx="72">
                  <c:v>7954</c:v>
                </c:pt>
                <c:pt idx="73">
                  <c:v>7954</c:v>
                </c:pt>
              </c:numCache>
            </c:numRef>
          </c:xVal>
          <c:yVal>
            <c:numRef>
              <c:f>市区町村別_生活習慣病の状況!$Z$5:$Z$78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c:v>
                </c:pt>
              </c:numCache>
            </c:numRef>
          </c:yVal>
          <c:smooth val="0"/>
          <c:extLst>
            <c:ext xmlns:c16="http://schemas.microsoft.com/office/drawing/2014/chart" uri="{C3380CC4-5D6E-409C-BE32-E72D297353CC}">
              <c16:uniqueId val="{0000001F-D1AD-4CA7-8352-A0761F22AC11}"/>
            </c:ext>
          </c:extLst>
        </c:ser>
        <c:dLbls>
          <c:showLegendKey val="0"/>
          <c:showVal val="1"/>
          <c:showCatName val="0"/>
          <c:showSerName val="0"/>
          <c:showPercent val="0"/>
          <c:showBubbleSize val="0"/>
        </c:dLbls>
        <c:axId val="383334592"/>
        <c:axId val="383335152"/>
      </c:scatterChart>
      <c:catAx>
        <c:axId val="383337392"/>
        <c:scaling>
          <c:orientation val="maxMin"/>
        </c:scaling>
        <c:delete val="0"/>
        <c:axPos val="l"/>
        <c:numFmt formatCode="General" sourceLinked="0"/>
        <c:majorTickMark val="none"/>
        <c:minorTickMark val="none"/>
        <c:tickLblPos val="low"/>
        <c:spPr>
          <a:ln>
            <a:solidFill>
              <a:srgbClr val="7F7F7F"/>
            </a:solidFill>
          </a:ln>
        </c:spPr>
        <c:crossAx val="383336832"/>
        <c:crossesAt val="0"/>
        <c:auto val="1"/>
        <c:lblAlgn val="ctr"/>
        <c:lblOffset val="100"/>
        <c:noMultiLvlLbl val="0"/>
      </c:catAx>
      <c:valAx>
        <c:axId val="383336832"/>
        <c:scaling>
          <c:orientation val="minMax"/>
        </c:scaling>
        <c:delete val="0"/>
        <c:axPos val="t"/>
        <c:majorGridlines>
          <c:spPr>
            <a:ln>
              <a:solidFill>
                <a:srgbClr val="D9D9D9"/>
              </a:solidFill>
            </a:ln>
          </c:spPr>
        </c:majorGridlines>
        <c:title>
          <c:tx>
            <c:rich>
              <a:bodyPr/>
              <a:lstStyle/>
              <a:p>
                <a:pPr>
                  <a:defRPr/>
                </a:pPr>
                <a:r>
                  <a:rPr lang="en-US"/>
                  <a:t>(</a:t>
                </a:r>
                <a:r>
                  <a:rPr lang="ja-JP" altLang="en-US"/>
                  <a:t>円</a:t>
                </a:r>
                <a:r>
                  <a:rPr lang="en-US"/>
                  <a:t>)</a:t>
                </a:r>
                <a:endParaRPr lang="ja-JP"/>
              </a:p>
            </c:rich>
          </c:tx>
          <c:layout>
            <c:manualLayout>
              <c:xMode val="edge"/>
              <c:yMode val="edge"/>
              <c:x val="0.90969260890846804"/>
              <c:y val="2.4555603780864198E-2"/>
            </c:manualLayout>
          </c:layout>
          <c:overlay val="0"/>
        </c:title>
        <c:numFmt formatCode="#,##0_ ;[Red]\-#,##0\ " sourceLinked="0"/>
        <c:majorTickMark val="out"/>
        <c:minorTickMark val="none"/>
        <c:tickLblPos val="nextTo"/>
        <c:spPr>
          <a:ln>
            <a:solidFill>
              <a:srgbClr val="7F7F7F"/>
            </a:solidFill>
          </a:ln>
        </c:spPr>
        <c:crossAx val="383337392"/>
        <c:crosses val="autoZero"/>
        <c:crossBetween val="between"/>
      </c:valAx>
      <c:valAx>
        <c:axId val="383335152"/>
        <c:scaling>
          <c:orientation val="minMax"/>
          <c:max val="50"/>
          <c:min val="0"/>
        </c:scaling>
        <c:delete val="1"/>
        <c:axPos val="r"/>
        <c:numFmt formatCode="General" sourceLinked="1"/>
        <c:majorTickMark val="out"/>
        <c:minorTickMark val="none"/>
        <c:tickLblPos val="nextTo"/>
        <c:crossAx val="383334592"/>
        <c:crosses val="max"/>
        <c:crossBetween val="midCat"/>
      </c:valAx>
      <c:valAx>
        <c:axId val="383334592"/>
        <c:scaling>
          <c:orientation val="minMax"/>
        </c:scaling>
        <c:delete val="1"/>
        <c:axPos val="b"/>
        <c:numFmt formatCode="General" sourceLinked="1"/>
        <c:majorTickMark val="out"/>
        <c:minorTickMark val="none"/>
        <c:tickLblPos val="nextTo"/>
        <c:crossAx val="383335152"/>
        <c:crosses val="autoZero"/>
        <c:crossBetween val="midCat"/>
      </c:valAx>
      <c:spPr>
        <a:ln>
          <a:solidFill>
            <a:srgbClr val="7F7F7F"/>
          </a:solidFill>
        </a:ln>
      </c:spPr>
    </c:plotArea>
    <c:legend>
      <c:legendPos val="r"/>
      <c:layout>
        <c:manualLayout>
          <c:xMode val="edge"/>
          <c:yMode val="edge"/>
          <c:x val="0.1681161025459271"/>
          <c:y val="1.3454459233539095E-2"/>
          <c:w val="0.63560202906255536"/>
          <c:h val="3.4145960419188395E-2"/>
        </c:manualLayout>
      </c:layout>
      <c:overlay val="1"/>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51207729468598"/>
          <c:y val="7.9407769756184382E-2"/>
          <c:w val="0.77557946859903382"/>
          <c:h val="0.87563143004115229"/>
        </c:manualLayout>
      </c:layout>
      <c:barChart>
        <c:barDir val="bar"/>
        <c:grouping val="clustered"/>
        <c:varyColors val="0"/>
        <c:ser>
          <c:idx val="0"/>
          <c:order val="0"/>
          <c:tx>
            <c:strRef>
              <c:f>市区町村別_年齢調整生活習慣病医療費!$O$3</c:f>
              <c:strCache>
                <c:ptCount val="1"/>
                <c:pt idx="0">
                  <c:v>年齢調整後被保険者一人当たりの生活習慣病医療費</c:v>
                </c:pt>
              </c:strCache>
            </c:strRef>
          </c:tx>
          <c:spPr>
            <a:solidFill>
              <a:schemeClr val="accent1">
                <a:lumMod val="75000"/>
              </a:schemeClr>
            </a:solidFill>
            <a:ln>
              <a:noFill/>
            </a:ln>
          </c:spPr>
          <c:invertIfNegative val="0"/>
          <c:dLbls>
            <c:dLbl>
              <c:idx val="65"/>
              <c:layout>
                <c:manualLayout>
                  <c:x val="3.0967905545449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4A-4FC3-9A73-DCB6786AEB95}"/>
                </c:ext>
              </c:extLst>
            </c:dLbl>
            <c:dLbl>
              <c:idx val="73"/>
              <c:layout>
                <c:manualLayout>
                  <c:x val="3.0967905545449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4A-4FC3-9A73-DCB6786AEB95}"/>
                </c:ext>
              </c:extLst>
            </c:dLbl>
            <c:numFmt formatCode="#,##0_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市区町村別_年齢調整生活習慣病医療費!$C$5:$C$78</c:f>
              <c:strCache>
                <c:ptCount val="74"/>
                <c:pt idx="0">
                  <c:v>大阪市</c:v>
                </c:pt>
                <c:pt idx="1">
                  <c:v>都島区</c:v>
                </c:pt>
                <c:pt idx="2">
                  <c:v>福島区</c:v>
                </c:pt>
                <c:pt idx="3">
                  <c:v>此花区</c:v>
                </c:pt>
                <c:pt idx="4">
                  <c:v>西区</c:v>
                </c:pt>
                <c:pt idx="5">
                  <c:v>港区</c:v>
                </c:pt>
                <c:pt idx="6">
                  <c:v>大正区</c:v>
                </c:pt>
                <c:pt idx="7">
                  <c:v>天王寺区</c:v>
                </c:pt>
                <c:pt idx="8">
                  <c:v>浪速区</c:v>
                </c:pt>
                <c:pt idx="9">
                  <c:v>西淀川区</c:v>
                </c:pt>
                <c:pt idx="10">
                  <c:v>東淀川区</c:v>
                </c:pt>
                <c:pt idx="11">
                  <c:v>東成区</c:v>
                </c:pt>
                <c:pt idx="12">
                  <c:v>生野区</c:v>
                </c:pt>
                <c:pt idx="13">
                  <c:v>旭区</c:v>
                </c:pt>
                <c:pt idx="14">
                  <c:v>城東区</c:v>
                </c:pt>
                <c:pt idx="15">
                  <c:v>阿倍野区</c:v>
                </c:pt>
                <c:pt idx="16">
                  <c:v>住吉区</c:v>
                </c:pt>
                <c:pt idx="17">
                  <c:v>東住吉区</c:v>
                </c:pt>
                <c:pt idx="18">
                  <c:v>西成区</c:v>
                </c:pt>
                <c:pt idx="19">
                  <c:v>淀川区</c:v>
                </c:pt>
                <c:pt idx="20">
                  <c:v>鶴見区</c:v>
                </c:pt>
                <c:pt idx="21">
                  <c:v>住之江区</c:v>
                </c:pt>
                <c:pt idx="22">
                  <c:v>平野区</c:v>
                </c:pt>
                <c:pt idx="23">
                  <c:v>北区</c:v>
                </c:pt>
                <c:pt idx="24">
                  <c:v>中央区</c:v>
                </c:pt>
                <c:pt idx="25">
                  <c:v>堺市</c:v>
                </c:pt>
                <c:pt idx="26">
                  <c:v>堺市堺区</c:v>
                </c:pt>
                <c:pt idx="27">
                  <c:v>堺市中区</c:v>
                </c:pt>
                <c:pt idx="28">
                  <c:v>堺市東区</c:v>
                </c:pt>
                <c:pt idx="29">
                  <c:v>堺市西区</c:v>
                </c:pt>
                <c:pt idx="30">
                  <c:v>堺市南区</c:v>
                </c:pt>
                <c:pt idx="31">
                  <c:v>堺市北区</c:v>
                </c:pt>
                <c:pt idx="32">
                  <c:v>堺市美原区</c:v>
                </c:pt>
                <c:pt idx="33">
                  <c:v>岸和田市</c:v>
                </c:pt>
                <c:pt idx="34">
                  <c:v>豊中市</c:v>
                </c:pt>
                <c:pt idx="35">
                  <c:v>池田市</c:v>
                </c:pt>
                <c:pt idx="36">
                  <c:v>吹田市</c:v>
                </c:pt>
                <c:pt idx="37">
                  <c:v>泉大津市</c:v>
                </c:pt>
                <c:pt idx="38">
                  <c:v>高槻市</c:v>
                </c:pt>
                <c:pt idx="39">
                  <c:v>貝塚市</c:v>
                </c:pt>
                <c:pt idx="40">
                  <c:v>守口市</c:v>
                </c:pt>
                <c:pt idx="41">
                  <c:v>枚方市</c:v>
                </c:pt>
                <c:pt idx="42">
                  <c:v>茨木市</c:v>
                </c:pt>
                <c:pt idx="43">
                  <c:v>八尾市</c:v>
                </c:pt>
                <c:pt idx="44">
                  <c:v>泉佐野市</c:v>
                </c:pt>
                <c:pt idx="45">
                  <c:v>富田林市</c:v>
                </c:pt>
                <c:pt idx="46">
                  <c:v>寝屋川市</c:v>
                </c:pt>
                <c:pt idx="47">
                  <c:v>河内長野市</c:v>
                </c:pt>
                <c:pt idx="48">
                  <c:v>松原市</c:v>
                </c:pt>
                <c:pt idx="49">
                  <c:v>大東市</c:v>
                </c:pt>
                <c:pt idx="50">
                  <c:v>和泉市</c:v>
                </c:pt>
                <c:pt idx="51">
                  <c:v>箕面市</c:v>
                </c:pt>
                <c:pt idx="52">
                  <c:v>柏原市</c:v>
                </c:pt>
                <c:pt idx="53">
                  <c:v>羽曳野市</c:v>
                </c:pt>
                <c:pt idx="54">
                  <c:v>門真市</c:v>
                </c:pt>
                <c:pt idx="55">
                  <c:v>摂津市</c:v>
                </c:pt>
                <c:pt idx="56">
                  <c:v>高石市</c:v>
                </c:pt>
                <c:pt idx="57">
                  <c:v>藤井寺市</c:v>
                </c:pt>
                <c:pt idx="58">
                  <c:v>東大阪市</c:v>
                </c:pt>
                <c:pt idx="59">
                  <c:v>泉南市</c:v>
                </c:pt>
                <c:pt idx="60">
                  <c:v>四條畷市</c:v>
                </c:pt>
                <c:pt idx="61">
                  <c:v>交野市</c:v>
                </c:pt>
                <c:pt idx="62">
                  <c:v>大阪狭山市</c:v>
                </c:pt>
                <c:pt idx="63">
                  <c:v>阪南市</c:v>
                </c:pt>
                <c:pt idx="64">
                  <c:v>島本町</c:v>
                </c:pt>
                <c:pt idx="65">
                  <c:v>豊能町</c:v>
                </c:pt>
                <c:pt idx="66">
                  <c:v>能勢町</c:v>
                </c:pt>
                <c:pt idx="67">
                  <c:v>忠岡町</c:v>
                </c:pt>
                <c:pt idx="68">
                  <c:v>熊取町</c:v>
                </c:pt>
                <c:pt idx="69">
                  <c:v>田尻町</c:v>
                </c:pt>
                <c:pt idx="70">
                  <c:v>岬町</c:v>
                </c:pt>
                <c:pt idx="71">
                  <c:v>太子町</c:v>
                </c:pt>
                <c:pt idx="72">
                  <c:v>河南町</c:v>
                </c:pt>
                <c:pt idx="73">
                  <c:v>千早赤阪村</c:v>
                </c:pt>
              </c:strCache>
            </c:strRef>
          </c:cat>
          <c:val>
            <c:numRef>
              <c:f>市区町村別_年齢調整生活習慣病医療費!$E$5:$E$78</c:f>
              <c:numCache>
                <c:formatCode>General</c:formatCode>
                <c:ptCount val="74"/>
                <c:pt idx="0">
                  <c:v>163550.67513242978</c:v>
                </c:pt>
                <c:pt idx="1">
                  <c:v>162396.90790268776</c:v>
                </c:pt>
                <c:pt idx="2">
                  <c:v>162965.78624249427</c:v>
                </c:pt>
                <c:pt idx="3">
                  <c:v>164218.00203103913</c:v>
                </c:pt>
                <c:pt idx="4">
                  <c:v>163114.90341100848</c:v>
                </c:pt>
                <c:pt idx="5">
                  <c:v>164112.78284376633</c:v>
                </c:pt>
                <c:pt idx="6">
                  <c:v>164530.13487771351</c:v>
                </c:pt>
                <c:pt idx="7">
                  <c:v>163000.26261363644</c:v>
                </c:pt>
                <c:pt idx="8">
                  <c:v>163588.98705678954</c:v>
                </c:pt>
                <c:pt idx="9">
                  <c:v>163296.95004907783</c:v>
                </c:pt>
                <c:pt idx="10">
                  <c:v>163945.05630024761</c:v>
                </c:pt>
                <c:pt idx="11">
                  <c:v>164288.17625154817</c:v>
                </c:pt>
                <c:pt idx="12">
                  <c:v>164749.76194322048</c:v>
                </c:pt>
                <c:pt idx="13">
                  <c:v>163910.46527789027</c:v>
                </c:pt>
                <c:pt idx="14">
                  <c:v>164077.69991900891</c:v>
                </c:pt>
                <c:pt idx="15">
                  <c:v>163406.04930828357</c:v>
                </c:pt>
                <c:pt idx="16">
                  <c:v>164132.29513944976</c:v>
                </c:pt>
                <c:pt idx="17">
                  <c:v>163789.96161602036</c:v>
                </c:pt>
                <c:pt idx="18">
                  <c:v>165012.30802912367</c:v>
                </c:pt>
                <c:pt idx="19">
                  <c:v>163152.52342421361</c:v>
                </c:pt>
                <c:pt idx="20">
                  <c:v>164930.87659446767</c:v>
                </c:pt>
                <c:pt idx="21">
                  <c:v>162494.6263413422</c:v>
                </c:pt>
                <c:pt idx="22">
                  <c:v>165279.57017642734</c:v>
                </c:pt>
                <c:pt idx="23">
                  <c:v>162939.5339504164</c:v>
                </c:pt>
                <c:pt idx="24">
                  <c:v>161925.18196724079</c:v>
                </c:pt>
                <c:pt idx="25">
                  <c:v>163268.75271565889</c:v>
                </c:pt>
                <c:pt idx="26">
                  <c:v>163844.97599114699</c:v>
                </c:pt>
                <c:pt idx="27">
                  <c:v>163774.49519984916</c:v>
                </c:pt>
                <c:pt idx="28">
                  <c:v>163727.9567520452</c:v>
                </c:pt>
                <c:pt idx="29">
                  <c:v>163193.06977308309</c:v>
                </c:pt>
                <c:pt idx="30">
                  <c:v>163450.85769052542</c:v>
                </c:pt>
                <c:pt idx="31">
                  <c:v>163862.76956512121</c:v>
                </c:pt>
                <c:pt idx="32">
                  <c:v>161859.54680768645</c:v>
                </c:pt>
                <c:pt idx="33">
                  <c:v>163976.42862201066</c:v>
                </c:pt>
                <c:pt idx="34">
                  <c:v>161580.98338547337</c:v>
                </c:pt>
                <c:pt idx="35">
                  <c:v>162623.61371106483</c:v>
                </c:pt>
                <c:pt idx="36">
                  <c:v>161207.31837190158</c:v>
                </c:pt>
                <c:pt idx="37">
                  <c:v>162155.80295958187</c:v>
                </c:pt>
                <c:pt idx="38">
                  <c:v>161861.71399986427</c:v>
                </c:pt>
                <c:pt idx="39">
                  <c:v>164876.19389005084</c:v>
                </c:pt>
                <c:pt idx="40">
                  <c:v>162795.2128781123</c:v>
                </c:pt>
                <c:pt idx="41">
                  <c:v>161915.68510865746</c:v>
                </c:pt>
                <c:pt idx="42">
                  <c:v>161899.85361558976</c:v>
                </c:pt>
                <c:pt idx="43">
                  <c:v>161949.91104827262</c:v>
                </c:pt>
                <c:pt idx="44">
                  <c:v>165466.60581550992</c:v>
                </c:pt>
                <c:pt idx="45">
                  <c:v>163150.0183237165</c:v>
                </c:pt>
                <c:pt idx="46">
                  <c:v>162130.68680315671</c:v>
                </c:pt>
                <c:pt idx="47">
                  <c:v>161406.02722013983</c:v>
                </c:pt>
                <c:pt idx="48">
                  <c:v>162423.05363744515</c:v>
                </c:pt>
                <c:pt idx="49">
                  <c:v>162202.01733655142</c:v>
                </c:pt>
                <c:pt idx="50">
                  <c:v>162564.41806925717</c:v>
                </c:pt>
                <c:pt idx="51">
                  <c:v>160780.83489404627</c:v>
                </c:pt>
                <c:pt idx="52">
                  <c:v>162327.52114435172</c:v>
                </c:pt>
                <c:pt idx="53">
                  <c:v>162641.35997255149</c:v>
                </c:pt>
                <c:pt idx="54">
                  <c:v>163601.98643997041</c:v>
                </c:pt>
                <c:pt idx="55">
                  <c:v>161671.31093959796</c:v>
                </c:pt>
                <c:pt idx="56">
                  <c:v>162794.74977467136</c:v>
                </c:pt>
                <c:pt idx="57">
                  <c:v>162370.87220540873</c:v>
                </c:pt>
                <c:pt idx="58">
                  <c:v>161807.61173474617</c:v>
                </c:pt>
                <c:pt idx="59">
                  <c:v>162893.37366370059</c:v>
                </c:pt>
                <c:pt idx="60">
                  <c:v>160980.28310340259</c:v>
                </c:pt>
                <c:pt idx="61">
                  <c:v>162319.72353749079</c:v>
                </c:pt>
                <c:pt idx="62">
                  <c:v>161263.88010391031</c:v>
                </c:pt>
                <c:pt idx="63">
                  <c:v>164985.77965263886</c:v>
                </c:pt>
                <c:pt idx="64">
                  <c:v>161168.88465400206</c:v>
                </c:pt>
                <c:pt idx="65">
                  <c:v>160327.95843277979</c:v>
                </c:pt>
                <c:pt idx="66">
                  <c:v>163736.85094641609</c:v>
                </c:pt>
                <c:pt idx="67">
                  <c:v>163918.70949344782</c:v>
                </c:pt>
                <c:pt idx="68">
                  <c:v>161473.8230609982</c:v>
                </c:pt>
                <c:pt idx="69">
                  <c:v>163232.91415532416</c:v>
                </c:pt>
                <c:pt idx="70">
                  <c:v>161861.73343250403</c:v>
                </c:pt>
                <c:pt idx="71">
                  <c:v>161464.31053901877</c:v>
                </c:pt>
                <c:pt idx="72">
                  <c:v>161886.5526482045</c:v>
                </c:pt>
                <c:pt idx="73">
                  <c:v>160155.30298965069</c:v>
                </c:pt>
              </c:numCache>
            </c:numRef>
          </c:val>
          <c:extLst>
            <c:ext xmlns:c16="http://schemas.microsoft.com/office/drawing/2014/chart" uri="{C3380CC4-5D6E-409C-BE32-E72D297353CC}">
              <c16:uniqueId val="{0000001A-03D7-49A7-9530-E68E9ADADFEF}"/>
            </c:ext>
          </c:extLst>
        </c:ser>
        <c:dLbls>
          <c:dLblPos val="outEnd"/>
          <c:showLegendKey val="0"/>
          <c:showVal val="1"/>
          <c:showCatName val="0"/>
          <c:showSerName val="0"/>
          <c:showPercent val="0"/>
          <c:showBubbleSize val="0"/>
        </c:dLbls>
        <c:gapWidth val="150"/>
        <c:axId val="383321712"/>
        <c:axId val="38332003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8.4615394028389621E-2"/>
                  <c:y val="-0.85860484182098762"/>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BAC-4A20-A347-122298BB06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市区町村別_年齢調整生活習慣病医療費!$O$5:$O$78</c:f>
              <c:numCache>
                <c:formatCode>General</c:formatCode>
                <c:ptCount val="74"/>
                <c:pt idx="0">
                  <c:v>162430.2237326052</c:v>
                </c:pt>
                <c:pt idx="1">
                  <c:v>162430.2237326052</c:v>
                </c:pt>
                <c:pt idx="2">
                  <c:v>162430.2237326052</c:v>
                </c:pt>
                <c:pt idx="3">
                  <c:v>162430.2237326052</c:v>
                </c:pt>
                <c:pt idx="4">
                  <c:v>162430.2237326052</c:v>
                </c:pt>
                <c:pt idx="5">
                  <c:v>162430.2237326052</c:v>
                </c:pt>
                <c:pt idx="6">
                  <c:v>162430.2237326052</c:v>
                </c:pt>
                <c:pt idx="7">
                  <c:v>162430.2237326052</c:v>
                </c:pt>
                <c:pt idx="8">
                  <c:v>162430.2237326052</c:v>
                </c:pt>
                <c:pt idx="9">
                  <c:v>162430.2237326052</c:v>
                </c:pt>
                <c:pt idx="10">
                  <c:v>162430.2237326052</c:v>
                </c:pt>
                <c:pt idx="11">
                  <c:v>162430.2237326052</c:v>
                </c:pt>
                <c:pt idx="12">
                  <c:v>162430.2237326052</c:v>
                </c:pt>
                <c:pt idx="13">
                  <c:v>162430.2237326052</c:v>
                </c:pt>
                <c:pt idx="14">
                  <c:v>162430.2237326052</c:v>
                </c:pt>
                <c:pt idx="15">
                  <c:v>162430.2237326052</c:v>
                </c:pt>
                <c:pt idx="16">
                  <c:v>162430.2237326052</c:v>
                </c:pt>
                <c:pt idx="17">
                  <c:v>162430.2237326052</c:v>
                </c:pt>
                <c:pt idx="18">
                  <c:v>162430.2237326052</c:v>
                </c:pt>
                <c:pt idx="19">
                  <c:v>162430.2237326052</c:v>
                </c:pt>
                <c:pt idx="20">
                  <c:v>162430.2237326052</c:v>
                </c:pt>
                <c:pt idx="21">
                  <c:v>162430.2237326052</c:v>
                </c:pt>
                <c:pt idx="22">
                  <c:v>162430.2237326052</c:v>
                </c:pt>
                <c:pt idx="23">
                  <c:v>162430.2237326052</c:v>
                </c:pt>
                <c:pt idx="24">
                  <c:v>162430.2237326052</c:v>
                </c:pt>
                <c:pt idx="25">
                  <c:v>162430.2237326052</c:v>
                </c:pt>
                <c:pt idx="26">
                  <c:v>162430.2237326052</c:v>
                </c:pt>
                <c:pt idx="27">
                  <c:v>162430.2237326052</c:v>
                </c:pt>
                <c:pt idx="28">
                  <c:v>162430.2237326052</c:v>
                </c:pt>
                <c:pt idx="29">
                  <c:v>162430.2237326052</c:v>
                </c:pt>
                <c:pt idx="30">
                  <c:v>162430.2237326052</c:v>
                </c:pt>
                <c:pt idx="31">
                  <c:v>162430.2237326052</c:v>
                </c:pt>
                <c:pt idx="32">
                  <c:v>162430.2237326052</c:v>
                </c:pt>
                <c:pt idx="33">
                  <c:v>162430.2237326052</c:v>
                </c:pt>
                <c:pt idx="34">
                  <c:v>162430.2237326052</c:v>
                </c:pt>
                <c:pt idx="35">
                  <c:v>162430.2237326052</c:v>
                </c:pt>
                <c:pt idx="36">
                  <c:v>162430.2237326052</c:v>
                </c:pt>
                <c:pt idx="37">
                  <c:v>162430.2237326052</c:v>
                </c:pt>
                <c:pt idx="38">
                  <c:v>162430.2237326052</c:v>
                </c:pt>
                <c:pt idx="39">
                  <c:v>162430.2237326052</c:v>
                </c:pt>
                <c:pt idx="40">
                  <c:v>162430.2237326052</c:v>
                </c:pt>
                <c:pt idx="41">
                  <c:v>162430.2237326052</c:v>
                </c:pt>
                <c:pt idx="42">
                  <c:v>162430.2237326052</c:v>
                </c:pt>
                <c:pt idx="43">
                  <c:v>162430.2237326052</c:v>
                </c:pt>
                <c:pt idx="44">
                  <c:v>162430.2237326052</c:v>
                </c:pt>
                <c:pt idx="45">
                  <c:v>162430.2237326052</c:v>
                </c:pt>
                <c:pt idx="46">
                  <c:v>162430.2237326052</c:v>
                </c:pt>
                <c:pt idx="47">
                  <c:v>162430.2237326052</c:v>
                </c:pt>
                <c:pt idx="48">
                  <c:v>162430.2237326052</c:v>
                </c:pt>
                <c:pt idx="49">
                  <c:v>162430.2237326052</c:v>
                </c:pt>
                <c:pt idx="50">
                  <c:v>162430.2237326052</c:v>
                </c:pt>
                <c:pt idx="51">
                  <c:v>162430.2237326052</c:v>
                </c:pt>
                <c:pt idx="52">
                  <c:v>162430.2237326052</c:v>
                </c:pt>
                <c:pt idx="53">
                  <c:v>162430.2237326052</c:v>
                </c:pt>
                <c:pt idx="54">
                  <c:v>162430.2237326052</c:v>
                </c:pt>
                <c:pt idx="55">
                  <c:v>162430.2237326052</c:v>
                </c:pt>
                <c:pt idx="56">
                  <c:v>162430.2237326052</c:v>
                </c:pt>
                <c:pt idx="57">
                  <c:v>162430.2237326052</c:v>
                </c:pt>
                <c:pt idx="58">
                  <c:v>162430.2237326052</c:v>
                </c:pt>
                <c:pt idx="59">
                  <c:v>162430.2237326052</c:v>
                </c:pt>
                <c:pt idx="60">
                  <c:v>162430.2237326052</c:v>
                </c:pt>
                <c:pt idx="61">
                  <c:v>162430.2237326052</c:v>
                </c:pt>
                <c:pt idx="62">
                  <c:v>162430.2237326052</c:v>
                </c:pt>
                <c:pt idx="63">
                  <c:v>162430.2237326052</c:v>
                </c:pt>
                <c:pt idx="64">
                  <c:v>162430.2237326052</c:v>
                </c:pt>
                <c:pt idx="65">
                  <c:v>162430.2237326052</c:v>
                </c:pt>
                <c:pt idx="66">
                  <c:v>162430.2237326052</c:v>
                </c:pt>
                <c:pt idx="67">
                  <c:v>162430.2237326052</c:v>
                </c:pt>
                <c:pt idx="68">
                  <c:v>162430.2237326052</c:v>
                </c:pt>
                <c:pt idx="69">
                  <c:v>162430.2237326052</c:v>
                </c:pt>
                <c:pt idx="70">
                  <c:v>162430.2237326052</c:v>
                </c:pt>
                <c:pt idx="71">
                  <c:v>162430.2237326052</c:v>
                </c:pt>
                <c:pt idx="72">
                  <c:v>162430.2237326052</c:v>
                </c:pt>
                <c:pt idx="73">
                  <c:v>162430.2237326052</c:v>
                </c:pt>
              </c:numCache>
            </c:numRef>
          </c:xVal>
          <c:yVal>
            <c:numRef>
              <c:f>市区町村別_年齢調整生活習慣病医療費!$R$5:$R$78</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B-03D7-49A7-9530-E68E9ADADFEF}"/>
            </c:ext>
          </c:extLst>
        </c:ser>
        <c:dLbls>
          <c:showLegendKey val="0"/>
          <c:showVal val="1"/>
          <c:showCatName val="0"/>
          <c:showSerName val="0"/>
          <c:showPercent val="0"/>
          <c:showBubbleSize val="0"/>
        </c:dLbls>
        <c:axId val="383318912"/>
        <c:axId val="383319472"/>
      </c:scatterChart>
      <c:catAx>
        <c:axId val="383321712"/>
        <c:scaling>
          <c:orientation val="maxMin"/>
        </c:scaling>
        <c:delete val="0"/>
        <c:axPos val="l"/>
        <c:numFmt formatCode="General" sourceLinked="0"/>
        <c:majorTickMark val="none"/>
        <c:minorTickMark val="none"/>
        <c:tickLblPos val="nextTo"/>
        <c:spPr>
          <a:ln>
            <a:solidFill>
              <a:srgbClr val="7F7F7F"/>
            </a:solidFill>
          </a:ln>
        </c:spPr>
        <c:crossAx val="383320032"/>
        <c:crosses val="autoZero"/>
        <c:auto val="1"/>
        <c:lblAlgn val="ctr"/>
        <c:lblOffset val="100"/>
        <c:noMultiLvlLbl val="0"/>
      </c:catAx>
      <c:valAx>
        <c:axId val="383320032"/>
        <c:scaling>
          <c:orientation val="minMax"/>
          <c:max val="220000"/>
          <c:min val="0"/>
        </c:scaling>
        <c:delete val="0"/>
        <c:axPos val="t"/>
        <c:majorGridlines>
          <c:spPr>
            <a:ln>
              <a:solidFill>
                <a:srgbClr val="D9D9D9"/>
              </a:solidFill>
            </a:ln>
          </c:spPr>
        </c:majorGridlines>
        <c:title>
          <c:tx>
            <c:rich>
              <a:bodyPr/>
              <a:lstStyle/>
              <a:p>
                <a:pPr>
                  <a:defRPr/>
                </a:pPr>
                <a:r>
                  <a:rPr lang="en-US"/>
                  <a:t>(</a:t>
                </a:r>
                <a:r>
                  <a:rPr lang="ja-JP"/>
                  <a:t>円</a:t>
                </a:r>
                <a:r>
                  <a:rPr lang="en-US"/>
                  <a:t>)</a:t>
                </a:r>
                <a:endParaRPr lang="ja-JP"/>
              </a:p>
            </c:rich>
          </c:tx>
          <c:layout>
            <c:manualLayout>
              <c:xMode val="edge"/>
              <c:yMode val="edge"/>
              <c:x val="0.89287530592266273"/>
              <c:y val="2.6406651877572015E-2"/>
            </c:manualLayout>
          </c:layout>
          <c:overlay val="0"/>
        </c:title>
        <c:numFmt formatCode="#,##0_ " sourceLinked="0"/>
        <c:majorTickMark val="out"/>
        <c:minorTickMark val="none"/>
        <c:tickLblPos val="nextTo"/>
        <c:spPr>
          <a:ln>
            <a:solidFill>
              <a:srgbClr val="7F7F7F"/>
            </a:solidFill>
          </a:ln>
        </c:spPr>
        <c:crossAx val="383321712"/>
        <c:crosses val="autoZero"/>
        <c:crossBetween val="between"/>
        <c:majorUnit val="20000"/>
      </c:valAx>
      <c:valAx>
        <c:axId val="383319472"/>
        <c:scaling>
          <c:orientation val="minMax"/>
          <c:max val="50"/>
          <c:min val="0"/>
        </c:scaling>
        <c:delete val="1"/>
        <c:axPos val="r"/>
        <c:numFmt formatCode="General" sourceLinked="1"/>
        <c:majorTickMark val="out"/>
        <c:minorTickMark val="none"/>
        <c:tickLblPos val="nextTo"/>
        <c:crossAx val="383318912"/>
        <c:crosses val="max"/>
        <c:crossBetween val="midCat"/>
      </c:valAx>
      <c:valAx>
        <c:axId val="383318912"/>
        <c:scaling>
          <c:orientation val="minMax"/>
        </c:scaling>
        <c:delete val="1"/>
        <c:axPos val="b"/>
        <c:numFmt formatCode="General" sourceLinked="1"/>
        <c:majorTickMark val="out"/>
        <c:minorTickMark val="none"/>
        <c:tickLblPos val="nextTo"/>
        <c:crossAx val="383319472"/>
        <c:crosses val="autoZero"/>
        <c:crossBetween val="midCat"/>
      </c:valAx>
      <c:spPr>
        <a:ln>
          <a:solidFill>
            <a:srgbClr val="7F7F7F"/>
          </a:solidFill>
        </a:ln>
      </c:spPr>
    </c:plotArea>
    <c:legend>
      <c:legendPos val="r"/>
      <c:layout>
        <c:manualLayout>
          <c:xMode val="edge"/>
          <c:yMode val="edge"/>
          <c:x val="0.17252727568078444"/>
          <c:y val="1.2600679816983661E-2"/>
          <c:w val="0.61498862897985707"/>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209548</xdr:rowOff>
    </xdr:from>
    <xdr:to>
      <xdr:col>4</xdr:col>
      <xdr:colOff>1087125</xdr:colOff>
      <xdr:row>52</xdr:row>
      <xdr:rowOff>67948</xdr:rowOff>
    </xdr:to>
    <xdr:graphicFrame macro="">
      <xdr:nvGraphicFramePr>
        <xdr:cNvPr id="5" name="グラフ1">
          <a:extLst>
            <a:ext uri="{FF2B5EF4-FFF2-40B4-BE49-F238E27FC236}">
              <a16:creationId xmlns:a16="http://schemas.microsoft.com/office/drawing/2014/main" id="{AFEF9311-B831-4218-8F74-C4B6F48F6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1343023</xdr:colOff>
      <xdr:row>22</xdr:row>
      <xdr:rowOff>209549</xdr:rowOff>
    </xdr:from>
    <xdr:to>
      <xdr:col>9</xdr:col>
      <xdr:colOff>1917298</xdr:colOff>
      <xdr:row>52</xdr:row>
      <xdr:rowOff>67949</xdr:rowOff>
    </xdr:to>
    <xdr:graphicFrame macro="">
      <xdr:nvGraphicFramePr>
        <xdr:cNvPr id="6" name="グラフ2">
          <a:extLst>
            <a:ext uri="{FF2B5EF4-FFF2-40B4-BE49-F238E27FC236}">
              <a16:creationId xmlns:a16="http://schemas.microsoft.com/office/drawing/2014/main" id="{7FA8EEAB-A31E-4827-B4FD-D44F62477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1142550</xdr:colOff>
      <xdr:row>75</xdr:row>
      <xdr:rowOff>97200</xdr:rowOff>
    </xdr:to>
    <xdr:graphicFrame macro="">
      <xdr:nvGraphicFramePr>
        <xdr:cNvPr id="4" name="グラフ 3">
          <a:extLst>
            <a:ext uri="{FF2B5EF4-FFF2-40B4-BE49-F238E27FC236}">
              <a16:creationId xmlns:a16="http://schemas.microsoft.com/office/drawing/2014/main" id="{75D307D4-7433-4CFA-AE53-4B8A9A74C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3</xdr:row>
      <xdr:rowOff>0</xdr:rowOff>
    </xdr:from>
    <xdr:to>
      <xdr:col>20</xdr:col>
      <xdr:colOff>628200</xdr:colOff>
      <xdr:row>75</xdr:row>
      <xdr:rowOff>97200</xdr:rowOff>
    </xdr:to>
    <xdr:graphicFrame macro="">
      <xdr:nvGraphicFramePr>
        <xdr:cNvPr id="14" name="グラフ 13">
          <a:extLst>
            <a:ext uri="{FF2B5EF4-FFF2-40B4-BE49-F238E27FC236}">
              <a16:creationId xmlns:a16="http://schemas.microsoft.com/office/drawing/2014/main" id="{E1E2F6C5-BDB3-4958-AF36-3BED7FE88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81</xdr:row>
      <xdr:rowOff>0</xdr:rowOff>
    </xdr:from>
    <xdr:to>
      <xdr:col>7</xdr:col>
      <xdr:colOff>1142550</xdr:colOff>
      <xdr:row>153</xdr:row>
      <xdr:rowOff>97200</xdr:rowOff>
    </xdr:to>
    <xdr:graphicFrame macro="">
      <xdr:nvGraphicFramePr>
        <xdr:cNvPr id="15" name="グラフ 14">
          <a:extLst>
            <a:ext uri="{FF2B5EF4-FFF2-40B4-BE49-F238E27FC236}">
              <a16:creationId xmlns:a16="http://schemas.microsoft.com/office/drawing/2014/main" id="{287F0DF4-A8FA-46E2-B161-B6E8B987C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0</xdr:colOff>
      <xdr:row>81</xdr:row>
      <xdr:rowOff>0</xdr:rowOff>
    </xdr:from>
    <xdr:to>
      <xdr:col>20</xdr:col>
      <xdr:colOff>628200</xdr:colOff>
      <xdr:row>153</xdr:row>
      <xdr:rowOff>97200</xdr:rowOff>
    </xdr:to>
    <xdr:graphicFrame macro="">
      <xdr:nvGraphicFramePr>
        <xdr:cNvPr id="16" name="グラフ 15">
          <a:extLst>
            <a:ext uri="{FF2B5EF4-FFF2-40B4-BE49-F238E27FC236}">
              <a16:creationId xmlns:a16="http://schemas.microsoft.com/office/drawing/2014/main" id="{CC1DB9B7-711D-47E5-BA6F-0D9EB5958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159</xdr:row>
      <xdr:rowOff>0</xdr:rowOff>
    </xdr:from>
    <xdr:to>
      <xdr:col>7</xdr:col>
      <xdr:colOff>1142550</xdr:colOff>
      <xdr:row>231</xdr:row>
      <xdr:rowOff>97200</xdr:rowOff>
    </xdr:to>
    <xdr:graphicFrame macro="">
      <xdr:nvGraphicFramePr>
        <xdr:cNvPr id="17" name="グラフ 16">
          <a:extLst>
            <a:ext uri="{FF2B5EF4-FFF2-40B4-BE49-F238E27FC236}">
              <a16:creationId xmlns:a16="http://schemas.microsoft.com/office/drawing/2014/main" id="{7AFE5D13-1B44-440D-AF56-C05E691C8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0</xdr:colOff>
      <xdr:row>159</xdr:row>
      <xdr:rowOff>0</xdr:rowOff>
    </xdr:from>
    <xdr:to>
      <xdr:col>20</xdr:col>
      <xdr:colOff>628200</xdr:colOff>
      <xdr:row>231</xdr:row>
      <xdr:rowOff>97200</xdr:rowOff>
    </xdr:to>
    <xdr:graphicFrame macro="">
      <xdr:nvGraphicFramePr>
        <xdr:cNvPr id="18" name="グラフ 17">
          <a:extLst>
            <a:ext uri="{FF2B5EF4-FFF2-40B4-BE49-F238E27FC236}">
              <a16:creationId xmlns:a16="http://schemas.microsoft.com/office/drawing/2014/main" id="{CEC1F970-6495-41F1-A507-29C2428B2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237</xdr:row>
      <xdr:rowOff>0</xdr:rowOff>
    </xdr:from>
    <xdr:to>
      <xdr:col>7</xdr:col>
      <xdr:colOff>1142550</xdr:colOff>
      <xdr:row>309</xdr:row>
      <xdr:rowOff>97200</xdr:rowOff>
    </xdr:to>
    <xdr:graphicFrame macro="">
      <xdr:nvGraphicFramePr>
        <xdr:cNvPr id="19" name="グラフ 18">
          <a:extLst>
            <a:ext uri="{FF2B5EF4-FFF2-40B4-BE49-F238E27FC236}">
              <a16:creationId xmlns:a16="http://schemas.microsoft.com/office/drawing/2014/main" id="{1EB6DCD5-FB2B-443B-924F-07026D355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0</xdr:colOff>
      <xdr:row>237</xdr:row>
      <xdr:rowOff>0</xdr:rowOff>
    </xdr:from>
    <xdr:to>
      <xdr:col>20</xdr:col>
      <xdr:colOff>628200</xdr:colOff>
      <xdr:row>309</xdr:row>
      <xdr:rowOff>97200</xdr:rowOff>
    </xdr:to>
    <xdr:graphicFrame macro="">
      <xdr:nvGraphicFramePr>
        <xdr:cNvPr id="20" name="グラフ 19">
          <a:extLst>
            <a:ext uri="{FF2B5EF4-FFF2-40B4-BE49-F238E27FC236}">
              <a16:creationId xmlns:a16="http://schemas.microsoft.com/office/drawing/2014/main" id="{1D438F95-B64A-426E-A9F2-CE7CB19D4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0</xdr:colOff>
      <xdr:row>315</xdr:row>
      <xdr:rowOff>0</xdr:rowOff>
    </xdr:from>
    <xdr:to>
      <xdr:col>7</xdr:col>
      <xdr:colOff>1142550</xdr:colOff>
      <xdr:row>387</xdr:row>
      <xdr:rowOff>97200</xdr:rowOff>
    </xdr:to>
    <xdr:graphicFrame macro="">
      <xdr:nvGraphicFramePr>
        <xdr:cNvPr id="21" name="グラフ 20">
          <a:extLst>
            <a:ext uri="{FF2B5EF4-FFF2-40B4-BE49-F238E27FC236}">
              <a16:creationId xmlns:a16="http://schemas.microsoft.com/office/drawing/2014/main" id="{FC737584-BCFA-48BA-BCC4-447FAE013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xdr:col>
      <xdr:colOff>0</xdr:colOff>
      <xdr:row>315</xdr:row>
      <xdr:rowOff>0</xdr:rowOff>
    </xdr:from>
    <xdr:to>
      <xdr:col>20</xdr:col>
      <xdr:colOff>628200</xdr:colOff>
      <xdr:row>387</xdr:row>
      <xdr:rowOff>97200</xdr:rowOff>
    </xdr:to>
    <xdr:graphicFrame macro="">
      <xdr:nvGraphicFramePr>
        <xdr:cNvPr id="22" name="グラフ 21">
          <a:extLst>
            <a:ext uri="{FF2B5EF4-FFF2-40B4-BE49-F238E27FC236}">
              <a16:creationId xmlns:a16="http://schemas.microsoft.com/office/drawing/2014/main" id="{8F1727EC-0666-4E6C-9D78-C9017C120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19</xdr:col>
      <xdr:colOff>428175</xdr:colOff>
      <xdr:row>75</xdr:row>
      <xdr:rowOff>97200</xdr:rowOff>
    </xdr:to>
    <xdr:graphicFrame macro="">
      <xdr:nvGraphicFramePr>
        <xdr:cNvPr id="2" name="グラフ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8</xdr:col>
      <xdr:colOff>361500</xdr:colOff>
      <xdr:row>75</xdr:row>
      <xdr:rowOff>97200</xdr:rowOff>
    </xdr:to>
    <xdr:graphicFrame macro="">
      <xdr:nvGraphicFramePr>
        <xdr:cNvPr id="3" name="グラフ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81</xdr:row>
      <xdr:rowOff>0</xdr:rowOff>
    </xdr:from>
    <xdr:to>
      <xdr:col>8</xdr:col>
      <xdr:colOff>361500</xdr:colOff>
      <xdr:row>153</xdr:row>
      <xdr:rowOff>97200</xdr:rowOff>
    </xdr:to>
    <xdr:graphicFrame macro="">
      <xdr:nvGraphicFramePr>
        <xdr:cNvPr id="4" name="グラフ 3">
          <a:extLst>
            <a:ext uri="{FF2B5EF4-FFF2-40B4-BE49-F238E27FC236}">
              <a16:creationId xmlns:a16="http://schemas.microsoft.com/office/drawing/2014/main" id="{A27FF0EF-ED09-4004-8EC3-C9EBA13C9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19</xdr:col>
      <xdr:colOff>428175</xdr:colOff>
      <xdr:row>75</xdr:row>
      <xdr:rowOff>97200</xdr:rowOff>
    </xdr:to>
    <xdr:graphicFrame macro="">
      <xdr:nvGraphicFramePr>
        <xdr:cNvPr id="2" name="グラフ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8</xdr:col>
      <xdr:colOff>361500</xdr:colOff>
      <xdr:row>75</xdr:row>
      <xdr:rowOff>97200</xdr:rowOff>
    </xdr:to>
    <xdr:graphicFrame macro="">
      <xdr:nvGraphicFramePr>
        <xdr:cNvPr id="3" name="グラフ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19</xdr:col>
      <xdr:colOff>428175</xdr:colOff>
      <xdr:row>75</xdr:row>
      <xdr:rowOff>97200</xdr:rowOff>
    </xdr:to>
    <xdr:graphicFrame macro="">
      <xdr:nvGraphicFramePr>
        <xdr:cNvPr id="2" name="グラフ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8</xdr:col>
      <xdr:colOff>361500</xdr:colOff>
      <xdr:row>75</xdr:row>
      <xdr:rowOff>97200</xdr:rowOff>
    </xdr:to>
    <xdr:graphicFrame macro="">
      <xdr:nvGraphicFramePr>
        <xdr:cNvPr id="3" name="グラフ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81</xdr:row>
      <xdr:rowOff>0</xdr:rowOff>
    </xdr:from>
    <xdr:to>
      <xdr:col>8</xdr:col>
      <xdr:colOff>361500</xdr:colOff>
      <xdr:row>153</xdr:row>
      <xdr:rowOff>97200</xdr:rowOff>
    </xdr:to>
    <xdr:graphicFrame macro="">
      <xdr:nvGraphicFramePr>
        <xdr:cNvPr id="4" name="グラフ 3">
          <a:extLst>
            <a:ext uri="{FF2B5EF4-FFF2-40B4-BE49-F238E27FC236}">
              <a16:creationId xmlns:a16="http://schemas.microsoft.com/office/drawing/2014/main" id="{3BD94946-42EF-4A91-8CDA-8531BEF0C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31</xdr:row>
      <xdr:rowOff>209548</xdr:rowOff>
    </xdr:from>
    <xdr:to>
      <xdr:col>6</xdr:col>
      <xdr:colOff>487050</xdr:colOff>
      <xdr:row>59</xdr:row>
      <xdr:rowOff>50848</xdr:rowOff>
    </xdr:to>
    <xdr:graphicFrame macro="">
      <xdr:nvGraphicFramePr>
        <xdr:cNvPr id="2" name="グラフ1">
          <a:extLst>
            <a:ext uri="{FF2B5EF4-FFF2-40B4-BE49-F238E27FC236}">
              <a16:creationId xmlns:a16="http://schemas.microsoft.com/office/drawing/2014/main" id="{F4093C69-A6F9-434B-B9CB-D6D02BA98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1343023</xdr:colOff>
      <xdr:row>31</xdr:row>
      <xdr:rowOff>209549</xdr:rowOff>
    </xdr:from>
    <xdr:to>
      <xdr:col>11</xdr:col>
      <xdr:colOff>1917298</xdr:colOff>
      <xdr:row>59</xdr:row>
      <xdr:rowOff>50849</xdr:rowOff>
    </xdr:to>
    <xdr:graphicFrame macro="">
      <xdr:nvGraphicFramePr>
        <xdr:cNvPr id="3" name="グラフ2">
          <a:extLst>
            <a:ext uri="{FF2B5EF4-FFF2-40B4-BE49-F238E27FC236}">
              <a16:creationId xmlns:a16="http://schemas.microsoft.com/office/drawing/2014/main" id="{98B98E0B-468F-46BB-9322-AD7D91367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1142550</xdr:colOff>
      <xdr:row>74</xdr:row>
      <xdr:rowOff>97200</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285300</xdr:colOff>
      <xdr:row>74</xdr:row>
      <xdr:rowOff>97200</xdr:rowOff>
    </xdr:to>
    <xdr:graphicFrame macro="">
      <xdr:nvGraphicFramePr>
        <xdr:cNvPr id="5" name="グラフ 4">
          <a:extLst>
            <a:ext uri="{FF2B5EF4-FFF2-40B4-BE49-F238E27FC236}">
              <a16:creationId xmlns:a16="http://schemas.microsoft.com/office/drawing/2014/main" id="{24A64604-3174-48B6-8959-8D75E42BC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9E56E0BD-93D1-4CD0-A5C1-F7B8C233A1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9BECCEA0-C7ED-4056-BB29-2BDB47008F13}"/>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F5628F95-E4B8-4DDE-BD88-CEB5FDCF1725}"/>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47AD09C7-B2F7-48CA-A64D-B1B0D1A7D080}"/>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1326D72D-7DC0-4E0A-85FE-C2D058FC00B4}"/>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198CA32D-54E8-4392-B11A-362A89A28159}"/>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2404B8DF-1149-4670-BD3B-D8971AC868FA}"/>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0416C66E-8365-47DA-B73A-60270C31F3A9}"/>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3FC881B0-E6E5-40C3-A84F-F8E3668630F0}"/>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8067F5EC-B38A-4E94-9790-FE3B1FCC5EF3}"/>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B9C67225-5631-4782-A8A6-9C09C3E89318}"/>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7CD5DD09-D65F-4CB7-A37F-A3707C5B0455}"/>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58B1AEB9-D658-4A49-B0E3-21C78E1E5300}"/>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F18F8234-2C83-4806-A7CF-3CCC339D2ABC}"/>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E73556C1-2725-40A2-B828-302CD69DB6C7}"/>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62A46AA4-01A8-444C-8685-82E1329A7EB7}"/>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4E993C3D-D2E9-44E2-80F2-A222F7341583}"/>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AA66AB82-101E-40F5-B56B-F4B2F5457035}"/>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331BEF3A-D9E0-48CC-950A-AD7903FB1CD6}"/>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682A5344-A77C-4C0C-8C32-C248FF2F8F61}"/>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2CC6F119-DB21-4A02-AA2B-0EA643013A98}"/>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7576A0E3-6D80-4C67-8700-B14615311C42}"/>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DDEB53A1-8335-4389-A152-F923D69E4528}"/>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042AAB86-6886-4C25-BB8B-B5A236A5D042}"/>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DF3845B5-F98D-482B-B495-308300630EFF}"/>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D5F00DD7-773D-4120-AA7C-2EE081A4A191}"/>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4CC574B8-13CB-427E-9810-F3EA9F8AD21A}"/>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814765C1-C446-4172-A39D-3F7788929E27}"/>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4F4C2637-3A90-4BF4-BA32-B677F4FCB22D}"/>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19076D43-D44A-4624-8784-338B27250725}"/>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D00959C0-8BB3-4A5A-B9F1-919F80E2E661}"/>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5E030419-2962-4719-ACC3-F524F5F6D245}"/>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2298A864-C2B0-4B42-8FB5-C49E3B37CE6F}"/>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D9C89C3F-E1E8-4031-BADD-1CB9A2EED209}"/>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290DB71A-CF95-4313-B96A-0BCB0A3AE63E}"/>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A6E4AA9C-FA06-42BE-B8B0-D1A3DE14DCF2}"/>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20C008E8-1EE6-42AC-9EF4-34AC94BA0815}"/>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A6242D0E-8F3A-4FF7-9D07-C1BAC43DBC06}"/>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C765B0F6-EF0A-4EBF-8268-E819639A035A}"/>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CB0F7012-6C4E-4BB5-B781-CE48FC5C70A0}"/>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5765233C-4B7D-4C3F-9230-64D6700E1063}"/>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08931CC4-5DA8-4D38-9607-113CCC742FD6}"/>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6B7A2812-EDE1-435D-B2F5-903FED2A9D31}"/>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BD8054FB-7C71-4229-A820-742114A8C7CA}"/>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F478F0F0-98E7-463C-A271-AD2F1CD92690}"/>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5207F7E4-2CEB-4F85-BECE-61DD0DE7E221}"/>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1D7D386C-41AC-43FA-861B-84AE0F6CD9A4}"/>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BA900491-C1F1-4FE5-BDA4-DF981C8B85C7}"/>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FFDE362D-8928-4A13-B9A7-887A665AF682}"/>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48B0B119-5913-4FFB-9743-3AC5AA5D2855}"/>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92DF541A-D3D7-4A57-AA35-46D2F54C20FB}"/>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E626532F-7F3D-4DF7-8695-0B83A1645441}"/>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A44D3B47-8218-40AF-9A8D-9724BBE05535}"/>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FDE2B931-48B6-4369-ADA3-8250039B0985}"/>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2435ECF7-036D-4AF5-BAEC-62B0C55A77EA}"/>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2B71A5E4-0F02-4175-A2F2-EA8086B82042}"/>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9219AEFD-EE2E-40C3-B5ED-EB6DEBC91F7A}"/>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ED2EA328-1AA2-4736-A821-A59CA9159E8D}"/>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0C905759-BCA0-4887-831F-144407013EDC}"/>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929D2AF4-883D-4DA5-8CFB-8BC1FB258CFE}"/>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0748842D-B85E-449C-8813-9E1F2B106507}"/>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39B7E986-4B87-4ECD-9F21-5D283AEE2359}"/>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BE2375C2-5988-451E-8012-92A085EB846A}"/>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98652CF3-4874-4705-9119-05E80D7CAA54}"/>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D6DB3C70-7625-47DC-9F7E-6D238687FC62}"/>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BA84AC1C-1E1B-4B27-B51F-E4D92F24D526}"/>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EDBC4E4D-EA04-4B58-AA5B-D0863E6CE402}"/>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D76555FF-3392-44E7-9E78-BC5FFA6406B6}"/>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7611D297-97BE-43A9-A69F-9CACCDA1598B}"/>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56D2084D-B8D3-4C1A-BFA2-78E61186BE99}"/>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A516C477-3A9C-415C-B65F-62ACA2DF4DEF}"/>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A37CF541-09B2-4E53-A21F-23320BB2C398}"/>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591EF87F-94B1-45D2-AD88-ED23D40A859A}"/>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1142550</xdr:colOff>
      <xdr:row>74</xdr:row>
      <xdr:rowOff>97200</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285300</xdr:colOff>
      <xdr:row>74</xdr:row>
      <xdr:rowOff>97200</xdr:rowOff>
    </xdr:to>
    <xdr:graphicFrame macro="">
      <xdr:nvGraphicFramePr>
        <xdr:cNvPr id="5" name="グラフ 4">
          <a:extLst>
            <a:ext uri="{FF2B5EF4-FFF2-40B4-BE49-F238E27FC236}">
              <a16:creationId xmlns:a16="http://schemas.microsoft.com/office/drawing/2014/main" id="{2D2379D8-0E00-4E95-B546-D24802795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6" name="図 75">
          <a:extLst>
            <a:ext uri="{FF2B5EF4-FFF2-40B4-BE49-F238E27FC236}">
              <a16:creationId xmlns:a16="http://schemas.microsoft.com/office/drawing/2014/main" id="{B0123C36-602C-49BD-B540-42D6656D1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562E7122-BF48-425B-BB1E-82CA39D8E606}"/>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B39BA614-9586-4FC3-955D-3F1269D4360B}"/>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4DF3E1C5-A7B1-4795-A51A-80D5EE5F16E0}"/>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F19CB1DA-5884-4C55-83D3-A8C4D0D70144}"/>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83F783D6-C54E-438B-B38D-1D4EB17ADFA0}"/>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A2C15E8F-2162-48A4-A269-7A800A4DB686}"/>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E8F3FF5C-F0B0-4D83-A739-9D9E4AEA61E3}"/>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A4D61850-867E-4D79-9893-511E6E91CD85}"/>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775B0C5D-6040-49C0-B1F5-3264E3CBBF12}"/>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44544DE4-ACEB-478A-AC17-3E48472466C9}"/>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F2D7748D-9BB0-45FE-A0DE-6781E4585B12}"/>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C58ADECE-7820-4561-B03B-1A8D7DFB785B}"/>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04E4DCA9-1B96-40C0-BAC4-F26FBBE62F45}"/>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0175AB04-84A3-4DE1-847F-FE7137C7CC4C}"/>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163CC119-DC80-4F91-9FBE-AC9B3DBAAE7D}"/>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9C38323E-6BBF-4186-80C3-08A48C0D5688}"/>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CC836875-C456-4060-A6BC-FF8574486EE9}"/>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E2287C4C-A06F-4D16-BEEE-03DF8DA8410D}"/>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36E6D201-C3E1-42D3-BC3B-C9B18B3FEC85}"/>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F1CC453F-2C84-420F-A71E-92DC8618B527}"/>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EED0AD19-6365-4E8F-BBFE-6455B1ECE8A6}"/>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16A54052-3238-4C2B-A64E-1CA1495534A5}"/>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643632BC-E5CE-41DB-ACA6-1BAC7B11AC51}"/>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4DE08B5E-9477-4114-850A-E2AED3CC6F1D}"/>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1C8785E2-AFEF-4544-9641-7422DEB9424C}"/>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AA259A5F-6F94-48BE-AA11-B8AFAE39C5EB}"/>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21C49C46-73B0-4ACC-85DE-8CED5AC2DDCC}"/>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0E978359-A39F-433E-A8F9-2999B3E514BC}"/>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82328472-E626-4B03-9B34-281858B95261}"/>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B34A4A42-A436-4F09-A022-B7932E8C50E3}"/>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DAC336C9-8488-4EDD-9E68-51D10E948BB4}"/>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A4F78647-1EB1-4380-BA16-9EDCEEF3EAB0}"/>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E4C8B480-5A9A-408C-8FFF-182975E1DBDA}"/>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88B4E0A4-33E4-4867-B270-091A3A7B0A7A}"/>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40752E14-9C95-4C17-9573-40373E8297D1}"/>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BF543256-BBDC-4471-BB1D-55F1C10F6EFA}"/>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5CDA2DF0-99EA-4FD4-9A95-C2BD88AC102B}"/>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0220AD86-A861-4906-A46E-B1B1A26F9817}"/>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F18755A8-DEBC-4BFE-BA59-0ED3F5B3EB35}"/>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0F9C66CB-AA33-4EE2-9C15-D5616B847E89}"/>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C8357B0E-7901-48B7-ADBF-389EEF896875}"/>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2E67D19F-9250-4BAA-BA76-FE399F7907C5}"/>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7B490569-B7D8-46CC-9ED8-907691A14BFE}"/>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95A878ED-0E50-4B4E-BBB1-3F7E6C8538A3}"/>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B92CFACE-679F-426F-BF6E-64086E63B5FD}"/>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0045FB36-E982-414D-BA54-8BF723807540}"/>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F135013F-4A89-4411-A43B-ED5FAA2DD1D0}"/>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786ED06A-B326-49E4-8AF8-5B4731EFD4B7}"/>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C8D079F3-D635-4938-9C2C-7D3086A3E874}"/>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D7B7C10D-10AD-449A-A6A8-3021B2821DB4}"/>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845F417B-B0A1-4D75-A972-B3BC072157D6}"/>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BCA2A98D-9E4A-4215-AA01-4493D2010699}"/>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DAF9BB87-BD7F-403D-9A11-2996B05F06D5}"/>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C7E68E42-5F4B-4468-94CB-78F8C9396212}"/>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5DC9374A-9FFC-4940-921B-F44AE87AB934}"/>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C590A106-1720-4ED4-A2F9-CFC92437DF76}"/>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84C3BED7-23AC-4FF3-B482-653A2E414B68}"/>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37E33F44-11A2-4241-896A-75B06FF471BA}"/>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196CD087-607D-44A7-A164-37E534C35A12}"/>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500CF275-612F-4782-9F3D-4A19FCAED09E}"/>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796C9847-376A-418C-B0BC-A653159BCB71}"/>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04D9E4E5-1924-4956-9E5D-1D2983A1AE34}"/>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2CFE2417-6A73-4DEA-BF4E-171FDC30C584}"/>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5BF3D9B3-C89C-4AE3-8FEB-340ABB41018D}"/>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A0A82E2E-6C91-4D40-AD17-9A8DDF9EC9B0}"/>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DAF6B816-C8FD-4A22-81F9-1B3E1B9A3DD3}"/>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AA6074E5-DE22-4ACB-9107-9519D082FBB9}"/>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2AFB09C4-0152-4B1A-B44C-BF4B48B57EAB}"/>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C32FF0B3-803B-42B0-A945-CA3657FAAF8E}"/>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832C0F1F-030B-479E-94AC-1D4A37899CC6}"/>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BF94F90B-B031-4D05-89CF-093D02EA5333}"/>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70631854-EE32-4331-92FF-FCB1C78B0789}"/>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19</xdr:col>
      <xdr:colOff>428175</xdr:colOff>
      <xdr:row>75</xdr:row>
      <xdr:rowOff>97200</xdr:rowOff>
    </xdr:to>
    <xdr:graphicFrame macro="">
      <xdr:nvGraphicFramePr>
        <xdr:cNvPr id="2" name="グラフ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3</xdr:row>
      <xdr:rowOff>0</xdr:rowOff>
    </xdr:from>
    <xdr:to>
      <xdr:col>8</xdr:col>
      <xdr:colOff>361500</xdr:colOff>
      <xdr:row>75</xdr:row>
      <xdr:rowOff>97200</xdr:rowOff>
    </xdr:to>
    <xdr:graphicFrame macro="">
      <xdr:nvGraphicFramePr>
        <xdr:cNvPr id="3" name="グラフ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81</xdr:row>
      <xdr:rowOff>0</xdr:rowOff>
    </xdr:from>
    <xdr:to>
      <xdr:col>8</xdr:col>
      <xdr:colOff>361500</xdr:colOff>
      <xdr:row>153</xdr:row>
      <xdr:rowOff>97200</xdr:rowOff>
    </xdr:to>
    <xdr:graphicFrame macro="">
      <xdr:nvGraphicFramePr>
        <xdr:cNvPr id="4" name="グラフ 3">
          <a:extLst>
            <a:ext uri="{FF2B5EF4-FFF2-40B4-BE49-F238E27FC236}">
              <a16:creationId xmlns:a16="http://schemas.microsoft.com/office/drawing/2014/main" id="{7CF48301-D1C6-4753-B0A0-0885D8DF2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26</xdr:row>
      <xdr:rowOff>0</xdr:rowOff>
    </xdr:from>
    <xdr:to>
      <xdr:col>11</xdr:col>
      <xdr:colOff>57152</xdr:colOff>
      <xdr:row>53</xdr:row>
      <xdr:rowOff>104775</xdr:rowOff>
    </xdr:to>
    <xdr:graphicFrame macro="">
      <xdr:nvGraphicFramePr>
        <xdr:cNvPr id="2" name="グラフ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64</xdr:row>
      <xdr:rowOff>0</xdr:rowOff>
    </xdr:from>
    <xdr:to>
      <xdr:col>11</xdr:col>
      <xdr:colOff>56250</xdr:colOff>
      <xdr:row>96</xdr:row>
      <xdr:rowOff>0</xdr:rowOff>
    </xdr:to>
    <xdr:graphicFrame macro="">
      <xdr:nvGraphicFramePr>
        <xdr:cNvPr id="3" name="グラフ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628200</xdr:colOff>
      <xdr:row>74</xdr:row>
      <xdr:rowOff>97200</xdr:rowOff>
    </xdr:to>
    <xdr:graphicFrame macro="">
      <xdr:nvGraphicFramePr>
        <xdr:cNvPr id="2" name="グラフ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60"/>
  <sheetViews>
    <sheetView showGridLines="0" tabSelected="1" zoomScaleNormal="100" zoomScaleSheetLayoutView="100" workbookViewId="0"/>
  </sheetViews>
  <sheetFormatPr defaultColWidth="9" defaultRowHeight="13.5"/>
  <cols>
    <col min="1" max="1" width="4.625" style="8" customWidth="1"/>
    <col min="2" max="2" width="16.625" style="8" customWidth="1"/>
    <col min="3" max="8" width="17.625" style="8" customWidth="1"/>
    <col min="9" max="10" width="30.625" style="8" customWidth="1"/>
    <col min="11" max="12" width="16.625" style="8" customWidth="1"/>
    <col min="13" max="16384" width="9" style="8"/>
  </cols>
  <sheetData>
    <row r="1" spans="2:12" ht="16.5" customHeight="1">
      <c r="B1" s="8" t="s">
        <v>192</v>
      </c>
    </row>
    <row r="2" spans="2:12" ht="16.5" customHeight="1">
      <c r="B2" s="8" t="s">
        <v>193</v>
      </c>
      <c r="K2" s="74" t="s">
        <v>235</v>
      </c>
      <c r="L2" s="74"/>
    </row>
    <row r="3" spans="2:12" ht="56.1" customHeight="1">
      <c r="B3" s="5" t="s">
        <v>57</v>
      </c>
      <c r="C3" s="5" t="s">
        <v>87</v>
      </c>
      <c r="D3" s="34" t="s">
        <v>62</v>
      </c>
      <c r="E3" s="34" t="s">
        <v>159</v>
      </c>
      <c r="F3" s="34" t="s">
        <v>120</v>
      </c>
      <c r="G3" s="34" t="s">
        <v>129</v>
      </c>
      <c r="H3" s="34" t="s">
        <v>234</v>
      </c>
      <c r="K3" s="68"/>
      <c r="L3" s="88" t="s">
        <v>236</v>
      </c>
    </row>
    <row r="4" spans="2:12" ht="30" customHeight="1">
      <c r="B4" s="91" t="s">
        <v>122</v>
      </c>
      <c r="C4" s="149">
        <v>1780</v>
      </c>
      <c r="D4" s="149">
        <v>2833351310</v>
      </c>
      <c r="E4" s="149">
        <v>768886218</v>
      </c>
      <c r="F4" s="149">
        <v>1475</v>
      </c>
      <c r="G4" s="36">
        <f>IFERROR(F4/C4,"-")</f>
        <v>0.8286516853932584</v>
      </c>
      <c r="H4" s="41">
        <f t="shared" ref="H4:H9" si="0">IFERROR(E4/F4,"-")</f>
        <v>521278.79186440678</v>
      </c>
      <c r="K4" s="75" t="s">
        <v>114</v>
      </c>
      <c r="L4" s="82">
        <f>IFERROR(E11/C11,"-")</f>
        <v>162430.2237326052</v>
      </c>
    </row>
    <row r="5" spans="2:12" ht="30" customHeight="1">
      <c r="B5" s="91" t="s">
        <v>123</v>
      </c>
      <c r="C5" s="149">
        <v>4899</v>
      </c>
      <c r="D5" s="149">
        <v>9361953290</v>
      </c>
      <c r="E5" s="149">
        <v>3107144092</v>
      </c>
      <c r="F5" s="149">
        <v>4085</v>
      </c>
      <c r="G5" s="36">
        <f t="shared" ref="G5:G9" si="1">IFERROR(F5/C5,"-")</f>
        <v>0.83384364155950197</v>
      </c>
      <c r="H5" s="41">
        <f t="shared" si="0"/>
        <v>760622.78873929009</v>
      </c>
      <c r="K5" s="55"/>
      <c r="L5" s="92"/>
    </row>
    <row r="6" spans="2:12" ht="30" customHeight="1">
      <c r="B6" s="91" t="s">
        <v>124</v>
      </c>
      <c r="C6" s="149">
        <v>537035</v>
      </c>
      <c r="D6" s="149">
        <v>366314894260</v>
      </c>
      <c r="E6" s="149">
        <v>73630423082</v>
      </c>
      <c r="F6" s="149">
        <v>429556</v>
      </c>
      <c r="G6" s="36">
        <f t="shared" si="1"/>
        <v>0.79986593052594335</v>
      </c>
      <c r="H6" s="41">
        <f t="shared" si="0"/>
        <v>171410.53339261934</v>
      </c>
      <c r="K6" s="55"/>
      <c r="L6" s="92"/>
    </row>
    <row r="7" spans="2:12" ht="30" customHeight="1">
      <c r="B7" s="91" t="s">
        <v>125</v>
      </c>
      <c r="C7" s="149">
        <v>435003</v>
      </c>
      <c r="D7" s="149">
        <v>399864376380</v>
      </c>
      <c r="E7" s="149">
        <v>75710314036</v>
      </c>
      <c r="F7" s="149">
        <v>375710</v>
      </c>
      <c r="G7" s="36">
        <f t="shared" si="1"/>
        <v>0.86369519290671559</v>
      </c>
      <c r="H7" s="41">
        <f t="shared" si="0"/>
        <v>201512.64016395624</v>
      </c>
      <c r="K7" s="55"/>
      <c r="L7" s="92"/>
    </row>
    <row r="8" spans="2:12" ht="30" customHeight="1">
      <c r="B8" s="91" t="s">
        <v>126</v>
      </c>
      <c r="C8" s="149">
        <v>284781</v>
      </c>
      <c r="D8" s="149">
        <v>299152646160</v>
      </c>
      <c r="E8" s="149">
        <v>52291785544</v>
      </c>
      <c r="F8" s="149">
        <v>246573</v>
      </c>
      <c r="G8" s="36">
        <f t="shared" si="1"/>
        <v>0.86583374593108386</v>
      </c>
      <c r="H8" s="41">
        <f t="shared" si="0"/>
        <v>212074.25607832163</v>
      </c>
      <c r="K8" s="55"/>
      <c r="L8" s="92"/>
    </row>
    <row r="9" spans="2:12" ht="30" customHeight="1">
      <c r="B9" s="91" t="s">
        <v>127</v>
      </c>
      <c r="C9" s="149">
        <v>147513</v>
      </c>
      <c r="D9" s="149">
        <v>161449654580</v>
      </c>
      <c r="E9" s="149">
        <v>25580600769</v>
      </c>
      <c r="F9" s="149">
        <v>121560</v>
      </c>
      <c r="G9" s="36">
        <f t="shared" si="1"/>
        <v>0.82406296394216105</v>
      </c>
      <c r="H9" s="41">
        <f t="shared" si="0"/>
        <v>210436.00500987167</v>
      </c>
      <c r="K9" s="55"/>
      <c r="L9" s="92"/>
    </row>
    <row r="10" spans="2:12" ht="30" customHeight="1" thickBot="1">
      <c r="B10" s="91" t="s">
        <v>128</v>
      </c>
      <c r="C10" s="149">
        <v>62346</v>
      </c>
      <c r="D10" s="149">
        <v>58785622780</v>
      </c>
      <c r="E10" s="149">
        <v>8228553407</v>
      </c>
      <c r="F10" s="149">
        <v>41761</v>
      </c>
      <c r="G10" s="36">
        <f>IFERROR(F10/C10,"-")</f>
        <v>0.66982645237866101</v>
      </c>
      <c r="H10" s="41">
        <f>IFERROR(E10/F10,"-")</f>
        <v>197039.18505303992</v>
      </c>
      <c r="K10" s="55"/>
      <c r="L10" s="92"/>
    </row>
    <row r="11" spans="2:12" ht="30" customHeight="1" thickTop="1">
      <c r="B11" s="93" t="s">
        <v>186</v>
      </c>
      <c r="C11" s="129">
        <f>SUM(C4:C10)</f>
        <v>1473357</v>
      </c>
      <c r="D11" s="129">
        <f>SUM(D4:D10)</f>
        <v>1297762498760</v>
      </c>
      <c r="E11" s="129">
        <f>SUM(E4:E10)</f>
        <v>239317707148</v>
      </c>
      <c r="F11" s="129">
        <f>SUM(F4:F10)</f>
        <v>1220720</v>
      </c>
      <c r="G11" s="130">
        <f>IFERROR(F11/C11,"-")</f>
        <v>0.82852967746445705</v>
      </c>
      <c r="H11" s="129">
        <f>IFERROR(E11/F11,"-")</f>
        <v>196046.35555082245</v>
      </c>
      <c r="K11" s="55"/>
      <c r="L11" s="92"/>
    </row>
    <row r="12" spans="2:12">
      <c r="B12" s="94" t="s">
        <v>251</v>
      </c>
    </row>
    <row r="13" spans="2:12">
      <c r="B13" s="18" t="s">
        <v>118</v>
      </c>
    </row>
    <row r="14" spans="2:12">
      <c r="B14" s="94" t="s">
        <v>252</v>
      </c>
    </row>
    <row r="15" spans="2:12">
      <c r="B15" s="40" t="s">
        <v>152</v>
      </c>
    </row>
    <row r="16" spans="2:12">
      <c r="B16" s="40" t="s">
        <v>150</v>
      </c>
    </row>
    <row r="17" spans="2:12">
      <c r="B17" s="95" t="s">
        <v>151</v>
      </c>
      <c r="C17" s="96"/>
      <c r="D17" s="96"/>
      <c r="E17" s="96"/>
      <c r="F17" s="96"/>
      <c r="G17" s="96"/>
    </row>
    <row r="18" spans="2:12">
      <c r="B18" s="95" t="s">
        <v>61</v>
      </c>
      <c r="C18" s="96"/>
      <c r="D18" s="96"/>
      <c r="E18" s="96"/>
      <c r="F18" s="96"/>
      <c r="G18" s="96"/>
    </row>
    <row r="19" spans="2:12">
      <c r="B19" s="95" t="s">
        <v>121</v>
      </c>
    </row>
    <row r="22" spans="2:12" ht="16.5" customHeight="1">
      <c r="B22" s="8" t="s">
        <v>249</v>
      </c>
      <c r="F22" s="8" t="s">
        <v>194</v>
      </c>
    </row>
    <row r="23" spans="2:12" ht="16.5" customHeight="1">
      <c r="B23" s="8" t="s">
        <v>111</v>
      </c>
      <c r="F23" s="8" t="s">
        <v>193</v>
      </c>
      <c r="K23" s="74" t="s">
        <v>246</v>
      </c>
    </row>
    <row r="24" spans="2:12">
      <c r="K24" s="76" t="s">
        <v>247</v>
      </c>
      <c r="L24" s="121">
        <f>D11</f>
        <v>1297762498760</v>
      </c>
    </row>
    <row r="25" spans="2:12">
      <c r="K25" s="76" t="s">
        <v>248</v>
      </c>
      <c r="L25" s="121">
        <f>E11</f>
        <v>239317707148</v>
      </c>
    </row>
    <row r="26" spans="2:12">
      <c r="K26" s="76" t="s">
        <v>250</v>
      </c>
      <c r="L26" s="121">
        <f>D11-E11</f>
        <v>1058444791612</v>
      </c>
    </row>
    <row r="27" spans="2:12">
      <c r="K27" s="74"/>
    </row>
    <row r="28" spans="2:12">
      <c r="K28" s="74"/>
    </row>
    <row r="29" spans="2:12">
      <c r="K29" s="74" t="s">
        <v>153</v>
      </c>
    </row>
    <row r="30" spans="2:12">
      <c r="K30" s="74" t="s">
        <v>155</v>
      </c>
    </row>
    <row r="31" spans="2:12">
      <c r="K31" s="74" t="s">
        <v>154</v>
      </c>
    </row>
    <row r="50" spans="2:2" ht="13.5" customHeight="1"/>
    <row r="51" spans="2:2" ht="13.5" customHeight="1"/>
    <row r="54" spans="2:2">
      <c r="B54" s="94" t="s">
        <v>251</v>
      </c>
    </row>
    <row r="55" spans="2:2">
      <c r="B55" s="18" t="s">
        <v>118</v>
      </c>
    </row>
    <row r="56" spans="2:2">
      <c r="B56" s="94" t="s">
        <v>252</v>
      </c>
    </row>
    <row r="57" spans="2:2">
      <c r="B57" s="40" t="s">
        <v>152</v>
      </c>
    </row>
    <row r="58" spans="2:2">
      <c r="B58" s="40" t="s">
        <v>150</v>
      </c>
    </row>
    <row r="59" spans="2:2">
      <c r="B59" s="95" t="s">
        <v>151</v>
      </c>
    </row>
    <row r="60" spans="2:2">
      <c r="B60" s="95" t="s">
        <v>61</v>
      </c>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ignoredErrors>
    <ignoredError sqref="G4:H9" emptyCellReferenc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J8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5" width="20.625" style="2" customWidth="1"/>
    <col min="6" max="6" width="12.375" style="2" customWidth="1"/>
    <col min="7" max="7" width="6.25" style="2" customWidth="1"/>
    <col min="8" max="10" width="20.625" style="2" customWidth="1"/>
    <col min="11" max="16384" width="9" style="2"/>
  </cols>
  <sheetData>
    <row r="1" spans="2:10" ht="16.5" customHeight="1">
      <c r="B1" s="2" t="s">
        <v>205</v>
      </c>
    </row>
    <row r="2" spans="2:10" ht="16.5" customHeight="1">
      <c r="B2" s="2" t="s">
        <v>204</v>
      </c>
    </row>
    <row r="3" spans="2:10" ht="16.5" customHeight="1">
      <c r="B3" s="2" t="s">
        <v>206</v>
      </c>
      <c r="J3" s="2" t="s">
        <v>132</v>
      </c>
    </row>
    <row r="79" spans="2:2" ht="16.5" customHeight="1">
      <c r="B79" s="2" t="s">
        <v>231</v>
      </c>
    </row>
    <row r="80" spans="2:2" ht="16.5" customHeight="1">
      <c r="B80" s="2" t="s">
        <v>201</v>
      </c>
    </row>
    <row r="81" spans="2:2" ht="16.5" customHeight="1">
      <c r="B81" s="2" t="s">
        <v>207</v>
      </c>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7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R103"/>
  <sheetViews>
    <sheetView showGridLines="0" zoomScaleNormal="100" zoomScaleSheetLayoutView="100" workbookViewId="0"/>
  </sheetViews>
  <sheetFormatPr defaultColWidth="9" defaultRowHeight="13.5"/>
  <cols>
    <col min="1" max="1" width="4.625" style="8" customWidth="1"/>
    <col min="2" max="2" width="6.125" style="8" customWidth="1"/>
    <col min="3" max="4" width="16.625" style="8" customWidth="1"/>
    <col min="5" max="5" width="12.625" style="8" customWidth="1"/>
    <col min="6" max="6" width="4.625" style="8" customWidth="1"/>
    <col min="7" max="7" width="16.625" style="8" customWidth="1"/>
    <col min="8" max="8" width="12.625" style="8" customWidth="1"/>
    <col min="9" max="9" width="4.625" style="8" customWidth="1"/>
    <col min="10" max="10" width="16.625" style="8" customWidth="1"/>
    <col min="11" max="11" width="4.625" style="8" customWidth="1"/>
    <col min="12" max="14" width="9" style="8"/>
    <col min="15" max="15" width="25.625" style="8" customWidth="1"/>
    <col min="16" max="16" width="16.625" style="8" customWidth="1"/>
    <col min="17" max="17" width="12.625" style="8" customWidth="1"/>
    <col min="18" max="16384" width="9" style="8"/>
  </cols>
  <sheetData>
    <row r="1" spans="2:16" ht="16.5" customHeight="1">
      <c r="B1" s="8" t="s">
        <v>208</v>
      </c>
    </row>
    <row r="2" spans="2:16" ht="16.5" customHeight="1">
      <c r="B2" s="8" t="s">
        <v>111</v>
      </c>
    </row>
    <row r="3" spans="2:16" ht="30" customHeight="1">
      <c r="B3" s="190" t="s">
        <v>119</v>
      </c>
      <c r="C3" s="192"/>
      <c r="D3" s="133">
        <f>年齢階層別_生活習慣病の状況!C11</f>
        <v>1473357</v>
      </c>
    </row>
    <row r="4" spans="2:16" ht="13.5" customHeight="1">
      <c r="O4" s="74" t="s">
        <v>235</v>
      </c>
      <c r="P4" s="74"/>
    </row>
    <row r="5" spans="2:16" ht="49.9" customHeight="1">
      <c r="B5" s="233" t="s">
        <v>275</v>
      </c>
      <c r="C5" s="234"/>
      <c r="D5" s="38" t="s">
        <v>58</v>
      </c>
      <c r="E5" s="125" t="s">
        <v>60</v>
      </c>
      <c r="F5" s="39" t="s">
        <v>65</v>
      </c>
      <c r="G5" s="38" t="s">
        <v>66</v>
      </c>
      <c r="H5" s="126" t="s">
        <v>149</v>
      </c>
      <c r="I5" s="39" t="s">
        <v>65</v>
      </c>
      <c r="J5" s="127" t="s">
        <v>147</v>
      </c>
      <c r="K5" s="128" t="s">
        <v>65</v>
      </c>
      <c r="O5" s="68"/>
      <c r="P5" s="88" t="s">
        <v>237</v>
      </c>
    </row>
    <row r="6" spans="2:16" ht="30" customHeight="1">
      <c r="B6" s="123" t="s">
        <v>67</v>
      </c>
      <c r="C6" s="122" t="s">
        <v>68</v>
      </c>
      <c r="D6" s="156">
        <v>42321425727</v>
      </c>
      <c r="E6" s="157">
        <v>0.17684201570938243</v>
      </c>
      <c r="F6" s="158">
        <v>2</v>
      </c>
      <c r="G6" s="156">
        <v>795747</v>
      </c>
      <c r="H6" s="157">
        <f>IFERROR(G6/$D$3,"-")</f>
        <v>0.540091098084171</v>
      </c>
      <c r="I6" s="158">
        <f>RANK(H6,$H$6:$H$15)</f>
        <v>2</v>
      </c>
      <c r="J6" s="156">
        <v>53184.524386519835</v>
      </c>
      <c r="K6" s="159">
        <v>6</v>
      </c>
      <c r="O6" s="76" t="s">
        <v>68</v>
      </c>
      <c r="P6" s="83">
        <f>IFERROR(D6/$D$3,"-")</f>
        <v>28724.488176999872</v>
      </c>
    </row>
    <row r="7" spans="2:16" ht="30" customHeight="1">
      <c r="B7" s="123" t="s">
        <v>69</v>
      </c>
      <c r="C7" s="122" t="s">
        <v>70</v>
      </c>
      <c r="D7" s="156">
        <v>19402353140</v>
      </c>
      <c r="E7" s="157">
        <v>8.1073621217677402E-2</v>
      </c>
      <c r="F7" s="158">
        <v>6</v>
      </c>
      <c r="G7" s="156">
        <v>667291</v>
      </c>
      <c r="H7" s="157">
        <f t="shared" ref="H7:H15" si="0">IFERROR(G7/$D$3,"-")</f>
        <v>0.45290516826539662</v>
      </c>
      <c r="I7" s="158">
        <f t="shared" ref="I7:I15" si="1">RANK(H7,$H$6:$H$15)</f>
        <v>3</v>
      </c>
      <c r="J7" s="156">
        <v>29076.299755279182</v>
      </c>
      <c r="K7" s="159">
        <v>9</v>
      </c>
      <c r="O7" s="76" t="s">
        <v>86</v>
      </c>
      <c r="P7" s="83">
        <f>IFERROR(D15/$D$3,"-")</f>
        <v>39511.944551795663</v>
      </c>
    </row>
    <row r="8" spans="2:16" ht="30" customHeight="1">
      <c r="B8" s="123" t="s">
        <v>71</v>
      </c>
      <c r="C8" s="122" t="s">
        <v>72</v>
      </c>
      <c r="D8" s="156">
        <v>37420167011</v>
      </c>
      <c r="E8" s="157">
        <v>0.15636188168833842</v>
      </c>
      <c r="F8" s="158">
        <v>4</v>
      </c>
      <c r="G8" s="156">
        <v>968932</v>
      </c>
      <c r="H8" s="157">
        <f t="shared" si="0"/>
        <v>0.65763559001654048</v>
      </c>
      <c r="I8" s="158">
        <f t="shared" si="1"/>
        <v>1</v>
      </c>
      <c r="J8" s="156">
        <v>38620.013593317177</v>
      </c>
      <c r="K8" s="159">
        <v>7</v>
      </c>
      <c r="O8" s="76" t="s">
        <v>72</v>
      </c>
      <c r="P8" s="83">
        <f>IFERROR(D8/$D$3,"-")</f>
        <v>25397.895425887957</v>
      </c>
    </row>
    <row r="9" spans="2:16" ht="30" customHeight="1">
      <c r="B9" s="123" t="s">
        <v>73</v>
      </c>
      <c r="C9" s="122" t="s">
        <v>74</v>
      </c>
      <c r="D9" s="156">
        <v>24193759707</v>
      </c>
      <c r="E9" s="157">
        <v>0.10109473300292811</v>
      </c>
      <c r="F9" s="158">
        <v>5</v>
      </c>
      <c r="G9" s="156">
        <v>362853</v>
      </c>
      <c r="H9" s="157">
        <f t="shared" si="0"/>
        <v>0.24627636071909254</v>
      </c>
      <c r="I9" s="158">
        <f t="shared" si="1"/>
        <v>4</v>
      </c>
      <c r="J9" s="156">
        <v>66676.476994816083</v>
      </c>
      <c r="K9" s="159">
        <v>5</v>
      </c>
    </row>
    <row r="10" spans="2:16" ht="30" customHeight="1">
      <c r="B10" s="123" t="s">
        <v>75</v>
      </c>
      <c r="C10" s="122" t="s">
        <v>76</v>
      </c>
      <c r="D10" s="156">
        <v>2925453464</v>
      </c>
      <c r="E10" s="157">
        <v>1.2224141284250343E-2</v>
      </c>
      <c r="F10" s="158">
        <v>9</v>
      </c>
      <c r="G10" s="156">
        <v>6348</v>
      </c>
      <c r="H10" s="157">
        <f t="shared" si="0"/>
        <v>4.3085280756802319E-3</v>
      </c>
      <c r="I10" s="158">
        <f t="shared" si="1"/>
        <v>10</v>
      </c>
      <c r="J10" s="156">
        <v>460846.48141146818</v>
      </c>
      <c r="K10" s="159">
        <v>1</v>
      </c>
    </row>
    <row r="11" spans="2:16" ht="30" customHeight="1">
      <c r="B11" s="123" t="s">
        <v>77</v>
      </c>
      <c r="C11" s="122" t="s">
        <v>78</v>
      </c>
      <c r="D11" s="156">
        <v>9899067129</v>
      </c>
      <c r="E11" s="157">
        <v>4.1363705372950824E-2</v>
      </c>
      <c r="F11" s="158">
        <v>7</v>
      </c>
      <c r="G11" s="156">
        <v>51514</v>
      </c>
      <c r="H11" s="157">
        <f t="shared" si="0"/>
        <v>3.49636917597025E-2</v>
      </c>
      <c r="I11" s="158">
        <f t="shared" si="1"/>
        <v>8</v>
      </c>
      <c r="J11" s="156">
        <v>192162.65731645765</v>
      </c>
      <c r="K11" s="159">
        <v>3</v>
      </c>
    </row>
    <row r="12" spans="2:16" ht="30" customHeight="1">
      <c r="B12" s="123" t="s">
        <v>79</v>
      </c>
      <c r="C12" s="122" t="s">
        <v>80</v>
      </c>
      <c r="D12" s="156">
        <v>38921845499</v>
      </c>
      <c r="E12" s="157">
        <v>0.16263671402688881</v>
      </c>
      <c r="F12" s="158">
        <v>3</v>
      </c>
      <c r="G12" s="156">
        <v>266621</v>
      </c>
      <c r="H12" s="157">
        <f t="shared" si="0"/>
        <v>0.18096157278921537</v>
      </c>
      <c r="I12" s="158">
        <f t="shared" si="1"/>
        <v>5</v>
      </c>
      <c r="J12" s="156">
        <v>145981.92002505428</v>
      </c>
      <c r="K12" s="159">
        <v>4</v>
      </c>
    </row>
    <row r="13" spans="2:16" ht="30" customHeight="1">
      <c r="B13" s="123" t="s">
        <v>81</v>
      </c>
      <c r="C13" s="122" t="s">
        <v>82</v>
      </c>
      <c r="D13" s="156">
        <v>112318812</v>
      </c>
      <c r="E13" s="157">
        <v>4.693293001112503E-4</v>
      </c>
      <c r="F13" s="158">
        <v>10</v>
      </c>
      <c r="G13" s="156">
        <v>6374</v>
      </c>
      <c r="H13" s="157">
        <f t="shared" si="0"/>
        <v>4.3261748510374605E-3</v>
      </c>
      <c r="I13" s="158">
        <f t="shared" si="1"/>
        <v>9</v>
      </c>
      <c r="J13" s="156">
        <v>17621.401317853783</v>
      </c>
      <c r="K13" s="159">
        <v>10</v>
      </c>
    </row>
    <row r="14" spans="2:16" ht="30" customHeight="1">
      <c r="B14" s="123" t="s">
        <v>83</v>
      </c>
      <c r="C14" s="122" t="s">
        <v>84</v>
      </c>
      <c r="D14" s="156">
        <v>5906116570</v>
      </c>
      <c r="E14" s="157">
        <v>2.4678978586183391E-2</v>
      </c>
      <c r="F14" s="158">
        <v>8</v>
      </c>
      <c r="G14" s="156">
        <v>170761</v>
      </c>
      <c r="H14" s="157">
        <f t="shared" si="0"/>
        <v>0.11589926949137243</v>
      </c>
      <c r="I14" s="158">
        <f t="shared" si="1"/>
        <v>6</v>
      </c>
      <c r="J14" s="156">
        <v>34587.034334537748</v>
      </c>
      <c r="K14" s="159">
        <v>8</v>
      </c>
    </row>
    <row r="15" spans="2:16" ht="30" customHeight="1" thickBot="1">
      <c r="B15" s="124" t="s">
        <v>85</v>
      </c>
      <c r="C15" s="122" t="s">
        <v>86</v>
      </c>
      <c r="D15" s="156">
        <v>58215200089</v>
      </c>
      <c r="E15" s="157">
        <v>0.24325487981128902</v>
      </c>
      <c r="F15" s="158">
        <v>1</v>
      </c>
      <c r="G15" s="156">
        <v>161199</v>
      </c>
      <c r="H15" s="157">
        <f t="shared" si="0"/>
        <v>0.10940932849268711</v>
      </c>
      <c r="I15" s="158">
        <f t="shared" si="1"/>
        <v>7</v>
      </c>
      <c r="J15" s="156">
        <v>361138.71729353158</v>
      </c>
      <c r="K15" s="159">
        <v>2</v>
      </c>
    </row>
    <row r="16" spans="2:16" ht="30" customHeight="1" thickTop="1">
      <c r="B16" s="187" t="s">
        <v>59</v>
      </c>
      <c r="C16" s="189"/>
      <c r="D16" s="160">
        <v>239317707148</v>
      </c>
      <c r="E16" s="161"/>
      <c r="F16" s="162"/>
      <c r="G16" s="160">
        <v>1220720</v>
      </c>
      <c r="H16" s="163">
        <f>IFERROR(G16/$D$3,"-")</f>
        <v>0.82852967746445705</v>
      </c>
      <c r="I16" s="162"/>
      <c r="J16" s="160">
        <v>196046.35555082245</v>
      </c>
      <c r="K16" s="164"/>
    </row>
    <row r="17" spans="2:18">
      <c r="B17" s="94" t="s">
        <v>251</v>
      </c>
    </row>
    <row r="18" spans="2:18">
      <c r="B18" s="18" t="s">
        <v>118</v>
      </c>
    </row>
    <row r="19" spans="2:18">
      <c r="B19" s="40" t="s">
        <v>152</v>
      </c>
    </row>
    <row r="20" spans="2:18">
      <c r="B20" s="40" t="s">
        <v>150</v>
      </c>
      <c r="C20" s="110"/>
    </row>
    <row r="21" spans="2:18">
      <c r="B21" s="95" t="s">
        <v>151</v>
      </c>
      <c r="C21" s="110"/>
    </row>
    <row r="22" spans="2:18">
      <c r="B22" s="95" t="s">
        <v>61</v>
      </c>
    </row>
    <row r="23" spans="2:18">
      <c r="B23" s="95"/>
    </row>
    <row r="24" spans="2:18">
      <c r="B24" s="95"/>
    </row>
    <row r="25" spans="2:18" ht="16.5" customHeight="1">
      <c r="B25" s="8" t="s">
        <v>209</v>
      </c>
    </row>
    <row r="26" spans="2:18" ht="16.5" customHeight="1">
      <c r="B26" s="8" t="s">
        <v>111</v>
      </c>
      <c r="O26" s="74" t="s">
        <v>153</v>
      </c>
    </row>
    <row r="27" spans="2:18">
      <c r="O27" s="68" t="s">
        <v>275</v>
      </c>
      <c r="P27" s="68" t="s">
        <v>279</v>
      </c>
      <c r="Q27" s="68" t="s">
        <v>276</v>
      </c>
      <c r="R27" s="8" t="s">
        <v>277</v>
      </c>
    </row>
    <row r="28" spans="2:18">
      <c r="O28" s="145" t="str">
        <f>B6&amp;" "&amp;C6</f>
        <v>0402 糖尿病</v>
      </c>
      <c r="P28" s="146">
        <f>D6</f>
        <v>42321425727</v>
      </c>
      <c r="Q28" s="147">
        <f>E6</f>
        <v>0.17684201570938243</v>
      </c>
    </row>
    <row r="29" spans="2:18">
      <c r="O29" s="145" t="str">
        <f t="shared" ref="O29:O37" si="2">B7&amp;" "&amp;C7</f>
        <v>0403 脂質異常症</v>
      </c>
      <c r="P29" s="146">
        <f t="shared" ref="P29:P37" si="3">D7</f>
        <v>19402353140</v>
      </c>
      <c r="Q29" s="147">
        <f t="shared" ref="Q29:Q37" si="4">E7</f>
        <v>8.1073621217677402E-2</v>
      </c>
    </row>
    <row r="30" spans="2:18">
      <c r="O30" s="145" t="str">
        <f t="shared" si="2"/>
        <v>0901 高血圧性疾患</v>
      </c>
      <c r="P30" s="146">
        <f t="shared" si="3"/>
        <v>37420167011</v>
      </c>
      <c r="Q30" s="147">
        <f t="shared" si="4"/>
        <v>0.15636188168833842</v>
      </c>
    </row>
    <row r="31" spans="2:18">
      <c r="O31" s="145" t="str">
        <f t="shared" si="2"/>
        <v>0902 虚血性心疾患</v>
      </c>
      <c r="P31" s="146">
        <f t="shared" si="3"/>
        <v>24193759707</v>
      </c>
      <c r="Q31" s="147">
        <f t="shared" si="4"/>
        <v>0.10109473300292811</v>
      </c>
    </row>
    <row r="32" spans="2:18">
      <c r="O32" s="145" t="str">
        <f t="shared" si="2"/>
        <v>0904 くも膜下出血</v>
      </c>
      <c r="P32" s="146">
        <f t="shared" si="3"/>
        <v>2925453464</v>
      </c>
      <c r="Q32" s="147">
        <f t="shared" si="4"/>
        <v>1.2224141284250343E-2</v>
      </c>
    </row>
    <row r="33" spans="15:17">
      <c r="O33" s="145" t="str">
        <f t="shared" si="2"/>
        <v>0905 脳内出血</v>
      </c>
      <c r="P33" s="146">
        <f t="shared" si="3"/>
        <v>9899067129</v>
      </c>
      <c r="Q33" s="147">
        <f t="shared" si="4"/>
        <v>4.1363705372950824E-2</v>
      </c>
    </row>
    <row r="34" spans="15:17">
      <c r="O34" s="145" t="str">
        <f t="shared" si="2"/>
        <v>0906 脳梗塞</v>
      </c>
      <c r="P34" s="146">
        <f t="shared" si="3"/>
        <v>38921845499</v>
      </c>
      <c r="Q34" s="147">
        <f t="shared" si="4"/>
        <v>0.16263671402688881</v>
      </c>
    </row>
    <row r="35" spans="15:17">
      <c r="O35" s="145" t="str">
        <f t="shared" si="2"/>
        <v>0907 脳動脈硬化(症)</v>
      </c>
      <c r="P35" s="146">
        <f t="shared" si="3"/>
        <v>112318812</v>
      </c>
      <c r="Q35" s="147">
        <f t="shared" si="4"/>
        <v>4.693293001112503E-4</v>
      </c>
    </row>
    <row r="36" spans="15:17">
      <c r="O36" s="145" t="str">
        <f t="shared" si="2"/>
        <v>0909 動脈硬化(症)</v>
      </c>
      <c r="P36" s="146">
        <f t="shared" si="3"/>
        <v>5906116570</v>
      </c>
      <c r="Q36" s="147">
        <f t="shared" si="4"/>
        <v>2.4678978586183391E-2</v>
      </c>
    </row>
    <row r="37" spans="15:17">
      <c r="O37" s="145" t="str">
        <f t="shared" si="2"/>
        <v>1402 腎不全</v>
      </c>
      <c r="P37" s="146">
        <f t="shared" si="3"/>
        <v>58215200089</v>
      </c>
      <c r="Q37" s="147">
        <f t="shared" si="4"/>
        <v>0.24325487981128902</v>
      </c>
    </row>
    <row r="42" spans="15:17">
      <c r="O42" s="74" t="s">
        <v>278</v>
      </c>
    </row>
    <row r="43" spans="15:17">
      <c r="O43" s="68" t="s">
        <v>275</v>
      </c>
      <c r="P43" s="68" t="s">
        <v>279</v>
      </c>
      <c r="Q43" s="68" t="s">
        <v>276</v>
      </c>
    </row>
    <row r="44" spans="15:17">
      <c r="O44" s="145" t="str">
        <f t="shared" ref="O44:O53" si="5">INDEX($O$28:$O$37,MATCH(Q44,Q$28:Q$37,0))</f>
        <v>1402 腎不全</v>
      </c>
      <c r="P44" s="146">
        <f t="shared" ref="P44:P53" si="6">INDEX($P$28:$P$37,MATCH(Q44,Q$28:Q$37,0))</f>
        <v>58215200089</v>
      </c>
      <c r="Q44" s="147">
        <f t="shared" ref="Q44:Q53" si="7">LARGE(Q$28:Q$37,ROW(A1))</f>
        <v>0.24325487981128902</v>
      </c>
    </row>
    <row r="45" spans="15:17">
      <c r="O45" s="145" t="str">
        <f t="shared" si="5"/>
        <v>0402 糖尿病</v>
      </c>
      <c r="P45" s="146">
        <f t="shared" si="6"/>
        <v>42321425727</v>
      </c>
      <c r="Q45" s="147">
        <f t="shared" si="7"/>
        <v>0.17684201570938243</v>
      </c>
    </row>
    <row r="46" spans="15:17">
      <c r="O46" s="145" t="str">
        <f t="shared" si="5"/>
        <v>0906 脳梗塞</v>
      </c>
      <c r="P46" s="146">
        <f t="shared" si="6"/>
        <v>38921845499</v>
      </c>
      <c r="Q46" s="147">
        <f t="shared" si="7"/>
        <v>0.16263671402688881</v>
      </c>
    </row>
    <row r="47" spans="15:17">
      <c r="O47" s="145" t="str">
        <f t="shared" si="5"/>
        <v>0901 高血圧性疾患</v>
      </c>
      <c r="P47" s="146">
        <f t="shared" si="6"/>
        <v>37420167011</v>
      </c>
      <c r="Q47" s="147">
        <f t="shared" si="7"/>
        <v>0.15636188168833842</v>
      </c>
    </row>
    <row r="48" spans="15:17">
      <c r="O48" s="145" t="str">
        <f t="shared" si="5"/>
        <v>0902 虚血性心疾患</v>
      </c>
      <c r="P48" s="146">
        <f t="shared" si="6"/>
        <v>24193759707</v>
      </c>
      <c r="Q48" s="147">
        <f t="shared" si="7"/>
        <v>0.10109473300292811</v>
      </c>
    </row>
    <row r="49" spans="2:17">
      <c r="O49" s="145" t="str">
        <f t="shared" si="5"/>
        <v>0403 脂質異常症</v>
      </c>
      <c r="P49" s="146">
        <f t="shared" si="6"/>
        <v>19402353140</v>
      </c>
      <c r="Q49" s="147">
        <f t="shared" si="7"/>
        <v>8.1073621217677402E-2</v>
      </c>
    </row>
    <row r="50" spans="2:17">
      <c r="O50" s="145" t="str">
        <f t="shared" si="5"/>
        <v>0905 脳内出血</v>
      </c>
      <c r="P50" s="146">
        <f t="shared" si="6"/>
        <v>9899067129</v>
      </c>
      <c r="Q50" s="147">
        <f t="shared" si="7"/>
        <v>4.1363705372950824E-2</v>
      </c>
    </row>
    <row r="51" spans="2:17">
      <c r="O51" s="145" t="str">
        <f t="shared" si="5"/>
        <v>0909 動脈硬化(症)</v>
      </c>
      <c r="P51" s="146">
        <f t="shared" si="6"/>
        <v>5906116570</v>
      </c>
      <c r="Q51" s="147">
        <f t="shared" si="7"/>
        <v>2.4678978586183391E-2</v>
      </c>
    </row>
    <row r="52" spans="2:17">
      <c r="O52" s="145" t="str">
        <f t="shared" si="5"/>
        <v>0904 くも膜下出血</v>
      </c>
      <c r="P52" s="146">
        <f t="shared" si="6"/>
        <v>2925453464</v>
      </c>
      <c r="Q52" s="147">
        <f t="shared" si="7"/>
        <v>1.2224141284250343E-2</v>
      </c>
    </row>
    <row r="53" spans="2:17">
      <c r="O53" s="145" t="str">
        <f t="shared" si="5"/>
        <v>0907 脳動脈硬化(症)</v>
      </c>
      <c r="P53" s="146">
        <f t="shared" si="6"/>
        <v>112318812</v>
      </c>
      <c r="Q53" s="147">
        <f t="shared" si="7"/>
        <v>4.693293001112503E-4</v>
      </c>
    </row>
    <row r="55" spans="2:17" ht="13.5" customHeight="1">
      <c r="B55" s="94" t="s">
        <v>251</v>
      </c>
    </row>
    <row r="56" spans="2:17" ht="13.5" customHeight="1">
      <c r="B56" s="18" t="s">
        <v>118</v>
      </c>
    </row>
    <row r="57" spans="2:17" ht="13.5" customHeight="1">
      <c r="B57" s="40" t="s">
        <v>152</v>
      </c>
    </row>
    <row r="58" spans="2:17" ht="13.5" customHeight="1">
      <c r="B58" s="40" t="s">
        <v>150</v>
      </c>
    </row>
    <row r="59" spans="2:17" ht="13.5" customHeight="1">
      <c r="B59" s="95" t="s">
        <v>151</v>
      </c>
    </row>
    <row r="60" spans="2:17" ht="13.5" customHeight="1">
      <c r="B60" s="95" t="s">
        <v>61</v>
      </c>
    </row>
    <row r="61" spans="2:17" ht="13.5" customHeight="1"/>
    <row r="62" spans="2:17" ht="13.5" customHeight="1"/>
    <row r="63" spans="2:17" ht="16.5" customHeight="1">
      <c r="B63" s="8" t="s">
        <v>232</v>
      </c>
    </row>
    <row r="64" spans="2:17" ht="16.5" customHeight="1">
      <c r="B64" s="8" t="s">
        <v>111</v>
      </c>
    </row>
    <row r="65" spans="15:15">
      <c r="O65" s="74" t="s">
        <v>156</v>
      </c>
    </row>
    <row r="66" spans="15:15">
      <c r="O66" s="74" t="s">
        <v>157</v>
      </c>
    </row>
    <row r="67" spans="15:15">
      <c r="O67" s="74" t="s">
        <v>158</v>
      </c>
    </row>
    <row r="97" spans="2:3">
      <c r="B97" s="94" t="s">
        <v>251</v>
      </c>
      <c r="C97" s="110"/>
    </row>
    <row r="98" spans="2:3">
      <c r="B98" s="18" t="s">
        <v>118</v>
      </c>
    </row>
    <row r="99" spans="2:3">
      <c r="B99" s="40" t="s">
        <v>152</v>
      </c>
    </row>
    <row r="100" spans="2:3">
      <c r="B100" s="40" t="s">
        <v>150</v>
      </c>
    </row>
    <row r="101" spans="2:3">
      <c r="B101" s="95" t="s">
        <v>151</v>
      </c>
    </row>
    <row r="102" spans="2:3">
      <c r="B102" s="95" t="s">
        <v>61</v>
      </c>
    </row>
    <row r="103" spans="2:3">
      <c r="B103" s="95"/>
    </row>
  </sheetData>
  <mergeCells count="3">
    <mergeCell ref="B3:C3"/>
    <mergeCell ref="B5:C5"/>
    <mergeCell ref="B16:C16"/>
  </mergeCells>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24" max="11" man="1"/>
  </rowBreaks>
  <ignoredErrors>
    <ignoredError sqref="B6:B15" numberStoredAsText="1"/>
    <ignoredError sqref="I7:I15" evalError="1"/>
    <ignoredError sqref="P7" formula="1"/>
    <ignoredError sqref="Q44:Q53" emptyCellReferenc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1:CI828"/>
  <sheetViews>
    <sheetView showGridLines="0" zoomScaleNormal="100" zoomScaleSheetLayoutView="100" workbookViewId="0"/>
  </sheetViews>
  <sheetFormatPr defaultColWidth="9" defaultRowHeight="13.5"/>
  <cols>
    <col min="1" max="1" width="4.625" style="2" customWidth="1"/>
    <col min="2" max="2" width="3.25" style="1" bestFit="1" customWidth="1"/>
    <col min="3" max="3" width="9.625" style="1" customWidth="1"/>
    <col min="4" max="4" width="12.5" style="1" bestFit="1" customWidth="1"/>
    <col min="5" max="5" width="7.5" style="1" customWidth="1"/>
    <col min="6" max="6" width="23.25" style="1" bestFit="1" customWidth="1"/>
    <col min="7" max="7" width="16" style="1" customWidth="1"/>
    <col min="8" max="8" width="8.625" style="1" customWidth="1"/>
    <col min="9" max="10" width="11.5" style="1" customWidth="1"/>
    <col min="11" max="11" width="13.75" style="1" customWidth="1"/>
    <col min="12" max="12" width="4.5" style="2" customWidth="1"/>
    <col min="13" max="13" width="4.625" style="2" customWidth="1"/>
    <col min="14" max="14" width="3.25" style="1" bestFit="1" customWidth="1"/>
    <col min="15" max="15" width="11" style="1" customWidth="1"/>
    <col min="16" max="16" width="9.625" style="1" customWidth="1"/>
    <col min="17" max="17" width="7.5" style="1" customWidth="1"/>
    <col min="18" max="18" width="14.5" style="1" customWidth="1"/>
    <col min="19" max="19" width="16" style="1" customWidth="1"/>
    <col min="20" max="20" width="8.625" style="1" customWidth="1"/>
    <col min="21" max="22" width="11.5" style="1" customWidth="1"/>
    <col min="23" max="23" width="13.75" style="1" customWidth="1"/>
    <col min="24" max="24" width="13.75" style="2" customWidth="1"/>
    <col min="25" max="25" width="15.625" style="2" customWidth="1"/>
    <col min="26" max="26" width="11.625" style="16" bestFit="1" customWidth="1"/>
    <col min="27" max="28" width="11.625" style="16" customWidth="1"/>
    <col min="29" max="29" width="11.625" style="16" bestFit="1" customWidth="1"/>
    <col min="30" max="31" width="11.625" style="16" customWidth="1"/>
    <col min="32" max="32" width="11.625" style="16" bestFit="1" customWidth="1"/>
    <col min="33" max="34" width="11.625" style="16" customWidth="1"/>
    <col min="35" max="35" width="11.625" style="16" bestFit="1" customWidth="1"/>
    <col min="36" max="37" width="11.625" style="16" customWidth="1"/>
    <col min="38" max="38" width="10.5" style="16" bestFit="1" customWidth="1"/>
    <col min="39" max="40" width="10.5" style="16" customWidth="1"/>
    <col min="41" max="41" width="11.625" style="16" bestFit="1" customWidth="1"/>
    <col min="42" max="43" width="11.625" style="16" customWidth="1"/>
    <col min="44" max="44" width="11.625" style="16" bestFit="1" customWidth="1"/>
    <col min="45" max="46" width="11.625" style="16" customWidth="1"/>
    <col min="47" max="47" width="11.625" style="16" bestFit="1" customWidth="1"/>
    <col min="48" max="49" width="11.625" style="16" customWidth="1"/>
    <col min="50" max="50" width="10.5" style="16" bestFit="1" customWidth="1"/>
    <col min="51" max="52" width="10.5" style="16" customWidth="1"/>
    <col min="53" max="53" width="11.625" style="16" bestFit="1" customWidth="1"/>
    <col min="54" max="55" width="11.625" style="16" customWidth="1"/>
    <col min="56" max="57" width="9" style="2"/>
    <col min="58" max="58" width="9" style="2" customWidth="1"/>
    <col min="59" max="16384" width="9" style="2"/>
  </cols>
  <sheetData>
    <row r="1" spans="2:87" ht="16.5" customHeight="1">
      <c r="B1" s="8" t="s">
        <v>208</v>
      </c>
      <c r="E1" s="2"/>
      <c r="F1" s="2"/>
      <c r="G1" s="2"/>
      <c r="H1" s="2"/>
      <c r="I1" s="2"/>
      <c r="J1" s="2"/>
      <c r="K1" s="2"/>
      <c r="M1" s="8"/>
      <c r="N1" s="1" t="s">
        <v>92</v>
      </c>
      <c r="Q1" s="2"/>
      <c r="R1" s="2"/>
      <c r="S1" s="2"/>
      <c r="T1" s="2"/>
      <c r="U1" s="2"/>
      <c r="V1" s="2"/>
      <c r="W1" s="2"/>
    </row>
    <row r="2" spans="2:87" ht="16.5" customHeight="1">
      <c r="B2" s="8" t="s">
        <v>204</v>
      </c>
      <c r="E2" s="2"/>
      <c r="F2" s="2"/>
      <c r="G2" s="2"/>
      <c r="H2" s="2"/>
      <c r="I2" s="2"/>
      <c r="J2" s="2"/>
      <c r="K2" s="2"/>
      <c r="M2" s="8"/>
      <c r="N2" s="1" t="s">
        <v>257</v>
      </c>
      <c r="Q2" s="2"/>
      <c r="R2" s="2"/>
      <c r="S2" s="2"/>
      <c r="T2" s="2"/>
      <c r="U2" s="2"/>
      <c r="V2" s="2"/>
      <c r="W2" s="2"/>
      <c r="X2" s="7"/>
      <c r="Y2" s="200" t="s">
        <v>227</v>
      </c>
      <c r="Z2" s="249" t="s">
        <v>161</v>
      </c>
      <c r="AA2" s="250"/>
      <c r="AB2" s="251"/>
      <c r="AC2" s="249" t="s">
        <v>163</v>
      </c>
      <c r="AD2" s="250"/>
      <c r="AE2" s="251"/>
      <c r="AF2" s="249" t="s">
        <v>165</v>
      </c>
      <c r="AG2" s="250"/>
      <c r="AH2" s="251"/>
      <c r="AI2" s="249" t="s">
        <v>167</v>
      </c>
      <c r="AJ2" s="250"/>
      <c r="AK2" s="251"/>
      <c r="AL2" s="249" t="s">
        <v>169</v>
      </c>
      <c r="AM2" s="250"/>
      <c r="AN2" s="251"/>
      <c r="AO2" s="249" t="s">
        <v>171</v>
      </c>
      <c r="AP2" s="250"/>
      <c r="AQ2" s="251"/>
      <c r="AR2" s="249" t="s">
        <v>173</v>
      </c>
      <c r="AS2" s="250"/>
      <c r="AT2" s="251"/>
      <c r="AU2" s="249" t="s">
        <v>175</v>
      </c>
      <c r="AV2" s="250"/>
      <c r="AW2" s="251"/>
      <c r="AX2" s="249" t="s">
        <v>177</v>
      </c>
      <c r="AY2" s="250"/>
      <c r="AZ2" s="251"/>
      <c r="BA2" s="256" t="s">
        <v>179</v>
      </c>
      <c r="BB2" s="256"/>
      <c r="BC2" s="256"/>
      <c r="BE2" s="249" t="s">
        <v>68</v>
      </c>
      <c r="BF2" s="250"/>
      <c r="BG2" s="251"/>
      <c r="BH2" s="249" t="s">
        <v>70</v>
      </c>
      <c r="BI2" s="250"/>
      <c r="BJ2" s="251"/>
      <c r="BK2" s="249" t="s">
        <v>72</v>
      </c>
      <c r="BL2" s="250"/>
      <c r="BM2" s="251"/>
      <c r="BN2" s="249" t="s">
        <v>74</v>
      </c>
      <c r="BO2" s="250"/>
      <c r="BP2" s="251"/>
      <c r="BQ2" s="249" t="s">
        <v>76</v>
      </c>
      <c r="BR2" s="250"/>
      <c r="BS2" s="251"/>
      <c r="BT2" s="249" t="s">
        <v>78</v>
      </c>
      <c r="BU2" s="250"/>
      <c r="BV2" s="251"/>
      <c r="BW2" s="249" t="s">
        <v>80</v>
      </c>
      <c r="BX2" s="250"/>
      <c r="BY2" s="251"/>
      <c r="BZ2" s="249" t="s">
        <v>82</v>
      </c>
      <c r="CA2" s="250"/>
      <c r="CB2" s="251"/>
      <c r="CC2" s="249" t="s">
        <v>84</v>
      </c>
      <c r="CD2" s="250"/>
      <c r="CE2" s="251"/>
      <c r="CF2" s="249" t="s">
        <v>86</v>
      </c>
      <c r="CG2" s="250"/>
      <c r="CH2" s="251"/>
      <c r="CI2" s="235"/>
    </row>
    <row r="3" spans="2:87" ht="60" customHeight="1">
      <c r="B3" s="3"/>
      <c r="C3" s="3" t="s">
        <v>112</v>
      </c>
      <c r="D3" s="4" t="s">
        <v>89</v>
      </c>
      <c r="E3" s="190" t="s">
        <v>64</v>
      </c>
      <c r="F3" s="192"/>
      <c r="G3" s="5" t="s">
        <v>91</v>
      </c>
      <c r="H3" s="5" t="s">
        <v>60</v>
      </c>
      <c r="I3" s="6" t="s">
        <v>90</v>
      </c>
      <c r="J3" s="35" t="s">
        <v>241</v>
      </c>
      <c r="K3" s="19" t="s">
        <v>130</v>
      </c>
      <c r="L3" s="7"/>
      <c r="N3" s="84"/>
      <c r="O3" s="87" t="s">
        <v>112</v>
      </c>
      <c r="P3" s="85" t="s">
        <v>89</v>
      </c>
      <c r="Q3" s="252" t="s">
        <v>64</v>
      </c>
      <c r="R3" s="253"/>
      <c r="S3" s="68" t="s">
        <v>91</v>
      </c>
      <c r="T3" s="68" t="s">
        <v>60</v>
      </c>
      <c r="U3" s="86" t="s">
        <v>90</v>
      </c>
      <c r="V3" s="60" t="s">
        <v>148</v>
      </c>
      <c r="W3" s="86" t="s">
        <v>130</v>
      </c>
      <c r="X3" s="7"/>
      <c r="Y3" s="201"/>
      <c r="Z3" s="89" t="s">
        <v>254</v>
      </c>
      <c r="AA3" s="89" t="s">
        <v>245</v>
      </c>
      <c r="AB3" s="89" t="s">
        <v>162</v>
      </c>
      <c r="AC3" s="89" t="s">
        <v>254</v>
      </c>
      <c r="AD3" s="89" t="s">
        <v>245</v>
      </c>
      <c r="AE3" s="89" t="s">
        <v>164</v>
      </c>
      <c r="AF3" s="89" t="s">
        <v>254</v>
      </c>
      <c r="AG3" s="89" t="s">
        <v>245</v>
      </c>
      <c r="AH3" s="89" t="s">
        <v>166</v>
      </c>
      <c r="AI3" s="89" t="s">
        <v>254</v>
      </c>
      <c r="AJ3" s="89" t="s">
        <v>245</v>
      </c>
      <c r="AK3" s="89" t="s">
        <v>168</v>
      </c>
      <c r="AL3" s="89" t="s">
        <v>254</v>
      </c>
      <c r="AM3" s="89" t="s">
        <v>245</v>
      </c>
      <c r="AN3" s="89" t="s">
        <v>170</v>
      </c>
      <c r="AO3" s="89" t="s">
        <v>254</v>
      </c>
      <c r="AP3" s="89" t="s">
        <v>245</v>
      </c>
      <c r="AQ3" s="89" t="s">
        <v>172</v>
      </c>
      <c r="AR3" s="89" t="s">
        <v>254</v>
      </c>
      <c r="AS3" s="89" t="s">
        <v>245</v>
      </c>
      <c r="AT3" s="89" t="s">
        <v>174</v>
      </c>
      <c r="AU3" s="89" t="s">
        <v>254</v>
      </c>
      <c r="AV3" s="89" t="s">
        <v>245</v>
      </c>
      <c r="AW3" s="89" t="s">
        <v>176</v>
      </c>
      <c r="AX3" s="89" t="s">
        <v>254</v>
      </c>
      <c r="AY3" s="89" t="s">
        <v>245</v>
      </c>
      <c r="AZ3" s="89" t="s">
        <v>178</v>
      </c>
      <c r="BA3" s="89" t="s">
        <v>254</v>
      </c>
      <c r="BB3" s="89" t="s">
        <v>245</v>
      </c>
      <c r="BC3" s="89" t="s">
        <v>180</v>
      </c>
      <c r="BE3" s="89" t="s">
        <v>254</v>
      </c>
      <c r="BF3" s="89" t="s">
        <v>245</v>
      </c>
      <c r="BG3" s="89" t="s">
        <v>160</v>
      </c>
      <c r="BH3" s="89" t="s">
        <v>254</v>
      </c>
      <c r="BI3" s="89" t="s">
        <v>245</v>
      </c>
      <c r="BJ3" s="89" t="s">
        <v>160</v>
      </c>
      <c r="BK3" s="89" t="s">
        <v>254</v>
      </c>
      <c r="BL3" s="89" t="s">
        <v>245</v>
      </c>
      <c r="BM3" s="89" t="s">
        <v>160</v>
      </c>
      <c r="BN3" s="89" t="s">
        <v>254</v>
      </c>
      <c r="BO3" s="89" t="s">
        <v>245</v>
      </c>
      <c r="BP3" s="89" t="s">
        <v>160</v>
      </c>
      <c r="BQ3" s="89" t="s">
        <v>254</v>
      </c>
      <c r="BR3" s="89" t="s">
        <v>245</v>
      </c>
      <c r="BS3" s="89" t="s">
        <v>160</v>
      </c>
      <c r="BT3" s="89" t="s">
        <v>254</v>
      </c>
      <c r="BU3" s="89" t="s">
        <v>245</v>
      </c>
      <c r="BV3" s="89" t="s">
        <v>160</v>
      </c>
      <c r="BW3" s="89" t="s">
        <v>254</v>
      </c>
      <c r="BX3" s="89" t="s">
        <v>245</v>
      </c>
      <c r="BY3" s="89" t="s">
        <v>160</v>
      </c>
      <c r="BZ3" s="89" t="s">
        <v>254</v>
      </c>
      <c r="CA3" s="89" t="s">
        <v>245</v>
      </c>
      <c r="CB3" s="89" t="s">
        <v>160</v>
      </c>
      <c r="CC3" s="89" t="s">
        <v>254</v>
      </c>
      <c r="CD3" s="89" t="s">
        <v>245</v>
      </c>
      <c r="CE3" s="89" t="s">
        <v>160</v>
      </c>
      <c r="CF3" s="89" t="s">
        <v>254</v>
      </c>
      <c r="CG3" s="89" t="s">
        <v>245</v>
      </c>
      <c r="CH3" s="89" t="s">
        <v>160</v>
      </c>
      <c r="CI3" s="236"/>
    </row>
    <row r="4" spans="2:87" ht="13.5" customHeight="1">
      <c r="B4" s="200">
        <v>1</v>
      </c>
      <c r="C4" s="200" t="s">
        <v>50</v>
      </c>
      <c r="D4" s="237">
        <f>VLOOKUP(C4,市区町村別_生活習慣病の状況!$C$5:$D$78,2,FALSE)</f>
        <v>410308</v>
      </c>
      <c r="E4" s="111" t="s">
        <v>67</v>
      </c>
      <c r="F4" s="77" t="s">
        <v>68</v>
      </c>
      <c r="G4" s="165">
        <v>11625870714</v>
      </c>
      <c r="H4" s="166">
        <f>IFERROR(G4/G14,"-")</f>
        <v>0.17182237834637523</v>
      </c>
      <c r="I4" s="167">
        <v>215918</v>
      </c>
      <c r="J4" s="9">
        <f>IFERROR(I4/D4,"-")</f>
        <v>0.52623395108065163</v>
      </c>
      <c r="K4" s="45">
        <f>IFERROR(G4/I4,"-")</f>
        <v>53843.916273770599</v>
      </c>
      <c r="L4" s="17"/>
      <c r="N4" s="200">
        <v>1</v>
      </c>
      <c r="O4" s="200" t="s">
        <v>50</v>
      </c>
      <c r="P4" s="237">
        <v>398561</v>
      </c>
      <c r="Q4" s="112" t="s">
        <v>67</v>
      </c>
      <c r="R4" s="61" t="s">
        <v>68</v>
      </c>
      <c r="S4" s="67">
        <v>11122282534</v>
      </c>
      <c r="T4" s="12">
        <v>0.17541034581482914</v>
      </c>
      <c r="U4" s="44">
        <v>205620</v>
      </c>
      <c r="V4" s="12">
        <v>0.51590597173331054</v>
      </c>
      <c r="W4" s="44">
        <v>54091.443118373696</v>
      </c>
      <c r="X4" s="51">
        <v>1</v>
      </c>
      <c r="Y4" s="20" t="s">
        <v>50</v>
      </c>
      <c r="Z4" s="57">
        <f>INDEX($H:$H,ROW()+(($X4-1)*10))</f>
        <v>0.17182237834637523</v>
      </c>
      <c r="AA4" s="57">
        <f>INDEX($T:$T,ROW()+(($X4-1)*10))</f>
        <v>0.17541034581482914</v>
      </c>
      <c r="AB4" s="58">
        <f>(ROUND(Z4,3)-ROUND(AA4,3))*100</f>
        <v>-0.30000000000000027</v>
      </c>
      <c r="AC4" s="57">
        <f>INDEX($H:$H,ROW()+(($X4-1)*10+1))</f>
        <v>8.2664913322513911E-2</v>
      </c>
      <c r="AD4" s="57">
        <f>INDEX($T:$T,ROW()+(($X4-1)*10+1))</f>
        <v>8.0091424021484767E-2</v>
      </c>
      <c r="AE4" s="58">
        <f>(ROUND(AC4,3)-ROUND(AD4,3))*100</f>
        <v>0.30000000000000027</v>
      </c>
      <c r="AF4" s="57">
        <f>INDEX($H:$H,ROW()+(($X4-1)*10+2))</f>
        <v>0.15367448626892272</v>
      </c>
      <c r="AG4" s="57">
        <f>INDEX($T:$T,ROW()+(($X4-1)*10+2))</f>
        <v>0.13393094037293757</v>
      </c>
      <c r="AH4" s="58">
        <f>(ROUND(AF4,3)-ROUND(AG4,3))*100</f>
        <v>1.9999999999999991</v>
      </c>
      <c r="AI4" s="57">
        <f>INDEX($H:$H,ROW()+(($X4-1)*10+3))</f>
        <v>0.10436398788545002</v>
      </c>
      <c r="AJ4" s="57">
        <f>INDEX($T:$T,ROW()+(($X4-1)*10+3))</f>
        <v>0.10550212071748655</v>
      </c>
      <c r="AK4" s="58">
        <f>(ROUND(AI4,3)-ROUND(AJ4,3))*100</f>
        <v>-0.20000000000000018</v>
      </c>
      <c r="AL4" s="57">
        <f>INDEX($H:$H,ROW()+(($X4-1)*10+4))</f>
        <v>1.1986867981834712E-2</v>
      </c>
      <c r="AM4" s="57">
        <f>INDEX($T:$T,ROW()+(($X4-1)*10+4))</f>
        <v>9.6018106608819348E-3</v>
      </c>
      <c r="AN4" s="58">
        <f>(ROUND(AL4,3)-ROUND(AM4,3))*100</f>
        <v>0.2</v>
      </c>
      <c r="AO4" s="57">
        <f>INDEX($H:$H,ROW()+(($X4-1)*10+5))</f>
        <v>3.9516023512137177E-2</v>
      </c>
      <c r="AP4" s="57">
        <f>INDEX($T:$T,ROW()+(($X4-1)*10+5))</f>
        <v>3.929829081209725E-2</v>
      </c>
      <c r="AQ4" s="58">
        <f>(ROUND(AO4,3)-ROUND(AP4,3))*100</f>
        <v>0.10000000000000009</v>
      </c>
      <c r="AR4" s="57">
        <f>INDEX($H:$H,ROW()+(($X4-1)*10+6))</f>
        <v>0.15804276237194401</v>
      </c>
      <c r="AS4" s="57">
        <f>INDEX($T:$T,ROW()+(($X4-1)*10+6))</f>
        <v>0.16162686305881163</v>
      </c>
      <c r="AT4" s="58">
        <f>(ROUND(AR4,3)-ROUND(AS4,3))*100</f>
        <v>-0.40000000000000036</v>
      </c>
      <c r="AU4" s="57">
        <f>INDEX($H:$H,ROW()+(($X4-1)*10+7))</f>
        <v>6.2961231672128352E-4</v>
      </c>
      <c r="AV4" s="57">
        <f>INDEX($T:$T,ROW()+(($X4-1)*10+7))</f>
        <v>6.4680087629254948E-4</v>
      </c>
      <c r="AW4" s="58">
        <f>(ROUND(AU4,3)-ROUND(AV4,3))*100</f>
        <v>0</v>
      </c>
      <c r="AX4" s="57">
        <f>INDEX($H:$H,ROW()+(($X4-1)*10+8))</f>
        <v>2.7379296610391936E-2</v>
      </c>
      <c r="AY4" s="57">
        <f>INDEX($T:$T,ROW()+(($X4-1)*10+8))</f>
        <v>2.9706837599331491E-2</v>
      </c>
      <c r="AZ4" s="58">
        <f>(ROUND(AX4,3)-ROUND(AY4,3))*100</f>
        <v>-0.29999999999999993</v>
      </c>
      <c r="BA4" s="57">
        <f>INDEX($H:$H,ROW()+(($X4-1)*10+9))</f>
        <v>0.24991967138370899</v>
      </c>
      <c r="BB4" s="57">
        <f>INDEX($T:$T,ROW()+(($X4-1)*10+9))</f>
        <v>0.26418456606584712</v>
      </c>
      <c r="BC4" s="58">
        <f>(ROUND(BA4,3)-ROUND(BB4,3))*100</f>
        <v>-1.4000000000000012</v>
      </c>
      <c r="BE4" s="57">
        <f>$H$818</f>
        <v>0.17684201570938243</v>
      </c>
      <c r="BF4" s="57">
        <f>$T$818</f>
        <v>0.18033776271426594</v>
      </c>
      <c r="BG4" s="58">
        <f>(ROUND(BE4,3)-ROUND(BF4,3))*100</f>
        <v>-0.30000000000000027</v>
      </c>
      <c r="BH4" s="57">
        <f>$H$819</f>
        <v>8.1073621217677402E-2</v>
      </c>
      <c r="BI4" s="57">
        <f>$T$819</f>
        <v>7.9859713242912564E-2</v>
      </c>
      <c r="BJ4" s="58">
        <f>(ROUND(BH4,3)-ROUND(BI4,3))*100</f>
        <v>0.10000000000000009</v>
      </c>
      <c r="BK4" s="57">
        <f>$H$820</f>
        <v>0.15636188168833842</v>
      </c>
      <c r="BL4" s="57">
        <f>$T$820</f>
        <v>0.13688745242690861</v>
      </c>
      <c r="BM4" s="58">
        <f>(ROUND(BK4,3)-ROUND(BL4,3))*100</f>
        <v>1.899999999999999</v>
      </c>
      <c r="BN4" s="57">
        <f>$H$821</f>
        <v>0.10109473300292811</v>
      </c>
      <c r="BO4" s="57">
        <f>$T$821</f>
        <v>0.10365059814629948</v>
      </c>
      <c r="BP4" s="58">
        <f>(ROUND(BN4,3)-ROUND(BO4,3))*100</f>
        <v>-0.29999999999999888</v>
      </c>
      <c r="BQ4" s="57">
        <f>$H$822</f>
        <v>1.2224141284250343E-2</v>
      </c>
      <c r="BR4" s="57">
        <f>$T$822</f>
        <v>1.0715097983587565E-2</v>
      </c>
      <c r="BS4" s="58">
        <f>(ROUND(BQ4,3)-ROUND(BR4,3))*100</f>
        <v>0.10000000000000009</v>
      </c>
      <c r="BT4" s="57">
        <f>$H$823</f>
        <v>4.1363705372950824E-2</v>
      </c>
      <c r="BU4" s="57">
        <f>$T$823</f>
        <v>4.2860796756360946E-2</v>
      </c>
      <c r="BV4" s="58">
        <f>(ROUND(BT4,3)-ROUND(BU4,3))*100</f>
        <v>-0.19999999999999948</v>
      </c>
      <c r="BW4" s="57">
        <f>$H$824</f>
        <v>0.16263671402688881</v>
      </c>
      <c r="BX4" s="57">
        <f>$T$824</f>
        <v>0.1651392645688585</v>
      </c>
      <c r="BY4" s="58">
        <f>(ROUND(BW4,3)-ROUND(BX4,3))*100</f>
        <v>-0.20000000000000018</v>
      </c>
      <c r="BZ4" s="57">
        <f>$H$825</f>
        <v>4.693293001112503E-4</v>
      </c>
      <c r="CA4" s="57">
        <f>$T$825</f>
        <v>4.0598715210265384E-4</v>
      </c>
      <c r="CB4" s="58">
        <f>(ROUND(BZ4,3)-ROUND(CA4,3))*100</f>
        <v>0</v>
      </c>
      <c r="CC4" s="57">
        <f>$H$826</f>
        <v>2.4678978586183391E-2</v>
      </c>
      <c r="CD4" s="57">
        <f>$T$826</f>
        <v>2.616511192131412E-2</v>
      </c>
      <c r="CE4" s="58">
        <f>(ROUND(CC4,3)-ROUND(CD4,3))*100</f>
        <v>-9.9999999999999742E-2</v>
      </c>
      <c r="CF4" s="57">
        <f>$H$827</f>
        <v>0.24325487981128902</v>
      </c>
      <c r="CG4" s="57">
        <f>$T$827</f>
        <v>0.2539782150873896</v>
      </c>
      <c r="CH4" s="58">
        <f>(ROUND(CF4,3)-ROUND(CG4,3))*100</f>
        <v>-1.100000000000001</v>
      </c>
      <c r="CI4" s="52">
        <v>0</v>
      </c>
    </row>
    <row r="5" spans="2:87" ht="13.5" customHeight="1">
      <c r="B5" s="240"/>
      <c r="C5" s="240"/>
      <c r="D5" s="238"/>
      <c r="E5" s="113" t="s">
        <v>69</v>
      </c>
      <c r="F5" s="78" t="s">
        <v>184</v>
      </c>
      <c r="G5" s="168">
        <v>5593285369</v>
      </c>
      <c r="H5" s="169">
        <f>IFERROR(G5/G14,"-")</f>
        <v>8.2664913322513911E-2</v>
      </c>
      <c r="I5" s="170">
        <v>183242</v>
      </c>
      <c r="J5" s="10">
        <f>IFERROR(I5/D4,"-")</f>
        <v>0.44659621552589762</v>
      </c>
      <c r="K5" s="46">
        <f t="shared" ref="K5:K68" si="0">IFERROR(G5/I5,"-")</f>
        <v>30524.035805110183</v>
      </c>
      <c r="L5" s="17"/>
      <c r="N5" s="240"/>
      <c r="O5" s="240"/>
      <c r="P5" s="238"/>
      <c r="Q5" s="112" t="s">
        <v>69</v>
      </c>
      <c r="R5" s="61" t="s">
        <v>70</v>
      </c>
      <c r="S5" s="67">
        <v>5078374610</v>
      </c>
      <c r="T5" s="12">
        <v>8.0091424021484767E-2</v>
      </c>
      <c r="U5" s="44">
        <v>170350</v>
      </c>
      <c r="V5" s="12">
        <v>0.42741261688925913</v>
      </c>
      <c r="W5" s="44">
        <v>29811.415380099796</v>
      </c>
      <c r="X5" s="51">
        <v>2</v>
      </c>
      <c r="Y5" s="20" t="s">
        <v>93</v>
      </c>
      <c r="Z5" s="57">
        <f t="shared" ref="Z5:Z68" si="1">INDEX($H:$H,ROW()+(($X5-1)*10))</f>
        <v>0.1799466147785054</v>
      </c>
      <c r="AA5" s="57">
        <f t="shared" ref="AA5:AA68" si="2">INDEX($T:$T,ROW()+(($X5-1)*10))</f>
        <v>0.18081176220767445</v>
      </c>
      <c r="AB5" s="58">
        <f t="shared" ref="AB5:AB68" si="3">(ROUND(Z5,3)-ROUND(AA5,3))*100</f>
        <v>-0.10000000000000009</v>
      </c>
      <c r="AC5" s="57">
        <f t="shared" ref="AC5:AC68" si="4">INDEX($H:$H,ROW()+(($X5-1)*10+1))</f>
        <v>8.3286706249240436E-2</v>
      </c>
      <c r="AD5" s="57">
        <f t="shared" ref="AD5:AD68" si="5">INDEX($T:$T,ROW()+(($X5-1)*10+1))</f>
        <v>8.2418935303472954E-2</v>
      </c>
      <c r="AE5" s="58">
        <f t="shared" ref="AE5:AE68" si="6">(ROUND(AC5,3)-ROUND(AD5,3))*100</f>
        <v>0.10000000000000009</v>
      </c>
      <c r="AF5" s="57">
        <f t="shared" ref="AF5:AF68" si="7">INDEX($H:$H,ROW()+(($X5-1)*10+2))</f>
        <v>0.15725743581590557</v>
      </c>
      <c r="AG5" s="57">
        <f t="shared" ref="AG5:AG68" si="8">INDEX($T:$T,ROW()+(($X5-1)*10+2))</f>
        <v>0.13589313819399695</v>
      </c>
      <c r="AH5" s="58">
        <f t="shared" ref="AH5:AH68" si="9">(ROUND(AF5,3)-ROUND(AG5,3))*100</f>
        <v>2.0999999999999992</v>
      </c>
      <c r="AI5" s="57">
        <f t="shared" ref="AI5:AI68" si="10">INDEX($H:$H,ROW()+(($X5-1)*10+3))</f>
        <v>9.7648298539600525E-2</v>
      </c>
      <c r="AJ5" s="57">
        <f t="shared" ref="AJ5:AJ68" si="11">INDEX($T:$T,ROW()+(($X5-1)*10+3))</f>
        <v>0.10289807874283299</v>
      </c>
      <c r="AK5" s="58">
        <f t="shared" ref="AK5:AK68" si="12">(ROUND(AI5,3)-ROUND(AJ5,3))*100</f>
        <v>-0.49999999999999906</v>
      </c>
      <c r="AL5" s="57">
        <f t="shared" ref="AL5:AL68" si="13">INDEX($H:$H,ROW()+(($X5-1)*10+4))</f>
        <v>1.6123194993361883E-2</v>
      </c>
      <c r="AM5" s="57">
        <f t="shared" ref="AM5:AM68" si="14">INDEX($T:$T,ROW()+(($X5-1)*10+4))</f>
        <v>1.0905169968795574E-2</v>
      </c>
      <c r="AN5" s="58">
        <f t="shared" ref="AN5:AN68" si="15">(ROUND(AL5,3)-ROUND(AM5,3))*100</f>
        <v>0.50000000000000011</v>
      </c>
      <c r="AO5" s="57">
        <f t="shared" ref="AO5:AO68" si="16">INDEX($H:$H,ROW()+(($X5-1)*10+5))</f>
        <v>4.2521252086893599E-2</v>
      </c>
      <c r="AP5" s="57">
        <f t="shared" ref="AP5:AP68" si="17">INDEX($T:$T,ROW()+(($X5-1)*10+5))</f>
        <v>5.2406341512418624E-2</v>
      </c>
      <c r="AQ5" s="58">
        <f t="shared" ref="AQ5:AQ68" si="18">(ROUND(AO5,3)-ROUND(AP5,3))*100</f>
        <v>-0.90000000000000013</v>
      </c>
      <c r="AR5" s="57">
        <f t="shared" ref="AR5:AR68" si="19">INDEX($H:$H,ROW()+(($X5-1)*10+6))</f>
        <v>0.1562027413808591</v>
      </c>
      <c r="AS5" s="57">
        <f t="shared" ref="AS5:AS68" si="20">INDEX($T:$T,ROW()+(($X5-1)*10+6))</f>
        <v>0.12205045649475703</v>
      </c>
      <c r="AT5" s="58">
        <f t="shared" ref="AT5:AT68" si="21">(ROUND(AR5,3)-ROUND(AS5,3))*100</f>
        <v>3.4000000000000004</v>
      </c>
      <c r="AU5" s="57">
        <f t="shared" ref="AU5:AU68" si="22">INDEX($H:$H,ROW()+(($X5-1)*10+7))</f>
        <v>1.7002040683423021E-4</v>
      </c>
      <c r="AV5" s="57">
        <f t="shared" ref="AV5:AV68" si="23">INDEX($T:$T,ROW()+(($X5-1)*10+7))</f>
        <v>3.1891395770522284E-4</v>
      </c>
      <c r="AW5" s="58">
        <f t="shared" ref="AW5:AW68" si="24">(ROUND(AU5,3)-ROUND(AV5,3))*100</f>
        <v>0</v>
      </c>
      <c r="AX5" s="57">
        <f t="shared" ref="AX5:AX68" si="25">INDEX($H:$H,ROW()+(($X5-1)*10+8))</f>
        <v>2.1588058286425259E-2</v>
      </c>
      <c r="AY5" s="57">
        <f t="shared" ref="AY5:AY68" si="26">INDEX($T:$T,ROW()+(($X5-1)*10+8))</f>
        <v>3.9175056421970549E-2</v>
      </c>
      <c r="AZ5" s="58">
        <f t="shared" ref="AZ5:AZ68" si="27">(ROUND(AX5,3)-ROUND(AY5,3))*100</f>
        <v>-1.7000000000000002</v>
      </c>
      <c r="BA5" s="57">
        <f t="shared" ref="BA5:BA68" si="28">INDEX($H:$H,ROW()+(($X5-1)*10+9))</f>
        <v>0.24525567746237398</v>
      </c>
      <c r="BB5" s="57">
        <f t="shared" ref="BB5:BB68" si="29">INDEX($T:$T,ROW()+(($X5-1)*10+9))</f>
        <v>0.27312214719637562</v>
      </c>
      <c r="BC5" s="58">
        <f t="shared" ref="BC5:BC68" si="30">(ROUND(BA5,3)-ROUND(BB5,3))*100</f>
        <v>-2.8000000000000025</v>
      </c>
      <c r="BE5" s="57">
        <f t="shared" ref="BE5:BE68" si="31">$H$818</f>
        <v>0.17684201570938243</v>
      </c>
      <c r="BF5" s="57">
        <f t="shared" ref="BF5:BF68" si="32">$T$818</f>
        <v>0.18033776271426594</v>
      </c>
      <c r="BG5" s="58">
        <f t="shared" ref="BG5:BG68" si="33">(ROUND(BE5,3)-ROUND(BF5,3))*100</f>
        <v>-0.30000000000000027</v>
      </c>
      <c r="BH5" s="57">
        <f t="shared" ref="BH5:BH68" si="34">$H$819</f>
        <v>8.1073621217677402E-2</v>
      </c>
      <c r="BI5" s="57">
        <f t="shared" ref="BI5:BI68" si="35">$T$819</f>
        <v>7.9859713242912564E-2</v>
      </c>
      <c r="BJ5" s="58">
        <f t="shared" ref="BJ5:BJ68" si="36">(ROUND(BH5,3)-ROUND(BI5,3))*100</f>
        <v>0.10000000000000009</v>
      </c>
      <c r="BK5" s="57">
        <f t="shared" ref="BK5:BK68" si="37">$H$820</f>
        <v>0.15636188168833842</v>
      </c>
      <c r="BL5" s="57">
        <f t="shared" ref="BL5:BL68" si="38">$T$820</f>
        <v>0.13688745242690861</v>
      </c>
      <c r="BM5" s="58">
        <f t="shared" ref="BM5:BM68" si="39">(ROUND(BK5,3)-ROUND(BL5,3))*100</f>
        <v>1.899999999999999</v>
      </c>
      <c r="BN5" s="57">
        <f t="shared" ref="BN5:BN68" si="40">$H$821</f>
        <v>0.10109473300292811</v>
      </c>
      <c r="BO5" s="57">
        <f t="shared" ref="BO5:BO68" si="41">$T$821</f>
        <v>0.10365059814629948</v>
      </c>
      <c r="BP5" s="58">
        <f t="shared" ref="BP5:BP68" si="42">(ROUND(BN5,3)-ROUND(BO5,3))*100</f>
        <v>-0.29999999999999888</v>
      </c>
      <c r="BQ5" s="57">
        <f t="shared" ref="BQ5:BQ68" si="43">$H$822</f>
        <v>1.2224141284250343E-2</v>
      </c>
      <c r="BR5" s="57">
        <f t="shared" ref="BR5:BR68" si="44">$T$822</f>
        <v>1.0715097983587565E-2</v>
      </c>
      <c r="BS5" s="58">
        <f t="shared" ref="BS5:BS68" si="45">(ROUND(BQ5,3)-ROUND(BR5,3))*100</f>
        <v>0.10000000000000009</v>
      </c>
      <c r="BT5" s="57">
        <f t="shared" ref="BT5:BT68" si="46">$H$823</f>
        <v>4.1363705372950824E-2</v>
      </c>
      <c r="BU5" s="57">
        <f t="shared" ref="BU5:BU68" si="47">$T$823</f>
        <v>4.2860796756360946E-2</v>
      </c>
      <c r="BV5" s="58">
        <f t="shared" ref="BV5:BV68" si="48">(ROUND(BT5,3)-ROUND(BU5,3))*100</f>
        <v>-0.19999999999999948</v>
      </c>
      <c r="BW5" s="57">
        <f t="shared" ref="BW5:BW68" si="49">$H$824</f>
        <v>0.16263671402688881</v>
      </c>
      <c r="BX5" s="57">
        <f t="shared" ref="BX5:BX68" si="50">$T$824</f>
        <v>0.1651392645688585</v>
      </c>
      <c r="BY5" s="58">
        <f t="shared" ref="BY5:BY68" si="51">(ROUND(BW5,3)-ROUND(BX5,3))*100</f>
        <v>-0.20000000000000018</v>
      </c>
      <c r="BZ5" s="57">
        <f t="shared" ref="BZ5:BZ68" si="52">$H$825</f>
        <v>4.693293001112503E-4</v>
      </c>
      <c r="CA5" s="57">
        <f t="shared" ref="CA5:CA68" si="53">$T$825</f>
        <v>4.0598715210265384E-4</v>
      </c>
      <c r="CB5" s="58">
        <f t="shared" ref="CB5:CB68" si="54">(ROUND(BZ5,3)-ROUND(CA5,3))*100</f>
        <v>0</v>
      </c>
      <c r="CC5" s="57">
        <f t="shared" ref="CC5:CC68" si="55">$H$826</f>
        <v>2.4678978586183391E-2</v>
      </c>
      <c r="CD5" s="57">
        <f t="shared" ref="CD5:CD68" si="56">$T$826</f>
        <v>2.616511192131412E-2</v>
      </c>
      <c r="CE5" s="58">
        <f t="shared" ref="CE5:CE68" si="57">(ROUND(CC5,3)-ROUND(CD5,3))*100</f>
        <v>-9.9999999999999742E-2</v>
      </c>
      <c r="CF5" s="57">
        <f t="shared" ref="CF5:CF68" si="58">$H$827</f>
        <v>0.24325487981128902</v>
      </c>
      <c r="CG5" s="57">
        <f t="shared" ref="CG5:CG68" si="59">$T$827</f>
        <v>0.2539782150873896</v>
      </c>
      <c r="CH5" s="58">
        <f t="shared" ref="CH5:CH68" si="60">(ROUND(CF5,3)-ROUND(CG5,3))*100</f>
        <v>-1.100000000000001</v>
      </c>
      <c r="CI5" s="52">
        <v>0</v>
      </c>
    </row>
    <row r="6" spans="2:87" ht="13.5" customHeight="1">
      <c r="B6" s="240"/>
      <c r="C6" s="240"/>
      <c r="D6" s="238"/>
      <c r="E6" s="113" t="s">
        <v>71</v>
      </c>
      <c r="F6" s="79" t="s">
        <v>72</v>
      </c>
      <c r="G6" s="168">
        <v>10397945405</v>
      </c>
      <c r="H6" s="169">
        <f>IFERROR(G6/G14,"-")</f>
        <v>0.15367448626892272</v>
      </c>
      <c r="I6" s="170">
        <v>262499</v>
      </c>
      <c r="J6" s="10">
        <f>IFERROR(I6/D4,"-")</f>
        <v>0.63976086257153164</v>
      </c>
      <c r="K6" s="46">
        <f t="shared" si="0"/>
        <v>39611.371490939011</v>
      </c>
      <c r="L6" s="17"/>
      <c r="N6" s="240"/>
      <c r="O6" s="240"/>
      <c r="P6" s="238"/>
      <c r="Q6" s="112" t="s">
        <v>71</v>
      </c>
      <c r="R6" s="61" t="s">
        <v>72</v>
      </c>
      <c r="S6" s="67">
        <v>8492188713</v>
      </c>
      <c r="T6" s="12">
        <v>0.13393094037293757</v>
      </c>
      <c r="U6" s="44">
        <v>255213</v>
      </c>
      <c r="V6" s="12">
        <v>0.6403361091526768</v>
      </c>
      <c r="W6" s="44">
        <v>33274.906501628051</v>
      </c>
      <c r="X6" s="51">
        <v>3</v>
      </c>
      <c r="Y6" s="20" t="s">
        <v>94</v>
      </c>
      <c r="Z6" s="57">
        <f t="shared" si="1"/>
        <v>0.17177747463523965</v>
      </c>
      <c r="AA6" s="57">
        <f t="shared" si="2"/>
        <v>0.18194905369402903</v>
      </c>
      <c r="AB6" s="58">
        <f t="shared" si="3"/>
        <v>-1.0000000000000009</v>
      </c>
      <c r="AC6" s="57">
        <f t="shared" si="4"/>
        <v>8.0762865847555376E-2</v>
      </c>
      <c r="AD6" s="57">
        <f t="shared" si="5"/>
        <v>7.5039755572841996E-2</v>
      </c>
      <c r="AE6" s="58">
        <f t="shared" si="6"/>
        <v>0.60000000000000053</v>
      </c>
      <c r="AF6" s="57">
        <f t="shared" si="7"/>
        <v>0.14570861065180316</v>
      </c>
      <c r="AG6" s="57">
        <f t="shared" si="8"/>
        <v>0.12676763429387539</v>
      </c>
      <c r="AH6" s="58">
        <f t="shared" si="9"/>
        <v>1.899999999999999</v>
      </c>
      <c r="AI6" s="57">
        <f t="shared" si="10"/>
        <v>0.11686240417747029</v>
      </c>
      <c r="AJ6" s="57">
        <f t="shared" si="11"/>
        <v>0.13089523009566895</v>
      </c>
      <c r="AK6" s="58">
        <f t="shared" si="12"/>
        <v>-1.4</v>
      </c>
      <c r="AL6" s="57">
        <f t="shared" si="13"/>
        <v>1.0170592659757813E-2</v>
      </c>
      <c r="AM6" s="57">
        <f t="shared" si="14"/>
        <v>8.5641191511034668E-3</v>
      </c>
      <c r="AN6" s="58">
        <f t="shared" si="15"/>
        <v>0.10000000000000009</v>
      </c>
      <c r="AO6" s="57">
        <f t="shared" si="16"/>
        <v>3.3632616883662397E-2</v>
      </c>
      <c r="AP6" s="57">
        <f t="shared" si="17"/>
        <v>2.702827009634802E-2</v>
      </c>
      <c r="AQ6" s="58">
        <f t="shared" si="18"/>
        <v>0.70000000000000029</v>
      </c>
      <c r="AR6" s="57">
        <f t="shared" si="19"/>
        <v>0.17947198648693954</v>
      </c>
      <c r="AS6" s="57">
        <f t="shared" si="20"/>
        <v>0.15592497773349745</v>
      </c>
      <c r="AT6" s="58">
        <f t="shared" si="21"/>
        <v>2.2999999999999994</v>
      </c>
      <c r="AU6" s="57">
        <f t="shared" si="22"/>
        <v>2.1452807937707903E-3</v>
      </c>
      <c r="AV6" s="57">
        <f t="shared" si="23"/>
        <v>2.1799297958977884E-3</v>
      </c>
      <c r="AW6" s="58">
        <f t="shared" si="24"/>
        <v>0</v>
      </c>
      <c r="AX6" s="57">
        <f t="shared" si="25"/>
        <v>2.33305015227619E-2</v>
      </c>
      <c r="AY6" s="57">
        <f t="shared" si="26"/>
        <v>2.488321292434206E-2</v>
      </c>
      <c r="AZ6" s="58">
        <f t="shared" si="27"/>
        <v>-0.20000000000000018</v>
      </c>
      <c r="BA6" s="57">
        <f t="shared" si="28"/>
        <v>0.23613766634103908</v>
      </c>
      <c r="BB6" s="57">
        <f t="shared" si="29"/>
        <v>0.26676781664239585</v>
      </c>
      <c r="BC6" s="58">
        <f t="shared" si="30"/>
        <v>-3.1000000000000028</v>
      </c>
      <c r="BE6" s="57">
        <f t="shared" si="31"/>
        <v>0.17684201570938243</v>
      </c>
      <c r="BF6" s="57">
        <f t="shared" si="32"/>
        <v>0.18033776271426594</v>
      </c>
      <c r="BG6" s="58">
        <f t="shared" si="33"/>
        <v>-0.30000000000000027</v>
      </c>
      <c r="BH6" s="57">
        <f t="shared" si="34"/>
        <v>8.1073621217677402E-2</v>
      </c>
      <c r="BI6" s="57">
        <f t="shared" si="35"/>
        <v>7.9859713242912564E-2</v>
      </c>
      <c r="BJ6" s="58">
        <f t="shared" si="36"/>
        <v>0.10000000000000009</v>
      </c>
      <c r="BK6" s="57">
        <f t="shared" si="37"/>
        <v>0.15636188168833842</v>
      </c>
      <c r="BL6" s="57">
        <f t="shared" si="38"/>
        <v>0.13688745242690861</v>
      </c>
      <c r="BM6" s="58">
        <f t="shared" si="39"/>
        <v>1.899999999999999</v>
      </c>
      <c r="BN6" s="57">
        <f t="shared" si="40"/>
        <v>0.10109473300292811</v>
      </c>
      <c r="BO6" s="57">
        <f t="shared" si="41"/>
        <v>0.10365059814629948</v>
      </c>
      <c r="BP6" s="58">
        <f t="shared" si="42"/>
        <v>-0.29999999999999888</v>
      </c>
      <c r="BQ6" s="57">
        <f t="shared" si="43"/>
        <v>1.2224141284250343E-2</v>
      </c>
      <c r="BR6" s="57">
        <f t="shared" si="44"/>
        <v>1.0715097983587565E-2</v>
      </c>
      <c r="BS6" s="58">
        <f t="shared" si="45"/>
        <v>0.10000000000000009</v>
      </c>
      <c r="BT6" s="57">
        <f t="shared" si="46"/>
        <v>4.1363705372950824E-2</v>
      </c>
      <c r="BU6" s="57">
        <f t="shared" si="47"/>
        <v>4.2860796756360946E-2</v>
      </c>
      <c r="BV6" s="58">
        <f t="shared" si="48"/>
        <v>-0.19999999999999948</v>
      </c>
      <c r="BW6" s="57">
        <f t="shared" si="49"/>
        <v>0.16263671402688881</v>
      </c>
      <c r="BX6" s="57">
        <f t="shared" si="50"/>
        <v>0.1651392645688585</v>
      </c>
      <c r="BY6" s="58">
        <f t="shared" si="51"/>
        <v>-0.20000000000000018</v>
      </c>
      <c r="BZ6" s="57">
        <f t="shared" si="52"/>
        <v>4.693293001112503E-4</v>
      </c>
      <c r="CA6" s="57">
        <f t="shared" si="53"/>
        <v>4.0598715210265384E-4</v>
      </c>
      <c r="CB6" s="58">
        <f t="shared" si="54"/>
        <v>0</v>
      </c>
      <c r="CC6" s="57">
        <f t="shared" si="55"/>
        <v>2.4678978586183391E-2</v>
      </c>
      <c r="CD6" s="57">
        <f t="shared" si="56"/>
        <v>2.616511192131412E-2</v>
      </c>
      <c r="CE6" s="58">
        <f t="shared" si="57"/>
        <v>-9.9999999999999742E-2</v>
      </c>
      <c r="CF6" s="57">
        <f t="shared" si="58"/>
        <v>0.24325487981128902</v>
      </c>
      <c r="CG6" s="57">
        <f t="shared" si="59"/>
        <v>0.2539782150873896</v>
      </c>
      <c r="CH6" s="58">
        <f t="shared" si="60"/>
        <v>-1.100000000000001</v>
      </c>
      <c r="CI6" s="52">
        <v>0</v>
      </c>
    </row>
    <row r="7" spans="2:87" ht="13.5" customHeight="1">
      <c r="B7" s="240"/>
      <c r="C7" s="240"/>
      <c r="D7" s="238"/>
      <c r="E7" s="113" t="s">
        <v>73</v>
      </c>
      <c r="F7" s="79" t="s">
        <v>74</v>
      </c>
      <c r="G7" s="168">
        <v>7061491303</v>
      </c>
      <c r="H7" s="169">
        <f>IFERROR(G7/G14,"-")</f>
        <v>0.10436398788545002</v>
      </c>
      <c r="I7" s="170">
        <v>103610</v>
      </c>
      <c r="J7" s="10">
        <f>IFERROR(I7/D4,"-")</f>
        <v>0.25251762090917068</v>
      </c>
      <c r="K7" s="46">
        <f t="shared" si="0"/>
        <v>68154.53434031464</v>
      </c>
      <c r="L7" s="17"/>
      <c r="N7" s="240"/>
      <c r="O7" s="240"/>
      <c r="P7" s="238"/>
      <c r="Q7" s="112" t="s">
        <v>73</v>
      </c>
      <c r="R7" s="61" t="s">
        <v>74</v>
      </c>
      <c r="S7" s="67">
        <v>6689596267</v>
      </c>
      <c r="T7" s="12">
        <v>0.10550212071748655</v>
      </c>
      <c r="U7" s="44">
        <v>98697</v>
      </c>
      <c r="V7" s="12">
        <v>0.24763336101625599</v>
      </c>
      <c r="W7" s="44">
        <v>67779.124664376825</v>
      </c>
      <c r="X7" s="51">
        <v>4</v>
      </c>
      <c r="Y7" s="20" t="s">
        <v>95</v>
      </c>
      <c r="Z7" s="57">
        <f t="shared" si="1"/>
        <v>0.16638246450747707</v>
      </c>
      <c r="AA7" s="57">
        <f t="shared" si="2"/>
        <v>0.16974540091639476</v>
      </c>
      <c r="AB7" s="58">
        <f t="shared" si="3"/>
        <v>-0.40000000000000036</v>
      </c>
      <c r="AC7" s="57">
        <f t="shared" si="4"/>
        <v>6.9096183368902955E-2</v>
      </c>
      <c r="AD7" s="57">
        <f t="shared" si="5"/>
        <v>7.4134885526062691E-2</v>
      </c>
      <c r="AE7" s="58">
        <f t="shared" si="6"/>
        <v>-0.49999999999999906</v>
      </c>
      <c r="AF7" s="57">
        <f t="shared" si="7"/>
        <v>0.16154971048817834</v>
      </c>
      <c r="AG7" s="57">
        <f t="shared" si="8"/>
        <v>0.14033417636456605</v>
      </c>
      <c r="AH7" s="58">
        <f t="shared" si="9"/>
        <v>2.1999999999999993</v>
      </c>
      <c r="AI7" s="57">
        <f t="shared" si="10"/>
        <v>0.11424114981685156</v>
      </c>
      <c r="AJ7" s="57">
        <f t="shared" si="11"/>
        <v>0.12412232987597172</v>
      </c>
      <c r="AK7" s="58">
        <f t="shared" si="12"/>
        <v>-0.99999999999999956</v>
      </c>
      <c r="AL7" s="57">
        <f t="shared" si="13"/>
        <v>4.4947845877737281E-3</v>
      </c>
      <c r="AM7" s="57">
        <f t="shared" si="14"/>
        <v>5.1539402946897319E-3</v>
      </c>
      <c r="AN7" s="58">
        <f t="shared" si="15"/>
        <v>-0.1</v>
      </c>
      <c r="AO7" s="57">
        <f t="shared" si="16"/>
        <v>4.7233560676183194E-2</v>
      </c>
      <c r="AP7" s="57">
        <f t="shared" si="17"/>
        <v>3.65010901083586E-2</v>
      </c>
      <c r="AQ7" s="58">
        <f t="shared" si="18"/>
        <v>1.0000000000000002</v>
      </c>
      <c r="AR7" s="57">
        <f t="shared" si="19"/>
        <v>0.19707539271101018</v>
      </c>
      <c r="AS7" s="57">
        <f t="shared" si="20"/>
        <v>0.18780960035692218</v>
      </c>
      <c r="AT7" s="58">
        <f t="shared" si="21"/>
        <v>0.9000000000000008</v>
      </c>
      <c r="AU7" s="57">
        <f t="shared" si="22"/>
        <v>1.6021315796099559E-3</v>
      </c>
      <c r="AV7" s="57">
        <f t="shared" si="23"/>
        <v>1.1765283281511359E-3</v>
      </c>
      <c r="AW7" s="58">
        <f t="shared" si="24"/>
        <v>0.1</v>
      </c>
      <c r="AX7" s="57">
        <f t="shared" si="25"/>
        <v>3.1246240293838122E-2</v>
      </c>
      <c r="AY7" s="57">
        <f t="shared" si="26"/>
        <v>2.8736167934885686E-2</v>
      </c>
      <c r="AZ7" s="58">
        <f t="shared" si="27"/>
        <v>0.19999999999999984</v>
      </c>
      <c r="BA7" s="57">
        <f t="shared" si="28"/>
        <v>0.20707838197017486</v>
      </c>
      <c r="BB7" s="57">
        <f t="shared" si="29"/>
        <v>0.23228588029399744</v>
      </c>
      <c r="BC7" s="58">
        <f t="shared" si="30"/>
        <v>-2.5000000000000022</v>
      </c>
      <c r="BE7" s="57">
        <f t="shared" si="31"/>
        <v>0.17684201570938243</v>
      </c>
      <c r="BF7" s="57">
        <f t="shared" si="32"/>
        <v>0.18033776271426594</v>
      </c>
      <c r="BG7" s="58">
        <f t="shared" si="33"/>
        <v>-0.30000000000000027</v>
      </c>
      <c r="BH7" s="57">
        <f t="shared" si="34"/>
        <v>8.1073621217677402E-2</v>
      </c>
      <c r="BI7" s="57">
        <f t="shared" si="35"/>
        <v>7.9859713242912564E-2</v>
      </c>
      <c r="BJ7" s="58">
        <f t="shared" si="36"/>
        <v>0.10000000000000009</v>
      </c>
      <c r="BK7" s="57">
        <f t="shared" si="37"/>
        <v>0.15636188168833842</v>
      </c>
      <c r="BL7" s="57">
        <f t="shared" si="38"/>
        <v>0.13688745242690861</v>
      </c>
      <c r="BM7" s="58">
        <f t="shared" si="39"/>
        <v>1.899999999999999</v>
      </c>
      <c r="BN7" s="57">
        <f t="shared" si="40"/>
        <v>0.10109473300292811</v>
      </c>
      <c r="BO7" s="57">
        <f t="shared" si="41"/>
        <v>0.10365059814629948</v>
      </c>
      <c r="BP7" s="58">
        <f t="shared" si="42"/>
        <v>-0.29999999999999888</v>
      </c>
      <c r="BQ7" s="57">
        <f t="shared" si="43"/>
        <v>1.2224141284250343E-2</v>
      </c>
      <c r="BR7" s="57">
        <f t="shared" si="44"/>
        <v>1.0715097983587565E-2</v>
      </c>
      <c r="BS7" s="58">
        <f t="shared" si="45"/>
        <v>0.10000000000000009</v>
      </c>
      <c r="BT7" s="57">
        <f t="shared" si="46"/>
        <v>4.1363705372950824E-2</v>
      </c>
      <c r="BU7" s="57">
        <f t="shared" si="47"/>
        <v>4.2860796756360946E-2</v>
      </c>
      <c r="BV7" s="58">
        <f t="shared" si="48"/>
        <v>-0.19999999999999948</v>
      </c>
      <c r="BW7" s="57">
        <f t="shared" si="49"/>
        <v>0.16263671402688881</v>
      </c>
      <c r="BX7" s="57">
        <f t="shared" si="50"/>
        <v>0.1651392645688585</v>
      </c>
      <c r="BY7" s="58">
        <f t="shared" si="51"/>
        <v>-0.20000000000000018</v>
      </c>
      <c r="BZ7" s="57">
        <f t="shared" si="52"/>
        <v>4.693293001112503E-4</v>
      </c>
      <c r="CA7" s="57">
        <f t="shared" si="53"/>
        <v>4.0598715210265384E-4</v>
      </c>
      <c r="CB7" s="58">
        <f t="shared" si="54"/>
        <v>0</v>
      </c>
      <c r="CC7" s="57">
        <f t="shared" si="55"/>
        <v>2.4678978586183391E-2</v>
      </c>
      <c r="CD7" s="57">
        <f t="shared" si="56"/>
        <v>2.616511192131412E-2</v>
      </c>
      <c r="CE7" s="58">
        <f t="shared" si="57"/>
        <v>-9.9999999999999742E-2</v>
      </c>
      <c r="CF7" s="57">
        <f t="shared" si="58"/>
        <v>0.24325487981128902</v>
      </c>
      <c r="CG7" s="57">
        <f t="shared" si="59"/>
        <v>0.2539782150873896</v>
      </c>
      <c r="CH7" s="58">
        <f t="shared" si="60"/>
        <v>-1.100000000000001</v>
      </c>
      <c r="CI7" s="52">
        <v>0</v>
      </c>
    </row>
    <row r="8" spans="2:87" ht="13.5" customHeight="1">
      <c r="B8" s="240"/>
      <c r="C8" s="240"/>
      <c r="D8" s="238"/>
      <c r="E8" s="113" t="s">
        <v>75</v>
      </c>
      <c r="F8" s="79" t="s">
        <v>76</v>
      </c>
      <c r="G8" s="168">
        <v>811057202</v>
      </c>
      <c r="H8" s="169">
        <f>IFERROR(G8/G14,"-")</f>
        <v>1.1986867981834712E-2</v>
      </c>
      <c r="I8" s="170">
        <v>1675</v>
      </c>
      <c r="J8" s="10">
        <f>IFERROR(I8/D4,"-")</f>
        <v>4.0822991508817769E-3</v>
      </c>
      <c r="K8" s="46">
        <f t="shared" si="0"/>
        <v>484213.25492537313</v>
      </c>
      <c r="L8" s="17"/>
      <c r="N8" s="240"/>
      <c r="O8" s="240"/>
      <c r="P8" s="238"/>
      <c r="Q8" s="112" t="s">
        <v>75</v>
      </c>
      <c r="R8" s="61" t="s">
        <v>76</v>
      </c>
      <c r="S8" s="67">
        <v>608824129</v>
      </c>
      <c r="T8" s="12">
        <v>9.6018106608819348E-3</v>
      </c>
      <c r="U8" s="44">
        <v>1596</v>
      </c>
      <c r="V8" s="12">
        <v>4.0044058500455391E-3</v>
      </c>
      <c r="W8" s="44">
        <v>381468.75250626565</v>
      </c>
      <c r="X8" s="51">
        <v>5</v>
      </c>
      <c r="Y8" s="20" t="s">
        <v>96</v>
      </c>
      <c r="Z8" s="57">
        <f t="shared" si="1"/>
        <v>0.17926572035029245</v>
      </c>
      <c r="AA8" s="57">
        <f t="shared" si="2"/>
        <v>0.17673197871339885</v>
      </c>
      <c r="AB8" s="58">
        <f t="shared" si="3"/>
        <v>0.20000000000000018</v>
      </c>
      <c r="AC8" s="57">
        <f t="shared" si="4"/>
        <v>8.7623985066962298E-2</v>
      </c>
      <c r="AD8" s="57">
        <f t="shared" si="5"/>
        <v>8.4584946493025601E-2</v>
      </c>
      <c r="AE8" s="58">
        <f t="shared" si="6"/>
        <v>0.29999999999999888</v>
      </c>
      <c r="AF8" s="57">
        <f t="shared" si="7"/>
        <v>0.14244297101378853</v>
      </c>
      <c r="AG8" s="57">
        <f t="shared" si="8"/>
        <v>0.1226372157216833</v>
      </c>
      <c r="AH8" s="58">
        <f t="shared" si="9"/>
        <v>1.899999999999999</v>
      </c>
      <c r="AI8" s="57">
        <f t="shared" si="10"/>
        <v>0.1017536163785904</v>
      </c>
      <c r="AJ8" s="57">
        <f t="shared" si="11"/>
        <v>0.1074466704854002</v>
      </c>
      <c r="AK8" s="58">
        <f t="shared" si="12"/>
        <v>-0.50000000000000044</v>
      </c>
      <c r="AL8" s="57">
        <f t="shared" si="13"/>
        <v>7.7813551101531455E-3</v>
      </c>
      <c r="AM8" s="57">
        <f t="shared" si="14"/>
        <v>7.8901921303429785E-3</v>
      </c>
      <c r="AN8" s="58">
        <f t="shared" si="15"/>
        <v>0</v>
      </c>
      <c r="AO8" s="57">
        <f t="shared" si="16"/>
        <v>4.772399060541397E-2</v>
      </c>
      <c r="AP8" s="57">
        <f t="shared" si="17"/>
        <v>3.7782856081425849E-2</v>
      </c>
      <c r="AQ8" s="58">
        <f t="shared" si="18"/>
        <v>1.0000000000000002</v>
      </c>
      <c r="AR8" s="57">
        <f t="shared" si="19"/>
        <v>0.1350585503790443</v>
      </c>
      <c r="AS8" s="57">
        <f t="shared" si="20"/>
        <v>0.15623373829566567</v>
      </c>
      <c r="AT8" s="58">
        <f t="shared" si="21"/>
        <v>-2.0999999999999992</v>
      </c>
      <c r="AU8" s="57">
        <f t="shared" si="22"/>
        <v>1.2342306712324314E-4</v>
      </c>
      <c r="AV8" s="57">
        <f t="shared" si="23"/>
        <v>7.466866541539852E-5</v>
      </c>
      <c r="AW8" s="58">
        <f t="shared" si="24"/>
        <v>0</v>
      </c>
      <c r="AX8" s="57">
        <f t="shared" si="25"/>
        <v>3.1586857869576559E-2</v>
      </c>
      <c r="AY8" s="57">
        <f t="shared" si="26"/>
        <v>3.6861418550668101E-2</v>
      </c>
      <c r="AZ8" s="58">
        <f t="shared" si="27"/>
        <v>-0.49999999999999978</v>
      </c>
      <c r="BA8" s="57">
        <f t="shared" si="28"/>
        <v>0.26663953015905512</v>
      </c>
      <c r="BB8" s="57">
        <f t="shared" si="29"/>
        <v>0.26975631486297402</v>
      </c>
      <c r="BC8" s="58">
        <f t="shared" si="30"/>
        <v>-0.30000000000000027</v>
      </c>
      <c r="BE8" s="57">
        <f t="shared" si="31"/>
        <v>0.17684201570938243</v>
      </c>
      <c r="BF8" s="57">
        <f t="shared" si="32"/>
        <v>0.18033776271426594</v>
      </c>
      <c r="BG8" s="58">
        <f t="shared" si="33"/>
        <v>-0.30000000000000027</v>
      </c>
      <c r="BH8" s="57">
        <f t="shared" si="34"/>
        <v>8.1073621217677402E-2</v>
      </c>
      <c r="BI8" s="57">
        <f t="shared" si="35"/>
        <v>7.9859713242912564E-2</v>
      </c>
      <c r="BJ8" s="58">
        <f t="shared" si="36"/>
        <v>0.10000000000000009</v>
      </c>
      <c r="BK8" s="57">
        <f t="shared" si="37"/>
        <v>0.15636188168833842</v>
      </c>
      <c r="BL8" s="57">
        <f t="shared" si="38"/>
        <v>0.13688745242690861</v>
      </c>
      <c r="BM8" s="58">
        <f t="shared" si="39"/>
        <v>1.899999999999999</v>
      </c>
      <c r="BN8" s="57">
        <f t="shared" si="40"/>
        <v>0.10109473300292811</v>
      </c>
      <c r="BO8" s="57">
        <f t="shared" si="41"/>
        <v>0.10365059814629948</v>
      </c>
      <c r="BP8" s="58">
        <f t="shared" si="42"/>
        <v>-0.29999999999999888</v>
      </c>
      <c r="BQ8" s="57">
        <f t="shared" si="43"/>
        <v>1.2224141284250343E-2</v>
      </c>
      <c r="BR8" s="57">
        <f t="shared" si="44"/>
        <v>1.0715097983587565E-2</v>
      </c>
      <c r="BS8" s="58">
        <f t="shared" si="45"/>
        <v>0.10000000000000009</v>
      </c>
      <c r="BT8" s="57">
        <f t="shared" si="46"/>
        <v>4.1363705372950824E-2</v>
      </c>
      <c r="BU8" s="57">
        <f t="shared" si="47"/>
        <v>4.2860796756360946E-2</v>
      </c>
      <c r="BV8" s="58">
        <f t="shared" si="48"/>
        <v>-0.19999999999999948</v>
      </c>
      <c r="BW8" s="57">
        <f t="shared" si="49"/>
        <v>0.16263671402688881</v>
      </c>
      <c r="BX8" s="57">
        <f t="shared" si="50"/>
        <v>0.1651392645688585</v>
      </c>
      <c r="BY8" s="58">
        <f t="shared" si="51"/>
        <v>-0.20000000000000018</v>
      </c>
      <c r="BZ8" s="57">
        <f t="shared" si="52"/>
        <v>4.693293001112503E-4</v>
      </c>
      <c r="CA8" s="57">
        <f t="shared" si="53"/>
        <v>4.0598715210265384E-4</v>
      </c>
      <c r="CB8" s="58">
        <f t="shared" si="54"/>
        <v>0</v>
      </c>
      <c r="CC8" s="57">
        <f t="shared" si="55"/>
        <v>2.4678978586183391E-2</v>
      </c>
      <c r="CD8" s="57">
        <f t="shared" si="56"/>
        <v>2.616511192131412E-2</v>
      </c>
      <c r="CE8" s="58">
        <f t="shared" si="57"/>
        <v>-9.9999999999999742E-2</v>
      </c>
      <c r="CF8" s="57">
        <f t="shared" si="58"/>
        <v>0.24325487981128902</v>
      </c>
      <c r="CG8" s="57">
        <f t="shared" si="59"/>
        <v>0.2539782150873896</v>
      </c>
      <c r="CH8" s="58">
        <f t="shared" si="60"/>
        <v>-1.100000000000001</v>
      </c>
      <c r="CI8" s="52">
        <v>0</v>
      </c>
    </row>
    <row r="9" spans="2:87" ht="13.5" customHeight="1">
      <c r="B9" s="240"/>
      <c r="C9" s="240"/>
      <c r="D9" s="238"/>
      <c r="E9" s="113" t="s">
        <v>77</v>
      </c>
      <c r="F9" s="79" t="s">
        <v>78</v>
      </c>
      <c r="G9" s="168">
        <v>2673738921</v>
      </c>
      <c r="H9" s="169">
        <f>IFERROR(G9/G14,"-")</f>
        <v>3.9516023512137177E-2</v>
      </c>
      <c r="I9" s="170">
        <v>14095</v>
      </c>
      <c r="J9" s="10">
        <f>IFERROR(I9/D4,"-")</f>
        <v>3.4352242705479784E-2</v>
      </c>
      <c r="K9" s="46">
        <f t="shared" si="0"/>
        <v>189694.14125576447</v>
      </c>
      <c r="L9" s="17"/>
      <c r="N9" s="240"/>
      <c r="O9" s="240"/>
      <c r="P9" s="238"/>
      <c r="Q9" s="112" t="s">
        <v>77</v>
      </c>
      <c r="R9" s="61" t="s">
        <v>78</v>
      </c>
      <c r="S9" s="67">
        <v>2491795404</v>
      </c>
      <c r="T9" s="12">
        <v>3.929829081209725E-2</v>
      </c>
      <c r="U9" s="44">
        <v>13621</v>
      </c>
      <c r="V9" s="12">
        <v>3.41754461675879E-2</v>
      </c>
      <c r="W9" s="44">
        <v>182937.77285074518</v>
      </c>
      <c r="X9" s="51">
        <v>6</v>
      </c>
      <c r="Y9" s="20" t="s">
        <v>97</v>
      </c>
      <c r="Z9" s="57">
        <f t="shared" si="1"/>
        <v>0.16513557277647223</v>
      </c>
      <c r="AA9" s="57">
        <f t="shared" si="2"/>
        <v>0.17800070801446261</v>
      </c>
      <c r="AB9" s="58">
        <f t="shared" si="3"/>
        <v>-1.2999999999999985</v>
      </c>
      <c r="AC9" s="57">
        <f t="shared" si="4"/>
        <v>7.6714472424249086E-2</v>
      </c>
      <c r="AD9" s="57">
        <f t="shared" si="5"/>
        <v>8.0193582059836982E-2</v>
      </c>
      <c r="AE9" s="58">
        <f t="shared" si="6"/>
        <v>-0.30000000000000027</v>
      </c>
      <c r="AF9" s="57">
        <f t="shared" si="7"/>
        <v>0.14179293120383227</v>
      </c>
      <c r="AG9" s="57">
        <f t="shared" si="8"/>
        <v>0.13372223650251455</v>
      </c>
      <c r="AH9" s="58">
        <f t="shared" si="9"/>
        <v>0.79999999999999793</v>
      </c>
      <c r="AI9" s="57">
        <f t="shared" si="10"/>
        <v>0.10186999927425266</v>
      </c>
      <c r="AJ9" s="57">
        <f t="shared" si="11"/>
        <v>8.6919871534219789E-2</v>
      </c>
      <c r="AK9" s="58">
        <f t="shared" si="12"/>
        <v>1.5</v>
      </c>
      <c r="AL9" s="57">
        <f t="shared" si="13"/>
        <v>8.6146978815988783E-3</v>
      </c>
      <c r="AM9" s="57">
        <f t="shared" si="14"/>
        <v>1.1364974155640377E-2</v>
      </c>
      <c r="AN9" s="58">
        <f t="shared" si="15"/>
        <v>-0.2</v>
      </c>
      <c r="AO9" s="57">
        <f t="shared" si="16"/>
        <v>3.862452391706208E-2</v>
      </c>
      <c r="AP9" s="57">
        <f t="shared" si="17"/>
        <v>3.7864334892114597E-2</v>
      </c>
      <c r="AQ9" s="58">
        <f t="shared" si="18"/>
        <v>0.10000000000000009</v>
      </c>
      <c r="AR9" s="57">
        <f t="shared" si="19"/>
        <v>0.17525773462678626</v>
      </c>
      <c r="AS9" s="57">
        <f t="shared" si="20"/>
        <v>0.17285998585490903</v>
      </c>
      <c r="AT9" s="58">
        <f t="shared" si="21"/>
        <v>0.20000000000000018</v>
      </c>
      <c r="AU9" s="57">
        <f t="shared" si="22"/>
        <v>2.3017646131981008E-4</v>
      </c>
      <c r="AV9" s="57">
        <f t="shared" si="23"/>
        <v>3.7905921918503693E-4</v>
      </c>
      <c r="AW9" s="58">
        <f t="shared" si="24"/>
        <v>0</v>
      </c>
      <c r="AX9" s="57">
        <f t="shared" si="25"/>
        <v>2.3827463978297082E-2</v>
      </c>
      <c r="AY9" s="57">
        <f t="shared" si="26"/>
        <v>2.51507801415937E-2</v>
      </c>
      <c r="AZ9" s="58">
        <f t="shared" si="27"/>
        <v>-0.10000000000000009</v>
      </c>
      <c r="BA9" s="57">
        <f t="shared" si="28"/>
        <v>0.26793242745612966</v>
      </c>
      <c r="BB9" s="57">
        <f t="shared" si="29"/>
        <v>0.27354446762552337</v>
      </c>
      <c r="BC9" s="58">
        <f t="shared" si="30"/>
        <v>-0.60000000000000053</v>
      </c>
      <c r="BE9" s="57">
        <f t="shared" si="31"/>
        <v>0.17684201570938243</v>
      </c>
      <c r="BF9" s="57">
        <f t="shared" si="32"/>
        <v>0.18033776271426594</v>
      </c>
      <c r="BG9" s="58">
        <f t="shared" si="33"/>
        <v>-0.30000000000000027</v>
      </c>
      <c r="BH9" s="57">
        <f t="shared" si="34"/>
        <v>8.1073621217677402E-2</v>
      </c>
      <c r="BI9" s="57">
        <f t="shared" si="35"/>
        <v>7.9859713242912564E-2</v>
      </c>
      <c r="BJ9" s="58">
        <f t="shared" si="36"/>
        <v>0.10000000000000009</v>
      </c>
      <c r="BK9" s="57">
        <f t="shared" si="37"/>
        <v>0.15636188168833842</v>
      </c>
      <c r="BL9" s="57">
        <f t="shared" si="38"/>
        <v>0.13688745242690861</v>
      </c>
      <c r="BM9" s="58">
        <f t="shared" si="39"/>
        <v>1.899999999999999</v>
      </c>
      <c r="BN9" s="57">
        <f t="shared" si="40"/>
        <v>0.10109473300292811</v>
      </c>
      <c r="BO9" s="57">
        <f t="shared" si="41"/>
        <v>0.10365059814629948</v>
      </c>
      <c r="BP9" s="58">
        <f t="shared" si="42"/>
        <v>-0.29999999999999888</v>
      </c>
      <c r="BQ9" s="57">
        <f t="shared" si="43"/>
        <v>1.2224141284250343E-2</v>
      </c>
      <c r="BR9" s="57">
        <f t="shared" si="44"/>
        <v>1.0715097983587565E-2</v>
      </c>
      <c r="BS9" s="58">
        <f t="shared" si="45"/>
        <v>0.10000000000000009</v>
      </c>
      <c r="BT9" s="57">
        <f t="shared" si="46"/>
        <v>4.1363705372950824E-2</v>
      </c>
      <c r="BU9" s="57">
        <f t="shared" si="47"/>
        <v>4.2860796756360946E-2</v>
      </c>
      <c r="BV9" s="58">
        <f t="shared" si="48"/>
        <v>-0.19999999999999948</v>
      </c>
      <c r="BW9" s="57">
        <f t="shared" si="49"/>
        <v>0.16263671402688881</v>
      </c>
      <c r="BX9" s="57">
        <f t="shared" si="50"/>
        <v>0.1651392645688585</v>
      </c>
      <c r="BY9" s="58">
        <f t="shared" si="51"/>
        <v>-0.20000000000000018</v>
      </c>
      <c r="BZ9" s="57">
        <f t="shared" si="52"/>
        <v>4.693293001112503E-4</v>
      </c>
      <c r="CA9" s="57">
        <f t="shared" si="53"/>
        <v>4.0598715210265384E-4</v>
      </c>
      <c r="CB9" s="58">
        <f t="shared" si="54"/>
        <v>0</v>
      </c>
      <c r="CC9" s="57">
        <f t="shared" si="55"/>
        <v>2.4678978586183391E-2</v>
      </c>
      <c r="CD9" s="57">
        <f t="shared" si="56"/>
        <v>2.616511192131412E-2</v>
      </c>
      <c r="CE9" s="58">
        <f t="shared" si="57"/>
        <v>-9.9999999999999742E-2</v>
      </c>
      <c r="CF9" s="57">
        <f t="shared" si="58"/>
        <v>0.24325487981128902</v>
      </c>
      <c r="CG9" s="57">
        <f t="shared" si="59"/>
        <v>0.2539782150873896</v>
      </c>
      <c r="CH9" s="58">
        <f t="shared" si="60"/>
        <v>-1.100000000000001</v>
      </c>
      <c r="CI9" s="52">
        <v>0</v>
      </c>
    </row>
    <row r="10" spans="2:87" ht="13.5" customHeight="1">
      <c r="B10" s="240"/>
      <c r="C10" s="240"/>
      <c r="D10" s="238"/>
      <c r="E10" s="113" t="s">
        <v>79</v>
      </c>
      <c r="F10" s="79" t="s">
        <v>80</v>
      </c>
      <c r="G10" s="168">
        <v>10693512337</v>
      </c>
      <c r="H10" s="169">
        <f>IFERROR(G10/G14,"-")</f>
        <v>0.15804276237194401</v>
      </c>
      <c r="I10" s="170">
        <v>76948</v>
      </c>
      <c r="J10" s="10">
        <f>IFERROR(I10/D4,"-")</f>
        <v>0.18753716720122446</v>
      </c>
      <c r="K10" s="46">
        <f t="shared" si="0"/>
        <v>138970.63389561782</v>
      </c>
      <c r="L10" s="17"/>
      <c r="N10" s="240"/>
      <c r="O10" s="240"/>
      <c r="P10" s="238"/>
      <c r="Q10" s="112" t="s">
        <v>79</v>
      </c>
      <c r="R10" s="61" t="s">
        <v>80</v>
      </c>
      <c r="S10" s="67">
        <v>10248310199</v>
      </c>
      <c r="T10" s="12">
        <v>0.16162686305881163</v>
      </c>
      <c r="U10" s="44">
        <v>75470</v>
      </c>
      <c r="V10" s="12">
        <v>0.18935620896173985</v>
      </c>
      <c r="W10" s="44">
        <v>135793.16548297336</v>
      </c>
      <c r="X10" s="51">
        <v>7</v>
      </c>
      <c r="Y10" s="20" t="s">
        <v>98</v>
      </c>
      <c r="Z10" s="57">
        <f t="shared" si="1"/>
        <v>0.1597234297773461</v>
      </c>
      <c r="AA10" s="57">
        <f t="shared" si="2"/>
        <v>0.16295100965227813</v>
      </c>
      <c r="AB10" s="58">
        <f t="shared" si="3"/>
        <v>-0.30000000000000027</v>
      </c>
      <c r="AC10" s="57">
        <f t="shared" si="4"/>
        <v>7.1747169555715695E-2</v>
      </c>
      <c r="AD10" s="57">
        <f t="shared" si="5"/>
        <v>7.046444643396868E-2</v>
      </c>
      <c r="AE10" s="58">
        <f t="shared" si="6"/>
        <v>0.19999999999999879</v>
      </c>
      <c r="AF10" s="57">
        <f t="shared" si="7"/>
        <v>0.13681174622232969</v>
      </c>
      <c r="AG10" s="57">
        <f t="shared" si="8"/>
        <v>0.11457897289044999</v>
      </c>
      <c r="AH10" s="58">
        <f t="shared" si="9"/>
        <v>2.2000000000000006</v>
      </c>
      <c r="AI10" s="57">
        <f t="shared" si="10"/>
        <v>0.10879793788490552</v>
      </c>
      <c r="AJ10" s="57">
        <f t="shared" si="11"/>
        <v>0.10934709949334069</v>
      </c>
      <c r="AK10" s="58">
        <f t="shared" si="12"/>
        <v>0</v>
      </c>
      <c r="AL10" s="57">
        <f t="shared" si="13"/>
        <v>1.0426188777318997E-2</v>
      </c>
      <c r="AM10" s="57">
        <f t="shared" si="14"/>
        <v>8.9448351143442892E-3</v>
      </c>
      <c r="AN10" s="58">
        <f t="shared" si="15"/>
        <v>0.10000000000000009</v>
      </c>
      <c r="AO10" s="57">
        <f t="shared" si="16"/>
        <v>3.9347709639557221E-2</v>
      </c>
      <c r="AP10" s="57">
        <f t="shared" si="17"/>
        <v>4.6076088782086785E-2</v>
      </c>
      <c r="AQ10" s="58">
        <f t="shared" si="18"/>
        <v>-0.7</v>
      </c>
      <c r="AR10" s="57">
        <f t="shared" si="19"/>
        <v>0.15424161560010152</v>
      </c>
      <c r="AS10" s="57">
        <f t="shared" si="20"/>
        <v>0.16101009336773386</v>
      </c>
      <c r="AT10" s="58">
        <f t="shared" si="21"/>
        <v>-0.70000000000000062</v>
      </c>
      <c r="AU10" s="57">
        <f t="shared" si="22"/>
        <v>1.8491028714509504E-4</v>
      </c>
      <c r="AV10" s="57">
        <f t="shared" si="23"/>
        <v>3.6366506271212428E-4</v>
      </c>
      <c r="AW10" s="58">
        <f t="shared" si="24"/>
        <v>0</v>
      </c>
      <c r="AX10" s="57">
        <f t="shared" si="25"/>
        <v>3.4814788870598197E-2</v>
      </c>
      <c r="AY10" s="57">
        <f t="shared" si="26"/>
        <v>3.4268881314175471E-2</v>
      </c>
      <c r="AZ10" s="58">
        <f t="shared" si="27"/>
        <v>0.10000000000000009</v>
      </c>
      <c r="BA10" s="57">
        <f t="shared" si="28"/>
        <v>0.28390450338498191</v>
      </c>
      <c r="BB10" s="57">
        <f t="shared" si="29"/>
        <v>0.29199490788890997</v>
      </c>
      <c r="BC10" s="58">
        <f t="shared" si="30"/>
        <v>-0.80000000000000071</v>
      </c>
      <c r="BE10" s="57">
        <f t="shared" si="31"/>
        <v>0.17684201570938243</v>
      </c>
      <c r="BF10" s="57">
        <f t="shared" si="32"/>
        <v>0.18033776271426594</v>
      </c>
      <c r="BG10" s="58">
        <f t="shared" si="33"/>
        <v>-0.30000000000000027</v>
      </c>
      <c r="BH10" s="57">
        <f t="shared" si="34"/>
        <v>8.1073621217677402E-2</v>
      </c>
      <c r="BI10" s="57">
        <f t="shared" si="35"/>
        <v>7.9859713242912564E-2</v>
      </c>
      <c r="BJ10" s="58">
        <f t="shared" si="36"/>
        <v>0.10000000000000009</v>
      </c>
      <c r="BK10" s="57">
        <f t="shared" si="37"/>
        <v>0.15636188168833842</v>
      </c>
      <c r="BL10" s="57">
        <f t="shared" si="38"/>
        <v>0.13688745242690861</v>
      </c>
      <c r="BM10" s="58">
        <f t="shared" si="39"/>
        <v>1.899999999999999</v>
      </c>
      <c r="BN10" s="57">
        <f t="shared" si="40"/>
        <v>0.10109473300292811</v>
      </c>
      <c r="BO10" s="57">
        <f t="shared" si="41"/>
        <v>0.10365059814629948</v>
      </c>
      <c r="BP10" s="58">
        <f t="shared" si="42"/>
        <v>-0.29999999999999888</v>
      </c>
      <c r="BQ10" s="57">
        <f t="shared" si="43"/>
        <v>1.2224141284250343E-2</v>
      </c>
      <c r="BR10" s="57">
        <f t="shared" si="44"/>
        <v>1.0715097983587565E-2</v>
      </c>
      <c r="BS10" s="58">
        <f t="shared" si="45"/>
        <v>0.10000000000000009</v>
      </c>
      <c r="BT10" s="57">
        <f t="shared" si="46"/>
        <v>4.1363705372950824E-2</v>
      </c>
      <c r="BU10" s="57">
        <f t="shared" si="47"/>
        <v>4.2860796756360946E-2</v>
      </c>
      <c r="BV10" s="58">
        <f t="shared" si="48"/>
        <v>-0.19999999999999948</v>
      </c>
      <c r="BW10" s="57">
        <f t="shared" si="49"/>
        <v>0.16263671402688881</v>
      </c>
      <c r="BX10" s="57">
        <f t="shared" si="50"/>
        <v>0.1651392645688585</v>
      </c>
      <c r="BY10" s="58">
        <f t="shared" si="51"/>
        <v>-0.20000000000000018</v>
      </c>
      <c r="BZ10" s="57">
        <f t="shared" si="52"/>
        <v>4.693293001112503E-4</v>
      </c>
      <c r="CA10" s="57">
        <f t="shared" si="53"/>
        <v>4.0598715210265384E-4</v>
      </c>
      <c r="CB10" s="58">
        <f t="shared" si="54"/>
        <v>0</v>
      </c>
      <c r="CC10" s="57">
        <f t="shared" si="55"/>
        <v>2.4678978586183391E-2</v>
      </c>
      <c r="CD10" s="57">
        <f t="shared" si="56"/>
        <v>2.616511192131412E-2</v>
      </c>
      <c r="CE10" s="58">
        <f t="shared" si="57"/>
        <v>-9.9999999999999742E-2</v>
      </c>
      <c r="CF10" s="57">
        <f t="shared" si="58"/>
        <v>0.24325487981128902</v>
      </c>
      <c r="CG10" s="57">
        <f t="shared" si="59"/>
        <v>0.2539782150873896</v>
      </c>
      <c r="CH10" s="58">
        <f t="shared" si="60"/>
        <v>-1.100000000000001</v>
      </c>
      <c r="CI10" s="52">
        <v>0</v>
      </c>
    </row>
    <row r="11" spans="2:87" ht="13.5" customHeight="1">
      <c r="B11" s="240"/>
      <c r="C11" s="240"/>
      <c r="D11" s="238"/>
      <c r="E11" s="113" t="s">
        <v>81</v>
      </c>
      <c r="F11" s="79" t="s">
        <v>82</v>
      </c>
      <c r="G11" s="168">
        <v>42600920</v>
      </c>
      <c r="H11" s="169">
        <f>IFERROR(G11/G14,"-")</f>
        <v>6.2961231672128352E-4</v>
      </c>
      <c r="I11" s="170">
        <v>2553</v>
      </c>
      <c r="J11" s="10">
        <f>IFERROR(I11/D4,"-")</f>
        <v>6.2221550640007015E-3</v>
      </c>
      <c r="K11" s="46">
        <f t="shared" si="0"/>
        <v>16686.611829220525</v>
      </c>
      <c r="L11" s="17"/>
      <c r="N11" s="240"/>
      <c r="O11" s="240"/>
      <c r="P11" s="238"/>
      <c r="Q11" s="112" t="s">
        <v>81</v>
      </c>
      <c r="R11" s="61" t="s">
        <v>82</v>
      </c>
      <c r="S11" s="67">
        <v>41011846</v>
      </c>
      <c r="T11" s="12">
        <v>6.4680087629254948E-4</v>
      </c>
      <c r="U11" s="44">
        <v>2395</v>
      </c>
      <c r="V11" s="12">
        <v>6.0091178012901415E-3</v>
      </c>
      <c r="W11" s="44">
        <v>17123.944050104383</v>
      </c>
      <c r="X11" s="51">
        <v>8</v>
      </c>
      <c r="Y11" s="20" t="s">
        <v>51</v>
      </c>
      <c r="Z11" s="57">
        <f t="shared" si="1"/>
        <v>0.19178979477094549</v>
      </c>
      <c r="AA11" s="57">
        <f t="shared" si="2"/>
        <v>0.18122046181606383</v>
      </c>
      <c r="AB11" s="58">
        <f t="shared" si="3"/>
        <v>1.100000000000001</v>
      </c>
      <c r="AC11" s="57">
        <f t="shared" si="4"/>
        <v>9.404334891790804E-2</v>
      </c>
      <c r="AD11" s="57">
        <f t="shared" si="5"/>
        <v>8.9921860405893381E-2</v>
      </c>
      <c r="AE11" s="58">
        <f t="shared" si="6"/>
        <v>0.40000000000000036</v>
      </c>
      <c r="AF11" s="57">
        <f t="shared" si="7"/>
        <v>0.16228747431164187</v>
      </c>
      <c r="AG11" s="57">
        <f t="shared" si="8"/>
        <v>0.14136739770067039</v>
      </c>
      <c r="AH11" s="58">
        <f t="shared" si="9"/>
        <v>2.1000000000000019</v>
      </c>
      <c r="AI11" s="57">
        <f t="shared" si="10"/>
        <v>8.7464003983858549E-2</v>
      </c>
      <c r="AJ11" s="57">
        <f t="shared" si="11"/>
        <v>8.2317628116731073E-2</v>
      </c>
      <c r="AK11" s="58">
        <f t="shared" si="12"/>
        <v>0.49999999999999906</v>
      </c>
      <c r="AL11" s="57">
        <f t="shared" si="13"/>
        <v>1.5321290319455762E-2</v>
      </c>
      <c r="AM11" s="57">
        <f t="shared" si="14"/>
        <v>2.3844061833745597E-2</v>
      </c>
      <c r="AN11" s="58">
        <f t="shared" si="15"/>
        <v>-0.90000000000000013</v>
      </c>
      <c r="AO11" s="57">
        <f t="shared" si="16"/>
        <v>2.5027794957767444E-2</v>
      </c>
      <c r="AP11" s="57">
        <f t="shared" si="17"/>
        <v>3.8102592585465771E-2</v>
      </c>
      <c r="AQ11" s="58">
        <f t="shared" si="18"/>
        <v>-1.2999999999999998</v>
      </c>
      <c r="AR11" s="57">
        <f t="shared" si="19"/>
        <v>0.15579031997992651</v>
      </c>
      <c r="AS11" s="57">
        <f t="shared" si="20"/>
        <v>0.16626298658010258</v>
      </c>
      <c r="AT11" s="58">
        <f t="shared" si="21"/>
        <v>-1.0000000000000009</v>
      </c>
      <c r="AU11" s="57">
        <f t="shared" si="22"/>
        <v>1.35777613449526E-4</v>
      </c>
      <c r="AV11" s="57">
        <f t="shared" si="23"/>
        <v>1.3184958145240312E-4</v>
      </c>
      <c r="AW11" s="58">
        <f t="shared" si="24"/>
        <v>0</v>
      </c>
      <c r="AX11" s="57">
        <f t="shared" si="25"/>
        <v>3.704419746147293E-2</v>
      </c>
      <c r="AY11" s="57">
        <f t="shared" si="26"/>
        <v>4.8038946351035977E-2</v>
      </c>
      <c r="AZ11" s="58">
        <f t="shared" si="27"/>
        <v>-1.1000000000000003</v>
      </c>
      <c r="BA11" s="57">
        <f t="shared" si="28"/>
        <v>0.23109599768357389</v>
      </c>
      <c r="BB11" s="57">
        <f t="shared" si="29"/>
        <v>0.22879221502883901</v>
      </c>
      <c r="BC11" s="58">
        <f t="shared" si="30"/>
        <v>0.20000000000000018</v>
      </c>
      <c r="BE11" s="57">
        <f t="shared" si="31"/>
        <v>0.17684201570938243</v>
      </c>
      <c r="BF11" s="57">
        <f t="shared" si="32"/>
        <v>0.18033776271426594</v>
      </c>
      <c r="BG11" s="58">
        <f t="shared" si="33"/>
        <v>-0.30000000000000027</v>
      </c>
      <c r="BH11" s="57">
        <f t="shared" si="34"/>
        <v>8.1073621217677402E-2</v>
      </c>
      <c r="BI11" s="57">
        <f t="shared" si="35"/>
        <v>7.9859713242912564E-2</v>
      </c>
      <c r="BJ11" s="58">
        <f t="shared" si="36"/>
        <v>0.10000000000000009</v>
      </c>
      <c r="BK11" s="57">
        <f t="shared" si="37"/>
        <v>0.15636188168833842</v>
      </c>
      <c r="BL11" s="57">
        <f t="shared" si="38"/>
        <v>0.13688745242690861</v>
      </c>
      <c r="BM11" s="58">
        <f t="shared" si="39"/>
        <v>1.899999999999999</v>
      </c>
      <c r="BN11" s="57">
        <f t="shared" si="40"/>
        <v>0.10109473300292811</v>
      </c>
      <c r="BO11" s="57">
        <f t="shared" si="41"/>
        <v>0.10365059814629948</v>
      </c>
      <c r="BP11" s="58">
        <f t="shared" si="42"/>
        <v>-0.29999999999999888</v>
      </c>
      <c r="BQ11" s="57">
        <f t="shared" si="43"/>
        <v>1.2224141284250343E-2</v>
      </c>
      <c r="BR11" s="57">
        <f t="shared" si="44"/>
        <v>1.0715097983587565E-2</v>
      </c>
      <c r="BS11" s="58">
        <f t="shared" si="45"/>
        <v>0.10000000000000009</v>
      </c>
      <c r="BT11" s="57">
        <f t="shared" si="46"/>
        <v>4.1363705372950824E-2</v>
      </c>
      <c r="BU11" s="57">
        <f t="shared" si="47"/>
        <v>4.2860796756360946E-2</v>
      </c>
      <c r="BV11" s="58">
        <f t="shared" si="48"/>
        <v>-0.19999999999999948</v>
      </c>
      <c r="BW11" s="57">
        <f t="shared" si="49"/>
        <v>0.16263671402688881</v>
      </c>
      <c r="BX11" s="57">
        <f t="shared" si="50"/>
        <v>0.1651392645688585</v>
      </c>
      <c r="BY11" s="58">
        <f t="shared" si="51"/>
        <v>-0.20000000000000018</v>
      </c>
      <c r="BZ11" s="57">
        <f t="shared" si="52"/>
        <v>4.693293001112503E-4</v>
      </c>
      <c r="CA11" s="57">
        <f t="shared" si="53"/>
        <v>4.0598715210265384E-4</v>
      </c>
      <c r="CB11" s="58">
        <f t="shared" si="54"/>
        <v>0</v>
      </c>
      <c r="CC11" s="57">
        <f t="shared" si="55"/>
        <v>2.4678978586183391E-2</v>
      </c>
      <c r="CD11" s="57">
        <f t="shared" si="56"/>
        <v>2.616511192131412E-2</v>
      </c>
      <c r="CE11" s="58">
        <f t="shared" si="57"/>
        <v>-9.9999999999999742E-2</v>
      </c>
      <c r="CF11" s="57">
        <f t="shared" si="58"/>
        <v>0.24325487981128902</v>
      </c>
      <c r="CG11" s="57">
        <f t="shared" si="59"/>
        <v>0.2539782150873896</v>
      </c>
      <c r="CH11" s="58">
        <f t="shared" si="60"/>
        <v>-1.100000000000001</v>
      </c>
      <c r="CI11" s="52">
        <v>0</v>
      </c>
    </row>
    <row r="12" spans="2:87" ht="13.5" customHeight="1">
      <c r="B12" s="240"/>
      <c r="C12" s="240"/>
      <c r="D12" s="238"/>
      <c r="E12" s="113" t="s">
        <v>83</v>
      </c>
      <c r="F12" s="79" t="s">
        <v>84</v>
      </c>
      <c r="G12" s="168">
        <v>1852541943</v>
      </c>
      <c r="H12" s="169">
        <f>IFERROR(G12/G14,"-")</f>
        <v>2.7379296610391936E-2</v>
      </c>
      <c r="I12" s="170">
        <v>49677</v>
      </c>
      <c r="J12" s="10">
        <f>IFERROR(I12/D4,"-")</f>
        <v>0.1210724626378233</v>
      </c>
      <c r="K12" s="46">
        <f t="shared" si="0"/>
        <v>37291.74352315961</v>
      </c>
      <c r="L12" s="17"/>
      <c r="N12" s="240"/>
      <c r="O12" s="240"/>
      <c r="P12" s="238"/>
      <c r="Q12" s="112" t="s">
        <v>83</v>
      </c>
      <c r="R12" s="61" t="s">
        <v>84</v>
      </c>
      <c r="S12" s="67">
        <v>1883628012</v>
      </c>
      <c r="T12" s="12">
        <v>2.9706837599331491E-2</v>
      </c>
      <c r="U12" s="44">
        <v>49056</v>
      </c>
      <c r="V12" s="12">
        <v>0.12308279033824182</v>
      </c>
      <c r="W12" s="44">
        <v>38397.505136986299</v>
      </c>
      <c r="X12" s="51">
        <v>9</v>
      </c>
      <c r="Y12" s="20" t="s">
        <v>99</v>
      </c>
      <c r="Z12" s="57">
        <f t="shared" si="1"/>
        <v>0.16476000647492522</v>
      </c>
      <c r="AA12" s="57">
        <f t="shared" si="2"/>
        <v>0.17729348796667638</v>
      </c>
      <c r="AB12" s="58">
        <f t="shared" si="3"/>
        <v>-1.1999999999999984</v>
      </c>
      <c r="AC12" s="57">
        <f t="shared" si="4"/>
        <v>7.4002186529889644E-2</v>
      </c>
      <c r="AD12" s="57">
        <f t="shared" si="5"/>
        <v>7.559741686457952E-2</v>
      </c>
      <c r="AE12" s="58">
        <f t="shared" si="6"/>
        <v>-0.20000000000000018</v>
      </c>
      <c r="AF12" s="57">
        <f t="shared" si="7"/>
        <v>0.15240607000830739</v>
      </c>
      <c r="AG12" s="57">
        <f t="shared" si="8"/>
        <v>0.13471926988250377</v>
      </c>
      <c r="AH12" s="58">
        <f t="shared" si="9"/>
        <v>1.6999999999999988</v>
      </c>
      <c r="AI12" s="57">
        <f t="shared" si="10"/>
        <v>0.10596580507955021</v>
      </c>
      <c r="AJ12" s="57">
        <f t="shared" si="11"/>
        <v>8.9756907978694081E-2</v>
      </c>
      <c r="AK12" s="58">
        <f t="shared" si="12"/>
        <v>1.6</v>
      </c>
      <c r="AL12" s="57">
        <f t="shared" si="13"/>
        <v>1.0713127462476017E-3</v>
      </c>
      <c r="AM12" s="57">
        <f t="shared" si="14"/>
        <v>5.8950975397743148E-3</v>
      </c>
      <c r="AN12" s="58">
        <f t="shared" si="15"/>
        <v>-0.5</v>
      </c>
      <c r="AO12" s="57">
        <f t="shared" si="16"/>
        <v>4.7246390373011392E-2</v>
      </c>
      <c r="AP12" s="57">
        <f t="shared" si="17"/>
        <v>6.9276595873289576E-2</v>
      </c>
      <c r="AQ12" s="58">
        <f t="shared" si="18"/>
        <v>-2.2000000000000006</v>
      </c>
      <c r="AR12" s="57">
        <f t="shared" si="19"/>
        <v>0.15250329705174284</v>
      </c>
      <c r="AS12" s="57">
        <f t="shared" si="20"/>
        <v>0.15622463213498519</v>
      </c>
      <c r="AT12" s="58">
        <f t="shared" si="21"/>
        <v>-0.30000000000000027</v>
      </c>
      <c r="AU12" s="57">
        <f t="shared" si="22"/>
        <v>9.9020572150858264E-5</v>
      </c>
      <c r="AV12" s="57">
        <f t="shared" si="23"/>
        <v>5.5929716324527892E-5</v>
      </c>
      <c r="AW12" s="58">
        <f t="shared" si="24"/>
        <v>0</v>
      </c>
      <c r="AX12" s="57">
        <f t="shared" si="25"/>
        <v>2.943731724405595E-2</v>
      </c>
      <c r="AY12" s="57">
        <f t="shared" si="26"/>
        <v>3.8820122635550514E-2</v>
      </c>
      <c r="AZ12" s="58">
        <f t="shared" si="27"/>
        <v>-0.99999999999999989</v>
      </c>
      <c r="BA12" s="57">
        <f t="shared" si="28"/>
        <v>0.27250859392011889</v>
      </c>
      <c r="BB12" s="57">
        <f t="shared" si="29"/>
        <v>0.2523605394076221</v>
      </c>
      <c r="BC12" s="58">
        <f t="shared" si="30"/>
        <v>2.1000000000000019</v>
      </c>
      <c r="BE12" s="57">
        <f t="shared" si="31"/>
        <v>0.17684201570938243</v>
      </c>
      <c r="BF12" s="57">
        <f t="shared" si="32"/>
        <v>0.18033776271426594</v>
      </c>
      <c r="BG12" s="58">
        <f t="shared" si="33"/>
        <v>-0.30000000000000027</v>
      </c>
      <c r="BH12" s="57">
        <f t="shared" si="34"/>
        <v>8.1073621217677402E-2</v>
      </c>
      <c r="BI12" s="57">
        <f t="shared" si="35"/>
        <v>7.9859713242912564E-2</v>
      </c>
      <c r="BJ12" s="58">
        <f t="shared" si="36"/>
        <v>0.10000000000000009</v>
      </c>
      <c r="BK12" s="57">
        <f t="shared" si="37"/>
        <v>0.15636188168833842</v>
      </c>
      <c r="BL12" s="57">
        <f t="shared" si="38"/>
        <v>0.13688745242690861</v>
      </c>
      <c r="BM12" s="58">
        <f t="shared" si="39"/>
        <v>1.899999999999999</v>
      </c>
      <c r="BN12" s="57">
        <f t="shared" si="40"/>
        <v>0.10109473300292811</v>
      </c>
      <c r="BO12" s="57">
        <f t="shared" si="41"/>
        <v>0.10365059814629948</v>
      </c>
      <c r="BP12" s="58">
        <f t="shared" si="42"/>
        <v>-0.29999999999999888</v>
      </c>
      <c r="BQ12" s="57">
        <f t="shared" si="43"/>
        <v>1.2224141284250343E-2</v>
      </c>
      <c r="BR12" s="57">
        <f t="shared" si="44"/>
        <v>1.0715097983587565E-2</v>
      </c>
      <c r="BS12" s="58">
        <f t="shared" si="45"/>
        <v>0.10000000000000009</v>
      </c>
      <c r="BT12" s="57">
        <f t="shared" si="46"/>
        <v>4.1363705372950824E-2</v>
      </c>
      <c r="BU12" s="57">
        <f t="shared" si="47"/>
        <v>4.2860796756360946E-2</v>
      </c>
      <c r="BV12" s="58">
        <f t="shared" si="48"/>
        <v>-0.19999999999999948</v>
      </c>
      <c r="BW12" s="57">
        <f t="shared" si="49"/>
        <v>0.16263671402688881</v>
      </c>
      <c r="BX12" s="57">
        <f t="shared" si="50"/>
        <v>0.1651392645688585</v>
      </c>
      <c r="BY12" s="58">
        <f t="shared" si="51"/>
        <v>-0.20000000000000018</v>
      </c>
      <c r="BZ12" s="57">
        <f t="shared" si="52"/>
        <v>4.693293001112503E-4</v>
      </c>
      <c r="CA12" s="57">
        <f t="shared" si="53"/>
        <v>4.0598715210265384E-4</v>
      </c>
      <c r="CB12" s="58">
        <f t="shared" si="54"/>
        <v>0</v>
      </c>
      <c r="CC12" s="57">
        <f t="shared" si="55"/>
        <v>2.4678978586183391E-2</v>
      </c>
      <c r="CD12" s="57">
        <f t="shared" si="56"/>
        <v>2.616511192131412E-2</v>
      </c>
      <c r="CE12" s="58">
        <f t="shared" si="57"/>
        <v>-9.9999999999999742E-2</v>
      </c>
      <c r="CF12" s="57">
        <f t="shared" si="58"/>
        <v>0.24325487981128902</v>
      </c>
      <c r="CG12" s="57">
        <f t="shared" si="59"/>
        <v>0.2539782150873896</v>
      </c>
      <c r="CH12" s="58">
        <f t="shared" si="60"/>
        <v>-1.100000000000001</v>
      </c>
      <c r="CI12" s="52">
        <v>0</v>
      </c>
    </row>
    <row r="13" spans="2:87" ht="13.5" customHeight="1">
      <c r="B13" s="240"/>
      <c r="C13" s="240"/>
      <c r="D13" s="238"/>
      <c r="E13" s="114" t="s">
        <v>85</v>
      </c>
      <c r="F13" s="80" t="s">
        <v>86</v>
      </c>
      <c r="G13" s="171">
        <v>16910101096</v>
      </c>
      <c r="H13" s="172">
        <f>IFERROR(G13/G14,"-")</f>
        <v>0.24991967138370899</v>
      </c>
      <c r="I13" s="173">
        <v>47178</v>
      </c>
      <c r="J13" s="11">
        <f>IFERROR(I13/D4,"-")</f>
        <v>0.11498191602405998</v>
      </c>
      <c r="K13" s="47">
        <f t="shared" si="0"/>
        <v>358431.91945398279</v>
      </c>
      <c r="L13" s="17"/>
      <c r="N13" s="240"/>
      <c r="O13" s="240"/>
      <c r="P13" s="238"/>
      <c r="Q13" s="112" t="s">
        <v>85</v>
      </c>
      <c r="R13" s="61" t="s">
        <v>86</v>
      </c>
      <c r="S13" s="67">
        <v>16751209122</v>
      </c>
      <c r="T13" s="12">
        <v>0.26418456606584712</v>
      </c>
      <c r="U13" s="44">
        <v>43359</v>
      </c>
      <c r="V13" s="12">
        <v>0.10878886795245897</v>
      </c>
      <c r="W13" s="44">
        <v>386337.53366083169</v>
      </c>
      <c r="X13" s="51">
        <v>10</v>
      </c>
      <c r="Y13" s="20" t="s">
        <v>52</v>
      </c>
      <c r="Z13" s="57">
        <f t="shared" si="1"/>
        <v>0.1939406149193692</v>
      </c>
      <c r="AA13" s="57">
        <f t="shared" si="2"/>
        <v>0.20644074271768492</v>
      </c>
      <c r="AB13" s="58">
        <f t="shared" si="3"/>
        <v>-1.1999999999999984</v>
      </c>
      <c r="AC13" s="57">
        <f t="shared" si="4"/>
        <v>8.2734791230432009E-2</v>
      </c>
      <c r="AD13" s="57">
        <f t="shared" si="5"/>
        <v>8.4181185682235121E-2</v>
      </c>
      <c r="AE13" s="58">
        <f t="shared" si="6"/>
        <v>-0.10000000000000009</v>
      </c>
      <c r="AF13" s="57">
        <f t="shared" si="7"/>
        <v>0.15175679548657553</v>
      </c>
      <c r="AG13" s="57">
        <f t="shared" si="8"/>
        <v>0.13686478750528017</v>
      </c>
      <c r="AH13" s="58">
        <f t="shared" si="9"/>
        <v>1.4999999999999987</v>
      </c>
      <c r="AI13" s="57">
        <f t="shared" si="10"/>
        <v>0.10277343659799455</v>
      </c>
      <c r="AJ13" s="57">
        <f t="shared" si="11"/>
        <v>0.110012137184376</v>
      </c>
      <c r="AK13" s="58">
        <f t="shared" si="12"/>
        <v>-0.70000000000000062</v>
      </c>
      <c r="AL13" s="57">
        <f t="shared" si="13"/>
        <v>1.4676793234590292E-2</v>
      </c>
      <c r="AM13" s="57">
        <f t="shared" si="14"/>
        <v>6.7674925817919991E-3</v>
      </c>
      <c r="AN13" s="58">
        <f t="shared" si="15"/>
        <v>0.8</v>
      </c>
      <c r="AO13" s="57">
        <f t="shared" si="16"/>
        <v>4.8198613661197792E-2</v>
      </c>
      <c r="AP13" s="57">
        <f t="shared" si="17"/>
        <v>2.0200698598836116E-2</v>
      </c>
      <c r="AQ13" s="58">
        <f t="shared" si="18"/>
        <v>2.8000000000000003</v>
      </c>
      <c r="AR13" s="57">
        <f t="shared" si="19"/>
        <v>0.13955288652393402</v>
      </c>
      <c r="AS13" s="57">
        <f t="shared" si="20"/>
        <v>0.14973716666704692</v>
      </c>
      <c r="AT13" s="58">
        <f t="shared" si="21"/>
        <v>-0.99999999999999811</v>
      </c>
      <c r="AU13" s="57">
        <f t="shared" si="22"/>
        <v>1.6113486069817715E-4</v>
      </c>
      <c r="AV13" s="57">
        <f t="shared" si="23"/>
        <v>1.725843773465743E-4</v>
      </c>
      <c r="AW13" s="58">
        <f t="shared" si="24"/>
        <v>0</v>
      </c>
      <c r="AX13" s="57">
        <f t="shared" si="25"/>
        <v>1.3531906566577547E-2</v>
      </c>
      <c r="AY13" s="57">
        <f t="shared" si="26"/>
        <v>2.4295248671525351E-2</v>
      </c>
      <c r="AZ13" s="58">
        <f t="shared" si="27"/>
        <v>-1</v>
      </c>
      <c r="BA13" s="57">
        <f t="shared" si="28"/>
        <v>0.25267302691863086</v>
      </c>
      <c r="BB13" s="57">
        <f t="shared" si="29"/>
        <v>0.26132795601387682</v>
      </c>
      <c r="BC13" s="58">
        <f t="shared" si="30"/>
        <v>-0.80000000000000071</v>
      </c>
      <c r="BE13" s="57">
        <f t="shared" si="31"/>
        <v>0.17684201570938243</v>
      </c>
      <c r="BF13" s="57">
        <f t="shared" si="32"/>
        <v>0.18033776271426594</v>
      </c>
      <c r="BG13" s="58">
        <f t="shared" si="33"/>
        <v>-0.30000000000000027</v>
      </c>
      <c r="BH13" s="57">
        <f t="shared" si="34"/>
        <v>8.1073621217677402E-2</v>
      </c>
      <c r="BI13" s="57">
        <f t="shared" si="35"/>
        <v>7.9859713242912564E-2</v>
      </c>
      <c r="BJ13" s="58">
        <f t="shared" si="36"/>
        <v>0.10000000000000009</v>
      </c>
      <c r="BK13" s="57">
        <f t="shared" si="37"/>
        <v>0.15636188168833842</v>
      </c>
      <c r="BL13" s="57">
        <f t="shared" si="38"/>
        <v>0.13688745242690861</v>
      </c>
      <c r="BM13" s="58">
        <f t="shared" si="39"/>
        <v>1.899999999999999</v>
      </c>
      <c r="BN13" s="57">
        <f t="shared" si="40"/>
        <v>0.10109473300292811</v>
      </c>
      <c r="BO13" s="57">
        <f t="shared" si="41"/>
        <v>0.10365059814629948</v>
      </c>
      <c r="BP13" s="58">
        <f t="shared" si="42"/>
        <v>-0.29999999999999888</v>
      </c>
      <c r="BQ13" s="57">
        <f t="shared" si="43"/>
        <v>1.2224141284250343E-2</v>
      </c>
      <c r="BR13" s="57">
        <f t="shared" si="44"/>
        <v>1.0715097983587565E-2</v>
      </c>
      <c r="BS13" s="58">
        <f t="shared" si="45"/>
        <v>0.10000000000000009</v>
      </c>
      <c r="BT13" s="57">
        <f t="shared" si="46"/>
        <v>4.1363705372950824E-2</v>
      </c>
      <c r="BU13" s="57">
        <f t="shared" si="47"/>
        <v>4.2860796756360946E-2</v>
      </c>
      <c r="BV13" s="58">
        <f t="shared" si="48"/>
        <v>-0.19999999999999948</v>
      </c>
      <c r="BW13" s="57">
        <f t="shared" si="49"/>
        <v>0.16263671402688881</v>
      </c>
      <c r="BX13" s="57">
        <f t="shared" si="50"/>
        <v>0.1651392645688585</v>
      </c>
      <c r="BY13" s="58">
        <f t="shared" si="51"/>
        <v>-0.20000000000000018</v>
      </c>
      <c r="BZ13" s="57">
        <f t="shared" si="52"/>
        <v>4.693293001112503E-4</v>
      </c>
      <c r="CA13" s="57">
        <f t="shared" si="53"/>
        <v>4.0598715210265384E-4</v>
      </c>
      <c r="CB13" s="58">
        <f t="shared" si="54"/>
        <v>0</v>
      </c>
      <c r="CC13" s="57">
        <f t="shared" si="55"/>
        <v>2.4678978586183391E-2</v>
      </c>
      <c r="CD13" s="57">
        <f t="shared" si="56"/>
        <v>2.616511192131412E-2</v>
      </c>
      <c r="CE13" s="58">
        <f t="shared" si="57"/>
        <v>-9.9999999999999742E-2</v>
      </c>
      <c r="CF13" s="57">
        <f t="shared" si="58"/>
        <v>0.24325487981128902</v>
      </c>
      <c r="CG13" s="57">
        <f t="shared" si="59"/>
        <v>0.2539782150873896</v>
      </c>
      <c r="CH13" s="58">
        <f t="shared" si="60"/>
        <v>-1.100000000000001</v>
      </c>
      <c r="CI13" s="52">
        <v>0</v>
      </c>
    </row>
    <row r="14" spans="2:87" ht="13.5" customHeight="1">
      <c r="B14" s="201"/>
      <c r="C14" s="201"/>
      <c r="D14" s="239"/>
      <c r="E14" s="115" t="s">
        <v>115</v>
      </c>
      <c r="F14" s="116"/>
      <c r="G14" s="174">
        <f>SUM(G4:G13)</f>
        <v>67662145210</v>
      </c>
      <c r="H14" s="175" t="s">
        <v>131</v>
      </c>
      <c r="I14" s="176">
        <v>328551</v>
      </c>
      <c r="J14" s="12">
        <f>IFERROR(I14/D4,"-")</f>
        <v>0.80074236914707975</v>
      </c>
      <c r="K14" s="48">
        <f t="shared" si="0"/>
        <v>205941.07219274939</v>
      </c>
      <c r="L14" s="17"/>
      <c r="N14" s="201"/>
      <c r="O14" s="201"/>
      <c r="P14" s="239"/>
      <c r="Q14" s="117" t="s">
        <v>115</v>
      </c>
      <c r="R14" s="117"/>
      <c r="S14" s="67">
        <v>63407220836</v>
      </c>
      <c r="T14" s="12" t="s">
        <v>131</v>
      </c>
      <c r="U14" s="44">
        <v>319868</v>
      </c>
      <c r="V14" s="12">
        <v>0.80255719952529225</v>
      </c>
      <c r="W14" s="44">
        <v>198229.33471306914</v>
      </c>
      <c r="X14" s="51">
        <v>11</v>
      </c>
      <c r="Y14" s="20" t="s">
        <v>53</v>
      </c>
      <c r="Z14" s="57">
        <f t="shared" si="1"/>
        <v>0.17565150366804838</v>
      </c>
      <c r="AA14" s="57">
        <f t="shared" si="2"/>
        <v>0.18031924495793961</v>
      </c>
      <c r="AB14" s="58">
        <f t="shared" si="3"/>
        <v>-0.40000000000000036</v>
      </c>
      <c r="AC14" s="57">
        <f t="shared" si="4"/>
        <v>8.038171572796339E-2</v>
      </c>
      <c r="AD14" s="57">
        <f t="shared" si="5"/>
        <v>7.6018909840276691E-2</v>
      </c>
      <c r="AE14" s="58">
        <f t="shared" si="6"/>
        <v>0.40000000000000036</v>
      </c>
      <c r="AF14" s="57">
        <f t="shared" si="7"/>
        <v>0.15908246452027447</v>
      </c>
      <c r="AG14" s="57">
        <f t="shared" si="8"/>
        <v>0.13184565675780655</v>
      </c>
      <c r="AH14" s="58">
        <f t="shared" si="9"/>
        <v>2.6999999999999997</v>
      </c>
      <c r="AI14" s="57">
        <f t="shared" si="10"/>
        <v>0.10668523746617231</v>
      </c>
      <c r="AJ14" s="57">
        <f t="shared" si="11"/>
        <v>0.11524323874565551</v>
      </c>
      <c r="AK14" s="58">
        <f t="shared" si="12"/>
        <v>-0.80000000000000071</v>
      </c>
      <c r="AL14" s="57">
        <f t="shared" si="13"/>
        <v>1.6140674004252356E-2</v>
      </c>
      <c r="AM14" s="57">
        <f t="shared" si="14"/>
        <v>9.341354690726526E-3</v>
      </c>
      <c r="AN14" s="58">
        <f t="shared" si="15"/>
        <v>0.70000000000000007</v>
      </c>
      <c r="AO14" s="57">
        <f t="shared" si="16"/>
        <v>2.8908911638097244E-2</v>
      </c>
      <c r="AP14" s="57">
        <f t="shared" si="17"/>
        <v>3.7527722675825742E-2</v>
      </c>
      <c r="AQ14" s="58">
        <f t="shared" si="18"/>
        <v>-0.8999999999999998</v>
      </c>
      <c r="AR14" s="57">
        <f t="shared" si="19"/>
        <v>0.16454998005879193</v>
      </c>
      <c r="AS14" s="57">
        <f t="shared" si="20"/>
        <v>0.17184394436465436</v>
      </c>
      <c r="AT14" s="58">
        <f t="shared" si="21"/>
        <v>-0.69999999999999785</v>
      </c>
      <c r="AU14" s="57">
        <f t="shared" si="22"/>
        <v>1.4609594272208996E-4</v>
      </c>
      <c r="AV14" s="57">
        <f t="shared" si="23"/>
        <v>5.6531225211526009E-4</v>
      </c>
      <c r="AW14" s="58">
        <f t="shared" si="24"/>
        <v>-0.1</v>
      </c>
      <c r="AX14" s="57">
        <f t="shared" si="25"/>
        <v>2.3325347184925967E-2</v>
      </c>
      <c r="AY14" s="57">
        <f t="shared" si="26"/>
        <v>2.3009082851353013E-2</v>
      </c>
      <c r="AZ14" s="58">
        <f t="shared" si="27"/>
        <v>0</v>
      </c>
      <c r="BA14" s="57">
        <f t="shared" si="28"/>
        <v>0.24512806978875187</v>
      </c>
      <c r="BB14" s="57">
        <f t="shared" si="29"/>
        <v>0.25428553286364675</v>
      </c>
      <c r="BC14" s="58">
        <f t="shared" si="30"/>
        <v>-0.9000000000000008</v>
      </c>
      <c r="BE14" s="57">
        <f t="shared" si="31"/>
        <v>0.17684201570938243</v>
      </c>
      <c r="BF14" s="57">
        <f t="shared" si="32"/>
        <v>0.18033776271426594</v>
      </c>
      <c r="BG14" s="58">
        <f t="shared" si="33"/>
        <v>-0.30000000000000027</v>
      </c>
      <c r="BH14" s="57">
        <f t="shared" si="34"/>
        <v>8.1073621217677402E-2</v>
      </c>
      <c r="BI14" s="57">
        <f t="shared" si="35"/>
        <v>7.9859713242912564E-2</v>
      </c>
      <c r="BJ14" s="58">
        <f t="shared" si="36"/>
        <v>0.10000000000000009</v>
      </c>
      <c r="BK14" s="57">
        <f t="shared" si="37"/>
        <v>0.15636188168833842</v>
      </c>
      <c r="BL14" s="57">
        <f t="shared" si="38"/>
        <v>0.13688745242690861</v>
      </c>
      <c r="BM14" s="58">
        <f t="shared" si="39"/>
        <v>1.899999999999999</v>
      </c>
      <c r="BN14" s="57">
        <f t="shared" si="40"/>
        <v>0.10109473300292811</v>
      </c>
      <c r="BO14" s="57">
        <f t="shared" si="41"/>
        <v>0.10365059814629948</v>
      </c>
      <c r="BP14" s="58">
        <f t="shared" si="42"/>
        <v>-0.29999999999999888</v>
      </c>
      <c r="BQ14" s="57">
        <f t="shared" si="43"/>
        <v>1.2224141284250343E-2</v>
      </c>
      <c r="BR14" s="57">
        <f t="shared" si="44"/>
        <v>1.0715097983587565E-2</v>
      </c>
      <c r="BS14" s="58">
        <f t="shared" si="45"/>
        <v>0.10000000000000009</v>
      </c>
      <c r="BT14" s="57">
        <f t="shared" si="46"/>
        <v>4.1363705372950824E-2</v>
      </c>
      <c r="BU14" s="57">
        <f t="shared" si="47"/>
        <v>4.2860796756360946E-2</v>
      </c>
      <c r="BV14" s="58">
        <f t="shared" si="48"/>
        <v>-0.19999999999999948</v>
      </c>
      <c r="BW14" s="57">
        <f t="shared" si="49"/>
        <v>0.16263671402688881</v>
      </c>
      <c r="BX14" s="57">
        <f t="shared" si="50"/>
        <v>0.1651392645688585</v>
      </c>
      <c r="BY14" s="58">
        <f t="shared" si="51"/>
        <v>-0.20000000000000018</v>
      </c>
      <c r="BZ14" s="57">
        <f t="shared" si="52"/>
        <v>4.693293001112503E-4</v>
      </c>
      <c r="CA14" s="57">
        <f t="shared" si="53"/>
        <v>4.0598715210265384E-4</v>
      </c>
      <c r="CB14" s="58">
        <f t="shared" si="54"/>
        <v>0</v>
      </c>
      <c r="CC14" s="57">
        <f t="shared" si="55"/>
        <v>2.4678978586183391E-2</v>
      </c>
      <c r="CD14" s="57">
        <f t="shared" si="56"/>
        <v>2.616511192131412E-2</v>
      </c>
      <c r="CE14" s="58">
        <f t="shared" si="57"/>
        <v>-9.9999999999999742E-2</v>
      </c>
      <c r="CF14" s="57">
        <f t="shared" si="58"/>
        <v>0.24325487981128902</v>
      </c>
      <c r="CG14" s="57">
        <f t="shared" si="59"/>
        <v>0.2539782150873896</v>
      </c>
      <c r="CH14" s="58">
        <f t="shared" si="60"/>
        <v>-1.100000000000001</v>
      </c>
      <c r="CI14" s="52">
        <v>0</v>
      </c>
    </row>
    <row r="15" spans="2:87" ht="13.5" customHeight="1">
      <c r="B15" s="200">
        <v>2</v>
      </c>
      <c r="C15" s="200" t="s">
        <v>93</v>
      </c>
      <c r="D15" s="237">
        <f>VLOOKUP(C15,市区町村別_生活習慣病の状況!$C$5:$D$78,2,FALSE)</f>
        <v>16136</v>
      </c>
      <c r="E15" s="111" t="s">
        <v>67</v>
      </c>
      <c r="F15" s="77" t="s">
        <v>68</v>
      </c>
      <c r="G15" s="165">
        <v>435360329</v>
      </c>
      <c r="H15" s="166">
        <f t="shared" ref="H15" si="61">IFERROR(G15/G25,"-")</f>
        <v>0.1799466147785054</v>
      </c>
      <c r="I15" s="167">
        <v>7650</v>
      </c>
      <c r="J15" s="9">
        <f t="shared" ref="J15" si="62">IFERROR(I15/D15,"-")</f>
        <v>0.47409519087754093</v>
      </c>
      <c r="K15" s="45">
        <f t="shared" ref="K15:K25" si="63">IFERROR(G15/I15,"-")</f>
        <v>56909.846928104576</v>
      </c>
      <c r="L15" s="17"/>
      <c r="N15" s="200">
        <v>2</v>
      </c>
      <c r="O15" s="200" t="s">
        <v>93</v>
      </c>
      <c r="P15" s="237">
        <v>15488</v>
      </c>
      <c r="Q15" s="112" t="s">
        <v>67</v>
      </c>
      <c r="R15" s="61" t="s">
        <v>68</v>
      </c>
      <c r="S15" s="67">
        <v>412118249</v>
      </c>
      <c r="T15" s="12">
        <v>0.18081176220767445</v>
      </c>
      <c r="U15" s="44">
        <v>7249</v>
      </c>
      <c r="V15" s="12">
        <v>0.46803977272727271</v>
      </c>
      <c r="W15" s="44">
        <v>56851.738032832116</v>
      </c>
      <c r="X15" s="51">
        <v>12</v>
      </c>
      <c r="Y15" s="20" t="s">
        <v>100</v>
      </c>
      <c r="Z15" s="57">
        <f t="shared" si="1"/>
        <v>0.1745284291427259</v>
      </c>
      <c r="AA15" s="57">
        <f t="shared" si="2"/>
        <v>0.17127069846695789</v>
      </c>
      <c r="AB15" s="58">
        <f t="shared" si="3"/>
        <v>0.39999999999999758</v>
      </c>
      <c r="AC15" s="57">
        <f t="shared" si="4"/>
        <v>9.0188962623712704E-2</v>
      </c>
      <c r="AD15" s="57">
        <f t="shared" si="5"/>
        <v>8.5342877958627175E-2</v>
      </c>
      <c r="AE15" s="58">
        <f t="shared" si="6"/>
        <v>0.49999999999999906</v>
      </c>
      <c r="AF15" s="57">
        <f t="shared" si="7"/>
        <v>0.17093187768869203</v>
      </c>
      <c r="AG15" s="57">
        <f t="shared" si="8"/>
        <v>0.14422308540719139</v>
      </c>
      <c r="AH15" s="58">
        <f t="shared" si="9"/>
        <v>2.7000000000000024</v>
      </c>
      <c r="AI15" s="57">
        <f t="shared" si="10"/>
        <v>0.11309294516471341</v>
      </c>
      <c r="AJ15" s="57">
        <f t="shared" si="11"/>
        <v>9.199313436281166E-2</v>
      </c>
      <c r="AK15" s="58">
        <f t="shared" si="12"/>
        <v>2.1000000000000005</v>
      </c>
      <c r="AL15" s="57">
        <f t="shared" si="13"/>
        <v>1.6907365003277563E-2</v>
      </c>
      <c r="AM15" s="57">
        <f t="shared" si="14"/>
        <v>6.9648268992400699E-3</v>
      </c>
      <c r="AN15" s="58">
        <f t="shared" si="15"/>
        <v>1.0000000000000002</v>
      </c>
      <c r="AO15" s="57">
        <f t="shared" si="16"/>
        <v>4.5199832815943856E-2</v>
      </c>
      <c r="AP15" s="57">
        <f t="shared" si="17"/>
        <v>4.65202399092449E-2</v>
      </c>
      <c r="AQ15" s="58">
        <f t="shared" si="18"/>
        <v>-0.20000000000000018</v>
      </c>
      <c r="AR15" s="57">
        <f t="shared" si="19"/>
        <v>0.12712005996855877</v>
      </c>
      <c r="AS15" s="57">
        <f t="shared" si="20"/>
        <v>0.17400304094078353</v>
      </c>
      <c r="AT15" s="58">
        <f t="shared" si="21"/>
        <v>-4.6999999999999984</v>
      </c>
      <c r="AU15" s="57">
        <f t="shared" si="22"/>
        <v>1.7525712546921082E-4</v>
      </c>
      <c r="AV15" s="57">
        <f t="shared" si="23"/>
        <v>2.7563884327946707E-4</v>
      </c>
      <c r="AW15" s="58">
        <f t="shared" si="24"/>
        <v>0</v>
      </c>
      <c r="AX15" s="57">
        <f t="shared" si="25"/>
        <v>3.147896638643212E-2</v>
      </c>
      <c r="AY15" s="57">
        <f t="shared" si="26"/>
        <v>2.95895572461825E-2</v>
      </c>
      <c r="AZ15" s="58">
        <f t="shared" si="27"/>
        <v>0.10000000000000009</v>
      </c>
      <c r="BA15" s="57">
        <f t="shared" si="28"/>
        <v>0.23037630408047444</v>
      </c>
      <c r="BB15" s="57">
        <f t="shared" si="29"/>
        <v>0.24981689996568143</v>
      </c>
      <c r="BC15" s="58">
        <f t="shared" si="30"/>
        <v>-1.9999999999999991</v>
      </c>
      <c r="BE15" s="57">
        <f t="shared" si="31"/>
        <v>0.17684201570938243</v>
      </c>
      <c r="BF15" s="57">
        <f t="shared" si="32"/>
        <v>0.18033776271426594</v>
      </c>
      <c r="BG15" s="58">
        <f t="shared" si="33"/>
        <v>-0.30000000000000027</v>
      </c>
      <c r="BH15" s="57">
        <f t="shared" si="34"/>
        <v>8.1073621217677402E-2</v>
      </c>
      <c r="BI15" s="57">
        <f t="shared" si="35"/>
        <v>7.9859713242912564E-2</v>
      </c>
      <c r="BJ15" s="58">
        <f t="shared" si="36"/>
        <v>0.10000000000000009</v>
      </c>
      <c r="BK15" s="57">
        <f t="shared" si="37"/>
        <v>0.15636188168833842</v>
      </c>
      <c r="BL15" s="57">
        <f t="shared" si="38"/>
        <v>0.13688745242690861</v>
      </c>
      <c r="BM15" s="58">
        <f t="shared" si="39"/>
        <v>1.899999999999999</v>
      </c>
      <c r="BN15" s="57">
        <f t="shared" si="40"/>
        <v>0.10109473300292811</v>
      </c>
      <c r="BO15" s="57">
        <f t="shared" si="41"/>
        <v>0.10365059814629948</v>
      </c>
      <c r="BP15" s="58">
        <f t="shared" si="42"/>
        <v>-0.29999999999999888</v>
      </c>
      <c r="BQ15" s="57">
        <f t="shared" si="43"/>
        <v>1.2224141284250343E-2</v>
      </c>
      <c r="BR15" s="57">
        <f t="shared" si="44"/>
        <v>1.0715097983587565E-2</v>
      </c>
      <c r="BS15" s="58">
        <f t="shared" si="45"/>
        <v>0.10000000000000009</v>
      </c>
      <c r="BT15" s="57">
        <f t="shared" si="46"/>
        <v>4.1363705372950824E-2</v>
      </c>
      <c r="BU15" s="57">
        <f t="shared" si="47"/>
        <v>4.2860796756360946E-2</v>
      </c>
      <c r="BV15" s="58">
        <f t="shared" si="48"/>
        <v>-0.19999999999999948</v>
      </c>
      <c r="BW15" s="57">
        <f t="shared" si="49"/>
        <v>0.16263671402688881</v>
      </c>
      <c r="BX15" s="57">
        <f t="shared" si="50"/>
        <v>0.1651392645688585</v>
      </c>
      <c r="BY15" s="58">
        <f t="shared" si="51"/>
        <v>-0.20000000000000018</v>
      </c>
      <c r="BZ15" s="57">
        <f t="shared" si="52"/>
        <v>4.693293001112503E-4</v>
      </c>
      <c r="CA15" s="57">
        <f t="shared" si="53"/>
        <v>4.0598715210265384E-4</v>
      </c>
      <c r="CB15" s="58">
        <f t="shared" si="54"/>
        <v>0</v>
      </c>
      <c r="CC15" s="57">
        <f t="shared" si="55"/>
        <v>2.4678978586183391E-2</v>
      </c>
      <c r="CD15" s="57">
        <f t="shared" si="56"/>
        <v>2.616511192131412E-2</v>
      </c>
      <c r="CE15" s="58">
        <f t="shared" si="57"/>
        <v>-9.9999999999999742E-2</v>
      </c>
      <c r="CF15" s="57">
        <f t="shared" si="58"/>
        <v>0.24325487981128902</v>
      </c>
      <c r="CG15" s="57">
        <f t="shared" si="59"/>
        <v>0.2539782150873896</v>
      </c>
      <c r="CH15" s="58">
        <f t="shared" si="60"/>
        <v>-1.100000000000001</v>
      </c>
      <c r="CI15" s="52">
        <v>0</v>
      </c>
    </row>
    <row r="16" spans="2:87" ht="13.5" customHeight="1">
      <c r="B16" s="240"/>
      <c r="C16" s="240"/>
      <c r="D16" s="238"/>
      <c r="E16" s="113" t="s">
        <v>69</v>
      </c>
      <c r="F16" s="78" t="s">
        <v>70</v>
      </c>
      <c r="G16" s="168">
        <v>201502695</v>
      </c>
      <c r="H16" s="169">
        <f t="shared" ref="H16" si="64">IFERROR(G16/G25,"-")</f>
        <v>8.3286706249240436E-2</v>
      </c>
      <c r="I16" s="170">
        <v>6675</v>
      </c>
      <c r="J16" s="10">
        <f t="shared" ref="J16" si="65">IFERROR(I16/D15,"-")</f>
        <v>0.41367129400099156</v>
      </c>
      <c r="K16" s="46">
        <f t="shared" si="63"/>
        <v>30187.669662921347</v>
      </c>
      <c r="L16" s="17"/>
      <c r="N16" s="240"/>
      <c r="O16" s="240"/>
      <c r="P16" s="238"/>
      <c r="Q16" s="112" t="s">
        <v>69</v>
      </c>
      <c r="R16" s="61" t="s">
        <v>70</v>
      </c>
      <c r="S16" s="67">
        <v>187854744</v>
      </c>
      <c r="T16" s="12">
        <v>8.2418935303472954E-2</v>
      </c>
      <c r="U16" s="44">
        <v>6184</v>
      </c>
      <c r="V16" s="12">
        <v>0.39927685950413222</v>
      </c>
      <c r="W16" s="44">
        <v>30377.545924967657</v>
      </c>
      <c r="X16" s="51">
        <v>13</v>
      </c>
      <c r="Y16" s="20" t="s">
        <v>101</v>
      </c>
      <c r="Z16" s="57">
        <f t="shared" si="1"/>
        <v>0.17559707947312811</v>
      </c>
      <c r="AA16" s="57">
        <f t="shared" si="2"/>
        <v>0.17260036935003306</v>
      </c>
      <c r="AB16" s="58">
        <f t="shared" si="3"/>
        <v>0.30000000000000027</v>
      </c>
      <c r="AC16" s="57">
        <f t="shared" si="4"/>
        <v>7.7763289050070572E-2</v>
      </c>
      <c r="AD16" s="57">
        <f t="shared" si="5"/>
        <v>7.5871663764000896E-2</v>
      </c>
      <c r="AE16" s="58">
        <f t="shared" si="6"/>
        <v>0.20000000000000018</v>
      </c>
      <c r="AF16" s="57">
        <f t="shared" si="7"/>
        <v>0.16648250876892046</v>
      </c>
      <c r="AG16" s="57">
        <f t="shared" si="8"/>
        <v>0.13792685371096564</v>
      </c>
      <c r="AH16" s="58">
        <f t="shared" si="9"/>
        <v>2.8</v>
      </c>
      <c r="AI16" s="57">
        <f t="shared" si="10"/>
        <v>7.68685706318607E-2</v>
      </c>
      <c r="AJ16" s="57">
        <f t="shared" si="11"/>
        <v>9.2845721613881341E-2</v>
      </c>
      <c r="AK16" s="58">
        <f t="shared" si="12"/>
        <v>-1.6</v>
      </c>
      <c r="AL16" s="57">
        <f t="shared" si="13"/>
        <v>5.8112625199483042E-3</v>
      </c>
      <c r="AM16" s="57">
        <f t="shared" si="14"/>
        <v>1.0837335271766807E-2</v>
      </c>
      <c r="AN16" s="58">
        <f t="shared" si="15"/>
        <v>-0.49999999999999994</v>
      </c>
      <c r="AO16" s="57">
        <f t="shared" si="16"/>
        <v>3.380376562389014E-2</v>
      </c>
      <c r="AP16" s="57">
        <f t="shared" si="17"/>
        <v>3.02709605542077E-2</v>
      </c>
      <c r="AQ16" s="58">
        <f t="shared" si="18"/>
        <v>0.40000000000000036</v>
      </c>
      <c r="AR16" s="57">
        <f t="shared" si="19"/>
        <v>0.1686279275604764</v>
      </c>
      <c r="AS16" s="57">
        <f t="shared" si="20"/>
        <v>0.17872451791164282</v>
      </c>
      <c r="AT16" s="58">
        <f t="shared" si="21"/>
        <v>-0.99999999999999811</v>
      </c>
      <c r="AU16" s="57">
        <f t="shared" si="22"/>
        <v>2.7553271925830845E-4</v>
      </c>
      <c r="AV16" s="57">
        <f t="shared" si="23"/>
        <v>9.7956823887285904E-5</v>
      </c>
      <c r="AW16" s="58">
        <f t="shared" si="24"/>
        <v>0</v>
      </c>
      <c r="AX16" s="57">
        <f t="shared" si="25"/>
        <v>3.092701349912607E-2</v>
      </c>
      <c r="AY16" s="57">
        <f t="shared" si="26"/>
        <v>2.8282210193354588E-2</v>
      </c>
      <c r="AZ16" s="58">
        <f t="shared" si="27"/>
        <v>0.29999999999999993</v>
      </c>
      <c r="BA16" s="57">
        <f t="shared" si="28"/>
        <v>0.26384305015332099</v>
      </c>
      <c r="BB16" s="57">
        <f t="shared" si="29"/>
        <v>0.27254241080625985</v>
      </c>
      <c r="BC16" s="58">
        <f t="shared" si="30"/>
        <v>-0.9000000000000008</v>
      </c>
      <c r="BE16" s="57">
        <f t="shared" si="31"/>
        <v>0.17684201570938243</v>
      </c>
      <c r="BF16" s="57">
        <f t="shared" si="32"/>
        <v>0.18033776271426594</v>
      </c>
      <c r="BG16" s="58">
        <f t="shared" si="33"/>
        <v>-0.30000000000000027</v>
      </c>
      <c r="BH16" s="57">
        <f t="shared" si="34"/>
        <v>8.1073621217677402E-2</v>
      </c>
      <c r="BI16" s="57">
        <f t="shared" si="35"/>
        <v>7.9859713242912564E-2</v>
      </c>
      <c r="BJ16" s="58">
        <f t="shared" si="36"/>
        <v>0.10000000000000009</v>
      </c>
      <c r="BK16" s="57">
        <f t="shared" si="37"/>
        <v>0.15636188168833842</v>
      </c>
      <c r="BL16" s="57">
        <f t="shared" si="38"/>
        <v>0.13688745242690861</v>
      </c>
      <c r="BM16" s="58">
        <f t="shared" si="39"/>
        <v>1.899999999999999</v>
      </c>
      <c r="BN16" s="57">
        <f t="shared" si="40"/>
        <v>0.10109473300292811</v>
      </c>
      <c r="BO16" s="57">
        <f t="shared" si="41"/>
        <v>0.10365059814629948</v>
      </c>
      <c r="BP16" s="58">
        <f t="shared" si="42"/>
        <v>-0.29999999999999888</v>
      </c>
      <c r="BQ16" s="57">
        <f t="shared" si="43"/>
        <v>1.2224141284250343E-2</v>
      </c>
      <c r="BR16" s="57">
        <f t="shared" si="44"/>
        <v>1.0715097983587565E-2</v>
      </c>
      <c r="BS16" s="58">
        <f t="shared" si="45"/>
        <v>0.10000000000000009</v>
      </c>
      <c r="BT16" s="57">
        <f t="shared" si="46"/>
        <v>4.1363705372950824E-2</v>
      </c>
      <c r="BU16" s="57">
        <f t="shared" si="47"/>
        <v>4.2860796756360946E-2</v>
      </c>
      <c r="BV16" s="58">
        <f t="shared" si="48"/>
        <v>-0.19999999999999948</v>
      </c>
      <c r="BW16" s="57">
        <f t="shared" si="49"/>
        <v>0.16263671402688881</v>
      </c>
      <c r="BX16" s="57">
        <f t="shared" si="50"/>
        <v>0.1651392645688585</v>
      </c>
      <c r="BY16" s="58">
        <f t="shared" si="51"/>
        <v>-0.20000000000000018</v>
      </c>
      <c r="BZ16" s="57">
        <f t="shared" si="52"/>
        <v>4.693293001112503E-4</v>
      </c>
      <c r="CA16" s="57">
        <f t="shared" si="53"/>
        <v>4.0598715210265384E-4</v>
      </c>
      <c r="CB16" s="58">
        <f t="shared" si="54"/>
        <v>0</v>
      </c>
      <c r="CC16" s="57">
        <f t="shared" si="55"/>
        <v>2.4678978586183391E-2</v>
      </c>
      <c r="CD16" s="57">
        <f t="shared" si="56"/>
        <v>2.616511192131412E-2</v>
      </c>
      <c r="CE16" s="58">
        <f t="shared" si="57"/>
        <v>-9.9999999999999742E-2</v>
      </c>
      <c r="CF16" s="57">
        <f t="shared" si="58"/>
        <v>0.24325487981128902</v>
      </c>
      <c r="CG16" s="57">
        <f t="shared" si="59"/>
        <v>0.2539782150873896</v>
      </c>
      <c r="CH16" s="58">
        <f t="shared" si="60"/>
        <v>-1.100000000000001</v>
      </c>
      <c r="CI16" s="52">
        <v>0</v>
      </c>
    </row>
    <row r="17" spans="2:87" ht="13.5" customHeight="1">
      <c r="B17" s="240"/>
      <c r="C17" s="240"/>
      <c r="D17" s="238"/>
      <c r="E17" s="113" t="s">
        <v>71</v>
      </c>
      <c r="F17" s="79" t="s">
        <v>72</v>
      </c>
      <c r="G17" s="168">
        <v>380466446</v>
      </c>
      <c r="H17" s="169">
        <f t="shared" ref="H17" si="66">IFERROR(G17/G25,"-")</f>
        <v>0.15725743581590557</v>
      </c>
      <c r="I17" s="170">
        <v>9633</v>
      </c>
      <c r="J17" s="10">
        <f t="shared" ref="J17" si="67">IFERROR(I17/D15,"-")</f>
        <v>0.59698810114030743</v>
      </c>
      <c r="K17" s="46">
        <f t="shared" si="63"/>
        <v>39496.153430914565</v>
      </c>
      <c r="L17" s="17"/>
      <c r="N17" s="240"/>
      <c r="O17" s="240"/>
      <c r="P17" s="238"/>
      <c r="Q17" s="112" t="s">
        <v>71</v>
      </c>
      <c r="R17" s="61" t="s">
        <v>72</v>
      </c>
      <c r="S17" s="67">
        <v>309736720</v>
      </c>
      <c r="T17" s="12">
        <v>0.13589313819399695</v>
      </c>
      <c r="U17" s="44">
        <v>9220</v>
      </c>
      <c r="V17" s="12">
        <v>0.59529958677685946</v>
      </c>
      <c r="W17" s="44">
        <v>33594.004338394792</v>
      </c>
      <c r="X17" s="51">
        <v>14</v>
      </c>
      <c r="Y17" s="20" t="s">
        <v>102</v>
      </c>
      <c r="Z17" s="57">
        <f t="shared" si="1"/>
        <v>0.16854306658723756</v>
      </c>
      <c r="AA17" s="57">
        <f t="shared" si="2"/>
        <v>0.18021230557118151</v>
      </c>
      <c r="AB17" s="58">
        <f t="shared" si="3"/>
        <v>-1.0999999999999983</v>
      </c>
      <c r="AC17" s="57">
        <f t="shared" si="4"/>
        <v>8.3443769712184479E-2</v>
      </c>
      <c r="AD17" s="57">
        <f t="shared" si="5"/>
        <v>8.4128870847050674E-2</v>
      </c>
      <c r="AE17" s="58">
        <f t="shared" si="6"/>
        <v>-0.10000000000000009</v>
      </c>
      <c r="AF17" s="57">
        <f t="shared" si="7"/>
        <v>0.16368858418793805</v>
      </c>
      <c r="AG17" s="57">
        <f t="shared" si="8"/>
        <v>0.14553839539659252</v>
      </c>
      <c r="AH17" s="58">
        <f t="shared" si="9"/>
        <v>1.8000000000000016</v>
      </c>
      <c r="AI17" s="57">
        <f t="shared" si="10"/>
        <v>7.253669135681283E-2</v>
      </c>
      <c r="AJ17" s="57">
        <f t="shared" si="11"/>
        <v>9.119717034517226E-2</v>
      </c>
      <c r="AK17" s="58">
        <f t="shared" si="12"/>
        <v>-1.8000000000000003</v>
      </c>
      <c r="AL17" s="57">
        <f t="shared" si="13"/>
        <v>1.5656627930576841E-2</v>
      </c>
      <c r="AM17" s="57">
        <f t="shared" si="14"/>
        <v>7.3897650699083018E-3</v>
      </c>
      <c r="AN17" s="58">
        <f t="shared" si="15"/>
        <v>0.90000000000000013</v>
      </c>
      <c r="AO17" s="57">
        <f t="shared" si="16"/>
        <v>4.2792538606830473E-2</v>
      </c>
      <c r="AP17" s="57">
        <f t="shared" si="17"/>
        <v>2.8009297513774317E-2</v>
      </c>
      <c r="AQ17" s="58">
        <f t="shared" si="18"/>
        <v>1.4999999999999996</v>
      </c>
      <c r="AR17" s="57">
        <f t="shared" si="19"/>
        <v>0.15221981317065578</v>
      </c>
      <c r="AS17" s="57">
        <f t="shared" si="20"/>
        <v>0.15064396427612134</v>
      </c>
      <c r="AT17" s="58">
        <f t="shared" si="21"/>
        <v>0.10000000000000009</v>
      </c>
      <c r="AU17" s="57">
        <f t="shared" si="22"/>
        <v>7.0230959891445514E-5</v>
      </c>
      <c r="AV17" s="57">
        <f t="shared" si="23"/>
        <v>8.6663586538277142E-5</v>
      </c>
      <c r="AW17" s="58">
        <f t="shared" si="24"/>
        <v>0</v>
      </c>
      <c r="AX17" s="57">
        <f t="shared" si="25"/>
        <v>2.8055543777025484E-2</v>
      </c>
      <c r="AY17" s="57">
        <f t="shared" si="26"/>
        <v>3.3131737681146439E-2</v>
      </c>
      <c r="AZ17" s="58">
        <f t="shared" si="27"/>
        <v>-0.50000000000000011</v>
      </c>
      <c r="BA17" s="57">
        <f t="shared" si="28"/>
        <v>0.2729931337108471</v>
      </c>
      <c r="BB17" s="57">
        <f t="shared" si="29"/>
        <v>0.27966182971251435</v>
      </c>
      <c r="BC17" s="58">
        <f t="shared" si="30"/>
        <v>-0.70000000000000062</v>
      </c>
      <c r="BE17" s="57">
        <f t="shared" si="31"/>
        <v>0.17684201570938243</v>
      </c>
      <c r="BF17" s="57">
        <f t="shared" si="32"/>
        <v>0.18033776271426594</v>
      </c>
      <c r="BG17" s="58">
        <f t="shared" si="33"/>
        <v>-0.30000000000000027</v>
      </c>
      <c r="BH17" s="57">
        <f t="shared" si="34"/>
        <v>8.1073621217677402E-2</v>
      </c>
      <c r="BI17" s="57">
        <f t="shared" si="35"/>
        <v>7.9859713242912564E-2</v>
      </c>
      <c r="BJ17" s="58">
        <f t="shared" si="36"/>
        <v>0.10000000000000009</v>
      </c>
      <c r="BK17" s="57">
        <f t="shared" si="37"/>
        <v>0.15636188168833842</v>
      </c>
      <c r="BL17" s="57">
        <f t="shared" si="38"/>
        <v>0.13688745242690861</v>
      </c>
      <c r="BM17" s="58">
        <f t="shared" si="39"/>
        <v>1.899999999999999</v>
      </c>
      <c r="BN17" s="57">
        <f t="shared" si="40"/>
        <v>0.10109473300292811</v>
      </c>
      <c r="BO17" s="57">
        <f t="shared" si="41"/>
        <v>0.10365059814629948</v>
      </c>
      <c r="BP17" s="58">
        <f t="shared" si="42"/>
        <v>-0.29999999999999888</v>
      </c>
      <c r="BQ17" s="57">
        <f t="shared" si="43"/>
        <v>1.2224141284250343E-2</v>
      </c>
      <c r="BR17" s="57">
        <f t="shared" si="44"/>
        <v>1.0715097983587565E-2</v>
      </c>
      <c r="BS17" s="58">
        <f t="shared" si="45"/>
        <v>0.10000000000000009</v>
      </c>
      <c r="BT17" s="57">
        <f t="shared" si="46"/>
        <v>4.1363705372950824E-2</v>
      </c>
      <c r="BU17" s="57">
        <f t="shared" si="47"/>
        <v>4.2860796756360946E-2</v>
      </c>
      <c r="BV17" s="58">
        <f t="shared" si="48"/>
        <v>-0.19999999999999948</v>
      </c>
      <c r="BW17" s="57">
        <f t="shared" si="49"/>
        <v>0.16263671402688881</v>
      </c>
      <c r="BX17" s="57">
        <f t="shared" si="50"/>
        <v>0.1651392645688585</v>
      </c>
      <c r="BY17" s="58">
        <f t="shared" si="51"/>
        <v>-0.20000000000000018</v>
      </c>
      <c r="BZ17" s="57">
        <f t="shared" si="52"/>
        <v>4.693293001112503E-4</v>
      </c>
      <c r="CA17" s="57">
        <f t="shared" si="53"/>
        <v>4.0598715210265384E-4</v>
      </c>
      <c r="CB17" s="58">
        <f t="shared" si="54"/>
        <v>0</v>
      </c>
      <c r="CC17" s="57">
        <f t="shared" si="55"/>
        <v>2.4678978586183391E-2</v>
      </c>
      <c r="CD17" s="57">
        <f t="shared" si="56"/>
        <v>2.616511192131412E-2</v>
      </c>
      <c r="CE17" s="58">
        <f t="shared" si="57"/>
        <v>-9.9999999999999742E-2</v>
      </c>
      <c r="CF17" s="57">
        <f t="shared" si="58"/>
        <v>0.24325487981128902</v>
      </c>
      <c r="CG17" s="57">
        <f t="shared" si="59"/>
        <v>0.2539782150873896</v>
      </c>
      <c r="CH17" s="58">
        <f t="shared" si="60"/>
        <v>-1.100000000000001</v>
      </c>
      <c r="CI17" s="52">
        <v>0</v>
      </c>
    </row>
    <row r="18" spans="2:87" ht="13.5" customHeight="1">
      <c r="B18" s="240"/>
      <c r="C18" s="240"/>
      <c r="D18" s="238"/>
      <c r="E18" s="113" t="s">
        <v>73</v>
      </c>
      <c r="F18" s="79" t="s">
        <v>74</v>
      </c>
      <c r="G18" s="168">
        <v>236248931</v>
      </c>
      <c r="H18" s="169">
        <f t="shared" ref="H18" si="68">IFERROR(G18/G25,"-")</f>
        <v>9.7648298539600525E-2</v>
      </c>
      <c r="I18" s="170">
        <v>3402</v>
      </c>
      <c r="J18" s="10">
        <f t="shared" ref="J18" si="69">IFERROR(I18/D15,"-")</f>
        <v>0.2108329201784829</v>
      </c>
      <c r="K18" s="46">
        <f t="shared" si="63"/>
        <v>69444.130217519109</v>
      </c>
      <c r="L18" s="17"/>
      <c r="N18" s="240"/>
      <c r="O18" s="240"/>
      <c r="P18" s="238"/>
      <c r="Q18" s="112" t="s">
        <v>73</v>
      </c>
      <c r="R18" s="61" t="s">
        <v>74</v>
      </c>
      <c r="S18" s="67">
        <v>234532176</v>
      </c>
      <c r="T18" s="12">
        <v>0.10289807874283299</v>
      </c>
      <c r="U18" s="44">
        <v>3230</v>
      </c>
      <c r="V18" s="12">
        <v>0.20854855371900827</v>
      </c>
      <c r="W18" s="44">
        <v>72610.580804953555</v>
      </c>
      <c r="X18" s="51">
        <v>15</v>
      </c>
      <c r="Y18" s="20" t="s">
        <v>103</v>
      </c>
      <c r="Z18" s="57">
        <f t="shared" si="1"/>
        <v>0.17778567759111652</v>
      </c>
      <c r="AA18" s="57">
        <f t="shared" si="2"/>
        <v>0.18216810091953511</v>
      </c>
      <c r="AB18" s="58">
        <f t="shared" si="3"/>
        <v>-0.40000000000000036</v>
      </c>
      <c r="AC18" s="57">
        <f t="shared" si="4"/>
        <v>8.3187243084630491E-2</v>
      </c>
      <c r="AD18" s="57">
        <f t="shared" si="5"/>
        <v>8.0660221606409135E-2</v>
      </c>
      <c r="AE18" s="58">
        <f t="shared" si="6"/>
        <v>0.20000000000000018</v>
      </c>
      <c r="AF18" s="57">
        <f t="shared" si="7"/>
        <v>0.1556779977888603</v>
      </c>
      <c r="AG18" s="57">
        <f t="shared" si="8"/>
        <v>0.13398186802395062</v>
      </c>
      <c r="AH18" s="58">
        <f t="shared" si="9"/>
        <v>2.1999999999999993</v>
      </c>
      <c r="AI18" s="57">
        <f t="shared" si="10"/>
        <v>9.0661368711131729E-2</v>
      </c>
      <c r="AJ18" s="57">
        <f t="shared" si="11"/>
        <v>9.1153802156658303E-2</v>
      </c>
      <c r="AK18" s="58">
        <f t="shared" si="12"/>
        <v>0</v>
      </c>
      <c r="AL18" s="57">
        <f t="shared" si="13"/>
        <v>1.1264702767117685E-2</v>
      </c>
      <c r="AM18" s="57">
        <f t="shared" si="14"/>
        <v>8.4956328924658663E-3</v>
      </c>
      <c r="AN18" s="58">
        <f t="shared" si="15"/>
        <v>0.29999999999999993</v>
      </c>
      <c r="AO18" s="57">
        <f t="shared" si="16"/>
        <v>3.6045984663374296E-2</v>
      </c>
      <c r="AP18" s="57">
        <f t="shared" si="17"/>
        <v>2.9878891545645436E-2</v>
      </c>
      <c r="AQ18" s="58">
        <f t="shared" si="18"/>
        <v>0.59999999999999987</v>
      </c>
      <c r="AR18" s="57">
        <f t="shared" si="19"/>
        <v>0.15284124586441183</v>
      </c>
      <c r="AS18" s="57">
        <f t="shared" si="20"/>
        <v>0.1754358748362832</v>
      </c>
      <c r="AT18" s="58">
        <f t="shared" si="21"/>
        <v>-2.1999999999999993</v>
      </c>
      <c r="AU18" s="57">
        <f t="shared" si="22"/>
        <v>3.6092271047776143E-4</v>
      </c>
      <c r="AV18" s="57">
        <f t="shared" si="23"/>
        <v>2.3226800065299458E-4</v>
      </c>
      <c r="AW18" s="58">
        <f t="shared" si="24"/>
        <v>0</v>
      </c>
      <c r="AX18" s="57">
        <f t="shared" si="25"/>
        <v>3.1441814703311699E-2</v>
      </c>
      <c r="AY18" s="57">
        <f t="shared" si="26"/>
        <v>3.1810508944680876E-2</v>
      </c>
      <c r="AZ18" s="58">
        <f t="shared" si="27"/>
        <v>-0.10000000000000009</v>
      </c>
      <c r="BA18" s="57">
        <f t="shared" si="28"/>
        <v>0.26073304211556769</v>
      </c>
      <c r="BB18" s="57">
        <f t="shared" si="29"/>
        <v>0.26618283107371848</v>
      </c>
      <c r="BC18" s="58">
        <f t="shared" si="30"/>
        <v>-0.50000000000000044</v>
      </c>
      <c r="BE18" s="57">
        <f t="shared" si="31"/>
        <v>0.17684201570938243</v>
      </c>
      <c r="BF18" s="57">
        <f t="shared" si="32"/>
        <v>0.18033776271426594</v>
      </c>
      <c r="BG18" s="58">
        <f t="shared" si="33"/>
        <v>-0.30000000000000027</v>
      </c>
      <c r="BH18" s="57">
        <f t="shared" si="34"/>
        <v>8.1073621217677402E-2</v>
      </c>
      <c r="BI18" s="57">
        <f t="shared" si="35"/>
        <v>7.9859713242912564E-2</v>
      </c>
      <c r="BJ18" s="58">
        <f t="shared" si="36"/>
        <v>0.10000000000000009</v>
      </c>
      <c r="BK18" s="57">
        <f t="shared" si="37"/>
        <v>0.15636188168833842</v>
      </c>
      <c r="BL18" s="57">
        <f t="shared" si="38"/>
        <v>0.13688745242690861</v>
      </c>
      <c r="BM18" s="58">
        <f t="shared" si="39"/>
        <v>1.899999999999999</v>
      </c>
      <c r="BN18" s="57">
        <f t="shared" si="40"/>
        <v>0.10109473300292811</v>
      </c>
      <c r="BO18" s="57">
        <f t="shared" si="41"/>
        <v>0.10365059814629948</v>
      </c>
      <c r="BP18" s="58">
        <f t="shared" si="42"/>
        <v>-0.29999999999999888</v>
      </c>
      <c r="BQ18" s="57">
        <f t="shared" si="43"/>
        <v>1.2224141284250343E-2</v>
      </c>
      <c r="BR18" s="57">
        <f t="shared" si="44"/>
        <v>1.0715097983587565E-2</v>
      </c>
      <c r="BS18" s="58">
        <f t="shared" si="45"/>
        <v>0.10000000000000009</v>
      </c>
      <c r="BT18" s="57">
        <f t="shared" si="46"/>
        <v>4.1363705372950824E-2</v>
      </c>
      <c r="BU18" s="57">
        <f t="shared" si="47"/>
        <v>4.2860796756360946E-2</v>
      </c>
      <c r="BV18" s="58">
        <f t="shared" si="48"/>
        <v>-0.19999999999999948</v>
      </c>
      <c r="BW18" s="57">
        <f t="shared" si="49"/>
        <v>0.16263671402688881</v>
      </c>
      <c r="BX18" s="57">
        <f t="shared" si="50"/>
        <v>0.1651392645688585</v>
      </c>
      <c r="BY18" s="58">
        <f t="shared" si="51"/>
        <v>-0.20000000000000018</v>
      </c>
      <c r="BZ18" s="57">
        <f t="shared" si="52"/>
        <v>4.693293001112503E-4</v>
      </c>
      <c r="CA18" s="57">
        <f t="shared" si="53"/>
        <v>4.0598715210265384E-4</v>
      </c>
      <c r="CB18" s="58">
        <f t="shared" si="54"/>
        <v>0</v>
      </c>
      <c r="CC18" s="57">
        <f t="shared" si="55"/>
        <v>2.4678978586183391E-2</v>
      </c>
      <c r="CD18" s="57">
        <f t="shared" si="56"/>
        <v>2.616511192131412E-2</v>
      </c>
      <c r="CE18" s="58">
        <f t="shared" si="57"/>
        <v>-9.9999999999999742E-2</v>
      </c>
      <c r="CF18" s="57">
        <f t="shared" si="58"/>
        <v>0.24325487981128902</v>
      </c>
      <c r="CG18" s="57">
        <f t="shared" si="59"/>
        <v>0.2539782150873896</v>
      </c>
      <c r="CH18" s="58">
        <f t="shared" si="60"/>
        <v>-1.100000000000001</v>
      </c>
      <c r="CI18" s="52">
        <v>0</v>
      </c>
    </row>
    <row r="19" spans="2:87" ht="13.5" customHeight="1">
      <c r="B19" s="240"/>
      <c r="C19" s="240"/>
      <c r="D19" s="238"/>
      <c r="E19" s="113" t="s">
        <v>75</v>
      </c>
      <c r="F19" s="79" t="s">
        <v>76</v>
      </c>
      <c r="G19" s="168">
        <v>39008233</v>
      </c>
      <c r="H19" s="169">
        <f t="shared" ref="H19" si="70">IFERROR(G19/G25,"-")</f>
        <v>1.6123194993361883E-2</v>
      </c>
      <c r="I19" s="170">
        <v>47</v>
      </c>
      <c r="J19" s="10">
        <f t="shared" ref="J19" si="71">IFERROR(I19/D15,"-")</f>
        <v>2.9127416955875064E-3</v>
      </c>
      <c r="K19" s="46">
        <f t="shared" si="63"/>
        <v>829962.40425531915</v>
      </c>
      <c r="L19" s="17"/>
      <c r="N19" s="240"/>
      <c r="O19" s="240"/>
      <c r="P19" s="238"/>
      <c r="Q19" s="112" t="s">
        <v>75</v>
      </c>
      <c r="R19" s="61" t="s">
        <v>76</v>
      </c>
      <c r="S19" s="67">
        <v>24855792</v>
      </c>
      <c r="T19" s="12">
        <v>1.0905169968795574E-2</v>
      </c>
      <c r="U19" s="44">
        <v>53</v>
      </c>
      <c r="V19" s="12">
        <v>3.4220041322314048E-3</v>
      </c>
      <c r="W19" s="44">
        <v>468977.20754716982</v>
      </c>
      <c r="X19" s="51">
        <v>16</v>
      </c>
      <c r="Y19" s="20" t="s">
        <v>54</v>
      </c>
      <c r="Z19" s="57">
        <f t="shared" si="1"/>
        <v>0.16443990366769448</v>
      </c>
      <c r="AA19" s="57">
        <f t="shared" si="2"/>
        <v>0.17030638457891836</v>
      </c>
      <c r="AB19" s="58">
        <f t="shared" si="3"/>
        <v>-0.60000000000000053</v>
      </c>
      <c r="AC19" s="57">
        <f t="shared" si="4"/>
        <v>9.9104883978132233E-2</v>
      </c>
      <c r="AD19" s="57">
        <f t="shared" si="5"/>
        <v>8.8925978533037742E-2</v>
      </c>
      <c r="AE19" s="58">
        <f t="shared" si="6"/>
        <v>1.0000000000000009</v>
      </c>
      <c r="AF19" s="57">
        <f t="shared" si="7"/>
        <v>0.16485656406405771</v>
      </c>
      <c r="AG19" s="57">
        <f t="shared" si="8"/>
        <v>0.14889236484364457</v>
      </c>
      <c r="AH19" s="58">
        <f t="shared" si="9"/>
        <v>1.6000000000000014</v>
      </c>
      <c r="AI19" s="57">
        <f t="shared" si="10"/>
        <v>9.3919740136451435E-2</v>
      </c>
      <c r="AJ19" s="57">
        <f t="shared" si="11"/>
        <v>0.10811170132063326</v>
      </c>
      <c r="AK19" s="58">
        <f t="shared" si="12"/>
        <v>-1.4</v>
      </c>
      <c r="AL19" s="57">
        <f t="shared" si="13"/>
        <v>1.7528312537533355E-2</v>
      </c>
      <c r="AM19" s="57">
        <f t="shared" si="14"/>
        <v>1.1899360450792566E-2</v>
      </c>
      <c r="AN19" s="58">
        <f t="shared" si="15"/>
        <v>0.59999999999999987</v>
      </c>
      <c r="AO19" s="57">
        <f t="shared" si="16"/>
        <v>4.3385669976572602E-2</v>
      </c>
      <c r="AP19" s="57">
        <f t="shared" si="17"/>
        <v>5.0966345884640073E-2</v>
      </c>
      <c r="AQ19" s="58">
        <f t="shared" si="18"/>
        <v>-0.8</v>
      </c>
      <c r="AR19" s="57">
        <f t="shared" si="19"/>
        <v>0.16476482862045841</v>
      </c>
      <c r="AS19" s="57">
        <f t="shared" si="20"/>
        <v>0.14983608074526783</v>
      </c>
      <c r="AT19" s="58">
        <f t="shared" si="21"/>
        <v>1.5000000000000013</v>
      </c>
      <c r="AU19" s="57">
        <f t="shared" si="22"/>
        <v>2.0748355290580771E-4</v>
      </c>
      <c r="AV19" s="57">
        <f t="shared" si="23"/>
        <v>6.7964209506816704E-4</v>
      </c>
      <c r="AW19" s="58">
        <f t="shared" si="24"/>
        <v>-0.1</v>
      </c>
      <c r="AX19" s="57">
        <f t="shared" si="25"/>
        <v>2.3988314383378517E-2</v>
      </c>
      <c r="AY19" s="57">
        <f t="shared" si="26"/>
        <v>2.4297242708306802E-2</v>
      </c>
      <c r="AZ19" s="58">
        <f t="shared" si="27"/>
        <v>0</v>
      </c>
      <c r="BA19" s="57">
        <f t="shared" si="28"/>
        <v>0.22780429908281541</v>
      </c>
      <c r="BB19" s="57">
        <f t="shared" si="29"/>
        <v>0.24608489883969062</v>
      </c>
      <c r="BC19" s="58">
        <f t="shared" si="30"/>
        <v>-1.7999999999999989</v>
      </c>
      <c r="BE19" s="57">
        <f t="shared" si="31"/>
        <v>0.17684201570938243</v>
      </c>
      <c r="BF19" s="57">
        <f t="shared" si="32"/>
        <v>0.18033776271426594</v>
      </c>
      <c r="BG19" s="58">
        <f t="shared" si="33"/>
        <v>-0.30000000000000027</v>
      </c>
      <c r="BH19" s="57">
        <f t="shared" si="34"/>
        <v>8.1073621217677402E-2</v>
      </c>
      <c r="BI19" s="57">
        <f t="shared" si="35"/>
        <v>7.9859713242912564E-2</v>
      </c>
      <c r="BJ19" s="58">
        <f t="shared" si="36"/>
        <v>0.10000000000000009</v>
      </c>
      <c r="BK19" s="57">
        <f t="shared" si="37"/>
        <v>0.15636188168833842</v>
      </c>
      <c r="BL19" s="57">
        <f t="shared" si="38"/>
        <v>0.13688745242690861</v>
      </c>
      <c r="BM19" s="58">
        <f t="shared" si="39"/>
        <v>1.899999999999999</v>
      </c>
      <c r="BN19" s="57">
        <f t="shared" si="40"/>
        <v>0.10109473300292811</v>
      </c>
      <c r="BO19" s="57">
        <f t="shared" si="41"/>
        <v>0.10365059814629948</v>
      </c>
      <c r="BP19" s="58">
        <f t="shared" si="42"/>
        <v>-0.29999999999999888</v>
      </c>
      <c r="BQ19" s="57">
        <f t="shared" si="43"/>
        <v>1.2224141284250343E-2</v>
      </c>
      <c r="BR19" s="57">
        <f t="shared" si="44"/>
        <v>1.0715097983587565E-2</v>
      </c>
      <c r="BS19" s="58">
        <f t="shared" si="45"/>
        <v>0.10000000000000009</v>
      </c>
      <c r="BT19" s="57">
        <f t="shared" si="46"/>
        <v>4.1363705372950824E-2</v>
      </c>
      <c r="BU19" s="57">
        <f t="shared" si="47"/>
        <v>4.2860796756360946E-2</v>
      </c>
      <c r="BV19" s="58">
        <f t="shared" si="48"/>
        <v>-0.19999999999999948</v>
      </c>
      <c r="BW19" s="57">
        <f t="shared" si="49"/>
        <v>0.16263671402688881</v>
      </c>
      <c r="BX19" s="57">
        <f t="shared" si="50"/>
        <v>0.1651392645688585</v>
      </c>
      <c r="BY19" s="58">
        <f t="shared" si="51"/>
        <v>-0.20000000000000018</v>
      </c>
      <c r="BZ19" s="57">
        <f t="shared" si="52"/>
        <v>4.693293001112503E-4</v>
      </c>
      <c r="CA19" s="57">
        <f t="shared" si="53"/>
        <v>4.0598715210265384E-4</v>
      </c>
      <c r="CB19" s="58">
        <f t="shared" si="54"/>
        <v>0</v>
      </c>
      <c r="CC19" s="57">
        <f t="shared" si="55"/>
        <v>2.4678978586183391E-2</v>
      </c>
      <c r="CD19" s="57">
        <f t="shared" si="56"/>
        <v>2.616511192131412E-2</v>
      </c>
      <c r="CE19" s="58">
        <f t="shared" si="57"/>
        <v>-9.9999999999999742E-2</v>
      </c>
      <c r="CF19" s="57">
        <f t="shared" si="58"/>
        <v>0.24325487981128902</v>
      </c>
      <c r="CG19" s="57">
        <f t="shared" si="59"/>
        <v>0.2539782150873896</v>
      </c>
      <c r="CH19" s="58">
        <f t="shared" si="60"/>
        <v>-1.100000000000001</v>
      </c>
      <c r="CI19" s="52">
        <v>0</v>
      </c>
    </row>
    <row r="20" spans="2:87" ht="13.5" customHeight="1">
      <c r="B20" s="240"/>
      <c r="C20" s="240"/>
      <c r="D20" s="238"/>
      <c r="E20" s="113" t="s">
        <v>77</v>
      </c>
      <c r="F20" s="79" t="s">
        <v>78</v>
      </c>
      <c r="G20" s="168">
        <v>102875324</v>
      </c>
      <c r="H20" s="169">
        <f t="shared" ref="H20" si="72">IFERROR(G20/G25,"-")</f>
        <v>4.2521252086893599E-2</v>
      </c>
      <c r="I20" s="170">
        <v>492</v>
      </c>
      <c r="J20" s="10">
        <f t="shared" ref="J20" si="73">IFERROR(I20/D15,"-")</f>
        <v>3.0490827962320277E-2</v>
      </c>
      <c r="K20" s="46">
        <f t="shared" si="63"/>
        <v>209096.18699186991</v>
      </c>
      <c r="L20" s="17"/>
      <c r="N20" s="240"/>
      <c r="O20" s="240"/>
      <c r="P20" s="238"/>
      <c r="Q20" s="112" t="s">
        <v>77</v>
      </c>
      <c r="R20" s="61" t="s">
        <v>78</v>
      </c>
      <c r="S20" s="67">
        <v>119448035</v>
      </c>
      <c r="T20" s="12">
        <v>5.2406341512418624E-2</v>
      </c>
      <c r="U20" s="44">
        <v>457</v>
      </c>
      <c r="V20" s="12">
        <v>2.9506714876033058E-2</v>
      </c>
      <c r="W20" s="44">
        <v>261374.25601750548</v>
      </c>
      <c r="X20" s="51">
        <v>17</v>
      </c>
      <c r="Y20" s="20" t="s">
        <v>104</v>
      </c>
      <c r="Z20" s="57">
        <f t="shared" si="1"/>
        <v>0.15838245091643924</v>
      </c>
      <c r="AA20" s="57">
        <f t="shared" si="2"/>
        <v>0.15801299175830202</v>
      </c>
      <c r="AB20" s="58">
        <f t="shared" si="3"/>
        <v>0</v>
      </c>
      <c r="AC20" s="57">
        <f t="shared" si="4"/>
        <v>7.9947543516072944E-2</v>
      </c>
      <c r="AD20" s="57">
        <f t="shared" si="5"/>
        <v>7.6325128375843418E-2</v>
      </c>
      <c r="AE20" s="58">
        <f t="shared" si="6"/>
        <v>0.40000000000000036</v>
      </c>
      <c r="AF20" s="57">
        <f t="shared" si="7"/>
        <v>0.14969716772987335</v>
      </c>
      <c r="AG20" s="57">
        <f t="shared" si="8"/>
        <v>0.12679015155967363</v>
      </c>
      <c r="AH20" s="58">
        <f t="shared" si="9"/>
        <v>2.2999999999999994</v>
      </c>
      <c r="AI20" s="57">
        <f t="shared" si="10"/>
        <v>0.13863739293091548</v>
      </c>
      <c r="AJ20" s="57">
        <f t="shared" si="11"/>
        <v>0.14455465522822097</v>
      </c>
      <c r="AK20" s="58">
        <f t="shared" si="12"/>
        <v>-0.59999999999999776</v>
      </c>
      <c r="AL20" s="57">
        <f t="shared" si="13"/>
        <v>1.3225784286092883E-2</v>
      </c>
      <c r="AM20" s="57">
        <f t="shared" si="14"/>
        <v>1.1749996544168455E-2</v>
      </c>
      <c r="AN20" s="58">
        <f t="shared" si="15"/>
        <v>9.9999999999999922E-2</v>
      </c>
      <c r="AO20" s="57">
        <f t="shared" si="16"/>
        <v>5.3988514188198299E-2</v>
      </c>
      <c r="AP20" s="57">
        <f t="shared" si="17"/>
        <v>5.6148269249557368E-2</v>
      </c>
      <c r="AQ20" s="58">
        <f t="shared" si="18"/>
        <v>-0.20000000000000018</v>
      </c>
      <c r="AR20" s="57">
        <f t="shared" si="19"/>
        <v>0.16306689727464713</v>
      </c>
      <c r="AS20" s="57">
        <f t="shared" si="20"/>
        <v>0.15487295916636445</v>
      </c>
      <c r="AT20" s="58">
        <f t="shared" si="21"/>
        <v>0.80000000000000071</v>
      </c>
      <c r="AU20" s="57">
        <f t="shared" si="22"/>
        <v>7.5347675299803772E-4</v>
      </c>
      <c r="AV20" s="57">
        <f t="shared" si="23"/>
        <v>7.1117270577164104E-4</v>
      </c>
      <c r="AW20" s="58">
        <f t="shared" si="24"/>
        <v>0</v>
      </c>
      <c r="AX20" s="57">
        <f t="shared" si="25"/>
        <v>2.8765001876532185E-2</v>
      </c>
      <c r="AY20" s="57">
        <f t="shared" si="26"/>
        <v>2.9388037373642102E-2</v>
      </c>
      <c r="AZ20" s="58">
        <f t="shared" si="27"/>
        <v>0</v>
      </c>
      <c r="BA20" s="57">
        <f t="shared" si="28"/>
        <v>0.21353577052823047</v>
      </c>
      <c r="BB20" s="57">
        <f t="shared" si="29"/>
        <v>0.24144663803845595</v>
      </c>
      <c r="BC20" s="58">
        <f t="shared" si="30"/>
        <v>-2.6999999999999997</v>
      </c>
      <c r="BE20" s="57">
        <f t="shared" si="31"/>
        <v>0.17684201570938243</v>
      </c>
      <c r="BF20" s="57">
        <f t="shared" si="32"/>
        <v>0.18033776271426594</v>
      </c>
      <c r="BG20" s="58">
        <f t="shared" si="33"/>
        <v>-0.30000000000000027</v>
      </c>
      <c r="BH20" s="57">
        <f t="shared" si="34"/>
        <v>8.1073621217677402E-2</v>
      </c>
      <c r="BI20" s="57">
        <f t="shared" si="35"/>
        <v>7.9859713242912564E-2</v>
      </c>
      <c r="BJ20" s="58">
        <f t="shared" si="36"/>
        <v>0.10000000000000009</v>
      </c>
      <c r="BK20" s="57">
        <f t="shared" si="37"/>
        <v>0.15636188168833842</v>
      </c>
      <c r="BL20" s="57">
        <f t="shared" si="38"/>
        <v>0.13688745242690861</v>
      </c>
      <c r="BM20" s="58">
        <f t="shared" si="39"/>
        <v>1.899999999999999</v>
      </c>
      <c r="BN20" s="57">
        <f t="shared" si="40"/>
        <v>0.10109473300292811</v>
      </c>
      <c r="BO20" s="57">
        <f t="shared" si="41"/>
        <v>0.10365059814629948</v>
      </c>
      <c r="BP20" s="58">
        <f t="shared" si="42"/>
        <v>-0.29999999999999888</v>
      </c>
      <c r="BQ20" s="57">
        <f t="shared" si="43"/>
        <v>1.2224141284250343E-2</v>
      </c>
      <c r="BR20" s="57">
        <f t="shared" si="44"/>
        <v>1.0715097983587565E-2</v>
      </c>
      <c r="BS20" s="58">
        <f t="shared" si="45"/>
        <v>0.10000000000000009</v>
      </c>
      <c r="BT20" s="57">
        <f t="shared" si="46"/>
        <v>4.1363705372950824E-2</v>
      </c>
      <c r="BU20" s="57">
        <f t="shared" si="47"/>
        <v>4.2860796756360946E-2</v>
      </c>
      <c r="BV20" s="58">
        <f t="shared" si="48"/>
        <v>-0.19999999999999948</v>
      </c>
      <c r="BW20" s="57">
        <f t="shared" si="49"/>
        <v>0.16263671402688881</v>
      </c>
      <c r="BX20" s="57">
        <f t="shared" si="50"/>
        <v>0.1651392645688585</v>
      </c>
      <c r="BY20" s="58">
        <f t="shared" si="51"/>
        <v>-0.20000000000000018</v>
      </c>
      <c r="BZ20" s="57">
        <f t="shared" si="52"/>
        <v>4.693293001112503E-4</v>
      </c>
      <c r="CA20" s="57">
        <f t="shared" si="53"/>
        <v>4.0598715210265384E-4</v>
      </c>
      <c r="CB20" s="58">
        <f t="shared" si="54"/>
        <v>0</v>
      </c>
      <c r="CC20" s="57">
        <f t="shared" si="55"/>
        <v>2.4678978586183391E-2</v>
      </c>
      <c r="CD20" s="57">
        <f t="shared" si="56"/>
        <v>2.616511192131412E-2</v>
      </c>
      <c r="CE20" s="58">
        <f t="shared" si="57"/>
        <v>-9.9999999999999742E-2</v>
      </c>
      <c r="CF20" s="57">
        <f t="shared" si="58"/>
        <v>0.24325487981128902</v>
      </c>
      <c r="CG20" s="57">
        <f t="shared" si="59"/>
        <v>0.2539782150873896</v>
      </c>
      <c r="CH20" s="58">
        <f t="shared" si="60"/>
        <v>-1.100000000000001</v>
      </c>
      <c r="CI20" s="52">
        <v>0</v>
      </c>
    </row>
    <row r="21" spans="2:87" ht="13.5" customHeight="1">
      <c r="B21" s="240"/>
      <c r="C21" s="240"/>
      <c r="D21" s="238"/>
      <c r="E21" s="113" t="s">
        <v>79</v>
      </c>
      <c r="F21" s="79" t="s">
        <v>80</v>
      </c>
      <c r="G21" s="168">
        <v>377914733</v>
      </c>
      <c r="H21" s="169">
        <f t="shared" ref="H21" si="74">IFERROR(G21/G25,"-")</f>
        <v>0.1562027413808591</v>
      </c>
      <c r="I21" s="170">
        <v>2618</v>
      </c>
      <c r="J21" s="10">
        <f t="shared" ref="J21" si="75">IFERROR(I21/D15,"-")</f>
        <v>0.16224590976698067</v>
      </c>
      <c r="K21" s="46">
        <f t="shared" si="63"/>
        <v>144352.45721925134</v>
      </c>
      <c r="L21" s="17"/>
      <c r="N21" s="240"/>
      <c r="O21" s="240"/>
      <c r="P21" s="238"/>
      <c r="Q21" s="112" t="s">
        <v>79</v>
      </c>
      <c r="R21" s="61" t="s">
        <v>80</v>
      </c>
      <c r="S21" s="67">
        <v>278185555</v>
      </c>
      <c r="T21" s="12">
        <v>0.12205045649475703</v>
      </c>
      <c r="U21" s="44">
        <v>2427</v>
      </c>
      <c r="V21" s="12">
        <v>0.15670196280991736</v>
      </c>
      <c r="W21" s="44">
        <v>114621.15986814997</v>
      </c>
      <c r="X21" s="51">
        <v>18</v>
      </c>
      <c r="Y21" s="20" t="s">
        <v>55</v>
      </c>
      <c r="Z21" s="57">
        <f t="shared" si="1"/>
        <v>0.15833244561459095</v>
      </c>
      <c r="AA21" s="57">
        <f t="shared" si="2"/>
        <v>0.1645016299954212</v>
      </c>
      <c r="AB21" s="58">
        <f t="shared" si="3"/>
        <v>-0.70000000000000062</v>
      </c>
      <c r="AC21" s="57">
        <f t="shared" si="4"/>
        <v>8.2275963572083735E-2</v>
      </c>
      <c r="AD21" s="57">
        <f t="shared" si="5"/>
        <v>8.2908306072321414E-2</v>
      </c>
      <c r="AE21" s="58">
        <f t="shared" si="6"/>
        <v>-0.10000000000000009</v>
      </c>
      <c r="AF21" s="57">
        <f t="shared" si="7"/>
        <v>0.14807657427479079</v>
      </c>
      <c r="AG21" s="57">
        <f t="shared" si="8"/>
        <v>0.13727899213642061</v>
      </c>
      <c r="AH21" s="58">
        <f t="shared" si="9"/>
        <v>1.0999999999999983</v>
      </c>
      <c r="AI21" s="57">
        <f t="shared" si="10"/>
        <v>0.10856230878380807</v>
      </c>
      <c r="AJ21" s="57">
        <f t="shared" si="11"/>
        <v>0.10399422869931819</v>
      </c>
      <c r="AK21" s="58">
        <f t="shared" si="12"/>
        <v>0.50000000000000044</v>
      </c>
      <c r="AL21" s="57">
        <f t="shared" si="13"/>
        <v>1.2651481824478389E-2</v>
      </c>
      <c r="AM21" s="57">
        <f t="shared" si="14"/>
        <v>7.8707397728089365E-3</v>
      </c>
      <c r="AN21" s="58">
        <f t="shared" si="15"/>
        <v>0.49999999999999994</v>
      </c>
      <c r="AO21" s="57">
        <f t="shared" si="16"/>
        <v>3.2025304267984459E-2</v>
      </c>
      <c r="AP21" s="57">
        <f t="shared" si="17"/>
        <v>3.8626075475767165E-2</v>
      </c>
      <c r="AQ21" s="58">
        <f t="shared" si="18"/>
        <v>-0.7</v>
      </c>
      <c r="AR21" s="57">
        <f t="shared" si="19"/>
        <v>0.15816979958072036</v>
      </c>
      <c r="AS21" s="57">
        <f t="shared" si="20"/>
        <v>0.14178708642762766</v>
      </c>
      <c r="AT21" s="58">
        <f t="shared" si="21"/>
        <v>1.6000000000000014</v>
      </c>
      <c r="AU21" s="57">
        <f t="shared" si="22"/>
        <v>2.8072563375895743E-4</v>
      </c>
      <c r="AV21" s="57">
        <f t="shared" si="23"/>
        <v>2.1363083023970094E-4</v>
      </c>
      <c r="AW21" s="58">
        <f t="shared" si="24"/>
        <v>0</v>
      </c>
      <c r="AX21" s="57">
        <f t="shared" si="25"/>
        <v>2.8746164998918574E-2</v>
      </c>
      <c r="AY21" s="57">
        <f t="shared" si="26"/>
        <v>3.261322719014377E-2</v>
      </c>
      <c r="AZ21" s="58">
        <f t="shared" si="27"/>
        <v>-0.4</v>
      </c>
      <c r="BA21" s="57">
        <f t="shared" si="28"/>
        <v>0.27087923144886572</v>
      </c>
      <c r="BB21" s="57">
        <f t="shared" si="29"/>
        <v>0.29020608339993137</v>
      </c>
      <c r="BC21" s="58">
        <f t="shared" si="30"/>
        <v>-1.8999999999999961</v>
      </c>
      <c r="BE21" s="57">
        <f t="shared" si="31"/>
        <v>0.17684201570938243</v>
      </c>
      <c r="BF21" s="57">
        <f t="shared" si="32"/>
        <v>0.18033776271426594</v>
      </c>
      <c r="BG21" s="58">
        <f t="shared" si="33"/>
        <v>-0.30000000000000027</v>
      </c>
      <c r="BH21" s="57">
        <f t="shared" si="34"/>
        <v>8.1073621217677402E-2</v>
      </c>
      <c r="BI21" s="57">
        <f t="shared" si="35"/>
        <v>7.9859713242912564E-2</v>
      </c>
      <c r="BJ21" s="58">
        <f t="shared" si="36"/>
        <v>0.10000000000000009</v>
      </c>
      <c r="BK21" s="57">
        <f t="shared" si="37"/>
        <v>0.15636188168833842</v>
      </c>
      <c r="BL21" s="57">
        <f t="shared" si="38"/>
        <v>0.13688745242690861</v>
      </c>
      <c r="BM21" s="58">
        <f t="shared" si="39"/>
        <v>1.899999999999999</v>
      </c>
      <c r="BN21" s="57">
        <f t="shared" si="40"/>
        <v>0.10109473300292811</v>
      </c>
      <c r="BO21" s="57">
        <f t="shared" si="41"/>
        <v>0.10365059814629948</v>
      </c>
      <c r="BP21" s="58">
        <f t="shared" si="42"/>
        <v>-0.29999999999999888</v>
      </c>
      <c r="BQ21" s="57">
        <f t="shared" si="43"/>
        <v>1.2224141284250343E-2</v>
      </c>
      <c r="BR21" s="57">
        <f t="shared" si="44"/>
        <v>1.0715097983587565E-2</v>
      </c>
      <c r="BS21" s="58">
        <f t="shared" si="45"/>
        <v>0.10000000000000009</v>
      </c>
      <c r="BT21" s="57">
        <f t="shared" si="46"/>
        <v>4.1363705372950824E-2</v>
      </c>
      <c r="BU21" s="57">
        <f t="shared" si="47"/>
        <v>4.2860796756360946E-2</v>
      </c>
      <c r="BV21" s="58">
        <f t="shared" si="48"/>
        <v>-0.19999999999999948</v>
      </c>
      <c r="BW21" s="57">
        <f t="shared" si="49"/>
        <v>0.16263671402688881</v>
      </c>
      <c r="BX21" s="57">
        <f t="shared" si="50"/>
        <v>0.1651392645688585</v>
      </c>
      <c r="BY21" s="58">
        <f t="shared" si="51"/>
        <v>-0.20000000000000018</v>
      </c>
      <c r="BZ21" s="57">
        <f t="shared" si="52"/>
        <v>4.693293001112503E-4</v>
      </c>
      <c r="CA21" s="57">
        <f t="shared" si="53"/>
        <v>4.0598715210265384E-4</v>
      </c>
      <c r="CB21" s="58">
        <f t="shared" si="54"/>
        <v>0</v>
      </c>
      <c r="CC21" s="57">
        <f t="shared" si="55"/>
        <v>2.4678978586183391E-2</v>
      </c>
      <c r="CD21" s="57">
        <f t="shared" si="56"/>
        <v>2.616511192131412E-2</v>
      </c>
      <c r="CE21" s="58">
        <f t="shared" si="57"/>
        <v>-9.9999999999999742E-2</v>
      </c>
      <c r="CF21" s="57">
        <f t="shared" si="58"/>
        <v>0.24325487981128902</v>
      </c>
      <c r="CG21" s="57">
        <f t="shared" si="59"/>
        <v>0.2539782150873896</v>
      </c>
      <c r="CH21" s="58">
        <f t="shared" si="60"/>
        <v>-1.100000000000001</v>
      </c>
      <c r="CI21" s="52">
        <v>0</v>
      </c>
    </row>
    <row r="22" spans="2:87" ht="13.5" customHeight="1">
      <c r="B22" s="240"/>
      <c r="C22" s="240"/>
      <c r="D22" s="238"/>
      <c r="E22" s="113" t="s">
        <v>81</v>
      </c>
      <c r="F22" s="79" t="s">
        <v>82</v>
      </c>
      <c r="G22" s="168">
        <v>411345</v>
      </c>
      <c r="H22" s="169">
        <f t="shared" ref="H22" si="76">IFERROR(G22/G25,"-")</f>
        <v>1.7002040683423021E-4</v>
      </c>
      <c r="I22" s="170">
        <v>39</v>
      </c>
      <c r="J22" s="10">
        <f t="shared" ref="J22" si="77">IFERROR(I22/D15,"-")</f>
        <v>2.4169558750619731E-3</v>
      </c>
      <c r="K22" s="46">
        <f t="shared" si="63"/>
        <v>10547.307692307691</v>
      </c>
      <c r="L22" s="17"/>
      <c r="N22" s="240"/>
      <c r="O22" s="240"/>
      <c r="P22" s="238"/>
      <c r="Q22" s="112" t="s">
        <v>81</v>
      </c>
      <c r="R22" s="61" t="s">
        <v>82</v>
      </c>
      <c r="S22" s="67">
        <v>726890</v>
      </c>
      <c r="T22" s="12">
        <v>3.1891395770522284E-4</v>
      </c>
      <c r="U22" s="44">
        <v>45</v>
      </c>
      <c r="V22" s="12">
        <v>2.9054752066115701E-3</v>
      </c>
      <c r="W22" s="44">
        <v>16153.111111111111</v>
      </c>
      <c r="X22" s="51">
        <v>19</v>
      </c>
      <c r="Y22" s="20" t="s">
        <v>105</v>
      </c>
      <c r="Z22" s="57">
        <f t="shared" si="1"/>
        <v>0.16417956401188363</v>
      </c>
      <c r="AA22" s="57">
        <f t="shared" si="2"/>
        <v>0.17599688058011251</v>
      </c>
      <c r="AB22" s="58">
        <f t="shared" si="3"/>
        <v>-1.1999999999999984</v>
      </c>
      <c r="AC22" s="57">
        <f t="shared" si="4"/>
        <v>7.1142026054996796E-2</v>
      </c>
      <c r="AD22" s="57">
        <f t="shared" si="5"/>
        <v>6.9996758931472627E-2</v>
      </c>
      <c r="AE22" s="58">
        <f t="shared" si="6"/>
        <v>9.9999999999998701E-2</v>
      </c>
      <c r="AF22" s="57">
        <f t="shared" si="7"/>
        <v>0.16211188442689645</v>
      </c>
      <c r="AG22" s="57">
        <f t="shared" si="8"/>
        <v>0.14018087104952703</v>
      </c>
      <c r="AH22" s="58">
        <f t="shared" si="9"/>
        <v>2.1999999999999993</v>
      </c>
      <c r="AI22" s="57">
        <f t="shared" si="10"/>
        <v>0.11290113259271602</v>
      </c>
      <c r="AJ22" s="57">
        <f t="shared" si="11"/>
        <v>0.10249360419706682</v>
      </c>
      <c r="AK22" s="58">
        <f t="shared" si="12"/>
        <v>1.100000000000001</v>
      </c>
      <c r="AL22" s="57">
        <f t="shared" si="13"/>
        <v>6.3090735748575705E-3</v>
      </c>
      <c r="AM22" s="57">
        <f t="shared" si="14"/>
        <v>2.1245459754314681E-3</v>
      </c>
      <c r="AN22" s="58">
        <f t="shared" si="15"/>
        <v>0.4</v>
      </c>
      <c r="AO22" s="57">
        <f t="shared" si="16"/>
        <v>4.3381546784408864E-2</v>
      </c>
      <c r="AP22" s="57">
        <f t="shared" si="17"/>
        <v>3.5738936022377939E-2</v>
      </c>
      <c r="AQ22" s="58">
        <f t="shared" si="18"/>
        <v>0.7</v>
      </c>
      <c r="AR22" s="57">
        <f t="shared" si="19"/>
        <v>0.13447426621233394</v>
      </c>
      <c r="AS22" s="57">
        <f t="shared" si="20"/>
        <v>0.16189213209819625</v>
      </c>
      <c r="AT22" s="58">
        <f t="shared" si="21"/>
        <v>-2.8</v>
      </c>
      <c r="AU22" s="57">
        <f t="shared" si="22"/>
        <v>8.0813973128968162E-4</v>
      </c>
      <c r="AV22" s="57">
        <f t="shared" si="23"/>
        <v>7.6935498886241814E-4</v>
      </c>
      <c r="AW22" s="58">
        <f t="shared" si="24"/>
        <v>0</v>
      </c>
      <c r="AX22" s="57">
        <f t="shared" si="25"/>
        <v>3.4254348508111161E-2</v>
      </c>
      <c r="AY22" s="57">
        <f t="shared" si="26"/>
        <v>3.0313113543822226E-2</v>
      </c>
      <c r="AZ22" s="58">
        <f t="shared" si="27"/>
        <v>0.40000000000000036</v>
      </c>
      <c r="BA22" s="57">
        <f t="shared" si="28"/>
        <v>0.27043801810250589</v>
      </c>
      <c r="BB22" s="57">
        <f t="shared" si="29"/>
        <v>0.28049380261313073</v>
      </c>
      <c r="BC22" s="58">
        <f t="shared" si="30"/>
        <v>-1.0000000000000009</v>
      </c>
      <c r="BE22" s="57">
        <f t="shared" si="31"/>
        <v>0.17684201570938243</v>
      </c>
      <c r="BF22" s="57">
        <f t="shared" si="32"/>
        <v>0.18033776271426594</v>
      </c>
      <c r="BG22" s="58">
        <f t="shared" si="33"/>
        <v>-0.30000000000000027</v>
      </c>
      <c r="BH22" s="57">
        <f t="shared" si="34"/>
        <v>8.1073621217677402E-2</v>
      </c>
      <c r="BI22" s="57">
        <f t="shared" si="35"/>
        <v>7.9859713242912564E-2</v>
      </c>
      <c r="BJ22" s="58">
        <f t="shared" si="36"/>
        <v>0.10000000000000009</v>
      </c>
      <c r="BK22" s="57">
        <f t="shared" si="37"/>
        <v>0.15636188168833842</v>
      </c>
      <c r="BL22" s="57">
        <f t="shared" si="38"/>
        <v>0.13688745242690861</v>
      </c>
      <c r="BM22" s="58">
        <f t="shared" si="39"/>
        <v>1.899999999999999</v>
      </c>
      <c r="BN22" s="57">
        <f t="shared" si="40"/>
        <v>0.10109473300292811</v>
      </c>
      <c r="BO22" s="57">
        <f t="shared" si="41"/>
        <v>0.10365059814629948</v>
      </c>
      <c r="BP22" s="58">
        <f t="shared" si="42"/>
        <v>-0.29999999999999888</v>
      </c>
      <c r="BQ22" s="57">
        <f t="shared" si="43"/>
        <v>1.2224141284250343E-2</v>
      </c>
      <c r="BR22" s="57">
        <f t="shared" si="44"/>
        <v>1.0715097983587565E-2</v>
      </c>
      <c r="BS22" s="58">
        <f t="shared" si="45"/>
        <v>0.10000000000000009</v>
      </c>
      <c r="BT22" s="57">
        <f t="shared" si="46"/>
        <v>4.1363705372950824E-2</v>
      </c>
      <c r="BU22" s="57">
        <f t="shared" si="47"/>
        <v>4.2860796756360946E-2</v>
      </c>
      <c r="BV22" s="58">
        <f t="shared" si="48"/>
        <v>-0.19999999999999948</v>
      </c>
      <c r="BW22" s="57">
        <f t="shared" si="49"/>
        <v>0.16263671402688881</v>
      </c>
      <c r="BX22" s="57">
        <f t="shared" si="50"/>
        <v>0.1651392645688585</v>
      </c>
      <c r="BY22" s="58">
        <f t="shared" si="51"/>
        <v>-0.20000000000000018</v>
      </c>
      <c r="BZ22" s="57">
        <f t="shared" si="52"/>
        <v>4.693293001112503E-4</v>
      </c>
      <c r="CA22" s="57">
        <f t="shared" si="53"/>
        <v>4.0598715210265384E-4</v>
      </c>
      <c r="CB22" s="58">
        <f t="shared" si="54"/>
        <v>0</v>
      </c>
      <c r="CC22" s="57">
        <f t="shared" si="55"/>
        <v>2.4678978586183391E-2</v>
      </c>
      <c r="CD22" s="57">
        <f t="shared" si="56"/>
        <v>2.616511192131412E-2</v>
      </c>
      <c r="CE22" s="58">
        <f t="shared" si="57"/>
        <v>-9.9999999999999742E-2</v>
      </c>
      <c r="CF22" s="57">
        <f t="shared" si="58"/>
        <v>0.24325487981128902</v>
      </c>
      <c r="CG22" s="57">
        <f t="shared" si="59"/>
        <v>0.2539782150873896</v>
      </c>
      <c r="CH22" s="58">
        <f t="shared" si="60"/>
        <v>-1.100000000000001</v>
      </c>
      <c r="CI22" s="52">
        <v>0</v>
      </c>
    </row>
    <row r="23" spans="2:87" ht="13.5" customHeight="1">
      <c r="B23" s="240"/>
      <c r="C23" s="240"/>
      <c r="D23" s="238"/>
      <c r="E23" s="113" t="s">
        <v>83</v>
      </c>
      <c r="F23" s="79" t="s">
        <v>84</v>
      </c>
      <c r="G23" s="168">
        <v>52229847</v>
      </c>
      <c r="H23" s="169">
        <f t="shared" ref="H23" si="78">IFERROR(G23/G25,"-")</f>
        <v>2.1588058286425259E-2</v>
      </c>
      <c r="I23" s="170">
        <v>1469</v>
      </c>
      <c r="J23" s="10">
        <f t="shared" ref="J23" si="79">IFERROR(I23/D15,"-")</f>
        <v>9.1038671294000992E-2</v>
      </c>
      <c r="K23" s="46">
        <f t="shared" si="63"/>
        <v>35554.695030633084</v>
      </c>
      <c r="L23" s="17"/>
      <c r="N23" s="240"/>
      <c r="O23" s="240"/>
      <c r="P23" s="238"/>
      <c r="Q23" s="112" t="s">
        <v>83</v>
      </c>
      <c r="R23" s="61" t="s">
        <v>84</v>
      </c>
      <c r="S23" s="67">
        <v>89290406</v>
      </c>
      <c r="T23" s="12">
        <v>3.9175056421970549E-2</v>
      </c>
      <c r="U23" s="44">
        <v>1445</v>
      </c>
      <c r="V23" s="12">
        <v>9.3298037190082644E-2</v>
      </c>
      <c r="W23" s="44">
        <v>61792.668512110729</v>
      </c>
      <c r="X23" s="51">
        <v>20</v>
      </c>
      <c r="Y23" s="20" t="s">
        <v>106</v>
      </c>
      <c r="Z23" s="57">
        <f t="shared" si="1"/>
        <v>0.17005712575186882</v>
      </c>
      <c r="AA23" s="57">
        <f t="shared" si="2"/>
        <v>0.17307565938501904</v>
      </c>
      <c r="AB23" s="58">
        <f t="shared" si="3"/>
        <v>-0.29999999999999749</v>
      </c>
      <c r="AC23" s="57">
        <f t="shared" si="4"/>
        <v>7.9514398780381829E-2</v>
      </c>
      <c r="AD23" s="57">
        <f t="shared" si="5"/>
        <v>7.5652856516140163E-2</v>
      </c>
      <c r="AE23" s="58">
        <f t="shared" si="6"/>
        <v>0.40000000000000036</v>
      </c>
      <c r="AF23" s="57">
        <f t="shared" si="7"/>
        <v>0.14901022847604636</v>
      </c>
      <c r="AG23" s="57">
        <f t="shared" si="8"/>
        <v>0.12952217636437249</v>
      </c>
      <c r="AH23" s="58">
        <f t="shared" si="9"/>
        <v>1.899999999999999</v>
      </c>
      <c r="AI23" s="57">
        <f t="shared" si="10"/>
        <v>0.12116638498352744</v>
      </c>
      <c r="AJ23" s="57">
        <f t="shared" si="11"/>
        <v>0.10491554849312833</v>
      </c>
      <c r="AK23" s="58">
        <f t="shared" si="12"/>
        <v>1.6</v>
      </c>
      <c r="AL23" s="57">
        <f t="shared" si="13"/>
        <v>8.8307898922632046E-3</v>
      </c>
      <c r="AM23" s="57">
        <f t="shared" si="14"/>
        <v>1.4906252971605508E-2</v>
      </c>
      <c r="AN23" s="58">
        <f t="shared" si="15"/>
        <v>-0.6</v>
      </c>
      <c r="AO23" s="57">
        <f t="shared" si="16"/>
        <v>4.6028880136773469E-2</v>
      </c>
      <c r="AP23" s="57">
        <f t="shared" si="17"/>
        <v>5.0305172616505238E-2</v>
      </c>
      <c r="AQ23" s="58">
        <f t="shared" si="18"/>
        <v>-0.40000000000000036</v>
      </c>
      <c r="AR23" s="57">
        <f t="shared" si="19"/>
        <v>0.14485197357534363</v>
      </c>
      <c r="AS23" s="57">
        <f t="shared" si="20"/>
        <v>0.16909103906295325</v>
      </c>
      <c r="AT23" s="58">
        <f t="shared" si="21"/>
        <v>-2.4000000000000021</v>
      </c>
      <c r="AU23" s="57">
        <f t="shared" si="22"/>
        <v>6.99554971842213E-5</v>
      </c>
      <c r="AV23" s="57">
        <f t="shared" si="23"/>
        <v>4.2493363330562916E-5</v>
      </c>
      <c r="AW23" s="58">
        <f t="shared" si="24"/>
        <v>0</v>
      </c>
      <c r="AX23" s="57">
        <f t="shared" si="25"/>
        <v>2.1544848279769081E-2</v>
      </c>
      <c r="AY23" s="57">
        <f t="shared" si="26"/>
        <v>1.8652004387601572E-2</v>
      </c>
      <c r="AZ23" s="58">
        <f t="shared" si="27"/>
        <v>0.29999999999999993</v>
      </c>
      <c r="BA23" s="57">
        <f t="shared" si="28"/>
        <v>0.25892541462684193</v>
      </c>
      <c r="BB23" s="57">
        <f t="shared" si="29"/>
        <v>0.26383679683934386</v>
      </c>
      <c r="BC23" s="58">
        <f t="shared" si="30"/>
        <v>-0.50000000000000044</v>
      </c>
      <c r="BE23" s="57">
        <f t="shared" si="31"/>
        <v>0.17684201570938243</v>
      </c>
      <c r="BF23" s="57">
        <f t="shared" si="32"/>
        <v>0.18033776271426594</v>
      </c>
      <c r="BG23" s="58">
        <f t="shared" si="33"/>
        <v>-0.30000000000000027</v>
      </c>
      <c r="BH23" s="57">
        <f t="shared" si="34"/>
        <v>8.1073621217677402E-2</v>
      </c>
      <c r="BI23" s="57">
        <f t="shared" si="35"/>
        <v>7.9859713242912564E-2</v>
      </c>
      <c r="BJ23" s="58">
        <f t="shared" si="36"/>
        <v>0.10000000000000009</v>
      </c>
      <c r="BK23" s="57">
        <f t="shared" si="37"/>
        <v>0.15636188168833842</v>
      </c>
      <c r="BL23" s="57">
        <f t="shared" si="38"/>
        <v>0.13688745242690861</v>
      </c>
      <c r="BM23" s="58">
        <f t="shared" si="39"/>
        <v>1.899999999999999</v>
      </c>
      <c r="BN23" s="57">
        <f t="shared" si="40"/>
        <v>0.10109473300292811</v>
      </c>
      <c r="BO23" s="57">
        <f t="shared" si="41"/>
        <v>0.10365059814629948</v>
      </c>
      <c r="BP23" s="58">
        <f t="shared" si="42"/>
        <v>-0.29999999999999888</v>
      </c>
      <c r="BQ23" s="57">
        <f t="shared" si="43"/>
        <v>1.2224141284250343E-2</v>
      </c>
      <c r="BR23" s="57">
        <f t="shared" si="44"/>
        <v>1.0715097983587565E-2</v>
      </c>
      <c r="BS23" s="58">
        <f t="shared" si="45"/>
        <v>0.10000000000000009</v>
      </c>
      <c r="BT23" s="57">
        <f t="shared" si="46"/>
        <v>4.1363705372950824E-2</v>
      </c>
      <c r="BU23" s="57">
        <f t="shared" si="47"/>
        <v>4.2860796756360946E-2</v>
      </c>
      <c r="BV23" s="58">
        <f t="shared" si="48"/>
        <v>-0.19999999999999948</v>
      </c>
      <c r="BW23" s="57">
        <f t="shared" si="49"/>
        <v>0.16263671402688881</v>
      </c>
      <c r="BX23" s="57">
        <f t="shared" si="50"/>
        <v>0.1651392645688585</v>
      </c>
      <c r="BY23" s="58">
        <f t="shared" si="51"/>
        <v>-0.20000000000000018</v>
      </c>
      <c r="BZ23" s="57">
        <f t="shared" si="52"/>
        <v>4.693293001112503E-4</v>
      </c>
      <c r="CA23" s="57">
        <f t="shared" si="53"/>
        <v>4.0598715210265384E-4</v>
      </c>
      <c r="CB23" s="58">
        <f t="shared" si="54"/>
        <v>0</v>
      </c>
      <c r="CC23" s="57">
        <f t="shared" si="55"/>
        <v>2.4678978586183391E-2</v>
      </c>
      <c r="CD23" s="57">
        <f t="shared" si="56"/>
        <v>2.616511192131412E-2</v>
      </c>
      <c r="CE23" s="58">
        <f t="shared" si="57"/>
        <v>-9.9999999999999742E-2</v>
      </c>
      <c r="CF23" s="57">
        <f t="shared" si="58"/>
        <v>0.24325487981128902</v>
      </c>
      <c r="CG23" s="57">
        <f t="shared" si="59"/>
        <v>0.2539782150873896</v>
      </c>
      <c r="CH23" s="58">
        <f t="shared" si="60"/>
        <v>-1.100000000000001</v>
      </c>
      <c r="CI23" s="52">
        <v>0</v>
      </c>
    </row>
    <row r="24" spans="2:87" ht="13.5" customHeight="1">
      <c r="B24" s="240"/>
      <c r="C24" s="240"/>
      <c r="D24" s="238"/>
      <c r="E24" s="114" t="s">
        <v>85</v>
      </c>
      <c r="F24" s="80" t="s">
        <v>86</v>
      </c>
      <c r="G24" s="171">
        <v>593368164</v>
      </c>
      <c r="H24" s="172">
        <f t="shared" ref="H24" si="80">IFERROR(G24/G25,"-")</f>
        <v>0.24525567746237398</v>
      </c>
      <c r="I24" s="173">
        <v>1487</v>
      </c>
      <c r="J24" s="11">
        <f t="shared" ref="J24" si="81">IFERROR(I24/D15,"-")</f>
        <v>9.2154189390183439E-2</v>
      </c>
      <c r="K24" s="47">
        <f t="shared" si="63"/>
        <v>399037.09751176869</v>
      </c>
      <c r="L24" s="17"/>
      <c r="N24" s="240"/>
      <c r="O24" s="240"/>
      <c r="P24" s="238"/>
      <c r="Q24" s="112" t="s">
        <v>85</v>
      </c>
      <c r="R24" s="61" t="s">
        <v>86</v>
      </c>
      <c r="S24" s="67">
        <v>622518246</v>
      </c>
      <c r="T24" s="12">
        <v>0.27312214719637562</v>
      </c>
      <c r="U24" s="44">
        <v>1424</v>
      </c>
      <c r="V24" s="12">
        <v>9.1942148760330578E-2</v>
      </c>
      <c r="W24" s="44">
        <v>437161.68960674159</v>
      </c>
      <c r="X24" s="51">
        <v>21</v>
      </c>
      <c r="Y24" s="20" t="s">
        <v>107</v>
      </c>
      <c r="Z24" s="57">
        <f t="shared" si="1"/>
        <v>0.18586691225589555</v>
      </c>
      <c r="AA24" s="57">
        <f t="shared" si="2"/>
        <v>0.18899820475200779</v>
      </c>
      <c r="AB24" s="58">
        <f t="shared" si="3"/>
        <v>-0.30000000000000027</v>
      </c>
      <c r="AC24" s="57">
        <f t="shared" si="4"/>
        <v>8.6010178912428459E-2</v>
      </c>
      <c r="AD24" s="57">
        <f t="shared" si="5"/>
        <v>8.4788912746555922E-2</v>
      </c>
      <c r="AE24" s="58">
        <f t="shared" si="6"/>
        <v>9.9999999999998701E-2</v>
      </c>
      <c r="AF24" s="57">
        <f t="shared" si="7"/>
        <v>0.15369181387891712</v>
      </c>
      <c r="AG24" s="57">
        <f t="shared" si="8"/>
        <v>0.13869394824221817</v>
      </c>
      <c r="AH24" s="58">
        <f t="shared" si="9"/>
        <v>1.4999999999999987</v>
      </c>
      <c r="AI24" s="57">
        <f t="shared" si="10"/>
        <v>9.023017265987994E-2</v>
      </c>
      <c r="AJ24" s="57">
        <f t="shared" si="11"/>
        <v>9.7024700576153408E-2</v>
      </c>
      <c r="AK24" s="58">
        <f t="shared" si="12"/>
        <v>-0.70000000000000062</v>
      </c>
      <c r="AL24" s="57">
        <f t="shared" si="13"/>
        <v>1.1548109036271525E-2</v>
      </c>
      <c r="AM24" s="57">
        <f t="shared" si="14"/>
        <v>1.0444511777013771E-2</v>
      </c>
      <c r="AN24" s="58">
        <f t="shared" si="15"/>
        <v>0.2</v>
      </c>
      <c r="AO24" s="57">
        <f t="shared" si="16"/>
        <v>4.3077278259631757E-2</v>
      </c>
      <c r="AP24" s="57">
        <f t="shared" si="17"/>
        <v>2.5278597811061069E-2</v>
      </c>
      <c r="AQ24" s="58">
        <f t="shared" si="18"/>
        <v>1.7999999999999996</v>
      </c>
      <c r="AR24" s="57">
        <f t="shared" si="19"/>
        <v>0.16229623084335384</v>
      </c>
      <c r="AS24" s="57">
        <f t="shared" si="20"/>
        <v>0.15219484354700447</v>
      </c>
      <c r="AT24" s="58">
        <f t="shared" si="21"/>
        <v>1.0000000000000009</v>
      </c>
      <c r="AU24" s="57">
        <f t="shared" si="22"/>
        <v>4.3377732141294595E-4</v>
      </c>
      <c r="AV24" s="57">
        <f t="shared" si="23"/>
        <v>1.4601377927661723E-4</v>
      </c>
      <c r="AW24" s="58">
        <f t="shared" si="24"/>
        <v>0</v>
      </c>
      <c r="AX24" s="57">
        <f t="shared" si="25"/>
        <v>2.9173762896231241E-2</v>
      </c>
      <c r="AY24" s="57">
        <f t="shared" si="26"/>
        <v>3.0264013768641049E-2</v>
      </c>
      <c r="AZ24" s="58">
        <f t="shared" si="27"/>
        <v>-9.9999999999999742E-2</v>
      </c>
      <c r="BA24" s="57">
        <f t="shared" si="28"/>
        <v>0.23767176393597758</v>
      </c>
      <c r="BB24" s="57">
        <f t="shared" si="29"/>
        <v>0.27216625300006775</v>
      </c>
      <c r="BC24" s="58">
        <f t="shared" si="30"/>
        <v>-3.400000000000003</v>
      </c>
      <c r="BE24" s="57">
        <f t="shared" si="31"/>
        <v>0.17684201570938243</v>
      </c>
      <c r="BF24" s="57">
        <f t="shared" si="32"/>
        <v>0.18033776271426594</v>
      </c>
      <c r="BG24" s="58">
        <f t="shared" si="33"/>
        <v>-0.30000000000000027</v>
      </c>
      <c r="BH24" s="57">
        <f t="shared" si="34"/>
        <v>8.1073621217677402E-2</v>
      </c>
      <c r="BI24" s="57">
        <f t="shared" si="35"/>
        <v>7.9859713242912564E-2</v>
      </c>
      <c r="BJ24" s="58">
        <f t="shared" si="36"/>
        <v>0.10000000000000009</v>
      </c>
      <c r="BK24" s="57">
        <f t="shared" si="37"/>
        <v>0.15636188168833842</v>
      </c>
      <c r="BL24" s="57">
        <f t="shared" si="38"/>
        <v>0.13688745242690861</v>
      </c>
      <c r="BM24" s="58">
        <f t="shared" si="39"/>
        <v>1.899999999999999</v>
      </c>
      <c r="BN24" s="57">
        <f t="shared" si="40"/>
        <v>0.10109473300292811</v>
      </c>
      <c r="BO24" s="57">
        <f t="shared" si="41"/>
        <v>0.10365059814629948</v>
      </c>
      <c r="BP24" s="58">
        <f t="shared" si="42"/>
        <v>-0.29999999999999888</v>
      </c>
      <c r="BQ24" s="57">
        <f t="shared" si="43"/>
        <v>1.2224141284250343E-2</v>
      </c>
      <c r="BR24" s="57">
        <f t="shared" si="44"/>
        <v>1.0715097983587565E-2</v>
      </c>
      <c r="BS24" s="58">
        <f t="shared" si="45"/>
        <v>0.10000000000000009</v>
      </c>
      <c r="BT24" s="57">
        <f t="shared" si="46"/>
        <v>4.1363705372950824E-2</v>
      </c>
      <c r="BU24" s="57">
        <f t="shared" si="47"/>
        <v>4.2860796756360946E-2</v>
      </c>
      <c r="BV24" s="58">
        <f t="shared" si="48"/>
        <v>-0.19999999999999948</v>
      </c>
      <c r="BW24" s="57">
        <f t="shared" si="49"/>
        <v>0.16263671402688881</v>
      </c>
      <c r="BX24" s="57">
        <f t="shared" si="50"/>
        <v>0.1651392645688585</v>
      </c>
      <c r="BY24" s="58">
        <f t="shared" si="51"/>
        <v>-0.20000000000000018</v>
      </c>
      <c r="BZ24" s="57">
        <f t="shared" si="52"/>
        <v>4.693293001112503E-4</v>
      </c>
      <c r="CA24" s="57">
        <f t="shared" si="53"/>
        <v>4.0598715210265384E-4</v>
      </c>
      <c r="CB24" s="58">
        <f t="shared" si="54"/>
        <v>0</v>
      </c>
      <c r="CC24" s="57">
        <f t="shared" si="55"/>
        <v>2.4678978586183391E-2</v>
      </c>
      <c r="CD24" s="57">
        <f t="shared" si="56"/>
        <v>2.616511192131412E-2</v>
      </c>
      <c r="CE24" s="58">
        <f t="shared" si="57"/>
        <v>-9.9999999999999742E-2</v>
      </c>
      <c r="CF24" s="57">
        <f t="shared" si="58"/>
        <v>0.24325487981128902</v>
      </c>
      <c r="CG24" s="57">
        <f t="shared" si="59"/>
        <v>0.2539782150873896</v>
      </c>
      <c r="CH24" s="58">
        <f t="shared" si="60"/>
        <v>-1.100000000000001</v>
      </c>
      <c r="CI24" s="52">
        <v>0</v>
      </c>
    </row>
    <row r="25" spans="2:87" ht="13.5" customHeight="1">
      <c r="B25" s="201"/>
      <c r="C25" s="201"/>
      <c r="D25" s="239"/>
      <c r="E25" s="115" t="s">
        <v>115</v>
      </c>
      <c r="F25" s="116"/>
      <c r="G25" s="174">
        <f>SUM(G15:G24)</f>
        <v>2419386047</v>
      </c>
      <c r="H25" s="175" t="s">
        <v>131</v>
      </c>
      <c r="I25" s="176">
        <v>12032</v>
      </c>
      <c r="J25" s="12">
        <f t="shared" ref="J25" si="82">IFERROR(I25/D15,"-")</f>
        <v>0.74566187407040163</v>
      </c>
      <c r="K25" s="48">
        <f t="shared" si="63"/>
        <v>201079.29247007979</v>
      </c>
      <c r="L25" s="17"/>
      <c r="N25" s="201"/>
      <c r="O25" s="201"/>
      <c r="P25" s="239"/>
      <c r="Q25" s="117" t="s">
        <v>115</v>
      </c>
      <c r="R25" s="117"/>
      <c r="S25" s="67">
        <v>2279266813</v>
      </c>
      <c r="T25" s="12" t="s">
        <v>131</v>
      </c>
      <c r="U25" s="44">
        <v>11554</v>
      </c>
      <c r="V25" s="12">
        <v>0.74599690082644632</v>
      </c>
      <c r="W25" s="44">
        <v>197270.79911718884</v>
      </c>
      <c r="X25" s="51">
        <v>22</v>
      </c>
      <c r="Y25" s="20" t="s">
        <v>56</v>
      </c>
      <c r="Z25" s="57">
        <f t="shared" si="1"/>
        <v>0.16638050342414079</v>
      </c>
      <c r="AA25" s="57">
        <f t="shared" si="2"/>
        <v>0.16665857662695549</v>
      </c>
      <c r="AB25" s="58">
        <f t="shared" si="3"/>
        <v>-0.10000000000000009</v>
      </c>
      <c r="AC25" s="57">
        <f t="shared" si="4"/>
        <v>7.1924208144481E-2</v>
      </c>
      <c r="AD25" s="57">
        <f t="shared" si="5"/>
        <v>7.0983670475902427E-2</v>
      </c>
      <c r="AE25" s="58">
        <f t="shared" si="6"/>
        <v>0.10000000000000009</v>
      </c>
      <c r="AF25" s="57">
        <f t="shared" si="7"/>
        <v>0.13962712284396978</v>
      </c>
      <c r="AG25" s="57">
        <f t="shared" si="8"/>
        <v>0.12434334907931541</v>
      </c>
      <c r="AH25" s="58">
        <f t="shared" si="9"/>
        <v>1.6000000000000014</v>
      </c>
      <c r="AI25" s="57">
        <f t="shared" si="10"/>
        <v>0.11576920270292285</v>
      </c>
      <c r="AJ25" s="57">
        <f t="shared" si="11"/>
        <v>0.10501433817307859</v>
      </c>
      <c r="AK25" s="58">
        <f t="shared" si="12"/>
        <v>1.100000000000001</v>
      </c>
      <c r="AL25" s="57">
        <f t="shared" si="13"/>
        <v>1.4911969227577341E-2</v>
      </c>
      <c r="AM25" s="57">
        <f t="shared" si="14"/>
        <v>8.6611225830017825E-3</v>
      </c>
      <c r="AN25" s="58">
        <f t="shared" si="15"/>
        <v>0.6</v>
      </c>
      <c r="AO25" s="57">
        <f t="shared" si="16"/>
        <v>3.7284400492964838E-2</v>
      </c>
      <c r="AP25" s="57">
        <f t="shared" si="17"/>
        <v>4.0747137431778019E-2</v>
      </c>
      <c r="AQ25" s="58">
        <f t="shared" si="18"/>
        <v>-0.40000000000000036</v>
      </c>
      <c r="AR25" s="57">
        <f t="shared" si="19"/>
        <v>0.19923755497590495</v>
      </c>
      <c r="AS25" s="57">
        <f t="shared" si="20"/>
        <v>0.20336068344736999</v>
      </c>
      <c r="AT25" s="58">
        <f t="shared" si="21"/>
        <v>-0.40000000000000036</v>
      </c>
      <c r="AU25" s="57">
        <f t="shared" si="22"/>
        <v>3.6912621265589385E-3</v>
      </c>
      <c r="AV25" s="57">
        <f t="shared" si="23"/>
        <v>3.6952865501094887E-3</v>
      </c>
      <c r="AW25" s="58">
        <f t="shared" si="24"/>
        <v>0</v>
      </c>
      <c r="AX25" s="57">
        <f t="shared" si="25"/>
        <v>2.6473930384764026E-2</v>
      </c>
      <c r="AY25" s="57">
        <f t="shared" si="26"/>
        <v>2.921688319925999E-2</v>
      </c>
      <c r="AZ25" s="58">
        <f t="shared" si="27"/>
        <v>-0.30000000000000027</v>
      </c>
      <c r="BA25" s="57">
        <f t="shared" si="28"/>
        <v>0.22469984567671547</v>
      </c>
      <c r="BB25" s="57">
        <f t="shared" si="29"/>
        <v>0.24731895243322882</v>
      </c>
      <c r="BC25" s="58">
        <f t="shared" si="30"/>
        <v>-2.1999999999999993</v>
      </c>
      <c r="BE25" s="57">
        <f t="shared" si="31"/>
        <v>0.17684201570938243</v>
      </c>
      <c r="BF25" s="57">
        <f t="shared" si="32"/>
        <v>0.18033776271426594</v>
      </c>
      <c r="BG25" s="58">
        <f t="shared" si="33"/>
        <v>-0.30000000000000027</v>
      </c>
      <c r="BH25" s="57">
        <f t="shared" si="34"/>
        <v>8.1073621217677402E-2</v>
      </c>
      <c r="BI25" s="57">
        <f t="shared" si="35"/>
        <v>7.9859713242912564E-2</v>
      </c>
      <c r="BJ25" s="58">
        <f t="shared" si="36"/>
        <v>0.10000000000000009</v>
      </c>
      <c r="BK25" s="57">
        <f t="shared" si="37"/>
        <v>0.15636188168833842</v>
      </c>
      <c r="BL25" s="57">
        <f t="shared" si="38"/>
        <v>0.13688745242690861</v>
      </c>
      <c r="BM25" s="58">
        <f t="shared" si="39"/>
        <v>1.899999999999999</v>
      </c>
      <c r="BN25" s="57">
        <f t="shared" si="40"/>
        <v>0.10109473300292811</v>
      </c>
      <c r="BO25" s="57">
        <f t="shared" si="41"/>
        <v>0.10365059814629948</v>
      </c>
      <c r="BP25" s="58">
        <f t="shared" si="42"/>
        <v>-0.29999999999999888</v>
      </c>
      <c r="BQ25" s="57">
        <f t="shared" si="43"/>
        <v>1.2224141284250343E-2</v>
      </c>
      <c r="BR25" s="57">
        <f t="shared" si="44"/>
        <v>1.0715097983587565E-2</v>
      </c>
      <c r="BS25" s="58">
        <f t="shared" si="45"/>
        <v>0.10000000000000009</v>
      </c>
      <c r="BT25" s="57">
        <f t="shared" si="46"/>
        <v>4.1363705372950824E-2</v>
      </c>
      <c r="BU25" s="57">
        <f t="shared" si="47"/>
        <v>4.2860796756360946E-2</v>
      </c>
      <c r="BV25" s="58">
        <f t="shared" si="48"/>
        <v>-0.19999999999999948</v>
      </c>
      <c r="BW25" s="57">
        <f t="shared" si="49"/>
        <v>0.16263671402688881</v>
      </c>
      <c r="BX25" s="57">
        <f t="shared" si="50"/>
        <v>0.1651392645688585</v>
      </c>
      <c r="BY25" s="58">
        <f t="shared" si="51"/>
        <v>-0.20000000000000018</v>
      </c>
      <c r="BZ25" s="57">
        <f t="shared" si="52"/>
        <v>4.693293001112503E-4</v>
      </c>
      <c r="CA25" s="57">
        <f t="shared" si="53"/>
        <v>4.0598715210265384E-4</v>
      </c>
      <c r="CB25" s="58">
        <f t="shared" si="54"/>
        <v>0</v>
      </c>
      <c r="CC25" s="57">
        <f t="shared" si="55"/>
        <v>2.4678978586183391E-2</v>
      </c>
      <c r="CD25" s="57">
        <f t="shared" si="56"/>
        <v>2.616511192131412E-2</v>
      </c>
      <c r="CE25" s="58">
        <f t="shared" si="57"/>
        <v>-9.9999999999999742E-2</v>
      </c>
      <c r="CF25" s="57">
        <f t="shared" si="58"/>
        <v>0.24325487981128902</v>
      </c>
      <c r="CG25" s="57">
        <f t="shared" si="59"/>
        <v>0.2539782150873896</v>
      </c>
      <c r="CH25" s="58">
        <f t="shared" si="60"/>
        <v>-1.100000000000001</v>
      </c>
      <c r="CI25" s="52">
        <v>0</v>
      </c>
    </row>
    <row r="26" spans="2:87" ht="13.5" customHeight="1">
      <c r="B26" s="200">
        <v>3</v>
      </c>
      <c r="C26" s="200" t="s">
        <v>94</v>
      </c>
      <c r="D26" s="237">
        <f>VLOOKUP(C26,市区町村別_生活習慣病の状況!$C$5:$D$78,2,FALSE)</f>
        <v>10039</v>
      </c>
      <c r="E26" s="111" t="s">
        <v>67</v>
      </c>
      <c r="F26" s="77" t="s">
        <v>68</v>
      </c>
      <c r="G26" s="165">
        <v>274394252</v>
      </c>
      <c r="H26" s="166">
        <f t="shared" ref="H26" si="83">IFERROR(G26/G36,"-")</f>
        <v>0.17177747463523965</v>
      </c>
      <c r="I26" s="167">
        <v>5359</v>
      </c>
      <c r="J26" s="9">
        <f t="shared" ref="J26" si="84">IFERROR(I26/D26,"-")</f>
        <v>0.53381810937344354</v>
      </c>
      <c r="K26" s="45">
        <f t="shared" si="0"/>
        <v>51202.5101698078</v>
      </c>
      <c r="L26" s="17"/>
      <c r="N26" s="200">
        <v>3</v>
      </c>
      <c r="O26" s="200" t="s">
        <v>94</v>
      </c>
      <c r="P26" s="237">
        <v>9729</v>
      </c>
      <c r="Q26" s="112" t="s">
        <v>67</v>
      </c>
      <c r="R26" s="61" t="s">
        <v>68</v>
      </c>
      <c r="S26" s="67">
        <v>279346698</v>
      </c>
      <c r="T26" s="12">
        <v>0.18194905369402903</v>
      </c>
      <c r="U26" s="44">
        <v>5004</v>
      </c>
      <c r="V26" s="12">
        <v>0.51433857539315453</v>
      </c>
      <c r="W26" s="44">
        <v>55824.679856115108</v>
      </c>
      <c r="X26" s="51">
        <v>23</v>
      </c>
      <c r="Y26" s="20" t="s">
        <v>108</v>
      </c>
      <c r="Z26" s="57">
        <f t="shared" si="1"/>
        <v>0.17165483074616883</v>
      </c>
      <c r="AA26" s="57">
        <f t="shared" si="2"/>
        <v>0.17725603149940711</v>
      </c>
      <c r="AB26" s="58">
        <f t="shared" si="3"/>
        <v>-0.50000000000000044</v>
      </c>
      <c r="AC26" s="57">
        <f t="shared" si="4"/>
        <v>9.42164724114289E-2</v>
      </c>
      <c r="AD26" s="57">
        <f t="shared" si="5"/>
        <v>8.6192543173942412E-2</v>
      </c>
      <c r="AE26" s="58">
        <f t="shared" si="6"/>
        <v>0.80000000000000071</v>
      </c>
      <c r="AF26" s="57">
        <f t="shared" si="7"/>
        <v>0.15399987884849317</v>
      </c>
      <c r="AG26" s="57">
        <f t="shared" si="8"/>
        <v>0.13560529263163457</v>
      </c>
      <c r="AH26" s="58">
        <f t="shared" si="9"/>
        <v>1.7999999999999989</v>
      </c>
      <c r="AI26" s="57">
        <f t="shared" si="10"/>
        <v>9.5548547113130447E-2</v>
      </c>
      <c r="AJ26" s="57">
        <f t="shared" si="11"/>
        <v>9.8382595505960652E-2</v>
      </c>
      <c r="AK26" s="58">
        <f t="shared" si="12"/>
        <v>-0.20000000000000018</v>
      </c>
      <c r="AL26" s="57">
        <f t="shared" si="13"/>
        <v>1.430461957644105E-2</v>
      </c>
      <c r="AM26" s="57">
        <f t="shared" si="14"/>
        <v>1.30700521306935E-2</v>
      </c>
      <c r="AN26" s="58">
        <f t="shared" si="15"/>
        <v>0.10000000000000009</v>
      </c>
      <c r="AO26" s="57">
        <f t="shared" si="16"/>
        <v>3.5561788341108284E-2</v>
      </c>
      <c r="AP26" s="57">
        <f t="shared" si="17"/>
        <v>3.7481192203486002E-2</v>
      </c>
      <c r="AQ26" s="58">
        <f t="shared" si="18"/>
        <v>-0.10000000000000009</v>
      </c>
      <c r="AR26" s="57">
        <f t="shared" si="19"/>
        <v>0.14970124223691514</v>
      </c>
      <c r="AS26" s="57">
        <f t="shared" si="20"/>
        <v>0.13847306205651261</v>
      </c>
      <c r="AT26" s="58">
        <f t="shared" si="21"/>
        <v>1.1999999999999984</v>
      </c>
      <c r="AU26" s="57">
        <f t="shared" si="22"/>
        <v>1.2306927140849795E-3</v>
      </c>
      <c r="AV26" s="57">
        <f t="shared" si="23"/>
        <v>1.2125441359436039E-3</v>
      </c>
      <c r="AW26" s="58">
        <f t="shared" si="24"/>
        <v>0</v>
      </c>
      <c r="AX26" s="57">
        <f t="shared" si="25"/>
        <v>2.1003952020703986E-2</v>
      </c>
      <c r="AY26" s="57">
        <f t="shared" si="26"/>
        <v>3.2759865401466214E-2</v>
      </c>
      <c r="AZ26" s="58">
        <f t="shared" si="27"/>
        <v>-1.2</v>
      </c>
      <c r="BA26" s="57">
        <f t="shared" si="28"/>
        <v>0.26277797599152519</v>
      </c>
      <c r="BB26" s="57">
        <f t="shared" si="29"/>
        <v>0.27956682126095334</v>
      </c>
      <c r="BC26" s="58">
        <f t="shared" si="30"/>
        <v>-1.7000000000000015</v>
      </c>
      <c r="BE26" s="57">
        <f t="shared" si="31"/>
        <v>0.17684201570938243</v>
      </c>
      <c r="BF26" s="57">
        <f t="shared" si="32"/>
        <v>0.18033776271426594</v>
      </c>
      <c r="BG26" s="58">
        <f t="shared" si="33"/>
        <v>-0.30000000000000027</v>
      </c>
      <c r="BH26" s="57">
        <f t="shared" si="34"/>
        <v>8.1073621217677402E-2</v>
      </c>
      <c r="BI26" s="57">
        <f t="shared" si="35"/>
        <v>7.9859713242912564E-2</v>
      </c>
      <c r="BJ26" s="58">
        <f t="shared" si="36"/>
        <v>0.10000000000000009</v>
      </c>
      <c r="BK26" s="57">
        <f t="shared" si="37"/>
        <v>0.15636188168833842</v>
      </c>
      <c r="BL26" s="57">
        <f t="shared" si="38"/>
        <v>0.13688745242690861</v>
      </c>
      <c r="BM26" s="58">
        <f t="shared" si="39"/>
        <v>1.899999999999999</v>
      </c>
      <c r="BN26" s="57">
        <f t="shared" si="40"/>
        <v>0.10109473300292811</v>
      </c>
      <c r="BO26" s="57">
        <f t="shared" si="41"/>
        <v>0.10365059814629948</v>
      </c>
      <c r="BP26" s="58">
        <f t="shared" si="42"/>
        <v>-0.29999999999999888</v>
      </c>
      <c r="BQ26" s="57">
        <f t="shared" si="43"/>
        <v>1.2224141284250343E-2</v>
      </c>
      <c r="BR26" s="57">
        <f t="shared" si="44"/>
        <v>1.0715097983587565E-2</v>
      </c>
      <c r="BS26" s="58">
        <f t="shared" si="45"/>
        <v>0.10000000000000009</v>
      </c>
      <c r="BT26" s="57">
        <f t="shared" si="46"/>
        <v>4.1363705372950824E-2</v>
      </c>
      <c r="BU26" s="57">
        <f t="shared" si="47"/>
        <v>4.2860796756360946E-2</v>
      </c>
      <c r="BV26" s="58">
        <f t="shared" si="48"/>
        <v>-0.19999999999999948</v>
      </c>
      <c r="BW26" s="57">
        <f t="shared" si="49"/>
        <v>0.16263671402688881</v>
      </c>
      <c r="BX26" s="57">
        <f t="shared" si="50"/>
        <v>0.1651392645688585</v>
      </c>
      <c r="BY26" s="58">
        <f t="shared" si="51"/>
        <v>-0.20000000000000018</v>
      </c>
      <c r="BZ26" s="57">
        <f t="shared" si="52"/>
        <v>4.693293001112503E-4</v>
      </c>
      <c r="CA26" s="57">
        <f t="shared" si="53"/>
        <v>4.0598715210265384E-4</v>
      </c>
      <c r="CB26" s="58">
        <f t="shared" si="54"/>
        <v>0</v>
      </c>
      <c r="CC26" s="57">
        <f t="shared" si="55"/>
        <v>2.4678978586183391E-2</v>
      </c>
      <c r="CD26" s="57">
        <f t="shared" si="56"/>
        <v>2.616511192131412E-2</v>
      </c>
      <c r="CE26" s="58">
        <f t="shared" si="57"/>
        <v>-9.9999999999999742E-2</v>
      </c>
      <c r="CF26" s="57">
        <f t="shared" si="58"/>
        <v>0.24325487981128902</v>
      </c>
      <c r="CG26" s="57">
        <f t="shared" si="59"/>
        <v>0.2539782150873896</v>
      </c>
      <c r="CH26" s="58">
        <f t="shared" si="60"/>
        <v>-1.100000000000001</v>
      </c>
      <c r="CI26" s="52">
        <v>0</v>
      </c>
    </row>
    <row r="27" spans="2:87" ht="13.5" customHeight="1">
      <c r="B27" s="240"/>
      <c r="C27" s="240"/>
      <c r="D27" s="238"/>
      <c r="E27" s="113" t="s">
        <v>69</v>
      </c>
      <c r="F27" s="78" t="s">
        <v>70</v>
      </c>
      <c r="G27" s="168">
        <v>129009151</v>
      </c>
      <c r="H27" s="169">
        <f t="shared" ref="H27" si="85">IFERROR(G27/G36,"-")</f>
        <v>8.0762865847555376E-2</v>
      </c>
      <c r="I27" s="170">
        <v>4391</v>
      </c>
      <c r="J27" s="10">
        <f t="shared" ref="J27" si="86">IFERROR(I27/D26,"-")</f>
        <v>0.43739416276521564</v>
      </c>
      <c r="K27" s="46">
        <f t="shared" si="0"/>
        <v>29380.357777271693</v>
      </c>
      <c r="L27" s="17"/>
      <c r="N27" s="240"/>
      <c r="O27" s="240"/>
      <c r="P27" s="238"/>
      <c r="Q27" s="112" t="s">
        <v>69</v>
      </c>
      <c r="R27" s="61" t="s">
        <v>70</v>
      </c>
      <c r="S27" s="67">
        <v>115208667</v>
      </c>
      <c r="T27" s="12">
        <v>7.5039755572841996E-2</v>
      </c>
      <c r="U27" s="44">
        <v>4027</v>
      </c>
      <c r="V27" s="12">
        <v>0.41391715489772846</v>
      </c>
      <c r="W27" s="44">
        <v>28609.055624534394</v>
      </c>
      <c r="X27" s="51">
        <v>24</v>
      </c>
      <c r="Y27" s="20" t="s">
        <v>109</v>
      </c>
      <c r="Z27" s="57">
        <f t="shared" si="1"/>
        <v>0.18452825187170471</v>
      </c>
      <c r="AA27" s="57">
        <f t="shared" si="2"/>
        <v>0.17951182963406101</v>
      </c>
      <c r="AB27" s="58">
        <f t="shared" si="3"/>
        <v>0.50000000000000044</v>
      </c>
      <c r="AC27" s="57">
        <f t="shared" si="4"/>
        <v>9.1007861917107635E-2</v>
      </c>
      <c r="AD27" s="57">
        <f t="shared" si="5"/>
        <v>9.0620532077158783E-2</v>
      </c>
      <c r="AE27" s="58">
        <f t="shared" si="6"/>
        <v>0</v>
      </c>
      <c r="AF27" s="57">
        <f t="shared" si="7"/>
        <v>0.14288577738911334</v>
      </c>
      <c r="AG27" s="57">
        <f t="shared" si="8"/>
        <v>0.12243221816525007</v>
      </c>
      <c r="AH27" s="58">
        <f t="shared" si="9"/>
        <v>2.0999999999999992</v>
      </c>
      <c r="AI27" s="57">
        <f t="shared" si="10"/>
        <v>0.11389450828725368</v>
      </c>
      <c r="AJ27" s="57">
        <f t="shared" si="11"/>
        <v>0.11667428835638816</v>
      </c>
      <c r="AK27" s="58">
        <f t="shared" si="12"/>
        <v>-0.30000000000000027</v>
      </c>
      <c r="AL27" s="57">
        <f t="shared" si="13"/>
        <v>1.5563307975452962E-2</v>
      </c>
      <c r="AM27" s="57">
        <f t="shared" si="14"/>
        <v>6.1027196997217913E-3</v>
      </c>
      <c r="AN27" s="58">
        <f t="shared" si="15"/>
        <v>1</v>
      </c>
      <c r="AO27" s="57">
        <f t="shared" si="16"/>
        <v>3.1904355109534432E-2</v>
      </c>
      <c r="AP27" s="57">
        <f t="shared" si="17"/>
        <v>3.4709059493212638E-2</v>
      </c>
      <c r="AQ27" s="58">
        <f t="shared" si="18"/>
        <v>-0.30000000000000027</v>
      </c>
      <c r="AR27" s="57">
        <f t="shared" si="19"/>
        <v>0.13382191761210077</v>
      </c>
      <c r="AS27" s="57">
        <f t="shared" si="20"/>
        <v>0.147917770443177</v>
      </c>
      <c r="AT27" s="58">
        <f t="shared" si="21"/>
        <v>-1.3999999999999986</v>
      </c>
      <c r="AU27" s="57">
        <f t="shared" si="22"/>
        <v>2.3109768109715986E-4</v>
      </c>
      <c r="AV27" s="57">
        <f t="shared" si="23"/>
        <v>2.0237263714786109E-4</v>
      </c>
      <c r="AW27" s="58">
        <f t="shared" si="24"/>
        <v>0</v>
      </c>
      <c r="AX27" s="57">
        <f t="shared" si="25"/>
        <v>2.5641249315844102E-2</v>
      </c>
      <c r="AY27" s="57">
        <f t="shared" si="26"/>
        <v>2.2578401341445072E-2</v>
      </c>
      <c r="AZ27" s="58">
        <f t="shared" si="27"/>
        <v>0.29999999999999993</v>
      </c>
      <c r="BA27" s="57">
        <f t="shared" si="28"/>
        <v>0.2605216728407912</v>
      </c>
      <c r="BB27" s="57">
        <f t="shared" si="29"/>
        <v>0.27925080815243764</v>
      </c>
      <c r="BC27" s="58">
        <f t="shared" si="30"/>
        <v>-1.8000000000000016</v>
      </c>
      <c r="BE27" s="57">
        <f t="shared" si="31"/>
        <v>0.17684201570938243</v>
      </c>
      <c r="BF27" s="57">
        <f t="shared" si="32"/>
        <v>0.18033776271426594</v>
      </c>
      <c r="BG27" s="58">
        <f t="shared" si="33"/>
        <v>-0.30000000000000027</v>
      </c>
      <c r="BH27" s="57">
        <f t="shared" si="34"/>
        <v>8.1073621217677402E-2</v>
      </c>
      <c r="BI27" s="57">
        <f t="shared" si="35"/>
        <v>7.9859713242912564E-2</v>
      </c>
      <c r="BJ27" s="58">
        <f t="shared" si="36"/>
        <v>0.10000000000000009</v>
      </c>
      <c r="BK27" s="57">
        <f t="shared" si="37"/>
        <v>0.15636188168833842</v>
      </c>
      <c r="BL27" s="57">
        <f t="shared" si="38"/>
        <v>0.13688745242690861</v>
      </c>
      <c r="BM27" s="58">
        <f t="shared" si="39"/>
        <v>1.899999999999999</v>
      </c>
      <c r="BN27" s="57">
        <f t="shared" si="40"/>
        <v>0.10109473300292811</v>
      </c>
      <c r="BO27" s="57">
        <f t="shared" si="41"/>
        <v>0.10365059814629948</v>
      </c>
      <c r="BP27" s="58">
        <f t="shared" si="42"/>
        <v>-0.29999999999999888</v>
      </c>
      <c r="BQ27" s="57">
        <f t="shared" si="43"/>
        <v>1.2224141284250343E-2</v>
      </c>
      <c r="BR27" s="57">
        <f t="shared" si="44"/>
        <v>1.0715097983587565E-2</v>
      </c>
      <c r="BS27" s="58">
        <f t="shared" si="45"/>
        <v>0.10000000000000009</v>
      </c>
      <c r="BT27" s="57">
        <f t="shared" si="46"/>
        <v>4.1363705372950824E-2</v>
      </c>
      <c r="BU27" s="57">
        <f t="shared" si="47"/>
        <v>4.2860796756360946E-2</v>
      </c>
      <c r="BV27" s="58">
        <f t="shared" si="48"/>
        <v>-0.19999999999999948</v>
      </c>
      <c r="BW27" s="57">
        <f t="shared" si="49"/>
        <v>0.16263671402688881</v>
      </c>
      <c r="BX27" s="57">
        <f t="shared" si="50"/>
        <v>0.1651392645688585</v>
      </c>
      <c r="BY27" s="58">
        <f t="shared" si="51"/>
        <v>-0.20000000000000018</v>
      </c>
      <c r="BZ27" s="57">
        <f t="shared" si="52"/>
        <v>4.693293001112503E-4</v>
      </c>
      <c r="CA27" s="57">
        <f t="shared" si="53"/>
        <v>4.0598715210265384E-4</v>
      </c>
      <c r="CB27" s="58">
        <f t="shared" si="54"/>
        <v>0</v>
      </c>
      <c r="CC27" s="57">
        <f t="shared" si="55"/>
        <v>2.4678978586183391E-2</v>
      </c>
      <c r="CD27" s="57">
        <f t="shared" si="56"/>
        <v>2.616511192131412E-2</v>
      </c>
      <c r="CE27" s="58">
        <f t="shared" si="57"/>
        <v>-9.9999999999999742E-2</v>
      </c>
      <c r="CF27" s="57">
        <f t="shared" si="58"/>
        <v>0.24325487981128902</v>
      </c>
      <c r="CG27" s="57">
        <f t="shared" si="59"/>
        <v>0.2539782150873896</v>
      </c>
      <c r="CH27" s="58">
        <f t="shared" si="60"/>
        <v>-1.100000000000001</v>
      </c>
      <c r="CI27" s="52">
        <v>0</v>
      </c>
    </row>
    <row r="28" spans="2:87" ht="13.5" customHeight="1">
      <c r="B28" s="240"/>
      <c r="C28" s="240"/>
      <c r="D28" s="238"/>
      <c r="E28" s="113" t="s">
        <v>71</v>
      </c>
      <c r="F28" s="79" t="s">
        <v>72</v>
      </c>
      <c r="G28" s="168">
        <v>232752317</v>
      </c>
      <c r="H28" s="169">
        <f t="shared" ref="H28" si="87">IFERROR(G28/G36,"-")</f>
        <v>0.14570861065180316</v>
      </c>
      <c r="I28" s="170">
        <v>6203</v>
      </c>
      <c r="J28" s="10">
        <f t="shared" ref="J28" si="88">IFERROR(I28/D26,"-")</f>
        <v>0.61789022811036953</v>
      </c>
      <c r="K28" s="46">
        <f t="shared" si="0"/>
        <v>37522.540222472999</v>
      </c>
      <c r="L28" s="17"/>
      <c r="N28" s="240"/>
      <c r="O28" s="240"/>
      <c r="P28" s="238"/>
      <c r="Q28" s="112" t="s">
        <v>71</v>
      </c>
      <c r="R28" s="61" t="s">
        <v>72</v>
      </c>
      <c r="S28" s="67">
        <v>194626569</v>
      </c>
      <c r="T28" s="12">
        <v>0.12676763429387539</v>
      </c>
      <c r="U28" s="44">
        <v>5982</v>
      </c>
      <c r="V28" s="12">
        <v>0.61486278137526984</v>
      </c>
      <c r="W28" s="44">
        <v>32535.367602808426</v>
      </c>
      <c r="X28" s="51">
        <v>25</v>
      </c>
      <c r="Y28" s="20" t="s">
        <v>110</v>
      </c>
      <c r="Z28" s="57">
        <f t="shared" si="1"/>
        <v>0.17312695570847375</v>
      </c>
      <c r="AA28" s="57">
        <f t="shared" si="2"/>
        <v>0.17209949397319049</v>
      </c>
      <c r="AB28" s="58">
        <f t="shared" si="3"/>
        <v>0.10000000000000009</v>
      </c>
      <c r="AC28" s="57">
        <f t="shared" si="4"/>
        <v>9.20944621786568E-2</v>
      </c>
      <c r="AD28" s="57">
        <f t="shared" si="5"/>
        <v>8.4787429267583092E-2</v>
      </c>
      <c r="AE28" s="58">
        <f t="shared" si="6"/>
        <v>0.69999999999999929</v>
      </c>
      <c r="AF28" s="57">
        <f t="shared" si="7"/>
        <v>0.15633243891727089</v>
      </c>
      <c r="AG28" s="57">
        <f t="shared" si="8"/>
        <v>0.13354051264444236</v>
      </c>
      <c r="AH28" s="58">
        <f t="shared" si="9"/>
        <v>2.1999999999999993</v>
      </c>
      <c r="AI28" s="57">
        <f t="shared" si="10"/>
        <v>0.12095402249445031</v>
      </c>
      <c r="AJ28" s="57">
        <f t="shared" si="11"/>
        <v>0.11400163148697579</v>
      </c>
      <c r="AK28" s="58">
        <f t="shared" si="12"/>
        <v>0.69999999999999929</v>
      </c>
      <c r="AL28" s="57">
        <f t="shared" si="13"/>
        <v>3.0034720186157475E-3</v>
      </c>
      <c r="AM28" s="57">
        <f t="shared" si="14"/>
        <v>1.5528018404005076E-3</v>
      </c>
      <c r="AN28" s="58">
        <f t="shared" si="15"/>
        <v>0.1</v>
      </c>
      <c r="AO28" s="57">
        <f t="shared" si="16"/>
        <v>3.0990552286005897E-2</v>
      </c>
      <c r="AP28" s="57">
        <f t="shared" si="17"/>
        <v>4.8420339930064414E-2</v>
      </c>
      <c r="AQ28" s="58">
        <f t="shared" si="18"/>
        <v>-1.7000000000000002</v>
      </c>
      <c r="AR28" s="57">
        <f t="shared" si="19"/>
        <v>0.15735566625185202</v>
      </c>
      <c r="AS28" s="57">
        <f t="shared" si="20"/>
        <v>0.18360397924188745</v>
      </c>
      <c r="AT28" s="58">
        <f t="shared" si="21"/>
        <v>-2.6999999999999997</v>
      </c>
      <c r="AU28" s="57">
        <f t="shared" si="22"/>
        <v>1.2260870168509413E-4</v>
      </c>
      <c r="AV28" s="57">
        <f t="shared" si="23"/>
        <v>4.0999737171252735E-4</v>
      </c>
      <c r="AW28" s="58">
        <f t="shared" si="24"/>
        <v>0</v>
      </c>
      <c r="AX28" s="57">
        <f t="shared" si="25"/>
        <v>5.1116042989953689E-2</v>
      </c>
      <c r="AY28" s="57">
        <f t="shared" si="26"/>
        <v>4.1088302716602042E-2</v>
      </c>
      <c r="AZ28" s="58">
        <f t="shared" si="27"/>
        <v>0.99999999999999956</v>
      </c>
      <c r="BA28" s="57">
        <f t="shared" si="28"/>
        <v>0.21490377845303577</v>
      </c>
      <c r="BB28" s="57">
        <f t="shared" si="29"/>
        <v>0.22049551152714131</v>
      </c>
      <c r="BC28" s="58">
        <f t="shared" si="30"/>
        <v>-0.50000000000000044</v>
      </c>
      <c r="BE28" s="57">
        <f t="shared" si="31"/>
        <v>0.17684201570938243</v>
      </c>
      <c r="BF28" s="57">
        <f t="shared" si="32"/>
        <v>0.18033776271426594</v>
      </c>
      <c r="BG28" s="58">
        <f t="shared" si="33"/>
        <v>-0.30000000000000027</v>
      </c>
      <c r="BH28" s="57">
        <f t="shared" si="34"/>
        <v>8.1073621217677402E-2</v>
      </c>
      <c r="BI28" s="57">
        <f t="shared" si="35"/>
        <v>7.9859713242912564E-2</v>
      </c>
      <c r="BJ28" s="58">
        <f t="shared" si="36"/>
        <v>0.10000000000000009</v>
      </c>
      <c r="BK28" s="57">
        <f t="shared" si="37"/>
        <v>0.15636188168833842</v>
      </c>
      <c r="BL28" s="57">
        <f t="shared" si="38"/>
        <v>0.13688745242690861</v>
      </c>
      <c r="BM28" s="58">
        <f t="shared" si="39"/>
        <v>1.899999999999999</v>
      </c>
      <c r="BN28" s="57">
        <f t="shared" si="40"/>
        <v>0.10109473300292811</v>
      </c>
      <c r="BO28" s="57">
        <f t="shared" si="41"/>
        <v>0.10365059814629948</v>
      </c>
      <c r="BP28" s="58">
        <f t="shared" si="42"/>
        <v>-0.29999999999999888</v>
      </c>
      <c r="BQ28" s="57">
        <f t="shared" si="43"/>
        <v>1.2224141284250343E-2</v>
      </c>
      <c r="BR28" s="57">
        <f t="shared" si="44"/>
        <v>1.0715097983587565E-2</v>
      </c>
      <c r="BS28" s="58">
        <f t="shared" si="45"/>
        <v>0.10000000000000009</v>
      </c>
      <c r="BT28" s="57">
        <f t="shared" si="46"/>
        <v>4.1363705372950824E-2</v>
      </c>
      <c r="BU28" s="57">
        <f t="shared" si="47"/>
        <v>4.2860796756360946E-2</v>
      </c>
      <c r="BV28" s="58">
        <f t="shared" si="48"/>
        <v>-0.19999999999999948</v>
      </c>
      <c r="BW28" s="57">
        <f t="shared" si="49"/>
        <v>0.16263671402688881</v>
      </c>
      <c r="BX28" s="57">
        <f t="shared" si="50"/>
        <v>0.1651392645688585</v>
      </c>
      <c r="BY28" s="58">
        <f t="shared" si="51"/>
        <v>-0.20000000000000018</v>
      </c>
      <c r="BZ28" s="57">
        <f t="shared" si="52"/>
        <v>4.693293001112503E-4</v>
      </c>
      <c r="CA28" s="57">
        <f t="shared" si="53"/>
        <v>4.0598715210265384E-4</v>
      </c>
      <c r="CB28" s="58">
        <f t="shared" si="54"/>
        <v>0</v>
      </c>
      <c r="CC28" s="57">
        <f t="shared" si="55"/>
        <v>2.4678978586183391E-2</v>
      </c>
      <c r="CD28" s="57">
        <f t="shared" si="56"/>
        <v>2.616511192131412E-2</v>
      </c>
      <c r="CE28" s="58">
        <f t="shared" si="57"/>
        <v>-9.9999999999999742E-2</v>
      </c>
      <c r="CF28" s="57">
        <f t="shared" si="58"/>
        <v>0.24325487981128902</v>
      </c>
      <c r="CG28" s="57">
        <f t="shared" si="59"/>
        <v>0.2539782150873896</v>
      </c>
      <c r="CH28" s="58">
        <f t="shared" si="60"/>
        <v>-1.100000000000001</v>
      </c>
      <c r="CI28" s="52">
        <v>0</v>
      </c>
    </row>
    <row r="29" spans="2:87" ht="13.5" customHeight="1">
      <c r="B29" s="240"/>
      <c r="C29" s="240"/>
      <c r="D29" s="238"/>
      <c r="E29" s="113" t="s">
        <v>73</v>
      </c>
      <c r="F29" s="79" t="s">
        <v>74</v>
      </c>
      <c r="G29" s="168">
        <v>186673905</v>
      </c>
      <c r="H29" s="169">
        <f t="shared" ref="H29" si="89">IFERROR(G29/G36,"-")</f>
        <v>0.11686240417747029</v>
      </c>
      <c r="I29" s="170">
        <v>2783</v>
      </c>
      <c r="J29" s="10">
        <f t="shared" ref="J29" si="90">IFERROR(I29/D26,"-")</f>
        <v>0.27721884649865525</v>
      </c>
      <c r="K29" s="46">
        <f t="shared" si="0"/>
        <v>67076.501976284591</v>
      </c>
      <c r="L29" s="17"/>
      <c r="N29" s="240"/>
      <c r="O29" s="240"/>
      <c r="P29" s="238"/>
      <c r="Q29" s="112" t="s">
        <v>73</v>
      </c>
      <c r="R29" s="61" t="s">
        <v>74</v>
      </c>
      <c r="S29" s="67">
        <v>200963674</v>
      </c>
      <c r="T29" s="12">
        <v>0.13089523009566895</v>
      </c>
      <c r="U29" s="44">
        <v>2515</v>
      </c>
      <c r="V29" s="12">
        <v>0.25850549902353787</v>
      </c>
      <c r="W29" s="44">
        <v>79906.033399602384</v>
      </c>
      <c r="X29" s="51">
        <v>26</v>
      </c>
      <c r="Y29" s="20" t="s">
        <v>30</v>
      </c>
      <c r="Z29" s="57">
        <f t="shared" si="1"/>
        <v>0.17071722229129591</v>
      </c>
      <c r="AA29" s="57">
        <f t="shared" si="2"/>
        <v>0.17345606960827803</v>
      </c>
      <c r="AB29" s="58">
        <f t="shared" si="3"/>
        <v>-0.1999999999999974</v>
      </c>
      <c r="AC29" s="57">
        <f t="shared" si="4"/>
        <v>7.6891741666207394E-2</v>
      </c>
      <c r="AD29" s="57">
        <f t="shared" si="5"/>
        <v>7.4815293638360272E-2</v>
      </c>
      <c r="AE29" s="58">
        <f t="shared" si="6"/>
        <v>0.20000000000000018</v>
      </c>
      <c r="AF29" s="57">
        <f t="shared" si="7"/>
        <v>0.150719016080962</v>
      </c>
      <c r="AG29" s="57">
        <f t="shared" si="8"/>
        <v>0.13090227025175993</v>
      </c>
      <c r="AH29" s="58">
        <f t="shared" si="9"/>
        <v>1.9999999999999991</v>
      </c>
      <c r="AI29" s="57">
        <f t="shared" si="10"/>
        <v>0.10384490948239911</v>
      </c>
      <c r="AJ29" s="57">
        <f t="shared" si="11"/>
        <v>0.10628438854095446</v>
      </c>
      <c r="AK29" s="58">
        <f t="shared" si="12"/>
        <v>-0.20000000000000018</v>
      </c>
      <c r="AL29" s="57">
        <f t="shared" si="13"/>
        <v>8.9927349256845885E-3</v>
      </c>
      <c r="AM29" s="57">
        <f t="shared" si="14"/>
        <v>1.0166314660861184E-2</v>
      </c>
      <c r="AN29" s="58">
        <f t="shared" si="15"/>
        <v>-0.10000000000000009</v>
      </c>
      <c r="AO29" s="57">
        <f t="shared" si="16"/>
        <v>3.8524355329605645E-2</v>
      </c>
      <c r="AP29" s="57">
        <f t="shared" si="17"/>
        <v>4.3500891201104785E-2</v>
      </c>
      <c r="AQ29" s="58">
        <f t="shared" si="18"/>
        <v>-0.49999999999999978</v>
      </c>
      <c r="AR29" s="57">
        <f t="shared" si="19"/>
        <v>0.18780717470601907</v>
      </c>
      <c r="AS29" s="57">
        <f t="shared" si="20"/>
        <v>0.18928502027944966</v>
      </c>
      <c r="AT29" s="58">
        <f t="shared" si="21"/>
        <v>-0.10000000000000009</v>
      </c>
      <c r="AU29" s="57">
        <f t="shared" si="22"/>
        <v>4.6621202125450442E-4</v>
      </c>
      <c r="AV29" s="57">
        <f t="shared" si="23"/>
        <v>3.3141657829871177E-4</v>
      </c>
      <c r="AW29" s="58">
        <f t="shared" si="24"/>
        <v>0</v>
      </c>
      <c r="AX29" s="57">
        <f t="shared" si="25"/>
        <v>2.3868253348384289E-2</v>
      </c>
      <c r="AY29" s="57">
        <f t="shared" si="26"/>
        <v>2.388957060638492E-2</v>
      </c>
      <c r="AZ29" s="58">
        <f t="shared" si="27"/>
        <v>0</v>
      </c>
      <c r="BA29" s="57">
        <f t="shared" si="28"/>
        <v>0.2381683801481875</v>
      </c>
      <c r="BB29" s="57">
        <f t="shared" si="29"/>
        <v>0.24736876463454804</v>
      </c>
      <c r="BC29" s="58">
        <f t="shared" si="30"/>
        <v>-0.9000000000000008</v>
      </c>
      <c r="BE29" s="57">
        <f t="shared" si="31"/>
        <v>0.17684201570938243</v>
      </c>
      <c r="BF29" s="57">
        <f t="shared" si="32"/>
        <v>0.18033776271426594</v>
      </c>
      <c r="BG29" s="58">
        <f t="shared" si="33"/>
        <v>-0.30000000000000027</v>
      </c>
      <c r="BH29" s="57">
        <f t="shared" si="34"/>
        <v>8.1073621217677402E-2</v>
      </c>
      <c r="BI29" s="57">
        <f t="shared" si="35"/>
        <v>7.9859713242912564E-2</v>
      </c>
      <c r="BJ29" s="58">
        <f t="shared" si="36"/>
        <v>0.10000000000000009</v>
      </c>
      <c r="BK29" s="57">
        <f t="shared" si="37"/>
        <v>0.15636188168833842</v>
      </c>
      <c r="BL29" s="57">
        <f t="shared" si="38"/>
        <v>0.13688745242690861</v>
      </c>
      <c r="BM29" s="58">
        <f t="shared" si="39"/>
        <v>1.899999999999999</v>
      </c>
      <c r="BN29" s="57">
        <f t="shared" si="40"/>
        <v>0.10109473300292811</v>
      </c>
      <c r="BO29" s="57">
        <f t="shared" si="41"/>
        <v>0.10365059814629948</v>
      </c>
      <c r="BP29" s="58">
        <f t="shared" si="42"/>
        <v>-0.29999999999999888</v>
      </c>
      <c r="BQ29" s="57">
        <f t="shared" si="43"/>
        <v>1.2224141284250343E-2</v>
      </c>
      <c r="BR29" s="57">
        <f t="shared" si="44"/>
        <v>1.0715097983587565E-2</v>
      </c>
      <c r="BS29" s="58">
        <f t="shared" si="45"/>
        <v>0.10000000000000009</v>
      </c>
      <c r="BT29" s="57">
        <f t="shared" si="46"/>
        <v>4.1363705372950824E-2</v>
      </c>
      <c r="BU29" s="57">
        <f t="shared" si="47"/>
        <v>4.2860796756360946E-2</v>
      </c>
      <c r="BV29" s="58">
        <f t="shared" si="48"/>
        <v>-0.19999999999999948</v>
      </c>
      <c r="BW29" s="57">
        <f t="shared" si="49"/>
        <v>0.16263671402688881</v>
      </c>
      <c r="BX29" s="57">
        <f t="shared" si="50"/>
        <v>0.1651392645688585</v>
      </c>
      <c r="BY29" s="58">
        <f t="shared" si="51"/>
        <v>-0.20000000000000018</v>
      </c>
      <c r="BZ29" s="57">
        <f t="shared" si="52"/>
        <v>4.693293001112503E-4</v>
      </c>
      <c r="CA29" s="57">
        <f t="shared" si="53"/>
        <v>4.0598715210265384E-4</v>
      </c>
      <c r="CB29" s="58">
        <f t="shared" si="54"/>
        <v>0</v>
      </c>
      <c r="CC29" s="57">
        <f t="shared" si="55"/>
        <v>2.4678978586183391E-2</v>
      </c>
      <c r="CD29" s="57">
        <f t="shared" si="56"/>
        <v>2.616511192131412E-2</v>
      </c>
      <c r="CE29" s="58">
        <f t="shared" si="57"/>
        <v>-9.9999999999999742E-2</v>
      </c>
      <c r="CF29" s="57">
        <f t="shared" si="58"/>
        <v>0.24325487981128902</v>
      </c>
      <c r="CG29" s="57">
        <f t="shared" si="59"/>
        <v>0.2539782150873896</v>
      </c>
      <c r="CH29" s="58">
        <f t="shared" si="60"/>
        <v>-1.100000000000001</v>
      </c>
      <c r="CI29" s="52">
        <v>0</v>
      </c>
    </row>
    <row r="30" spans="2:87" ht="13.5" customHeight="1">
      <c r="B30" s="240"/>
      <c r="C30" s="240"/>
      <c r="D30" s="238"/>
      <c r="E30" s="113" t="s">
        <v>75</v>
      </c>
      <c r="F30" s="79" t="s">
        <v>76</v>
      </c>
      <c r="G30" s="168">
        <v>16246322</v>
      </c>
      <c r="H30" s="169">
        <f t="shared" ref="H30" si="91">IFERROR(G30/G36,"-")</f>
        <v>1.0170592659757813E-2</v>
      </c>
      <c r="I30" s="170">
        <v>36</v>
      </c>
      <c r="J30" s="10">
        <f t="shared" ref="J30" si="92">IFERROR(I30/D26,"-")</f>
        <v>3.5860145432812032E-3</v>
      </c>
      <c r="K30" s="46">
        <f t="shared" si="0"/>
        <v>451286.72222222225</v>
      </c>
      <c r="L30" s="17"/>
      <c r="N30" s="240"/>
      <c r="O30" s="240"/>
      <c r="P30" s="238"/>
      <c r="Q30" s="112" t="s">
        <v>75</v>
      </c>
      <c r="R30" s="61" t="s">
        <v>76</v>
      </c>
      <c r="S30" s="67">
        <v>13148507</v>
      </c>
      <c r="T30" s="12">
        <v>8.5641191511034668E-3</v>
      </c>
      <c r="U30" s="44">
        <v>30</v>
      </c>
      <c r="V30" s="12">
        <v>3.0835646006783842E-3</v>
      </c>
      <c r="W30" s="44">
        <v>438283.56666666665</v>
      </c>
      <c r="X30" s="51">
        <v>27</v>
      </c>
      <c r="Y30" s="20" t="s">
        <v>31</v>
      </c>
      <c r="Z30" s="57">
        <f t="shared" si="1"/>
        <v>0.16915612548537373</v>
      </c>
      <c r="AA30" s="57">
        <f t="shared" si="2"/>
        <v>0.16993493759070807</v>
      </c>
      <c r="AB30" s="58">
        <f t="shared" si="3"/>
        <v>-0.10000000000000009</v>
      </c>
      <c r="AC30" s="57">
        <f t="shared" si="4"/>
        <v>7.5822193209978142E-2</v>
      </c>
      <c r="AD30" s="57">
        <f t="shared" si="5"/>
        <v>7.5070463320135117E-2</v>
      </c>
      <c r="AE30" s="58">
        <f t="shared" si="6"/>
        <v>0.10000000000000009</v>
      </c>
      <c r="AF30" s="57">
        <f t="shared" si="7"/>
        <v>0.14534771404607813</v>
      </c>
      <c r="AG30" s="57">
        <f t="shared" si="8"/>
        <v>0.12525860118549845</v>
      </c>
      <c r="AH30" s="58">
        <f t="shared" si="9"/>
        <v>1.9999999999999991</v>
      </c>
      <c r="AI30" s="57">
        <f t="shared" si="10"/>
        <v>0.11555949557848257</v>
      </c>
      <c r="AJ30" s="57">
        <f t="shared" si="11"/>
        <v>0.11809297524671288</v>
      </c>
      <c r="AK30" s="58">
        <f t="shared" si="12"/>
        <v>-0.19999999999999879</v>
      </c>
      <c r="AL30" s="57">
        <f t="shared" si="13"/>
        <v>8.0334721856096091E-3</v>
      </c>
      <c r="AM30" s="57">
        <f t="shared" si="14"/>
        <v>1.2101591080979721E-2</v>
      </c>
      <c r="AN30" s="58">
        <f t="shared" si="15"/>
        <v>-0.4</v>
      </c>
      <c r="AO30" s="57">
        <f t="shared" si="16"/>
        <v>4.2183026179184541E-2</v>
      </c>
      <c r="AP30" s="57">
        <f t="shared" si="17"/>
        <v>4.6622052408882335E-2</v>
      </c>
      <c r="AQ30" s="58">
        <f t="shared" si="18"/>
        <v>-0.49999999999999978</v>
      </c>
      <c r="AR30" s="57">
        <f t="shared" si="19"/>
        <v>0.17621550207033054</v>
      </c>
      <c r="AS30" s="57">
        <f t="shared" si="20"/>
        <v>0.18475622501395178</v>
      </c>
      <c r="AT30" s="58">
        <f t="shared" si="21"/>
        <v>-0.9000000000000008</v>
      </c>
      <c r="AU30" s="57">
        <f t="shared" si="22"/>
        <v>3.7988887941779043E-4</v>
      </c>
      <c r="AV30" s="57">
        <f t="shared" si="23"/>
        <v>2.533654507551329E-4</v>
      </c>
      <c r="AW30" s="58">
        <f t="shared" si="24"/>
        <v>0</v>
      </c>
      <c r="AX30" s="57">
        <f t="shared" si="25"/>
        <v>2.7461873321079976E-2</v>
      </c>
      <c r="AY30" s="57">
        <f t="shared" si="26"/>
        <v>2.6509408273444359E-2</v>
      </c>
      <c r="AZ30" s="58">
        <f t="shared" si="27"/>
        <v>0</v>
      </c>
      <c r="BA30" s="57">
        <f t="shared" si="28"/>
        <v>0.23984070904446494</v>
      </c>
      <c r="BB30" s="57">
        <f t="shared" si="29"/>
        <v>0.24140038042893217</v>
      </c>
      <c r="BC30" s="58">
        <f t="shared" si="30"/>
        <v>-0.10000000000000009</v>
      </c>
      <c r="BE30" s="57">
        <f t="shared" si="31"/>
        <v>0.17684201570938243</v>
      </c>
      <c r="BF30" s="57">
        <f t="shared" si="32"/>
        <v>0.18033776271426594</v>
      </c>
      <c r="BG30" s="58">
        <f t="shared" si="33"/>
        <v>-0.30000000000000027</v>
      </c>
      <c r="BH30" s="57">
        <f t="shared" si="34"/>
        <v>8.1073621217677402E-2</v>
      </c>
      <c r="BI30" s="57">
        <f t="shared" si="35"/>
        <v>7.9859713242912564E-2</v>
      </c>
      <c r="BJ30" s="58">
        <f t="shared" si="36"/>
        <v>0.10000000000000009</v>
      </c>
      <c r="BK30" s="57">
        <f t="shared" si="37"/>
        <v>0.15636188168833842</v>
      </c>
      <c r="BL30" s="57">
        <f t="shared" si="38"/>
        <v>0.13688745242690861</v>
      </c>
      <c r="BM30" s="58">
        <f t="shared" si="39"/>
        <v>1.899999999999999</v>
      </c>
      <c r="BN30" s="57">
        <f t="shared" si="40"/>
        <v>0.10109473300292811</v>
      </c>
      <c r="BO30" s="57">
        <f t="shared" si="41"/>
        <v>0.10365059814629948</v>
      </c>
      <c r="BP30" s="58">
        <f t="shared" si="42"/>
        <v>-0.29999999999999888</v>
      </c>
      <c r="BQ30" s="57">
        <f t="shared" si="43"/>
        <v>1.2224141284250343E-2</v>
      </c>
      <c r="BR30" s="57">
        <f t="shared" si="44"/>
        <v>1.0715097983587565E-2</v>
      </c>
      <c r="BS30" s="58">
        <f t="shared" si="45"/>
        <v>0.10000000000000009</v>
      </c>
      <c r="BT30" s="57">
        <f t="shared" si="46"/>
        <v>4.1363705372950824E-2</v>
      </c>
      <c r="BU30" s="57">
        <f t="shared" si="47"/>
        <v>4.2860796756360946E-2</v>
      </c>
      <c r="BV30" s="58">
        <f t="shared" si="48"/>
        <v>-0.19999999999999948</v>
      </c>
      <c r="BW30" s="57">
        <f t="shared" si="49"/>
        <v>0.16263671402688881</v>
      </c>
      <c r="BX30" s="57">
        <f t="shared" si="50"/>
        <v>0.1651392645688585</v>
      </c>
      <c r="BY30" s="58">
        <f t="shared" si="51"/>
        <v>-0.20000000000000018</v>
      </c>
      <c r="BZ30" s="57">
        <f t="shared" si="52"/>
        <v>4.693293001112503E-4</v>
      </c>
      <c r="CA30" s="57">
        <f t="shared" si="53"/>
        <v>4.0598715210265384E-4</v>
      </c>
      <c r="CB30" s="58">
        <f t="shared" si="54"/>
        <v>0</v>
      </c>
      <c r="CC30" s="57">
        <f t="shared" si="55"/>
        <v>2.4678978586183391E-2</v>
      </c>
      <c r="CD30" s="57">
        <f t="shared" si="56"/>
        <v>2.616511192131412E-2</v>
      </c>
      <c r="CE30" s="58">
        <f t="shared" si="57"/>
        <v>-9.9999999999999742E-2</v>
      </c>
      <c r="CF30" s="57">
        <f t="shared" si="58"/>
        <v>0.24325487981128902</v>
      </c>
      <c r="CG30" s="57">
        <f t="shared" si="59"/>
        <v>0.2539782150873896</v>
      </c>
      <c r="CH30" s="58">
        <f t="shared" si="60"/>
        <v>-1.100000000000001</v>
      </c>
      <c r="CI30" s="52">
        <v>0</v>
      </c>
    </row>
    <row r="31" spans="2:87" ht="13.5" customHeight="1">
      <c r="B31" s="240"/>
      <c r="C31" s="240"/>
      <c r="D31" s="238"/>
      <c r="E31" s="113" t="s">
        <v>77</v>
      </c>
      <c r="F31" s="79" t="s">
        <v>78</v>
      </c>
      <c r="G31" s="168">
        <v>53724138</v>
      </c>
      <c r="H31" s="169">
        <f t="shared" ref="H31" si="93">IFERROR(G31/G36,"-")</f>
        <v>3.3632616883662397E-2</v>
      </c>
      <c r="I31" s="170">
        <v>288</v>
      </c>
      <c r="J31" s="10">
        <f t="shared" ref="J31" si="94">IFERROR(I31/D26,"-")</f>
        <v>2.8688116346249626E-2</v>
      </c>
      <c r="K31" s="46">
        <f t="shared" si="0"/>
        <v>186542.14583333334</v>
      </c>
      <c r="L31" s="17"/>
      <c r="N31" s="240"/>
      <c r="O31" s="240"/>
      <c r="P31" s="238"/>
      <c r="Q31" s="112" t="s">
        <v>77</v>
      </c>
      <c r="R31" s="61" t="s">
        <v>78</v>
      </c>
      <c r="S31" s="67">
        <v>41496550</v>
      </c>
      <c r="T31" s="12">
        <v>2.702827009634802E-2</v>
      </c>
      <c r="U31" s="44">
        <v>282</v>
      </c>
      <c r="V31" s="12">
        <v>2.8985507246376812E-2</v>
      </c>
      <c r="W31" s="44">
        <v>147150.88652482271</v>
      </c>
      <c r="X31" s="51">
        <v>28</v>
      </c>
      <c r="Y31" s="20" t="s">
        <v>32</v>
      </c>
      <c r="Z31" s="57">
        <f t="shared" si="1"/>
        <v>0.16707853282960644</v>
      </c>
      <c r="AA31" s="57">
        <f t="shared" si="2"/>
        <v>0.16907702484221104</v>
      </c>
      <c r="AB31" s="58">
        <f t="shared" si="3"/>
        <v>-0.20000000000000018</v>
      </c>
      <c r="AC31" s="57">
        <f t="shared" si="4"/>
        <v>7.5803300079045413E-2</v>
      </c>
      <c r="AD31" s="57">
        <f t="shared" si="5"/>
        <v>7.2257923225816811E-2</v>
      </c>
      <c r="AE31" s="58">
        <f t="shared" si="6"/>
        <v>0.40000000000000036</v>
      </c>
      <c r="AF31" s="57">
        <f t="shared" si="7"/>
        <v>0.15230932788059795</v>
      </c>
      <c r="AG31" s="57">
        <f t="shared" si="8"/>
        <v>0.12825802563652838</v>
      </c>
      <c r="AH31" s="58">
        <f t="shared" si="9"/>
        <v>2.3999999999999995</v>
      </c>
      <c r="AI31" s="57">
        <f t="shared" si="10"/>
        <v>9.4286696339484333E-2</v>
      </c>
      <c r="AJ31" s="57">
        <f t="shared" si="11"/>
        <v>9.1490906110425096E-2</v>
      </c>
      <c r="AK31" s="58">
        <f t="shared" si="12"/>
        <v>0.30000000000000027</v>
      </c>
      <c r="AL31" s="57">
        <f t="shared" si="13"/>
        <v>8.4704527540715568E-3</v>
      </c>
      <c r="AM31" s="57">
        <f t="shared" si="14"/>
        <v>7.6634367252792785E-3</v>
      </c>
      <c r="AN31" s="58">
        <f t="shared" si="15"/>
        <v>0</v>
      </c>
      <c r="AO31" s="57">
        <f t="shared" si="16"/>
        <v>3.3174969542089837E-2</v>
      </c>
      <c r="AP31" s="57">
        <f t="shared" si="17"/>
        <v>4.2841864180607148E-2</v>
      </c>
      <c r="AQ31" s="58">
        <f t="shared" si="18"/>
        <v>-0.99999999999999956</v>
      </c>
      <c r="AR31" s="57">
        <f t="shared" si="19"/>
        <v>0.19138049314992445</v>
      </c>
      <c r="AS31" s="57">
        <f t="shared" si="20"/>
        <v>0.19357688894469188</v>
      </c>
      <c r="AT31" s="58">
        <f t="shared" si="21"/>
        <v>-0.30000000000000027</v>
      </c>
      <c r="AU31" s="57">
        <f t="shared" si="22"/>
        <v>7.3654458310717214E-4</v>
      </c>
      <c r="AV31" s="57">
        <f t="shared" si="23"/>
        <v>3.883793477441121E-4</v>
      </c>
      <c r="AW31" s="58">
        <f t="shared" si="24"/>
        <v>0.1</v>
      </c>
      <c r="AX31" s="57">
        <f t="shared" si="25"/>
        <v>2.7068336310861859E-2</v>
      </c>
      <c r="AY31" s="57">
        <f t="shared" si="26"/>
        <v>2.9439903593975598E-2</v>
      </c>
      <c r="AZ31" s="58">
        <f t="shared" si="27"/>
        <v>-0.20000000000000018</v>
      </c>
      <c r="BA31" s="57">
        <f t="shared" si="28"/>
        <v>0.24969134653121097</v>
      </c>
      <c r="BB31" s="57">
        <f t="shared" si="29"/>
        <v>0.26500564739272064</v>
      </c>
      <c r="BC31" s="58">
        <f t="shared" si="30"/>
        <v>-1.5000000000000013</v>
      </c>
      <c r="BE31" s="57">
        <f t="shared" si="31"/>
        <v>0.17684201570938243</v>
      </c>
      <c r="BF31" s="57">
        <f t="shared" si="32"/>
        <v>0.18033776271426594</v>
      </c>
      <c r="BG31" s="58">
        <f t="shared" si="33"/>
        <v>-0.30000000000000027</v>
      </c>
      <c r="BH31" s="57">
        <f t="shared" si="34"/>
        <v>8.1073621217677402E-2</v>
      </c>
      <c r="BI31" s="57">
        <f t="shared" si="35"/>
        <v>7.9859713242912564E-2</v>
      </c>
      <c r="BJ31" s="58">
        <f t="shared" si="36"/>
        <v>0.10000000000000009</v>
      </c>
      <c r="BK31" s="57">
        <f t="shared" si="37"/>
        <v>0.15636188168833842</v>
      </c>
      <c r="BL31" s="57">
        <f t="shared" si="38"/>
        <v>0.13688745242690861</v>
      </c>
      <c r="BM31" s="58">
        <f t="shared" si="39"/>
        <v>1.899999999999999</v>
      </c>
      <c r="BN31" s="57">
        <f t="shared" si="40"/>
        <v>0.10109473300292811</v>
      </c>
      <c r="BO31" s="57">
        <f t="shared" si="41"/>
        <v>0.10365059814629948</v>
      </c>
      <c r="BP31" s="58">
        <f t="shared" si="42"/>
        <v>-0.29999999999999888</v>
      </c>
      <c r="BQ31" s="57">
        <f t="shared" si="43"/>
        <v>1.2224141284250343E-2</v>
      </c>
      <c r="BR31" s="57">
        <f t="shared" si="44"/>
        <v>1.0715097983587565E-2</v>
      </c>
      <c r="BS31" s="58">
        <f t="shared" si="45"/>
        <v>0.10000000000000009</v>
      </c>
      <c r="BT31" s="57">
        <f t="shared" si="46"/>
        <v>4.1363705372950824E-2</v>
      </c>
      <c r="BU31" s="57">
        <f t="shared" si="47"/>
        <v>4.2860796756360946E-2</v>
      </c>
      <c r="BV31" s="58">
        <f t="shared" si="48"/>
        <v>-0.19999999999999948</v>
      </c>
      <c r="BW31" s="57">
        <f t="shared" si="49"/>
        <v>0.16263671402688881</v>
      </c>
      <c r="BX31" s="57">
        <f t="shared" si="50"/>
        <v>0.1651392645688585</v>
      </c>
      <c r="BY31" s="58">
        <f t="shared" si="51"/>
        <v>-0.20000000000000018</v>
      </c>
      <c r="BZ31" s="57">
        <f t="shared" si="52"/>
        <v>4.693293001112503E-4</v>
      </c>
      <c r="CA31" s="57">
        <f t="shared" si="53"/>
        <v>4.0598715210265384E-4</v>
      </c>
      <c r="CB31" s="58">
        <f t="shared" si="54"/>
        <v>0</v>
      </c>
      <c r="CC31" s="57">
        <f t="shared" si="55"/>
        <v>2.4678978586183391E-2</v>
      </c>
      <c r="CD31" s="57">
        <f t="shared" si="56"/>
        <v>2.616511192131412E-2</v>
      </c>
      <c r="CE31" s="58">
        <f t="shared" si="57"/>
        <v>-9.9999999999999742E-2</v>
      </c>
      <c r="CF31" s="57">
        <f t="shared" si="58"/>
        <v>0.24325487981128902</v>
      </c>
      <c r="CG31" s="57">
        <f t="shared" si="59"/>
        <v>0.2539782150873896</v>
      </c>
      <c r="CH31" s="58">
        <f t="shared" si="60"/>
        <v>-1.100000000000001</v>
      </c>
      <c r="CI31" s="52">
        <v>0</v>
      </c>
    </row>
    <row r="32" spans="2:87" ht="13.5" customHeight="1">
      <c r="B32" s="240"/>
      <c r="C32" s="240"/>
      <c r="D32" s="238"/>
      <c r="E32" s="113" t="s">
        <v>79</v>
      </c>
      <c r="F32" s="79" t="s">
        <v>80</v>
      </c>
      <c r="G32" s="168">
        <v>286685327</v>
      </c>
      <c r="H32" s="169">
        <f t="shared" ref="H32" si="95">IFERROR(G32/G36,"-")</f>
        <v>0.17947198648693954</v>
      </c>
      <c r="I32" s="170">
        <v>1835</v>
      </c>
      <c r="J32" s="10">
        <f t="shared" ref="J32" si="96">IFERROR(I32/D26,"-")</f>
        <v>0.18278713019225024</v>
      </c>
      <c r="K32" s="46">
        <f t="shared" si="0"/>
        <v>156231.78583106268</v>
      </c>
      <c r="L32" s="17"/>
      <c r="N32" s="240"/>
      <c r="O32" s="240"/>
      <c r="P32" s="238"/>
      <c r="Q32" s="112" t="s">
        <v>79</v>
      </c>
      <c r="R32" s="61" t="s">
        <v>80</v>
      </c>
      <c r="S32" s="67">
        <v>239391889</v>
      </c>
      <c r="T32" s="12">
        <v>0.15592497773349745</v>
      </c>
      <c r="U32" s="44">
        <v>1716</v>
      </c>
      <c r="V32" s="12">
        <v>0.17637989515880359</v>
      </c>
      <c r="W32" s="44">
        <v>139505.76282051281</v>
      </c>
      <c r="X32" s="51">
        <v>29</v>
      </c>
      <c r="Y32" s="20" t="s">
        <v>33</v>
      </c>
      <c r="Z32" s="57">
        <f t="shared" si="1"/>
        <v>0.16573368373680178</v>
      </c>
      <c r="AA32" s="57">
        <f t="shared" si="2"/>
        <v>0.18071166652132029</v>
      </c>
      <c r="AB32" s="58">
        <f t="shared" si="3"/>
        <v>-1.4999999999999987</v>
      </c>
      <c r="AC32" s="57">
        <f t="shared" si="4"/>
        <v>7.7319828084974188E-2</v>
      </c>
      <c r="AD32" s="57">
        <f t="shared" si="5"/>
        <v>7.7156805818262689E-2</v>
      </c>
      <c r="AE32" s="58">
        <f t="shared" si="6"/>
        <v>0</v>
      </c>
      <c r="AF32" s="57">
        <f t="shared" si="7"/>
        <v>0.14890142261471676</v>
      </c>
      <c r="AG32" s="57">
        <f t="shared" si="8"/>
        <v>0.13892601246318403</v>
      </c>
      <c r="AH32" s="58">
        <f t="shared" si="9"/>
        <v>0.99999999999999811</v>
      </c>
      <c r="AI32" s="57">
        <f t="shared" si="10"/>
        <v>0.1091752377682345</v>
      </c>
      <c r="AJ32" s="57">
        <f t="shared" si="11"/>
        <v>0.1049958492631209</v>
      </c>
      <c r="AK32" s="58">
        <f t="shared" si="12"/>
        <v>0.40000000000000036</v>
      </c>
      <c r="AL32" s="57">
        <f t="shared" si="13"/>
        <v>1.3058265228545097E-2</v>
      </c>
      <c r="AM32" s="57">
        <f t="shared" si="14"/>
        <v>5.8036473854021923E-3</v>
      </c>
      <c r="AN32" s="58">
        <f t="shared" si="15"/>
        <v>0.7</v>
      </c>
      <c r="AO32" s="57">
        <f t="shared" si="16"/>
        <v>3.9531264161150395E-2</v>
      </c>
      <c r="AP32" s="57">
        <f t="shared" si="17"/>
        <v>3.9210188127608639E-2</v>
      </c>
      <c r="AQ32" s="58">
        <f t="shared" si="18"/>
        <v>0.10000000000000009</v>
      </c>
      <c r="AR32" s="57">
        <f t="shared" si="19"/>
        <v>0.1816798291814099</v>
      </c>
      <c r="AS32" s="57">
        <f t="shared" si="20"/>
        <v>0.16653276510569437</v>
      </c>
      <c r="AT32" s="58">
        <f t="shared" si="21"/>
        <v>1.4999999999999987</v>
      </c>
      <c r="AU32" s="57">
        <f t="shared" si="22"/>
        <v>3.4136856405033562E-4</v>
      </c>
      <c r="AV32" s="57">
        <f t="shared" si="23"/>
        <v>3.5862325611873448E-4</v>
      </c>
      <c r="AW32" s="58">
        <f t="shared" si="24"/>
        <v>0</v>
      </c>
      <c r="AX32" s="57">
        <f t="shared" si="25"/>
        <v>3.1849259153727751E-2</v>
      </c>
      <c r="AY32" s="57">
        <f t="shared" si="26"/>
        <v>1.7874757798882653E-2</v>
      </c>
      <c r="AZ32" s="58">
        <f t="shared" si="27"/>
        <v>1.4000000000000001</v>
      </c>
      <c r="BA32" s="57">
        <f t="shared" si="28"/>
        <v>0.23240984150638927</v>
      </c>
      <c r="BB32" s="57">
        <f t="shared" si="29"/>
        <v>0.26842968426040548</v>
      </c>
      <c r="BC32" s="58">
        <f t="shared" si="30"/>
        <v>-3.6000000000000005</v>
      </c>
      <c r="BE32" s="57">
        <f t="shared" si="31"/>
        <v>0.17684201570938243</v>
      </c>
      <c r="BF32" s="57">
        <f t="shared" si="32"/>
        <v>0.18033776271426594</v>
      </c>
      <c r="BG32" s="58">
        <f t="shared" si="33"/>
        <v>-0.30000000000000027</v>
      </c>
      <c r="BH32" s="57">
        <f t="shared" si="34"/>
        <v>8.1073621217677402E-2</v>
      </c>
      <c r="BI32" s="57">
        <f t="shared" si="35"/>
        <v>7.9859713242912564E-2</v>
      </c>
      <c r="BJ32" s="58">
        <f t="shared" si="36"/>
        <v>0.10000000000000009</v>
      </c>
      <c r="BK32" s="57">
        <f t="shared" si="37"/>
        <v>0.15636188168833842</v>
      </c>
      <c r="BL32" s="57">
        <f t="shared" si="38"/>
        <v>0.13688745242690861</v>
      </c>
      <c r="BM32" s="58">
        <f t="shared" si="39"/>
        <v>1.899999999999999</v>
      </c>
      <c r="BN32" s="57">
        <f t="shared" si="40"/>
        <v>0.10109473300292811</v>
      </c>
      <c r="BO32" s="57">
        <f t="shared" si="41"/>
        <v>0.10365059814629948</v>
      </c>
      <c r="BP32" s="58">
        <f t="shared" si="42"/>
        <v>-0.29999999999999888</v>
      </c>
      <c r="BQ32" s="57">
        <f t="shared" si="43"/>
        <v>1.2224141284250343E-2</v>
      </c>
      <c r="BR32" s="57">
        <f t="shared" si="44"/>
        <v>1.0715097983587565E-2</v>
      </c>
      <c r="BS32" s="58">
        <f t="shared" si="45"/>
        <v>0.10000000000000009</v>
      </c>
      <c r="BT32" s="57">
        <f t="shared" si="46"/>
        <v>4.1363705372950824E-2</v>
      </c>
      <c r="BU32" s="57">
        <f t="shared" si="47"/>
        <v>4.2860796756360946E-2</v>
      </c>
      <c r="BV32" s="58">
        <f t="shared" si="48"/>
        <v>-0.19999999999999948</v>
      </c>
      <c r="BW32" s="57">
        <f t="shared" si="49"/>
        <v>0.16263671402688881</v>
      </c>
      <c r="BX32" s="57">
        <f t="shared" si="50"/>
        <v>0.1651392645688585</v>
      </c>
      <c r="BY32" s="58">
        <f t="shared" si="51"/>
        <v>-0.20000000000000018</v>
      </c>
      <c r="BZ32" s="57">
        <f t="shared" si="52"/>
        <v>4.693293001112503E-4</v>
      </c>
      <c r="CA32" s="57">
        <f t="shared" si="53"/>
        <v>4.0598715210265384E-4</v>
      </c>
      <c r="CB32" s="58">
        <f t="shared" si="54"/>
        <v>0</v>
      </c>
      <c r="CC32" s="57">
        <f t="shared" si="55"/>
        <v>2.4678978586183391E-2</v>
      </c>
      <c r="CD32" s="57">
        <f t="shared" si="56"/>
        <v>2.616511192131412E-2</v>
      </c>
      <c r="CE32" s="58">
        <f t="shared" si="57"/>
        <v>-9.9999999999999742E-2</v>
      </c>
      <c r="CF32" s="57">
        <f t="shared" si="58"/>
        <v>0.24325487981128902</v>
      </c>
      <c r="CG32" s="57">
        <f t="shared" si="59"/>
        <v>0.2539782150873896</v>
      </c>
      <c r="CH32" s="58">
        <f t="shared" si="60"/>
        <v>-1.100000000000001</v>
      </c>
      <c r="CI32" s="52">
        <v>0</v>
      </c>
    </row>
    <row r="33" spans="2:87" ht="13.5" customHeight="1">
      <c r="B33" s="240"/>
      <c r="C33" s="240"/>
      <c r="D33" s="238"/>
      <c r="E33" s="113" t="s">
        <v>81</v>
      </c>
      <c r="F33" s="79" t="s">
        <v>82</v>
      </c>
      <c r="G33" s="168">
        <v>3426833</v>
      </c>
      <c r="H33" s="169">
        <f t="shared" ref="H33" si="97">IFERROR(G33/G36,"-")</f>
        <v>2.1452807937707903E-3</v>
      </c>
      <c r="I33" s="170">
        <v>207</v>
      </c>
      <c r="J33" s="10">
        <f t="shared" ref="J33" si="98">IFERROR(I33/D26,"-")</f>
        <v>2.061958362386692E-2</v>
      </c>
      <c r="K33" s="46">
        <f t="shared" si="0"/>
        <v>16554.748792270533</v>
      </c>
      <c r="L33" s="17"/>
      <c r="N33" s="240"/>
      <c r="O33" s="240"/>
      <c r="P33" s="238"/>
      <c r="Q33" s="112" t="s">
        <v>81</v>
      </c>
      <c r="R33" s="61" t="s">
        <v>82</v>
      </c>
      <c r="S33" s="67">
        <v>3346850</v>
      </c>
      <c r="T33" s="12">
        <v>2.1799297958977884E-3</v>
      </c>
      <c r="U33" s="44">
        <v>174</v>
      </c>
      <c r="V33" s="12">
        <v>1.7884674683934627E-2</v>
      </c>
      <c r="W33" s="44">
        <v>19234.77011494253</v>
      </c>
      <c r="X33" s="51">
        <v>30</v>
      </c>
      <c r="Y33" s="20" t="s">
        <v>34</v>
      </c>
      <c r="Z33" s="57">
        <f t="shared" si="1"/>
        <v>0.1777671854819555</v>
      </c>
      <c r="AA33" s="57">
        <f t="shared" si="2"/>
        <v>0.17860592428299024</v>
      </c>
      <c r="AB33" s="58">
        <f t="shared" si="3"/>
        <v>-0.10000000000000009</v>
      </c>
      <c r="AC33" s="57">
        <f t="shared" si="4"/>
        <v>7.6902111455437405E-2</v>
      </c>
      <c r="AD33" s="57">
        <f t="shared" si="5"/>
        <v>7.4671231444955938E-2</v>
      </c>
      <c r="AE33" s="58">
        <f t="shared" si="6"/>
        <v>0.20000000000000018</v>
      </c>
      <c r="AF33" s="57">
        <f t="shared" si="7"/>
        <v>0.15579388340971836</v>
      </c>
      <c r="AG33" s="57">
        <f t="shared" si="8"/>
        <v>0.1345615215384427</v>
      </c>
      <c r="AH33" s="58">
        <f t="shared" si="9"/>
        <v>2.0999999999999992</v>
      </c>
      <c r="AI33" s="57">
        <f t="shared" si="10"/>
        <v>0.11150972814269595</v>
      </c>
      <c r="AJ33" s="57">
        <f t="shared" si="11"/>
        <v>0.12274191469578172</v>
      </c>
      <c r="AK33" s="58">
        <f t="shared" si="12"/>
        <v>-1.0999999999999996</v>
      </c>
      <c r="AL33" s="57">
        <f t="shared" si="13"/>
        <v>5.2067858971680606E-3</v>
      </c>
      <c r="AM33" s="57">
        <f t="shared" si="14"/>
        <v>8.7083889948379352E-3</v>
      </c>
      <c r="AN33" s="58">
        <f t="shared" si="15"/>
        <v>-0.39999999999999991</v>
      </c>
      <c r="AO33" s="57">
        <f t="shared" si="16"/>
        <v>4.9153802637716217E-2</v>
      </c>
      <c r="AP33" s="57">
        <f t="shared" si="17"/>
        <v>4.0323907298233194E-2</v>
      </c>
      <c r="AQ33" s="58">
        <f t="shared" si="18"/>
        <v>0.90000000000000013</v>
      </c>
      <c r="AR33" s="57">
        <f t="shared" si="19"/>
        <v>0.19132274021044771</v>
      </c>
      <c r="AS33" s="57">
        <f t="shared" si="20"/>
        <v>0.19795713819464372</v>
      </c>
      <c r="AT33" s="58">
        <f t="shared" si="21"/>
        <v>-0.70000000000000062</v>
      </c>
      <c r="AU33" s="57">
        <f t="shared" si="22"/>
        <v>7.9038061029528266E-4</v>
      </c>
      <c r="AV33" s="57">
        <f t="shared" si="23"/>
        <v>3.9509574829555002E-4</v>
      </c>
      <c r="AW33" s="58">
        <f t="shared" si="24"/>
        <v>0.1</v>
      </c>
      <c r="AX33" s="57">
        <f t="shared" si="25"/>
        <v>2.0447288738058806E-2</v>
      </c>
      <c r="AY33" s="57">
        <f t="shared" si="26"/>
        <v>2.286535369152971E-2</v>
      </c>
      <c r="AZ33" s="58">
        <f t="shared" si="27"/>
        <v>-0.29999999999999993</v>
      </c>
      <c r="BA33" s="57">
        <f t="shared" si="28"/>
        <v>0.21110609341650671</v>
      </c>
      <c r="BB33" s="57">
        <f t="shared" si="29"/>
        <v>0.21916952411028931</v>
      </c>
      <c r="BC33" s="58">
        <f t="shared" si="30"/>
        <v>-0.80000000000000071</v>
      </c>
      <c r="BE33" s="57">
        <f t="shared" si="31"/>
        <v>0.17684201570938243</v>
      </c>
      <c r="BF33" s="57">
        <f t="shared" si="32"/>
        <v>0.18033776271426594</v>
      </c>
      <c r="BG33" s="58">
        <f t="shared" si="33"/>
        <v>-0.30000000000000027</v>
      </c>
      <c r="BH33" s="57">
        <f t="shared" si="34"/>
        <v>8.1073621217677402E-2</v>
      </c>
      <c r="BI33" s="57">
        <f t="shared" si="35"/>
        <v>7.9859713242912564E-2</v>
      </c>
      <c r="BJ33" s="58">
        <f t="shared" si="36"/>
        <v>0.10000000000000009</v>
      </c>
      <c r="BK33" s="57">
        <f t="shared" si="37"/>
        <v>0.15636188168833842</v>
      </c>
      <c r="BL33" s="57">
        <f t="shared" si="38"/>
        <v>0.13688745242690861</v>
      </c>
      <c r="BM33" s="58">
        <f t="shared" si="39"/>
        <v>1.899999999999999</v>
      </c>
      <c r="BN33" s="57">
        <f t="shared" si="40"/>
        <v>0.10109473300292811</v>
      </c>
      <c r="BO33" s="57">
        <f t="shared" si="41"/>
        <v>0.10365059814629948</v>
      </c>
      <c r="BP33" s="58">
        <f t="shared" si="42"/>
        <v>-0.29999999999999888</v>
      </c>
      <c r="BQ33" s="57">
        <f t="shared" si="43"/>
        <v>1.2224141284250343E-2</v>
      </c>
      <c r="BR33" s="57">
        <f t="shared" si="44"/>
        <v>1.0715097983587565E-2</v>
      </c>
      <c r="BS33" s="58">
        <f t="shared" si="45"/>
        <v>0.10000000000000009</v>
      </c>
      <c r="BT33" s="57">
        <f t="shared" si="46"/>
        <v>4.1363705372950824E-2</v>
      </c>
      <c r="BU33" s="57">
        <f t="shared" si="47"/>
        <v>4.2860796756360946E-2</v>
      </c>
      <c r="BV33" s="58">
        <f t="shared" si="48"/>
        <v>-0.19999999999999948</v>
      </c>
      <c r="BW33" s="57">
        <f t="shared" si="49"/>
        <v>0.16263671402688881</v>
      </c>
      <c r="BX33" s="57">
        <f t="shared" si="50"/>
        <v>0.1651392645688585</v>
      </c>
      <c r="BY33" s="58">
        <f t="shared" si="51"/>
        <v>-0.20000000000000018</v>
      </c>
      <c r="BZ33" s="57">
        <f t="shared" si="52"/>
        <v>4.693293001112503E-4</v>
      </c>
      <c r="CA33" s="57">
        <f t="shared" si="53"/>
        <v>4.0598715210265384E-4</v>
      </c>
      <c r="CB33" s="58">
        <f t="shared" si="54"/>
        <v>0</v>
      </c>
      <c r="CC33" s="57">
        <f t="shared" si="55"/>
        <v>2.4678978586183391E-2</v>
      </c>
      <c r="CD33" s="57">
        <f t="shared" si="56"/>
        <v>2.616511192131412E-2</v>
      </c>
      <c r="CE33" s="58">
        <f t="shared" si="57"/>
        <v>-9.9999999999999742E-2</v>
      </c>
      <c r="CF33" s="57">
        <f t="shared" si="58"/>
        <v>0.24325487981128902</v>
      </c>
      <c r="CG33" s="57">
        <f t="shared" si="59"/>
        <v>0.2539782150873896</v>
      </c>
      <c r="CH33" s="58">
        <f t="shared" si="60"/>
        <v>-1.100000000000001</v>
      </c>
      <c r="CI33" s="52">
        <v>0</v>
      </c>
    </row>
    <row r="34" spans="2:87" ht="13.5" customHeight="1">
      <c r="B34" s="240"/>
      <c r="C34" s="240"/>
      <c r="D34" s="238"/>
      <c r="E34" s="113" t="s">
        <v>83</v>
      </c>
      <c r="F34" s="79" t="s">
        <v>84</v>
      </c>
      <c r="G34" s="168">
        <v>37267724</v>
      </c>
      <c r="H34" s="169">
        <f t="shared" ref="H34" si="99">IFERROR(G34/G36,"-")</f>
        <v>2.33305015227619E-2</v>
      </c>
      <c r="I34" s="170">
        <v>908</v>
      </c>
      <c r="J34" s="10">
        <f t="shared" ref="J34" si="100">IFERROR(I34/D26,"-")</f>
        <v>9.0447255702759244E-2</v>
      </c>
      <c r="K34" s="46">
        <f t="shared" si="0"/>
        <v>41043.748898678416</v>
      </c>
      <c r="L34" s="17"/>
      <c r="N34" s="240"/>
      <c r="O34" s="240"/>
      <c r="P34" s="238"/>
      <c r="Q34" s="112" t="s">
        <v>83</v>
      </c>
      <c r="R34" s="61" t="s">
        <v>84</v>
      </c>
      <c r="S34" s="67">
        <v>38203240</v>
      </c>
      <c r="T34" s="12">
        <v>2.488321292434206E-2</v>
      </c>
      <c r="U34" s="44">
        <v>903</v>
      </c>
      <c r="V34" s="12">
        <v>9.2815294480419364E-2</v>
      </c>
      <c r="W34" s="44">
        <v>42307.021040974527</v>
      </c>
      <c r="X34" s="51">
        <v>31</v>
      </c>
      <c r="Y34" s="20" t="s">
        <v>35</v>
      </c>
      <c r="Z34" s="57">
        <f t="shared" si="1"/>
        <v>0.17172481824274666</v>
      </c>
      <c r="AA34" s="57">
        <f t="shared" si="2"/>
        <v>0.17793097437708097</v>
      </c>
      <c r="AB34" s="58">
        <f t="shared" si="3"/>
        <v>-0.60000000000000053</v>
      </c>
      <c r="AC34" s="57">
        <f t="shared" si="4"/>
        <v>7.6198093850488077E-2</v>
      </c>
      <c r="AD34" s="57">
        <f t="shared" si="5"/>
        <v>7.4344832205472E-2</v>
      </c>
      <c r="AE34" s="58">
        <f t="shared" si="6"/>
        <v>0.20000000000000018</v>
      </c>
      <c r="AF34" s="57">
        <f t="shared" si="7"/>
        <v>0.14011387061224798</v>
      </c>
      <c r="AG34" s="57">
        <f t="shared" si="8"/>
        <v>0.12498544257539057</v>
      </c>
      <c r="AH34" s="58">
        <f t="shared" si="9"/>
        <v>1.5000000000000013</v>
      </c>
      <c r="AI34" s="57">
        <f t="shared" si="10"/>
        <v>0.10367702391031736</v>
      </c>
      <c r="AJ34" s="57">
        <f t="shared" si="11"/>
        <v>0.10440289249578845</v>
      </c>
      <c r="AK34" s="58">
        <f t="shared" si="12"/>
        <v>0</v>
      </c>
      <c r="AL34" s="57">
        <f t="shared" si="13"/>
        <v>1.279314712025827E-2</v>
      </c>
      <c r="AM34" s="57">
        <f t="shared" si="14"/>
        <v>1.2455469615562337E-2</v>
      </c>
      <c r="AN34" s="58">
        <f t="shared" si="15"/>
        <v>9.9999999999999922E-2</v>
      </c>
      <c r="AO34" s="57">
        <f t="shared" si="16"/>
        <v>3.2183556610648242E-2</v>
      </c>
      <c r="AP34" s="57">
        <f t="shared" si="17"/>
        <v>4.5928980471459747E-2</v>
      </c>
      <c r="AQ34" s="58">
        <f t="shared" si="18"/>
        <v>-1.4</v>
      </c>
      <c r="AR34" s="57">
        <f t="shared" si="19"/>
        <v>0.21894053941272512</v>
      </c>
      <c r="AS34" s="57">
        <f t="shared" si="20"/>
        <v>0.21211586141756353</v>
      </c>
      <c r="AT34" s="58">
        <f t="shared" si="21"/>
        <v>0.70000000000000062</v>
      </c>
      <c r="AU34" s="57">
        <f t="shared" si="22"/>
        <v>2.8663799434201927E-4</v>
      </c>
      <c r="AV34" s="57">
        <f t="shared" si="23"/>
        <v>4.2942501099722694E-4</v>
      </c>
      <c r="AW34" s="58">
        <f t="shared" si="24"/>
        <v>0</v>
      </c>
      <c r="AX34" s="57">
        <f t="shared" si="25"/>
        <v>2.6917409971937832E-2</v>
      </c>
      <c r="AY34" s="57">
        <f t="shared" si="26"/>
        <v>2.6962108229577463E-2</v>
      </c>
      <c r="AZ34" s="58">
        <f t="shared" si="27"/>
        <v>0</v>
      </c>
      <c r="BA34" s="57">
        <f t="shared" si="28"/>
        <v>0.21716490227428845</v>
      </c>
      <c r="BB34" s="57">
        <f t="shared" si="29"/>
        <v>0.22044401360110771</v>
      </c>
      <c r="BC34" s="58">
        <f t="shared" si="30"/>
        <v>-0.30000000000000027</v>
      </c>
      <c r="BE34" s="57">
        <f t="shared" si="31"/>
        <v>0.17684201570938243</v>
      </c>
      <c r="BF34" s="57">
        <f t="shared" si="32"/>
        <v>0.18033776271426594</v>
      </c>
      <c r="BG34" s="58">
        <f t="shared" si="33"/>
        <v>-0.30000000000000027</v>
      </c>
      <c r="BH34" s="57">
        <f t="shared" si="34"/>
        <v>8.1073621217677402E-2</v>
      </c>
      <c r="BI34" s="57">
        <f t="shared" si="35"/>
        <v>7.9859713242912564E-2</v>
      </c>
      <c r="BJ34" s="58">
        <f t="shared" si="36"/>
        <v>0.10000000000000009</v>
      </c>
      <c r="BK34" s="57">
        <f t="shared" si="37"/>
        <v>0.15636188168833842</v>
      </c>
      <c r="BL34" s="57">
        <f t="shared" si="38"/>
        <v>0.13688745242690861</v>
      </c>
      <c r="BM34" s="58">
        <f t="shared" si="39"/>
        <v>1.899999999999999</v>
      </c>
      <c r="BN34" s="57">
        <f t="shared" si="40"/>
        <v>0.10109473300292811</v>
      </c>
      <c r="BO34" s="57">
        <f t="shared" si="41"/>
        <v>0.10365059814629948</v>
      </c>
      <c r="BP34" s="58">
        <f t="shared" si="42"/>
        <v>-0.29999999999999888</v>
      </c>
      <c r="BQ34" s="57">
        <f t="shared" si="43"/>
        <v>1.2224141284250343E-2</v>
      </c>
      <c r="BR34" s="57">
        <f t="shared" si="44"/>
        <v>1.0715097983587565E-2</v>
      </c>
      <c r="BS34" s="58">
        <f t="shared" si="45"/>
        <v>0.10000000000000009</v>
      </c>
      <c r="BT34" s="57">
        <f t="shared" si="46"/>
        <v>4.1363705372950824E-2</v>
      </c>
      <c r="BU34" s="57">
        <f t="shared" si="47"/>
        <v>4.2860796756360946E-2</v>
      </c>
      <c r="BV34" s="58">
        <f t="shared" si="48"/>
        <v>-0.19999999999999948</v>
      </c>
      <c r="BW34" s="57">
        <f t="shared" si="49"/>
        <v>0.16263671402688881</v>
      </c>
      <c r="BX34" s="57">
        <f t="shared" si="50"/>
        <v>0.1651392645688585</v>
      </c>
      <c r="BY34" s="58">
        <f t="shared" si="51"/>
        <v>-0.20000000000000018</v>
      </c>
      <c r="BZ34" s="57">
        <f t="shared" si="52"/>
        <v>4.693293001112503E-4</v>
      </c>
      <c r="CA34" s="57">
        <f t="shared" si="53"/>
        <v>4.0598715210265384E-4</v>
      </c>
      <c r="CB34" s="58">
        <f t="shared" si="54"/>
        <v>0</v>
      </c>
      <c r="CC34" s="57">
        <f t="shared" si="55"/>
        <v>2.4678978586183391E-2</v>
      </c>
      <c r="CD34" s="57">
        <f t="shared" si="56"/>
        <v>2.616511192131412E-2</v>
      </c>
      <c r="CE34" s="58">
        <f t="shared" si="57"/>
        <v>-9.9999999999999742E-2</v>
      </c>
      <c r="CF34" s="57">
        <f t="shared" si="58"/>
        <v>0.24325487981128902</v>
      </c>
      <c r="CG34" s="57">
        <f t="shared" si="59"/>
        <v>0.2539782150873896</v>
      </c>
      <c r="CH34" s="58">
        <f t="shared" si="60"/>
        <v>-1.100000000000001</v>
      </c>
      <c r="CI34" s="52">
        <v>0</v>
      </c>
    </row>
    <row r="35" spans="2:87" ht="13.5" customHeight="1">
      <c r="B35" s="240"/>
      <c r="C35" s="240"/>
      <c r="D35" s="238"/>
      <c r="E35" s="114" t="s">
        <v>85</v>
      </c>
      <c r="F35" s="80" t="s">
        <v>86</v>
      </c>
      <c r="G35" s="171">
        <v>377202066</v>
      </c>
      <c r="H35" s="172">
        <f t="shared" ref="H35" si="101">IFERROR(G35/G36,"-")</f>
        <v>0.23613766634103908</v>
      </c>
      <c r="I35" s="173">
        <v>1042</v>
      </c>
      <c r="J35" s="11">
        <f t="shared" ref="J35" si="102">IFERROR(I35/D26,"-")</f>
        <v>0.1037951987249726</v>
      </c>
      <c r="K35" s="47">
        <f t="shared" si="0"/>
        <v>361998.14395393472</v>
      </c>
      <c r="L35" s="17"/>
      <c r="N35" s="240"/>
      <c r="O35" s="240"/>
      <c r="P35" s="238"/>
      <c r="Q35" s="112" t="s">
        <v>85</v>
      </c>
      <c r="R35" s="61" t="s">
        <v>86</v>
      </c>
      <c r="S35" s="67">
        <v>409569092</v>
      </c>
      <c r="T35" s="12">
        <v>0.26676781664239585</v>
      </c>
      <c r="U35" s="44">
        <v>935</v>
      </c>
      <c r="V35" s="12">
        <v>9.6104430054476303E-2</v>
      </c>
      <c r="W35" s="44">
        <v>438041.80962566845</v>
      </c>
      <c r="X35" s="51">
        <v>32</v>
      </c>
      <c r="Y35" s="20" t="s">
        <v>36</v>
      </c>
      <c r="Z35" s="57">
        <f t="shared" si="1"/>
        <v>0.16142428165064038</v>
      </c>
      <c r="AA35" s="57">
        <f t="shared" si="2"/>
        <v>0.16035702122149254</v>
      </c>
      <c r="AB35" s="58">
        <f t="shared" si="3"/>
        <v>0.10000000000000009</v>
      </c>
      <c r="AC35" s="57">
        <f t="shared" si="4"/>
        <v>7.5913748351665727E-2</v>
      </c>
      <c r="AD35" s="57">
        <f t="shared" si="5"/>
        <v>7.4430705183045981E-2</v>
      </c>
      <c r="AE35" s="58">
        <f t="shared" si="6"/>
        <v>0.20000000000000018</v>
      </c>
      <c r="AF35" s="57">
        <f t="shared" si="7"/>
        <v>0.15469541323008448</v>
      </c>
      <c r="AG35" s="57">
        <f t="shared" si="8"/>
        <v>0.1299022136090216</v>
      </c>
      <c r="AH35" s="58">
        <f t="shared" si="9"/>
        <v>2.4999999999999996</v>
      </c>
      <c r="AI35" s="57">
        <f t="shared" si="10"/>
        <v>9.279488356775302E-2</v>
      </c>
      <c r="AJ35" s="57">
        <f t="shared" si="11"/>
        <v>9.410360026705987E-2</v>
      </c>
      <c r="AK35" s="58">
        <f t="shared" si="12"/>
        <v>-0.10000000000000009</v>
      </c>
      <c r="AL35" s="57">
        <f t="shared" si="13"/>
        <v>7.516458861921844E-3</v>
      </c>
      <c r="AM35" s="57">
        <f t="shared" si="14"/>
        <v>1.3742790182884336E-2</v>
      </c>
      <c r="AN35" s="58">
        <f t="shared" si="15"/>
        <v>-0.6</v>
      </c>
      <c r="AO35" s="57">
        <f t="shared" si="16"/>
        <v>4.0056106492041811E-2</v>
      </c>
      <c r="AP35" s="57">
        <f t="shared" si="17"/>
        <v>4.8591013286632616E-2</v>
      </c>
      <c r="AQ35" s="58">
        <f t="shared" si="18"/>
        <v>-0.90000000000000013</v>
      </c>
      <c r="AR35" s="57">
        <f t="shared" si="19"/>
        <v>0.16737296620412465</v>
      </c>
      <c r="AS35" s="57">
        <f t="shared" si="20"/>
        <v>0.17649947982982142</v>
      </c>
      <c r="AT35" s="58">
        <f t="shared" si="21"/>
        <v>-0.89999999999999802</v>
      </c>
      <c r="AU35" s="57">
        <f t="shared" si="22"/>
        <v>4.4942110730911145E-4</v>
      </c>
      <c r="AV35" s="57">
        <f t="shared" si="23"/>
        <v>2.5505591274249212E-4</v>
      </c>
      <c r="AW35" s="58">
        <f t="shared" si="24"/>
        <v>0</v>
      </c>
      <c r="AX35" s="57">
        <f t="shared" si="25"/>
        <v>1.4477667367603891E-2</v>
      </c>
      <c r="AY35" s="57">
        <f t="shared" si="26"/>
        <v>1.9817730115458877E-2</v>
      </c>
      <c r="AZ35" s="58">
        <f t="shared" si="27"/>
        <v>-0.6</v>
      </c>
      <c r="BA35" s="57">
        <f t="shared" si="28"/>
        <v>0.28529905316685511</v>
      </c>
      <c r="BB35" s="57">
        <f t="shared" si="29"/>
        <v>0.28230039039184029</v>
      </c>
      <c r="BC35" s="58">
        <f t="shared" si="30"/>
        <v>0.30000000000000027</v>
      </c>
      <c r="BE35" s="57">
        <f t="shared" si="31"/>
        <v>0.17684201570938243</v>
      </c>
      <c r="BF35" s="57">
        <f t="shared" si="32"/>
        <v>0.18033776271426594</v>
      </c>
      <c r="BG35" s="58">
        <f t="shared" si="33"/>
        <v>-0.30000000000000027</v>
      </c>
      <c r="BH35" s="57">
        <f t="shared" si="34"/>
        <v>8.1073621217677402E-2</v>
      </c>
      <c r="BI35" s="57">
        <f t="shared" si="35"/>
        <v>7.9859713242912564E-2</v>
      </c>
      <c r="BJ35" s="58">
        <f t="shared" si="36"/>
        <v>0.10000000000000009</v>
      </c>
      <c r="BK35" s="57">
        <f t="shared" si="37"/>
        <v>0.15636188168833842</v>
      </c>
      <c r="BL35" s="57">
        <f t="shared" si="38"/>
        <v>0.13688745242690861</v>
      </c>
      <c r="BM35" s="58">
        <f t="shared" si="39"/>
        <v>1.899999999999999</v>
      </c>
      <c r="BN35" s="57">
        <f t="shared" si="40"/>
        <v>0.10109473300292811</v>
      </c>
      <c r="BO35" s="57">
        <f t="shared" si="41"/>
        <v>0.10365059814629948</v>
      </c>
      <c r="BP35" s="58">
        <f t="shared" si="42"/>
        <v>-0.29999999999999888</v>
      </c>
      <c r="BQ35" s="57">
        <f t="shared" si="43"/>
        <v>1.2224141284250343E-2</v>
      </c>
      <c r="BR35" s="57">
        <f t="shared" si="44"/>
        <v>1.0715097983587565E-2</v>
      </c>
      <c r="BS35" s="58">
        <f t="shared" si="45"/>
        <v>0.10000000000000009</v>
      </c>
      <c r="BT35" s="57">
        <f t="shared" si="46"/>
        <v>4.1363705372950824E-2</v>
      </c>
      <c r="BU35" s="57">
        <f t="shared" si="47"/>
        <v>4.2860796756360946E-2</v>
      </c>
      <c r="BV35" s="58">
        <f t="shared" si="48"/>
        <v>-0.19999999999999948</v>
      </c>
      <c r="BW35" s="57">
        <f t="shared" si="49"/>
        <v>0.16263671402688881</v>
      </c>
      <c r="BX35" s="57">
        <f t="shared" si="50"/>
        <v>0.1651392645688585</v>
      </c>
      <c r="BY35" s="58">
        <f t="shared" si="51"/>
        <v>-0.20000000000000018</v>
      </c>
      <c r="BZ35" s="57">
        <f t="shared" si="52"/>
        <v>4.693293001112503E-4</v>
      </c>
      <c r="CA35" s="57">
        <f t="shared" si="53"/>
        <v>4.0598715210265384E-4</v>
      </c>
      <c r="CB35" s="58">
        <f t="shared" si="54"/>
        <v>0</v>
      </c>
      <c r="CC35" s="57">
        <f t="shared" si="55"/>
        <v>2.4678978586183391E-2</v>
      </c>
      <c r="CD35" s="57">
        <f t="shared" si="56"/>
        <v>2.616511192131412E-2</v>
      </c>
      <c r="CE35" s="58">
        <f t="shared" si="57"/>
        <v>-9.9999999999999742E-2</v>
      </c>
      <c r="CF35" s="57">
        <f t="shared" si="58"/>
        <v>0.24325487981128902</v>
      </c>
      <c r="CG35" s="57">
        <f t="shared" si="59"/>
        <v>0.2539782150873896</v>
      </c>
      <c r="CH35" s="58">
        <f t="shared" si="60"/>
        <v>-1.100000000000001</v>
      </c>
      <c r="CI35" s="52">
        <v>0</v>
      </c>
    </row>
    <row r="36" spans="2:87" ht="13.5" customHeight="1">
      <c r="B36" s="201"/>
      <c r="C36" s="201"/>
      <c r="D36" s="239"/>
      <c r="E36" s="115" t="s">
        <v>115</v>
      </c>
      <c r="F36" s="116"/>
      <c r="G36" s="174">
        <f>SUM(G26:G35)</f>
        <v>1597382035</v>
      </c>
      <c r="H36" s="175" t="s">
        <v>131</v>
      </c>
      <c r="I36" s="176">
        <v>7758</v>
      </c>
      <c r="J36" s="12">
        <f t="shared" ref="J36" si="103">IFERROR(I36/D26,"-")</f>
        <v>0.77278613407709928</v>
      </c>
      <c r="K36" s="48">
        <f t="shared" si="0"/>
        <v>205901.26772364011</v>
      </c>
      <c r="L36" s="17"/>
      <c r="N36" s="201"/>
      <c r="O36" s="201"/>
      <c r="P36" s="239"/>
      <c r="Q36" s="117" t="s">
        <v>115</v>
      </c>
      <c r="R36" s="117"/>
      <c r="S36" s="67">
        <v>1535301736</v>
      </c>
      <c r="T36" s="12" t="s">
        <v>131</v>
      </c>
      <c r="U36" s="44">
        <v>7523</v>
      </c>
      <c r="V36" s="12">
        <v>0.77325521636344952</v>
      </c>
      <c r="W36" s="44">
        <v>204081.04958128405</v>
      </c>
      <c r="X36" s="51">
        <v>33</v>
      </c>
      <c r="Y36" s="20" t="s">
        <v>37</v>
      </c>
      <c r="Z36" s="57">
        <f t="shared" si="1"/>
        <v>0.2045773736803225</v>
      </c>
      <c r="AA36" s="57">
        <f t="shared" si="2"/>
        <v>0.19226267760529522</v>
      </c>
      <c r="AB36" s="58">
        <f t="shared" si="3"/>
        <v>1.2999999999999985</v>
      </c>
      <c r="AC36" s="57">
        <f t="shared" si="4"/>
        <v>8.8648388771156925E-2</v>
      </c>
      <c r="AD36" s="57">
        <f t="shared" si="5"/>
        <v>7.9654537882266563E-2</v>
      </c>
      <c r="AE36" s="58">
        <f t="shared" si="6"/>
        <v>0.89999999999999947</v>
      </c>
      <c r="AF36" s="57">
        <f t="shared" si="7"/>
        <v>0.182001267788475</v>
      </c>
      <c r="AG36" s="57">
        <f t="shared" si="8"/>
        <v>0.15523206080550575</v>
      </c>
      <c r="AH36" s="58">
        <f t="shared" si="9"/>
        <v>2.6999999999999997</v>
      </c>
      <c r="AI36" s="57">
        <f t="shared" si="10"/>
        <v>9.680600278870187E-2</v>
      </c>
      <c r="AJ36" s="57">
        <f t="shared" si="11"/>
        <v>0.11332949113370158</v>
      </c>
      <c r="AK36" s="58">
        <f t="shared" si="12"/>
        <v>-1.6</v>
      </c>
      <c r="AL36" s="57">
        <f t="shared" si="13"/>
        <v>5.2483822223084956E-3</v>
      </c>
      <c r="AM36" s="57">
        <f t="shared" si="14"/>
        <v>3.2090806993299737E-3</v>
      </c>
      <c r="AN36" s="58">
        <f t="shared" si="15"/>
        <v>0.2</v>
      </c>
      <c r="AO36" s="57">
        <f t="shared" si="16"/>
        <v>2.8228780922666789E-2</v>
      </c>
      <c r="AP36" s="57">
        <f t="shared" si="17"/>
        <v>2.7034192746504874E-2</v>
      </c>
      <c r="AQ36" s="58">
        <f t="shared" si="18"/>
        <v>0.10000000000000009</v>
      </c>
      <c r="AR36" s="57">
        <f t="shared" si="19"/>
        <v>0.16309079760831929</v>
      </c>
      <c r="AS36" s="57">
        <f t="shared" si="20"/>
        <v>0.16609367826724494</v>
      </c>
      <c r="AT36" s="58">
        <f t="shared" si="21"/>
        <v>-0.30000000000000027</v>
      </c>
      <c r="AU36" s="57">
        <f t="shared" si="22"/>
        <v>8.7388269519486682E-5</v>
      </c>
      <c r="AV36" s="57">
        <f t="shared" si="23"/>
        <v>4.4095583682411008E-5</v>
      </c>
      <c r="AW36" s="58">
        <f t="shared" si="24"/>
        <v>0</v>
      </c>
      <c r="AX36" s="57">
        <f t="shared" si="25"/>
        <v>1.5259989619410988E-2</v>
      </c>
      <c r="AY36" s="57">
        <f t="shared" si="26"/>
        <v>1.7534433532942255E-2</v>
      </c>
      <c r="AZ36" s="58">
        <f t="shared" si="27"/>
        <v>-0.29999999999999993</v>
      </c>
      <c r="BA36" s="57">
        <f t="shared" si="28"/>
        <v>0.21605162832911862</v>
      </c>
      <c r="BB36" s="57">
        <f t="shared" si="29"/>
        <v>0.24560575174352642</v>
      </c>
      <c r="BC36" s="58">
        <f t="shared" si="30"/>
        <v>-3</v>
      </c>
      <c r="BE36" s="57">
        <f t="shared" si="31"/>
        <v>0.17684201570938243</v>
      </c>
      <c r="BF36" s="57">
        <f t="shared" si="32"/>
        <v>0.18033776271426594</v>
      </c>
      <c r="BG36" s="58">
        <f t="shared" si="33"/>
        <v>-0.30000000000000027</v>
      </c>
      <c r="BH36" s="57">
        <f t="shared" si="34"/>
        <v>8.1073621217677402E-2</v>
      </c>
      <c r="BI36" s="57">
        <f t="shared" si="35"/>
        <v>7.9859713242912564E-2</v>
      </c>
      <c r="BJ36" s="58">
        <f t="shared" si="36"/>
        <v>0.10000000000000009</v>
      </c>
      <c r="BK36" s="57">
        <f t="shared" si="37"/>
        <v>0.15636188168833842</v>
      </c>
      <c r="BL36" s="57">
        <f t="shared" si="38"/>
        <v>0.13688745242690861</v>
      </c>
      <c r="BM36" s="58">
        <f t="shared" si="39"/>
        <v>1.899999999999999</v>
      </c>
      <c r="BN36" s="57">
        <f t="shared" si="40"/>
        <v>0.10109473300292811</v>
      </c>
      <c r="BO36" s="57">
        <f t="shared" si="41"/>
        <v>0.10365059814629948</v>
      </c>
      <c r="BP36" s="58">
        <f t="shared" si="42"/>
        <v>-0.29999999999999888</v>
      </c>
      <c r="BQ36" s="57">
        <f t="shared" si="43"/>
        <v>1.2224141284250343E-2</v>
      </c>
      <c r="BR36" s="57">
        <f t="shared" si="44"/>
        <v>1.0715097983587565E-2</v>
      </c>
      <c r="BS36" s="58">
        <f t="shared" si="45"/>
        <v>0.10000000000000009</v>
      </c>
      <c r="BT36" s="57">
        <f t="shared" si="46"/>
        <v>4.1363705372950824E-2</v>
      </c>
      <c r="BU36" s="57">
        <f t="shared" si="47"/>
        <v>4.2860796756360946E-2</v>
      </c>
      <c r="BV36" s="58">
        <f t="shared" si="48"/>
        <v>-0.19999999999999948</v>
      </c>
      <c r="BW36" s="57">
        <f t="shared" si="49"/>
        <v>0.16263671402688881</v>
      </c>
      <c r="BX36" s="57">
        <f t="shared" si="50"/>
        <v>0.1651392645688585</v>
      </c>
      <c r="BY36" s="58">
        <f t="shared" si="51"/>
        <v>-0.20000000000000018</v>
      </c>
      <c r="BZ36" s="57">
        <f t="shared" si="52"/>
        <v>4.693293001112503E-4</v>
      </c>
      <c r="CA36" s="57">
        <f t="shared" si="53"/>
        <v>4.0598715210265384E-4</v>
      </c>
      <c r="CB36" s="58">
        <f t="shared" si="54"/>
        <v>0</v>
      </c>
      <c r="CC36" s="57">
        <f t="shared" si="55"/>
        <v>2.4678978586183391E-2</v>
      </c>
      <c r="CD36" s="57">
        <f t="shared" si="56"/>
        <v>2.616511192131412E-2</v>
      </c>
      <c r="CE36" s="58">
        <f t="shared" si="57"/>
        <v>-9.9999999999999742E-2</v>
      </c>
      <c r="CF36" s="57">
        <f t="shared" si="58"/>
        <v>0.24325487981128902</v>
      </c>
      <c r="CG36" s="57">
        <f t="shared" si="59"/>
        <v>0.2539782150873896</v>
      </c>
      <c r="CH36" s="58">
        <f t="shared" si="60"/>
        <v>-1.100000000000001</v>
      </c>
      <c r="CI36" s="52">
        <v>0</v>
      </c>
    </row>
    <row r="37" spans="2:87" ht="13.5" customHeight="1">
      <c r="B37" s="200">
        <v>4</v>
      </c>
      <c r="C37" s="200" t="s">
        <v>95</v>
      </c>
      <c r="D37" s="237">
        <f>VLOOKUP(C37,市区町村別_生活習慣病の状況!$C$5:$D$78,2,FALSE)</f>
        <v>11192</v>
      </c>
      <c r="E37" s="111" t="s">
        <v>67</v>
      </c>
      <c r="F37" s="77" t="s">
        <v>68</v>
      </c>
      <c r="G37" s="165">
        <v>323760331</v>
      </c>
      <c r="H37" s="166">
        <f t="shared" ref="H37" si="104">IFERROR(G37/G47,"-")</f>
        <v>0.16638246450747707</v>
      </c>
      <c r="I37" s="167">
        <v>5728</v>
      </c>
      <c r="J37" s="9">
        <f t="shared" ref="J37" si="105">IFERROR(I37/D37,"-")</f>
        <v>0.51179413867047896</v>
      </c>
      <c r="K37" s="45">
        <f t="shared" si="0"/>
        <v>56522.404155027936</v>
      </c>
      <c r="L37" s="17"/>
      <c r="N37" s="200">
        <v>4</v>
      </c>
      <c r="O37" s="200" t="s">
        <v>95</v>
      </c>
      <c r="P37" s="237">
        <v>10808</v>
      </c>
      <c r="Q37" s="112" t="s">
        <v>67</v>
      </c>
      <c r="R37" s="61" t="s">
        <v>68</v>
      </c>
      <c r="S37" s="67">
        <v>309428965</v>
      </c>
      <c r="T37" s="12">
        <v>0.16974540091639476</v>
      </c>
      <c r="U37" s="44">
        <v>5516</v>
      </c>
      <c r="V37" s="12">
        <v>0.51036269430051817</v>
      </c>
      <c r="W37" s="44">
        <v>56096.62164612038</v>
      </c>
      <c r="X37" s="51">
        <v>34</v>
      </c>
      <c r="Y37" s="20" t="s">
        <v>38</v>
      </c>
      <c r="Z37" s="57">
        <f t="shared" si="1"/>
        <v>0.15143573599557725</v>
      </c>
      <c r="AA37" s="57">
        <f t="shared" si="2"/>
        <v>0.15540487151516508</v>
      </c>
      <c r="AB37" s="58">
        <f t="shared" si="3"/>
        <v>-0.40000000000000036</v>
      </c>
      <c r="AC37" s="57">
        <f t="shared" si="4"/>
        <v>7.2447782407958183E-2</v>
      </c>
      <c r="AD37" s="57">
        <f t="shared" si="5"/>
        <v>7.0448045237219481E-2</v>
      </c>
      <c r="AE37" s="58">
        <f t="shared" si="6"/>
        <v>0.19999999999999879</v>
      </c>
      <c r="AF37" s="57">
        <f t="shared" si="7"/>
        <v>0.15422769324619384</v>
      </c>
      <c r="AG37" s="57">
        <f t="shared" si="8"/>
        <v>0.12856762837175509</v>
      </c>
      <c r="AH37" s="58">
        <f t="shared" si="9"/>
        <v>2.4999999999999996</v>
      </c>
      <c r="AI37" s="57">
        <f t="shared" si="10"/>
        <v>0.1192928200420033</v>
      </c>
      <c r="AJ37" s="57">
        <f t="shared" si="11"/>
        <v>0.1355459477235548</v>
      </c>
      <c r="AK37" s="58">
        <f t="shared" si="12"/>
        <v>-1.7000000000000015</v>
      </c>
      <c r="AL37" s="57">
        <f t="shared" si="13"/>
        <v>1.3549844334363927E-2</v>
      </c>
      <c r="AM37" s="57">
        <f t="shared" si="14"/>
        <v>1.0585970545664781E-2</v>
      </c>
      <c r="AN37" s="58">
        <f t="shared" si="15"/>
        <v>0.3000000000000001</v>
      </c>
      <c r="AO37" s="57">
        <f t="shared" si="16"/>
        <v>4.7946624850767408E-2</v>
      </c>
      <c r="AP37" s="57">
        <f t="shared" si="17"/>
        <v>4.826661744962802E-2</v>
      </c>
      <c r="AQ37" s="58">
        <f t="shared" si="18"/>
        <v>0</v>
      </c>
      <c r="AR37" s="57">
        <f t="shared" si="19"/>
        <v>0.19768374295798352</v>
      </c>
      <c r="AS37" s="57">
        <f t="shared" si="20"/>
        <v>0.19474409042584223</v>
      </c>
      <c r="AT37" s="58">
        <f t="shared" si="21"/>
        <v>0.30000000000000027</v>
      </c>
      <c r="AU37" s="57">
        <f t="shared" si="22"/>
        <v>5.3728355472236445E-4</v>
      </c>
      <c r="AV37" s="57">
        <f t="shared" si="23"/>
        <v>3.04153973813289E-4</v>
      </c>
      <c r="AW37" s="58">
        <f t="shared" si="24"/>
        <v>0.1</v>
      </c>
      <c r="AX37" s="57">
        <f t="shared" si="25"/>
        <v>3.9209814290000679E-2</v>
      </c>
      <c r="AY37" s="57">
        <f t="shared" si="26"/>
        <v>4.2219855885617642E-2</v>
      </c>
      <c r="AZ37" s="58">
        <f t="shared" si="27"/>
        <v>-0.30000000000000027</v>
      </c>
      <c r="BA37" s="57">
        <f t="shared" si="28"/>
        <v>0.20366865832042955</v>
      </c>
      <c r="BB37" s="57">
        <f t="shared" si="29"/>
        <v>0.21391281887173963</v>
      </c>
      <c r="BC37" s="58">
        <f t="shared" si="30"/>
        <v>-1.0000000000000009</v>
      </c>
      <c r="BE37" s="57">
        <f t="shared" si="31"/>
        <v>0.17684201570938243</v>
      </c>
      <c r="BF37" s="57">
        <f t="shared" si="32"/>
        <v>0.18033776271426594</v>
      </c>
      <c r="BG37" s="58">
        <f t="shared" si="33"/>
        <v>-0.30000000000000027</v>
      </c>
      <c r="BH37" s="57">
        <f t="shared" si="34"/>
        <v>8.1073621217677402E-2</v>
      </c>
      <c r="BI37" s="57">
        <f t="shared" si="35"/>
        <v>7.9859713242912564E-2</v>
      </c>
      <c r="BJ37" s="58">
        <f t="shared" si="36"/>
        <v>0.10000000000000009</v>
      </c>
      <c r="BK37" s="57">
        <f t="shared" si="37"/>
        <v>0.15636188168833842</v>
      </c>
      <c r="BL37" s="57">
        <f t="shared" si="38"/>
        <v>0.13688745242690861</v>
      </c>
      <c r="BM37" s="58">
        <f t="shared" si="39"/>
        <v>1.899999999999999</v>
      </c>
      <c r="BN37" s="57">
        <f t="shared" si="40"/>
        <v>0.10109473300292811</v>
      </c>
      <c r="BO37" s="57">
        <f t="shared" si="41"/>
        <v>0.10365059814629948</v>
      </c>
      <c r="BP37" s="58">
        <f t="shared" si="42"/>
        <v>-0.29999999999999888</v>
      </c>
      <c r="BQ37" s="57">
        <f t="shared" si="43"/>
        <v>1.2224141284250343E-2</v>
      </c>
      <c r="BR37" s="57">
        <f t="shared" si="44"/>
        <v>1.0715097983587565E-2</v>
      </c>
      <c r="BS37" s="58">
        <f t="shared" si="45"/>
        <v>0.10000000000000009</v>
      </c>
      <c r="BT37" s="57">
        <f t="shared" si="46"/>
        <v>4.1363705372950824E-2</v>
      </c>
      <c r="BU37" s="57">
        <f t="shared" si="47"/>
        <v>4.2860796756360946E-2</v>
      </c>
      <c r="BV37" s="58">
        <f t="shared" si="48"/>
        <v>-0.19999999999999948</v>
      </c>
      <c r="BW37" s="57">
        <f t="shared" si="49"/>
        <v>0.16263671402688881</v>
      </c>
      <c r="BX37" s="57">
        <f t="shared" si="50"/>
        <v>0.1651392645688585</v>
      </c>
      <c r="BY37" s="58">
        <f t="shared" si="51"/>
        <v>-0.20000000000000018</v>
      </c>
      <c r="BZ37" s="57">
        <f t="shared" si="52"/>
        <v>4.693293001112503E-4</v>
      </c>
      <c r="CA37" s="57">
        <f t="shared" si="53"/>
        <v>4.0598715210265384E-4</v>
      </c>
      <c r="CB37" s="58">
        <f t="shared" si="54"/>
        <v>0</v>
      </c>
      <c r="CC37" s="57">
        <f t="shared" si="55"/>
        <v>2.4678978586183391E-2</v>
      </c>
      <c r="CD37" s="57">
        <f t="shared" si="56"/>
        <v>2.616511192131412E-2</v>
      </c>
      <c r="CE37" s="58">
        <f t="shared" si="57"/>
        <v>-9.9999999999999742E-2</v>
      </c>
      <c r="CF37" s="57">
        <f t="shared" si="58"/>
        <v>0.24325487981128902</v>
      </c>
      <c r="CG37" s="57">
        <f t="shared" si="59"/>
        <v>0.2539782150873896</v>
      </c>
      <c r="CH37" s="58">
        <f t="shared" si="60"/>
        <v>-1.100000000000001</v>
      </c>
      <c r="CI37" s="52">
        <v>0</v>
      </c>
    </row>
    <row r="38" spans="2:87" ht="13.5" customHeight="1">
      <c r="B38" s="240"/>
      <c r="C38" s="240"/>
      <c r="D38" s="238"/>
      <c r="E38" s="113" t="s">
        <v>69</v>
      </c>
      <c r="F38" s="78" t="s">
        <v>70</v>
      </c>
      <c r="G38" s="168">
        <v>134452890</v>
      </c>
      <c r="H38" s="169">
        <f t="shared" ref="H38" si="106">IFERROR(G38/G47,"-")</f>
        <v>6.9096183368902955E-2</v>
      </c>
      <c r="I38" s="170">
        <v>4842</v>
      </c>
      <c r="J38" s="10">
        <f t="shared" ref="J38" si="107">IFERROR(I38/D37,"-")</f>
        <v>0.43263045032165831</v>
      </c>
      <c r="K38" s="46">
        <f t="shared" si="0"/>
        <v>27768.048327137545</v>
      </c>
      <c r="L38" s="17"/>
      <c r="N38" s="240"/>
      <c r="O38" s="240"/>
      <c r="P38" s="238"/>
      <c r="Q38" s="112" t="s">
        <v>69</v>
      </c>
      <c r="R38" s="61" t="s">
        <v>70</v>
      </c>
      <c r="S38" s="67">
        <v>135140515</v>
      </c>
      <c r="T38" s="12">
        <v>7.4134885526062691E-2</v>
      </c>
      <c r="U38" s="44">
        <v>4661</v>
      </c>
      <c r="V38" s="12">
        <v>0.43125462620281274</v>
      </c>
      <c r="W38" s="44">
        <v>28993.888650504185</v>
      </c>
      <c r="X38" s="51">
        <v>35</v>
      </c>
      <c r="Y38" s="20" t="s">
        <v>1</v>
      </c>
      <c r="Z38" s="57">
        <f t="shared" si="1"/>
        <v>0.17488651050962778</v>
      </c>
      <c r="AA38" s="57">
        <f t="shared" si="2"/>
        <v>0.17661536853077495</v>
      </c>
      <c r="AB38" s="58">
        <f t="shared" si="3"/>
        <v>-0.20000000000000018</v>
      </c>
      <c r="AC38" s="57">
        <f t="shared" si="4"/>
        <v>8.5499632443366891E-2</v>
      </c>
      <c r="AD38" s="57">
        <f t="shared" si="5"/>
        <v>8.3977707218861219E-2</v>
      </c>
      <c r="AE38" s="58">
        <f t="shared" si="6"/>
        <v>0.10000000000000009</v>
      </c>
      <c r="AF38" s="57">
        <f t="shared" si="7"/>
        <v>0.15925780005218004</v>
      </c>
      <c r="AG38" s="57">
        <f t="shared" si="8"/>
        <v>0.13905924868621014</v>
      </c>
      <c r="AH38" s="58">
        <f t="shared" si="9"/>
        <v>1.9999999999999991</v>
      </c>
      <c r="AI38" s="57">
        <f t="shared" si="10"/>
        <v>0.10446025775766626</v>
      </c>
      <c r="AJ38" s="57">
        <f t="shared" si="11"/>
        <v>0.11049077243654473</v>
      </c>
      <c r="AK38" s="58">
        <f t="shared" si="12"/>
        <v>-0.60000000000000053</v>
      </c>
      <c r="AL38" s="57">
        <f t="shared" si="13"/>
        <v>1.5877482824594825E-2</v>
      </c>
      <c r="AM38" s="57">
        <f t="shared" si="14"/>
        <v>1.3120710715356192E-2</v>
      </c>
      <c r="AN38" s="58">
        <f t="shared" si="15"/>
        <v>0.3000000000000001</v>
      </c>
      <c r="AO38" s="57">
        <f t="shared" si="16"/>
        <v>5.0652499057432403E-2</v>
      </c>
      <c r="AP38" s="57">
        <f t="shared" si="17"/>
        <v>5.6888586831495162E-2</v>
      </c>
      <c r="AQ38" s="58">
        <f t="shared" si="18"/>
        <v>-0.60000000000000053</v>
      </c>
      <c r="AR38" s="57">
        <f t="shared" si="19"/>
        <v>0.17162744958543613</v>
      </c>
      <c r="AS38" s="57">
        <f t="shared" si="20"/>
        <v>0.17610623536422781</v>
      </c>
      <c r="AT38" s="58">
        <f t="shared" si="21"/>
        <v>-0.40000000000000036</v>
      </c>
      <c r="AU38" s="57">
        <f t="shared" si="22"/>
        <v>1.4418002305401038E-4</v>
      </c>
      <c r="AV38" s="57">
        <f t="shared" si="23"/>
        <v>1.2073079330161757E-4</v>
      </c>
      <c r="AW38" s="58">
        <f t="shared" si="24"/>
        <v>0</v>
      </c>
      <c r="AX38" s="57">
        <f t="shared" si="25"/>
        <v>2.006155843249683E-2</v>
      </c>
      <c r="AY38" s="57">
        <f t="shared" si="26"/>
        <v>2.2723852694006941E-2</v>
      </c>
      <c r="AZ38" s="58">
        <f t="shared" si="27"/>
        <v>-0.29999999999999993</v>
      </c>
      <c r="BA38" s="57">
        <f t="shared" si="28"/>
        <v>0.2175326293141448</v>
      </c>
      <c r="BB38" s="57">
        <f t="shared" si="29"/>
        <v>0.22089678672922125</v>
      </c>
      <c r="BC38" s="58">
        <f t="shared" si="30"/>
        <v>-0.30000000000000027</v>
      </c>
      <c r="BE38" s="57">
        <f t="shared" si="31"/>
        <v>0.17684201570938243</v>
      </c>
      <c r="BF38" s="57">
        <f t="shared" si="32"/>
        <v>0.18033776271426594</v>
      </c>
      <c r="BG38" s="58">
        <f t="shared" si="33"/>
        <v>-0.30000000000000027</v>
      </c>
      <c r="BH38" s="57">
        <f t="shared" si="34"/>
        <v>8.1073621217677402E-2</v>
      </c>
      <c r="BI38" s="57">
        <f t="shared" si="35"/>
        <v>7.9859713242912564E-2</v>
      </c>
      <c r="BJ38" s="58">
        <f t="shared" si="36"/>
        <v>0.10000000000000009</v>
      </c>
      <c r="BK38" s="57">
        <f t="shared" si="37"/>
        <v>0.15636188168833842</v>
      </c>
      <c r="BL38" s="57">
        <f t="shared" si="38"/>
        <v>0.13688745242690861</v>
      </c>
      <c r="BM38" s="58">
        <f t="shared" si="39"/>
        <v>1.899999999999999</v>
      </c>
      <c r="BN38" s="57">
        <f t="shared" si="40"/>
        <v>0.10109473300292811</v>
      </c>
      <c r="BO38" s="57">
        <f t="shared" si="41"/>
        <v>0.10365059814629948</v>
      </c>
      <c r="BP38" s="58">
        <f t="shared" si="42"/>
        <v>-0.29999999999999888</v>
      </c>
      <c r="BQ38" s="57">
        <f t="shared" si="43"/>
        <v>1.2224141284250343E-2</v>
      </c>
      <c r="BR38" s="57">
        <f t="shared" si="44"/>
        <v>1.0715097983587565E-2</v>
      </c>
      <c r="BS38" s="58">
        <f t="shared" si="45"/>
        <v>0.10000000000000009</v>
      </c>
      <c r="BT38" s="57">
        <f t="shared" si="46"/>
        <v>4.1363705372950824E-2</v>
      </c>
      <c r="BU38" s="57">
        <f t="shared" si="47"/>
        <v>4.2860796756360946E-2</v>
      </c>
      <c r="BV38" s="58">
        <f t="shared" si="48"/>
        <v>-0.19999999999999948</v>
      </c>
      <c r="BW38" s="57">
        <f t="shared" si="49"/>
        <v>0.16263671402688881</v>
      </c>
      <c r="BX38" s="57">
        <f t="shared" si="50"/>
        <v>0.1651392645688585</v>
      </c>
      <c r="BY38" s="58">
        <f t="shared" si="51"/>
        <v>-0.20000000000000018</v>
      </c>
      <c r="BZ38" s="57">
        <f t="shared" si="52"/>
        <v>4.693293001112503E-4</v>
      </c>
      <c r="CA38" s="57">
        <f t="shared" si="53"/>
        <v>4.0598715210265384E-4</v>
      </c>
      <c r="CB38" s="58">
        <f t="shared" si="54"/>
        <v>0</v>
      </c>
      <c r="CC38" s="57">
        <f t="shared" si="55"/>
        <v>2.4678978586183391E-2</v>
      </c>
      <c r="CD38" s="57">
        <f t="shared" si="56"/>
        <v>2.616511192131412E-2</v>
      </c>
      <c r="CE38" s="58">
        <f t="shared" si="57"/>
        <v>-9.9999999999999742E-2</v>
      </c>
      <c r="CF38" s="57">
        <f t="shared" si="58"/>
        <v>0.24325487981128902</v>
      </c>
      <c r="CG38" s="57">
        <f t="shared" si="59"/>
        <v>0.2539782150873896</v>
      </c>
      <c r="CH38" s="58">
        <f t="shared" si="60"/>
        <v>-1.100000000000001</v>
      </c>
      <c r="CI38" s="52">
        <v>0</v>
      </c>
    </row>
    <row r="39" spans="2:87" ht="13.5" customHeight="1">
      <c r="B39" s="240"/>
      <c r="C39" s="240"/>
      <c r="D39" s="238"/>
      <c r="E39" s="113" t="s">
        <v>71</v>
      </c>
      <c r="F39" s="79" t="s">
        <v>72</v>
      </c>
      <c r="G39" s="168">
        <v>314356371</v>
      </c>
      <c r="H39" s="169">
        <f t="shared" ref="H39" si="108">IFERROR(G39/G47,"-")</f>
        <v>0.16154971048817834</v>
      </c>
      <c r="I39" s="170">
        <v>7166</v>
      </c>
      <c r="J39" s="10">
        <f t="shared" ref="J39" si="109">IFERROR(I39/D37,"-")</f>
        <v>0.64027877055039317</v>
      </c>
      <c r="K39" s="46">
        <f t="shared" si="0"/>
        <v>43867.760396315934</v>
      </c>
      <c r="L39" s="17"/>
      <c r="N39" s="240"/>
      <c r="O39" s="240"/>
      <c r="P39" s="238"/>
      <c r="Q39" s="112" t="s">
        <v>71</v>
      </c>
      <c r="R39" s="61" t="s">
        <v>72</v>
      </c>
      <c r="S39" s="67">
        <v>255815231</v>
      </c>
      <c r="T39" s="12">
        <v>0.14033417636456605</v>
      </c>
      <c r="U39" s="44">
        <v>7051</v>
      </c>
      <c r="V39" s="12">
        <v>0.65238712065136939</v>
      </c>
      <c r="W39" s="44">
        <v>36280.70216990498</v>
      </c>
      <c r="X39" s="51">
        <v>36</v>
      </c>
      <c r="Y39" s="20" t="s">
        <v>2</v>
      </c>
      <c r="Z39" s="57">
        <f t="shared" si="1"/>
        <v>0.17589618019389186</v>
      </c>
      <c r="AA39" s="57">
        <f t="shared" si="2"/>
        <v>0.1690515783927348</v>
      </c>
      <c r="AB39" s="58">
        <f t="shared" si="3"/>
        <v>0.69999999999999785</v>
      </c>
      <c r="AC39" s="57">
        <f t="shared" si="4"/>
        <v>8.3335460716893614E-2</v>
      </c>
      <c r="AD39" s="57">
        <f t="shared" si="5"/>
        <v>7.849481404089724E-2</v>
      </c>
      <c r="AE39" s="58">
        <f t="shared" si="6"/>
        <v>0.50000000000000044</v>
      </c>
      <c r="AF39" s="57">
        <f t="shared" si="7"/>
        <v>0.14557824587071574</v>
      </c>
      <c r="AG39" s="57">
        <f t="shared" si="8"/>
        <v>0.12296910663156033</v>
      </c>
      <c r="AH39" s="58">
        <f t="shared" si="9"/>
        <v>2.2999999999999994</v>
      </c>
      <c r="AI39" s="57">
        <f t="shared" si="10"/>
        <v>9.5474534512375739E-2</v>
      </c>
      <c r="AJ39" s="57">
        <f t="shared" si="11"/>
        <v>8.8565393633876943E-2</v>
      </c>
      <c r="AK39" s="58">
        <f t="shared" si="12"/>
        <v>0.60000000000000053</v>
      </c>
      <c r="AL39" s="57">
        <f t="shared" si="13"/>
        <v>2.2100015681643707E-2</v>
      </c>
      <c r="AM39" s="57">
        <f t="shared" si="14"/>
        <v>1.6606583300312578E-2</v>
      </c>
      <c r="AN39" s="58">
        <f t="shared" si="15"/>
        <v>0.49999999999999978</v>
      </c>
      <c r="AO39" s="57">
        <f t="shared" si="16"/>
        <v>5.2591527079515143E-2</v>
      </c>
      <c r="AP39" s="57">
        <f t="shared" si="17"/>
        <v>5.3545130707291506E-2</v>
      </c>
      <c r="AQ39" s="58">
        <f t="shared" si="18"/>
        <v>-0.10000000000000009</v>
      </c>
      <c r="AR39" s="57">
        <f t="shared" si="19"/>
        <v>0.15745040999023094</v>
      </c>
      <c r="AS39" s="57">
        <f t="shared" si="20"/>
        <v>0.19376168295461937</v>
      </c>
      <c r="AT39" s="58">
        <f t="shared" si="21"/>
        <v>-3.7000000000000006</v>
      </c>
      <c r="AU39" s="57">
        <f t="shared" si="22"/>
        <v>6.126803872824574E-4</v>
      </c>
      <c r="AV39" s="57">
        <f t="shared" si="23"/>
        <v>5.3339511742134845E-4</v>
      </c>
      <c r="AW39" s="58">
        <f t="shared" si="24"/>
        <v>0</v>
      </c>
      <c r="AX39" s="57">
        <f t="shared" si="25"/>
        <v>1.8618340343442889E-2</v>
      </c>
      <c r="AY39" s="57">
        <f t="shared" si="26"/>
        <v>2.6122934226277723E-2</v>
      </c>
      <c r="AZ39" s="58">
        <f t="shared" si="27"/>
        <v>-0.7</v>
      </c>
      <c r="BA39" s="57">
        <f t="shared" si="28"/>
        <v>0.24834260522400792</v>
      </c>
      <c r="BB39" s="57">
        <f t="shared" si="29"/>
        <v>0.2503493809950082</v>
      </c>
      <c r="BC39" s="58">
        <f t="shared" si="30"/>
        <v>-0.20000000000000018</v>
      </c>
      <c r="BE39" s="57">
        <f t="shared" si="31"/>
        <v>0.17684201570938243</v>
      </c>
      <c r="BF39" s="57">
        <f t="shared" si="32"/>
        <v>0.18033776271426594</v>
      </c>
      <c r="BG39" s="58">
        <f t="shared" si="33"/>
        <v>-0.30000000000000027</v>
      </c>
      <c r="BH39" s="57">
        <f t="shared" si="34"/>
        <v>8.1073621217677402E-2</v>
      </c>
      <c r="BI39" s="57">
        <f t="shared" si="35"/>
        <v>7.9859713242912564E-2</v>
      </c>
      <c r="BJ39" s="58">
        <f t="shared" si="36"/>
        <v>0.10000000000000009</v>
      </c>
      <c r="BK39" s="57">
        <f t="shared" si="37"/>
        <v>0.15636188168833842</v>
      </c>
      <c r="BL39" s="57">
        <f t="shared" si="38"/>
        <v>0.13688745242690861</v>
      </c>
      <c r="BM39" s="58">
        <f t="shared" si="39"/>
        <v>1.899999999999999</v>
      </c>
      <c r="BN39" s="57">
        <f t="shared" si="40"/>
        <v>0.10109473300292811</v>
      </c>
      <c r="BO39" s="57">
        <f t="shared" si="41"/>
        <v>0.10365059814629948</v>
      </c>
      <c r="BP39" s="58">
        <f t="shared" si="42"/>
        <v>-0.29999999999999888</v>
      </c>
      <c r="BQ39" s="57">
        <f t="shared" si="43"/>
        <v>1.2224141284250343E-2</v>
      </c>
      <c r="BR39" s="57">
        <f t="shared" si="44"/>
        <v>1.0715097983587565E-2</v>
      </c>
      <c r="BS39" s="58">
        <f t="shared" si="45"/>
        <v>0.10000000000000009</v>
      </c>
      <c r="BT39" s="57">
        <f t="shared" si="46"/>
        <v>4.1363705372950824E-2</v>
      </c>
      <c r="BU39" s="57">
        <f t="shared" si="47"/>
        <v>4.2860796756360946E-2</v>
      </c>
      <c r="BV39" s="58">
        <f t="shared" si="48"/>
        <v>-0.19999999999999948</v>
      </c>
      <c r="BW39" s="57">
        <f t="shared" si="49"/>
        <v>0.16263671402688881</v>
      </c>
      <c r="BX39" s="57">
        <f t="shared" si="50"/>
        <v>0.1651392645688585</v>
      </c>
      <c r="BY39" s="58">
        <f t="shared" si="51"/>
        <v>-0.20000000000000018</v>
      </c>
      <c r="BZ39" s="57">
        <f t="shared" si="52"/>
        <v>4.693293001112503E-4</v>
      </c>
      <c r="CA39" s="57">
        <f t="shared" si="53"/>
        <v>4.0598715210265384E-4</v>
      </c>
      <c r="CB39" s="58">
        <f t="shared" si="54"/>
        <v>0</v>
      </c>
      <c r="CC39" s="57">
        <f t="shared" si="55"/>
        <v>2.4678978586183391E-2</v>
      </c>
      <c r="CD39" s="57">
        <f t="shared" si="56"/>
        <v>2.616511192131412E-2</v>
      </c>
      <c r="CE39" s="58">
        <f t="shared" si="57"/>
        <v>-9.9999999999999742E-2</v>
      </c>
      <c r="CF39" s="57">
        <f t="shared" si="58"/>
        <v>0.24325487981128902</v>
      </c>
      <c r="CG39" s="57">
        <f t="shared" si="59"/>
        <v>0.2539782150873896</v>
      </c>
      <c r="CH39" s="58">
        <f t="shared" si="60"/>
        <v>-1.100000000000001</v>
      </c>
      <c r="CI39" s="52">
        <v>0</v>
      </c>
    </row>
    <row r="40" spans="2:87" ht="13.5" customHeight="1">
      <c r="B40" s="240"/>
      <c r="C40" s="240"/>
      <c r="D40" s="238"/>
      <c r="E40" s="113" t="s">
        <v>73</v>
      </c>
      <c r="F40" s="79" t="s">
        <v>74</v>
      </c>
      <c r="G40" s="168">
        <v>222299583</v>
      </c>
      <c r="H40" s="169">
        <f t="shared" ref="H40" si="110">IFERROR(G40/G47,"-")</f>
        <v>0.11424114981685156</v>
      </c>
      <c r="I40" s="170">
        <v>2925</v>
      </c>
      <c r="J40" s="10">
        <f t="shared" ref="J40" si="111">IFERROR(I40/D37,"-")</f>
        <v>0.26134739099356685</v>
      </c>
      <c r="K40" s="46">
        <f t="shared" si="0"/>
        <v>75999.857435897429</v>
      </c>
      <c r="L40" s="17"/>
      <c r="N40" s="240"/>
      <c r="O40" s="240"/>
      <c r="P40" s="238"/>
      <c r="Q40" s="112" t="s">
        <v>73</v>
      </c>
      <c r="R40" s="61" t="s">
        <v>74</v>
      </c>
      <c r="S40" s="67">
        <v>226262649</v>
      </c>
      <c r="T40" s="12">
        <v>0.12412232987597172</v>
      </c>
      <c r="U40" s="44">
        <v>2964</v>
      </c>
      <c r="V40" s="12">
        <v>0.27424130273871206</v>
      </c>
      <c r="W40" s="44">
        <v>76336.926113360329</v>
      </c>
      <c r="X40" s="51">
        <v>37</v>
      </c>
      <c r="Y40" s="20" t="s">
        <v>3</v>
      </c>
      <c r="Z40" s="57">
        <f t="shared" si="1"/>
        <v>0.17811761864608036</v>
      </c>
      <c r="AA40" s="57">
        <f t="shared" si="2"/>
        <v>0.18011102522062938</v>
      </c>
      <c r="AB40" s="58">
        <f t="shared" si="3"/>
        <v>-0.20000000000000018</v>
      </c>
      <c r="AC40" s="57">
        <f t="shared" si="4"/>
        <v>9.0577481416783248E-2</v>
      </c>
      <c r="AD40" s="57">
        <f t="shared" si="5"/>
        <v>8.7238283109592793E-2</v>
      </c>
      <c r="AE40" s="58">
        <f t="shared" si="6"/>
        <v>0.40000000000000036</v>
      </c>
      <c r="AF40" s="57">
        <f t="shared" si="7"/>
        <v>0.15596570846004734</v>
      </c>
      <c r="AG40" s="57">
        <f t="shared" si="8"/>
        <v>0.13704110488818275</v>
      </c>
      <c r="AH40" s="58">
        <f t="shared" si="9"/>
        <v>1.899999999999999</v>
      </c>
      <c r="AI40" s="57">
        <f t="shared" si="10"/>
        <v>0.10242467235348701</v>
      </c>
      <c r="AJ40" s="57">
        <f t="shared" si="11"/>
        <v>0.1052779849978298</v>
      </c>
      <c r="AK40" s="58">
        <f t="shared" si="12"/>
        <v>-0.30000000000000027</v>
      </c>
      <c r="AL40" s="57">
        <f t="shared" si="13"/>
        <v>1.2139420373429823E-2</v>
      </c>
      <c r="AM40" s="57">
        <f t="shared" si="14"/>
        <v>1.6051846615487638E-2</v>
      </c>
      <c r="AN40" s="58">
        <f t="shared" si="15"/>
        <v>-0.4</v>
      </c>
      <c r="AO40" s="57">
        <f t="shared" si="16"/>
        <v>4.7397842193546244E-2</v>
      </c>
      <c r="AP40" s="57">
        <f t="shared" si="17"/>
        <v>4.6626385894887587E-2</v>
      </c>
      <c r="AQ40" s="58">
        <f t="shared" si="18"/>
        <v>0</v>
      </c>
      <c r="AR40" s="57">
        <f t="shared" si="19"/>
        <v>0.15652211669403188</v>
      </c>
      <c r="AS40" s="57">
        <f t="shared" si="20"/>
        <v>0.17265941171704763</v>
      </c>
      <c r="AT40" s="58">
        <f t="shared" si="21"/>
        <v>-1.5999999999999988</v>
      </c>
      <c r="AU40" s="57">
        <f t="shared" si="22"/>
        <v>3.1460650182970717E-4</v>
      </c>
      <c r="AV40" s="57">
        <f t="shared" si="23"/>
        <v>3.5647545122908809E-4</v>
      </c>
      <c r="AW40" s="58">
        <f t="shared" si="24"/>
        <v>0</v>
      </c>
      <c r="AX40" s="57">
        <f t="shared" si="25"/>
        <v>1.8149833636644935E-2</v>
      </c>
      <c r="AY40" s="57">
        <f t="shared" si="26"/>
        <v>1.7783902652653165E-2</v>
      </c>
      <c r="AZ40" s="58">
        <f t="shared" si="27"/>
        <v>0</v>
      </c>
      <c r="BA40" s="57">
        <f t="shared" si="28"/>
        <v>0.23839069972411947</v>
      </c>
      <c r="BB40" s="57">
        <f t="shared" si="29"/>
        <v>0.23685357945246019</v>
      </c>
      <c r="BC40" s="58">
        <f t="shared" si="30"/>
        <v>0.10000000000000009</v>
      </c>
      <c r="BE40" s="57">
        <f t="shared" si="31"/>
        <v>0.17684201570938243</v>
      </c>
      <c r="BF40" s="57">
        <f t="shared" si="32"/>
        <v>0.18033776271426594</v>
      </c>
      <c r="BG40" s="58">
        <f t="shared" si="33"/>
        <v>-0.30000000000000027</v>
      </c>
      <c r="BH40" s="57">
        <f t="shared" si="34"/>
        <v>8.1073621217677402E-2</v>
      </c>
      <c r="BI40" s="57">
        <f t="shared" si="35"/>
        <v>7.9859713242912564E-2</v>
      </c>
      <c r="BJ40" s="58">
        <f t="shared" si="36"/>
        <v>0.10000000000000009</v>
      </c>
      <c r="BK40" s="57">
        <f t="shared" si="37"/>
        <v>0.15636188168833842</v>
      </c>
      <c r="BL40" s="57">
        <f t="shared" si="38"/>
        <v>0.13688745242690861</v>
      </c>
      <c r="BM40" s="58">
        <f t="shared" si="39"/>
        <v>1.899999999999999</v>
      </c>
      <c r="BN40" s="57">
        <f t="shared" si="40"/>
        <v>0.10109473300292811</v>
      </c>
      <c r="BO40" s="57">
        <f t="shared" si="41"/>
        <v>0.10365059814629948</v>
      </c>
      <c r="BP40" s="58">
        <f t="shared" si="42"/>
        <v>-0.29999999999999888</v>
      </c>
      <c r="BQ40" s="57">
        <f t="shared" si="43"/>
        <v>1.2224141284250343E-2</v>
      </c>
      <c r="BR40" s="57">
        <f t="shared" si="44"/>
        <v>1.0715097983587565E-2</v>
      </c>
      <c r="BS40" s="58">
        <f t="shared" si="45"/>
        <v>0.10000000000000009</v>
      </c>
      <c r="BT40" s="57">
        <f t="shared" si="46"/>
        <v>4.1363705372950824E-2</v>
      </c>
      <c r="BU40" s="57">
        <f t="shared" si="47"/>
        <v>4.2860796756360946E-2</v>
      </c>
      <c r="BV40" s="58">
        <f t="shared" si="48"/>
        <v>-0.19999999999999948</v>
      </c>
      <c r="BW40" s="57">
        <f t="shared" si="49"/>
        <v>0.16263671402688881</v>
      </c>
      <c r="BX40" s="57">
        <f t="shared" si="50"/>
        <v>0.1651392645688585</v>
      </c>
      <c r="BY40" s="58">
        <f t="shared" si="51"/>
        <v>-0.20000000000000018</v>
      </c>
      <c r="BZ40" s="57">
        <f t="shared" si="52"/>
        <v>4.693293001112503E-4</v>
      </c>
      <c r="CA40" s="57">
        <f t="shared" si="53"/>
        <v>4.0598715210265384E-4</v>
      </c>
      <c r="CB40" s="58">
        <f t="shared" si="54"/>
        <v>0</v>
      </c>
      <c r="CC40" s="57">
        <f t="shared" si="55"/>
        <v>2.4678978586183391E-2</v>
      </c>
      <c r="CD40" s="57">
        <f t="shared" si="56"/>
        <v>2.616511192131412E-2</v>
      </c>
      <c r="CE40" s="58">
        <f t="shared" si="57"/>
        <v>-9.9999999999999742E-2</v>
      </c>
      <c r="CF40" s="57">
        <f t="shared" si="58"/>
        <v>0.24325487981128902</v>
      </c>
      <c r="CG40" s="57">
        <f t="shared" si="59"/>
        <v>0.2539782150873896</v>
      </c>
      <c r="CH40" s="58">
        <f t="shared" si="60"/>
        <v>-1.100000000000001</v>
      </c>
      <c r="CI40" s="52">
        <v>0</v>
      </c>
    </row>
    <row r="41" spans="2:87" ht="13.5" customHeight="1">
      <c r="B41" s="240"/>
      <c r="C41" s="240"/>
      <c r="D41" s="238"/>
      <c r="E41" s="113" t="s">
        <v>75</v>
      </c>
      <c r="F41" s="79" t="s">
        <v>76</v>
      </c>
      <c r="G41" s="168">
        <v>8746312</v>
      </c>
      <c r="H41" s="169">
        <f t="shared" ref="H41" si="112">IFERROR(G41/G47,"-")</f>
        <v>4.4947845877737281E-3</v>
      </c>
      <c r="I41" s="170">
        <v>28</v>
      </c>
      <c r="J41" s="10">
        <f t="shared" ref="J41" si="113">IFERROR(I41/D37,"-")</f>
        <v>2.5017869907076485E-3</v>
      </c>
      <c r="K41" s="46">
        <f t="shared" si="0"/>
        <v>312368.28571428574</v>
      </c>
      <c r="L41" s="17"/>
      <c r="N41" s="240"/>
      <c r="O41" s="240"/>
      <c r="P41" s="238"/>
      <c r="Q41" s="112" t="s">
        <v>75</v>
      </c>
      <c r="R41" s="61" t="s">
        <v>76</v>
      </c>
      <c r="S41" s="67">
        <v>9395120</v>
      </c>
      <c r="T41" s="12">
        <v>5.1539402946897319E-3</v>
      </c>
      <c r="U41" s="44">
        <v>32</v>
      </c>
      <c r="V41" s="12">
        <v>2.9607698001480384E-3</v>
      </c>
      <c r="W41" s="44">
        <v>293597.5</v>
      </c>
      <c r="X41" s="51">
        <v>38</v>
      </c>
      <c r="Y41" s="21" t="s">
        <v>39</v>
      </c>
      <c r="Z41" s="57">
        <f t="shared" si="1"/>
        <v>0.16801808842535804</v>
      </c>
      <c r="AA41" s="57">
        <f t="shared" si="2"/>
        <v>0.17571069973500184</v>
      </c>
      <c r="AB41" s="58">
        <f t="shared" si="3"/>
        <v>-0.79999999999999793</v>
      </c>
      <c r="AC41" s="57">
        <f t="shared" si="4"/>
        <v>7.8462079730200904E-2</v>
      </c>
      <c r="AD41" s="57">
        <f t="shared" si="5"/>
        <v>8.0037534717945807E-2</v>
      </c>
      <c r="AE41" s="58">
        <f t="shared" si="6"/>
        <v>-0.20000000000000018</v>
      </c>
      <c r="AF41" s="57">
        <f t="shared" si="7"/>
        <v>0.15251297222500068</v>
      </c>
      <c r="AG41" s="57">
        <f t="shared" si="8"/>
        <v>0.13477639516037265</v>
      </c>
      <c r="AH41" s="58">
        <f t="shared" si="9"/>
        <v>1.7999999999999989</v>
      </c>
      <c r="AI41" s="57">
        <f t="shared" si="10"/>
        <v>0.11130835269340586</v>
      </c>
      <c r="AJ41" s="57">
        <f t="shared" si="11"/>
        <v>9.7901375371001395E-2</v>
      </c>
      <c r="AK41" s="58">
        <f t="shared" si="12"/>
        <v>1.2999999999999998</v>
      </c>
      <c r="AL41" s="57">
        <f t="shared" si="13"/>
        <v>2.1921369926316263E-2</v>
      </c>
      <c r="AM41" s="57">
        <f t="shared" si="14"/>
        <v>3.5693291779661128E-3</v>
      </c>
      <c r="AN41" s="58">
        <f t="shared" si="15"/>
        <v>1.7999999999999998</v>
      </c>
      <c r="AO41" s="57">
        <f t="shared" si="16"/>
        <v>2.7871893950221816E-2</v>
      </c>
      <c r="AP41" s="57">
        <f t="shared" si="17"/>
        <v>3.9626981120197691E-2</v>
      </c>
      <c r="AQ41" s="58">
        <f t="shared" si="18"/>
        <v>-1.2</v>
      </c>
      <c r="AR41" s="57">
        <f t="shared" si="19"/>
        <v>0.18002356513335746</v>
      </c>
      <c r="AS41" s="57">
        <f t="shared" si="20"/>
        <v>0.19506311349457911</v>
      </c>
      <c r="AT41" s="58">
        <f t="shared" si="21"/>
        <v>-1.5000000000000013</v>
      </c>
      <c r="AU41" s="57">
        <f t="shared" si="22"/>
        <v>1.6535838339363936E-3</v>
      </c>
      <c r="AV41" s="57">
        <f t="shared" si="23"/>
        <v>1.2540657554715674E-3</v>
      </c>
      <c r="AW41" s="58">
        <f t="shared" si="24"/>
        <v>0.1</v>
      </c>
      <c r="AX41" s="57">
        <f t="shared" si="25"/>
        <v>4.0163409182233975E-2</v>
      </c>
      <c r="AY41" s="57">
        <f t="shared" si="26"/>
        <v>3.3636471254871139E-2</v>
      </c>
      <c r="AZ41" s="58">
        <f t="shared" si="27"/>
        <v>0.59999999999999987</v>
      </c>
      <c r="BA41" s="57">
        <f t="shared" si="28"/>
        <v>0.21806468489996861</v>
      </c>
      <c r="BB41" s="57">
        <f t="shared" si="29"/>
        <v>0.23842403421259267</v>
      </c>
      <c r="BC41" s="58">
        <f t="shared" si="30"/>
        <v>-1.9999999999999991</v>
      </c>
      <c r="BE41" s="57">
        <f t="shared" si="31"/>
        <v>0.17684201570938243</v>
      </c>
      <c r="BF41" s="57">
        <f t="shared" si="32"/>
        <v>0.18033776271426594</v>
      </c>
      <c r="BG41" s="58">
        <f t="shared" si="33"/>
        <v>-0.30000000000000027</v>
      </c>
      <c r="BH41" s="57">
        <f t="shared" si="34"/>
        <v>8.1073621217677402E-2</v>
      </c>
      <c r="BI41" s="57">
        <f t="shared" si="35"/>
        <v>7.9859713242912564E-2</v>
      </c>
      <c r="BJ41" s="58">
        <f t="shared" si="36"/>
        <v>0.10000000000000009</v>
      </c>
      <c r="BK41" s="57">
        <f t="shared" si="37"/>
        <v>0.15636188168833842</v>
      </c>
      <c r="BL41" s="57">
        <f t="shared" si="38"/>
        <v>0.13688745242690861</v>
      </c>
      <c r="BM41" s="58">
        <f t="shared" si="39"/>
        <v>1.899999999999999</v>
      </c>
      <c r="BN41" s="57">
        <f t="shared" si="40"/>
        <v>0.10109473300292811</v>
      </c>
      <c r="BO41" s="57">
        <f t="shared" si="41"/>
        <v>0.10365059814629948</v>
      </c>
      <c r="BP41" s="58">
        <f t="shared" si="42"/>
        <v>-0.29999999999999888</v>
      </c>
      <c r="BQ41" s="57">
        <f t="shared" si="43"/>
        <v>1.2224141284250343E-2</v>
      </c>
      <c r="BR41" s="57">
        <f t="shared" si="44"/>
        <v>1.0715097983587565E-2</v>
      </c>
      <c r="BS41" s="58">
        <f t="shared" si="45"/>
        <v>0.10000000000000009</v>
      </c>
      <c r="BT41" s="57">
        <f t="shared" si="46"/>
        <v>4.1363705372950824E-2</v>
      </c>
      <c r="BU41" s="57">
        <f t="shared" si="47"/>
        <v>4.2860796756360946E-2</v>
      </c>
      <c r="BV41" s="58">
        <f t="shared" si="48"/>
        <v>-0.19999999999999948</v>
      </c>
      <c r="BW41" s="57">
        <f t="shared" si="49"/>
        <v>0.16263671402688881</v>
      </c>
      <c r="BX41" s="57">
        <f t="shared" si="50"/>
        <v>0.1651392645688585</v>
      </c>
      <c r="BY41" s="58">
        <f t="shared" si="51"/>
        <v>-0.20000000000000018</v>
      </c>
      <c r="BZ41" s="57">
        <f t="shared" si="52"/>
        <v>4.693293001112503E-4</v>
      </c>
      <c r="CA41" s="57">
        <f t="shared" si="53"/>
        <v>4.0598715210265384E-4</v>
      </c>
      <c r="CB41" s="58">
        <f t="shared" si="54"/>
        <v>0</v>
      </c>
      <c r="CC41" s="57">
        <f t="shared" si="55"/>
        <v>2.4678978586183391E-2</v>
      </c>
      <c r="CD41" s="57">
        <f t="shared" si="56"/>
        <v>2.616511192131412E-2</v>
      </c>
      <c r="CE41" s="58">
        <f t="shared" si="57"/>
        <v>-9.9999999999999742E-2</v>
      </c>
      <c r="CF41" s="57">
        <f t="shared" si="58"/>
        <v>0.24325487981128902</v>
      </c>
      <c r="CG41" s="57">
        <f t="shared" si="59"/>
        <v>0.2539782150873896</v>
      </c>
      <c r="CH41" s="58">
        <f t="shared" si="60"/>
        <v>-1.100000000000001</v>
      </c>
      <c r="CI41" s="52">
        <v>0</v>
      </c>
    </row>
    <row r="42" spans="2:87" ht="13.5" customHeight="1">
      <c r="B42" s="240"/>
      <c r="C42" s="240"/>
      <c r="D42" s="238"/>
      <c r="E42" s="113" t="s">
        <v>77</v>
      </c>
      <c r="F42" s="79" t="s">
        <v>78</v>
      </c>
      <c r="G42" s="168">
        <v>91910847</v>
      </c>
      <c r="H42" s="169">
        <f t="shared" ref="H42" si="114">IFERROR(G42/G47,"-")</f>
        <v>4.7233560676183194E-2</v>
      </c>
      <c r="I42" s="170">
        <v>265</v>
      </c>
      <c r="J42" s="10">
        <f t="shared" ref="J42" si="115">IFERROR(I42/D37,"-")</f>
        <v>2.3677626876340244E-2</v>
      </c>
      <c r="K42" s="46">
        <f t="shared" si="0"/>
        <v>346833.38490566035</v>
      </c>
      <c r="L42" s="17"/>
      <c r="N42" s="240"/>
      <c r="O42" s="240"/>
      <c r="P42" s="238"/>
      <c r="Q42" s="112" t="s">
        <v>77</v>
      </c>
      <c r="R42" s="61" t="s">
        <v>78</v>
      </c>
      <c r="S42" s="67">
        <v>66537853</v>
      </c>
      <c r="T42" s="12">
        <v>3.65010901083586E-2</v>
      </c>
      <c r="U42" s="44">
        <v>258</v>
      </c>
      <c r="V42" s="12">
        <v>2.3871206513693559E-2</v>
      </c>
      <c r="W42" s="44">
        <v>257898.65503875969</v>
      </c>
      <c r="X42" s="51">
        <v>39</v>
      </c>
      <c r="Y42" s="21" t="s">
        <v>7</v>
      </c>
      <c r="Z42" s="57">
        <f t="shared" si="1"/>
        <v>0.18856323193943508</v>
      </c>
      <c r="AA42" s="57">
        <f t="shared" si="2"/>
        <v>0.19766979138010057</v>
      </c>
      <c r="AB42" s="58">
        <f t="shared" si="3"/>
        <v>-0.9000000000000008</v>
      </c>
      <c r="AC42" s="57">
        <f t="shared" si="4"/>
        <v>8.6594383066824612E-2</v>
      </c>
      <c r="AD42" s="57">
        <f t="shared" si="5"/>
        <v>8.8551723751001649E-2</v>
      </c>
      <c r="AE42" s="58">
        <f t="shared" si="6"/>
        <v>-0.20000000000000018</v>
      </c>
      <c r="AF42" s="57">
        <f t="shared" si="7"/>
        <v>0.15583375080011855</v>
      </c>
      <c r="AG42" s="57">
        <f t="shared" si="8"/>
        <v>0.14292947768582043</v>
      </c>
      <c r="AH42" s="58">
        <f t="shared" si="9"/>
        <v>1.3000000000000012</v>
      </c>
      <c r="AI42" s="57">
        <f t="shared" si="10"/>
        <v>9.6073479131983511E-2</v>
      </c>
      <c r="AJ42" s="57">
        <f t="shared" si="11"/>
        <v>9.366209446300458E-2</v>
      </c>
      <c r="AK42" s="58">
        <f t="shared" si="12"/>
        <v>0.20000000000000018</v>
      </c>
      <c r="AL42" s="57">
        <f t="shared" si="13"/>
        <v>1.5510809331307706E-2</v>
      </c>
      <c r="AM42" s="57">
        <f t="shared" si="14"/>
        <v>9.6107715298551447E-3</v>
      </c>
      <c r="AN42" s="58">
        <f t="shared" si="15"/>
        <v>0.6</v>
      </c>
      <c r="AO42" s="57">
        <f t="shared" si="16"/>
        <v>4.656697626198153E-2</v>
      </c>
      <c r="AP42" s="57">
        <f t="shared" si="17"/>
        <v>4.9248047565826264E-2</v>
      </c>
      <c r="AQ42" s="58">
        <f t="shared" si="18"/>
        <v>-0.20000000000000018</v>
      </c>
      <c r="AR42" s="57">
        <f t="shared" si="19"/>
        <v>0.18095443574591927</v>
      </c>
      <c r="AS42" s="57">
        <f t="shared" si="20"/>
        <v>0.1782877023223918</v>
      </c>
      <c r="AT42" s="58">
        <f t="shared" si="21"/>
        <v>0.30000000000000027</v>
      </c>
      <c r="AU42" s="57">
        <f t="shared" si="22"/>
        <v>1.7777683423945002E-4</v>
      </c>
      <c r="AV42" s="57">
        <f t="shared" si="23"/>
        <v>1.5857306145468695E-4</v>
      </c>
      <c r="AW42" s="58">
        <f t="shared" si="24"/>
        <v>0</v>
      </c>
      <c r="AX42" s="57">
        <f t="shared" si="25"/>
        <v>2.2670376991474818E-2</v>
      </c>
      <c r="AY42" s="57">
        <f t="shared" si="26"/>
        <v>2.644835469093396E-2</v>
      </c>
      <c r="AZ42" s="58">
        <f t="shared" si="27"/>
        <v>-0.29999999999999993</v>
      </c>
      <c r="BA42" s="57">
        <f t="shared" si="28"/>
        <v>0.20705477989671547</v>
      </c>
      <c r="BB42" s="57">
        <f t="shared" si="29"/>
        <v>0.2134334635496109</v>
      </c>
      <c r="BC42" s="58">
        <f t="shared" si="30"/>
        <v>-0.60000000000000053</v>
      </c>
      <c r="BE42" s="57">
        <f t="shared" si="31"/>
        <v>0.17684201570938243</v>
      </c>
      <c r="BF42" s="57">
        <f t="shared" si="32"/>
        <v>0.18033776271426594</v>
      </c>
      <c r="BG42" s="58">
        <f t="shared" si="33"/>
        <v>-0.30000000000000027</v>
      </c>
      <c r="BH42" s="57">
        <f t="shared" si="34"/>
        <v>8.1073621217677402E-2</v>
      </c>
      <c r="BI42" s="57">
        <f t="shared" si="35"/>
        <v>7.9859713242912564E-2</v>
      </c>
      <c r="BJ42" s="58">
        <f t="shared" si="36"/>
        <v>0.10000000000000009</v>
      </c>
      <c r="BK42" s="57">
        <f t="shared" si="37"/>
        <v>0.15636188168833842</v>
      </c>
      <c r="BL42" s="57">
        <f t="shared" si="38"/>
        <v>0.13688745242690861</v>
      </c>
      <c r="BM42" s="58">
        <f t="shared" si="39"/>
        <v>1.899999999999999</v>
      </c>
      <c r="BN42" s="57">
        <f t="shared" si="40"/>
        <v>0.10109473300292811</v>
      </c>
      <c r="BO42" s="57">
        <f t="shared" si="41"/>
        <v>0.10365059814629948</v>
      </c>
      <c r="BP42" s="58">
        <f t="shared" si="42"/>
        <v>-0.29999999999999888</v>
      </c>
      <c r="BQ42" s="57">
        <f t="shared" si="43"/>
        <v>1.2224141284250343E-2</v>
      </c>
      <c r="BR42" s="57">
        <f t="shared" si="44"/>
        <v>1.0715097983587565E-2</v>
      </c>
      <c r="BS42" s="58">
        <f t="shared" si="45"/>
        <v>0.10000000000000009</v>
      </c>
      <c r="BT42" s="57">
        <f t="shared" si="46"/>
        <v>4.1363705372950824E-2</v>
      </c>
      <c r="BU42" s="57">
        <f t="shared" si="47"/>
        <v>4.2860796756360946E-2</v>
      </c>
      <c r="BV42" s="58">
        <f t="shared" si="48"/>
        <v>-0.19999999999999948</v>
      </c>
      <c r="BW42" s="57">
        <f t="shared" si="49"/>
        <v>0.16263671402688881</v>
      </c>
      <c r="BX42" s="57">
        <f t="shared" si="50"/>
        <v>0.1651392645688585</v>
      </c>
      <c r="BY42" s="58">
        <f t="shared" si="51"/>
        <v>-0.20000000000000018</v>
      </c>
      <c r="BZ42" s="57">
        <f t="shared" si="52"/>
        <v>4.693293001112503E-4</v>
      </c>
      <c r="CA42" s="57">
        <f t="shared" si="53"/>
        <v>4.0598715210265384E-4</v>
      </c>
      <c r="CB42" s="58">
        <f t="shared" si="54"/>
        <v>0</v>
      </c>
      <c r="CC42" s="57">
        <f t="shared" si="55"/>
        <v>2.4678978586183391E-2</v>
      </c>
      <c r="CD42" s="57">
        <f t="shared" si="56"/>
        <v>2.616511192131412E-2</v>
      </c>
      <c r="CE42" s="58">
        <f t="shared" si="57"/>
        <v>-9.9999999999999742E-2</v>
      </c>
      <c r="CF42" s="57">
        <f t="shared" si="58"/>
        <v>0.24325487981128902</v>
      </c>
      <c r="CG42" s="57">
        <f t="shared" si="59"/>
        <v>0.2539782150873896</v>
      </c>
      <c r="CH42" s="58">
        <f t="shared" si="60"/>
        <v>-1.100000000000001</v>
      </c>
      <c r="CI42" s="52">
        <v>0</v>
      </c>
    </row>
    <row r="43" spans="2:87" ht="13.5" customHeight="1">
      <c r="B43" s="240"/>
      <c r="C43" s="240"/>
      <c r="D43" s="238"/>
      <c r="E43" s="113" t="s">
        <v>79</v>
      </c>
      <c r="F43" s="79" t="s">
        <v>80</v>
      </c>
      <c r="G43" s="168">
        <v>383485090</v>
      </c>
      <c r="H43" s="169">
        <f t="shared" ref="H43" si="116">IFERROR(G43/G47,"-")</f>
        <v>0.19707539271101018</v>
      </c>
      <c r="I43" s="170">
        <v>2029</v>
      </c>
      <c r="J43" s="10">
        <f t="shared" ref="J43" si="117">IFERROR(I43/D37,"-")</f>
        <v>0.1812902072909221</v>
      </c>
      <c r="K43" s="46">
        <f t="shared" si="0"/>
        <v>189002.01577131593</v>
      </c>
      <c r="L43" s="17"/>
      <c r="N43" s="240"/>
      <c r="O43" s="240"/>
      <c r="P43" s="238"/>
      <c r="Q43" s="112" t="s">
        <v>79</v>
      </c>
      <c r="R43" s="61" t="s">
        <v>80</v>
      </c>
      <c r="S43" s="67">
        <v>342358202</v>
      </c>
      <c r="T43" s="12">
        <v>0.18780960035692218</v>
      </c>
      <c r="U43" s="44">
        <v>2010</v>
      </c>
      <c r="V43" s="12">
        <v>0.18597335307179866</v>
      </c>
      <c r="W43" s="44">
        <v>170327.46368159205</v>
      </c>
      <c r="X43" s="51">
        <v>40</v>
      </c>
      <c r="Y43" s="21" t="s">
        <v>40</v>
      </c>
      <c r="Z43" s="57">
        <f t="shared" si="1"/>
        <v>0.16502659017648472</v>
      </c>
      <c r="AA43" s="57">
        <f t="shared" si="2"/>
        <v>0.17142927761606511</v>
      </c>
      <c r="AB43" s="58">
        <f t="shared" si="3"/>
        <v>-0.60000000000000053</v>
      </c>
      <c r="AC43" s="57">
        <f t="shared" si="4"/>
        <v>7.6213108477301242E-2</v>
      </c>
      <c r="AD43" s="57">
        <f t="shared" si="5"/>
        <v>7.4828721284971478E-2</v>
      </c>
      <c r="AE43" s="58">
        <f t="shared" si="6"/>
        <v>0.10000000000000009</v>
      </c>
      <c r="AF43" s="57">
        <f t="shared" si="7"/>
        <v>0.15766792002774718</v>
      </c>
      <c r="AG43" s="57">
        <f t="shared" si="8"/>
        <v>0.13179897667809276</v>
      </c>
      <c r="AH43" s="58">
        <f t="shared" si="9"/>
        <v>2.5999999999999996</v>
      </c>
      <c r="AI43" s="57">
        <f t="shared" si="10"/>
        <v>0.12181740823972227</v>
      </c>
      <c r="AJ43" s="57">
        <f t="shared" si="11"/>
        <v>0.12250567885147501</v>
      </c>
      <c r="AK43" s="58">
        <f t="shared" si="12"/>
        <v>-0.10000000000000009</v>
      </c>
      <c r="AL43" s="57">
        <f t="shared" si="13"/>
        <v>8.7347515236271839E-3</v>
      </c>
      <c r="AM43" s="57">
        <f t="shared" si="14"/>
        <v>8.096424490855016E-3</v>
      </c>
      <c r="AN43" s="58">
        <f t="shared" si="15"/>
        <v>9.9999999999999922E-2</v>
      </c>
      <c r="AO43" s="57">
        <f t="shared" si="16"/>
        <v>2.7829115841275075E-2</v>
      </c>
      <c r="AP43" s="57">
        <f t="shared" si="17"/>
        <v>2.8947898925386559E-2</v>
      </c>
      <c r="AQ43" s="58">
        <f t="shared" si="18"/>
        <v>-0.10000000000000009</v>
      </c>
      <c r="AR43" s="57">
        <f t="shared" si="19"/>
        <v>0.1556698720730115</v>
      </c>
      <c r="AS43" s="57">
        <f t="shared" si="20"/>
        <v>0.16160653885715401</v>
      </c>
      <c r="AT43" s="58">
        <f t="shared" si="21"/>
        <v>-0.60000000000000053</v>
      </c>
      <c r="AU43" s="57">
        <f t="shared" si="22"/>
        <v>2.0716569748726959E-3</v>
      </c>
      <c r="AV43" s="57">
        <f t="shared" si="23"/>
        <v>1.7070391712880411E-3</v>
      </c>
      <c r="AW43" s="58">
        <f t="shared" si="24"/>
        <v>0</v>
      </c>
      <c r="AX43" s="57">
        <f t="shared" si="25"/>
        <v>3.1838596204108227E-2</v>
      </c>
      <c r="AY43" s="57">
        <f t="shared" si="26"/>
        <v>3.5347455089464914E-2</v>
      </c>
      <c r="AZ43" s="58">
        <f t="shared" si="27"/>
        <v>-0.30000000000000027</v>
      </c>
      <c r="BA43" s="57">
        <f t="shared" si="28"/>
        <v>0.2531309804618499</v>
      </c>
      <c r="BB43" s="57">
        <f t="shared" si="29"/>
        <v>0.26373198903524714</v>
      </c>
      <c r="BC43" s="58">
        <f t="shared" si="30"/>
        <v>-1.100000000000001</v>
      </c>
      <c r="BE43" s="57">
        <f t="shared" si="31"/>
        <v>0.17684201570938243</v>
      </c>
      <c r="BF43" s="57">
        <f t="shared" si="32"/>
        <v>0.18033776271426594</v>
      </c>
      <c r="BG43" s="58">
        <f t="shared" si="33"/>
        <v>-0.30000000000000027</v>
      </c>
      <c r="BH43" s="57">
        <f t="shared" si="34"/>
        <v>8.1073621217677402E-2</v>
      </c>
      <c r="BI43" s="57">
        <f t="shared" si="35"/>
        <v>7.9859713242912564E-2</v>
      </c>
      <c r="BJ43" s="58">
        <f t="shared" si="36"/>
        <v>0.10000000000000009</v>
      </c>
      <c r="BK43" s="57">
        <f t="shared" si="37"/>
        <v>0.15636188168833842</v>
      </c>
      <c r="BL43" s="57">
        <f t="shared" si="38"/>
        <v>0.13688745242690861</v>
      </c>
      <c r="BM43" s="58">
        <f t="shared" si="39"/>
        <v>1.899999999999999</v>
      </c>
      <c r="BN43" s="57">
        <f t="shared" si="40"/>
        <v>0.10109473300292811</v>
      </c>
      <c r="BO43" s="57">
        <f t="shared" si="41"/>
        <v>0.10365059814629948</v>
      </c>
      <c r="BP43" s="58">
        <f t="shared" si="42"/>
        <v>-0.29999999999999888</v>
      </c>
      <c r="BQ43" s="57">
        <f t="shared" si="43"/>
        <v>1.2224141284250343E-2</v>
      </c>
      <c r="BR43" s="57">
        <f t="shared" si="44"/>
        <v>1.0715097983587565E-2</v>
      </c>
      <c r="BS43" s="58">
        <f t="shared" si="45"/>
        <v>0.10000000000000009</v>
      </c>
      <c r="BT43" s="57">
        <f t="shared" si="46"/>
        <v>4.1363705372950824E-2</v>
      </c>
      <c r="BU43" s="57">
        <f t="shared" si="47"/>
        <v>4.2860796756360946E-2</v>
      </c>
      <c r="BV43" s="58">
        <f t="shared" si="48"/>
        <v>-0.19999999999999948</v>
      </c>
      <c r="BW43" s="57">
        <f t="shared" si="49"/>
        <v>0.16263671402688881</v>
      </c>
      <c r="BX43" s="57">
        <f t="shared" si="50"/>
        <v>0.1651392645688585</v>
      </c>
      <c r="BY43" s="58">
        <f t="shared" si="51"/>
        <v>-0.20000000000000018</v>
      </c>
      <c r="BZ43" s="57">
        <f t="shared" si="52"/>
        <v>4.693293001112503E-4</v>
      </c>
      <c r="CA43" s="57">
        <f t="shared" si="53"/>
        <v>4.0598715210265384E-4</v>
      </c>
      <c r="CB43" s="58">
        <f t="shared" si="54"/>
        <v>0</v>
      </c>
      <c r="CC43" s="57">
        <f t="shared" si="55"/>
        <v>2.4678978586183391E-2</v>
      </c>
      <c r="CD43" s="57">
        <f t="shared" si="56"/>
        <v>2.616511192131412E-2</v>
      </c>
      <c r="CE43" s="58">
        <f t="shared" si="57"/>
        <v>-9.9999999999999742E-2</v>
      </c>
      <c r="CF43" s="57">
        <f t="shared" si="58"/>
        <v>0.24325487981128902</v>
      </c>
      <c r="CG43" s="57">
        <f t="shared" si="59"/>
        <v>0.2539782150873896</v>
      </c>
      <c r="CH43" s="58">
        <f t="shared" si="60"/>
        <v>-1.100000000000001</v>
      </c>
      <c r="CI43" s="52">
        <v>0</v>
      </c>
    </row>
    <row r="44" spans="2:87" ht="13.5" customHeight="1">
      <c r="B44" s="240"/>
      <c r="C44" s="240"/>
      <c r="D44" s="238"/>
      <c r="E44" s="113" t="s">
        <v>81</v>
      </c>
      <c r="F44" s="79" t="s">
        <v>82</v>
      </c>
      <c r="G44" s="168">
        <v>3117556</v>
      </c>
      <c r="H44" s="169">
        <f t="shared" ref="H44" si="118">IFERROR(G44/G47,"-")</f>
        <v>1.6021315796099559E-3</v>
      </c>
      <c r="I44" s="170">
        <v>155</v>
      </c>
      <c r="J44" s="10">
        <f t="shared" ref="J44" si="119">IFERROR(I44/D37,"-")</f>
        <v>1.3849177984274482E-2</v>
      </c>
      <c r="K44" s="46">
        <f t="shared" si="0"/>
        <v>20113.264516129031</v>
      </c>
      <c r="L44" s="17"/>
      <c r="N44" s="240"/>
      <c r="O44" s="240"/>
      <c r="P44" s="238"/>
      <c r="Q44" s="112" t="s">
        <v>81</v>
      </c>
      <c r="R44" s="61" t="s">
        <v>82</v>
      </c>
      <c r="S44" s="67">
        <v>2144694</v>
      </c>
      <c r="T44" s="12">
        <v>1.1765283281511359E-3</v>
      </c>
      <c r="U44" s="44">
        <v>153</v>
      </c>
      <c r="V44" s="12">
        <v>1.415618060695781E-2</v>
      </c>
      <c r="W44" s="44">
        <v>14017.607843137255</v>
      </c>
      <c r="X44" s="51">
        <v>41</v>
      </c>
      <c r="Y44" s="21" t="s">
        <v>11</v>
      </c>
      <c r="Z44" s="57">
        <f t="shared" si="1"/>
        <v>0.17654845582068912</v>
      </c>
      <c r="AA44" s="57">
        <f t="shared" si="2"/>
        <v>0.18519551728794487</v>
      </c>
      <c r="AB44" s="58">
        <f t="shared" si="3"/>
        <v>-0.80000000000000071</v>
      </c>
      <c r="AC44" s="57">
        <f t="shared" si="4"/>
        <v>7.9425489265151084E-2</v>
      </c>
      <c r="AD44" s="57">
        <f t="shared" si="5"/>
        <v>8.1040980011990504E-2</v>
      </c>
      <c r="AE44" s="58">
        <f t="shared" si="6"/>
        <v>-0.20000000000000018</v>
      </c>
      <c r="AF44" s="57">
        <f t="shared" si="7"/>
        <v>0.16075999212049941</v>
      </c>
      <c r="AG44" s="57">
        <f t="shared" si="8"/>
        <v>0.14169347722538081</v>
      </c>
      <c r="AH44" s="58">
        <f t="shared" si="9"/>
        <v>1.9000000000000017</v>
      </c>
      <c r="AI44" s="57">
        <f t="shared" si="10"/>
        <v>0.10713181250422936</v>
      </c>
      <c r="AJ44" s="57">
        <f t="shared" si="11"/>
        <v>0.10010470527792156</v>
      </c>
      <c r="AK44" s="58">
        <f t="shared" si="12"/>
        <v>0.69999999999999929</v>
      </c>
      <c r="AL44" s="57">
        <f t="shared" si="13"/>
        <v>2.0208649876229248E-2</v>
      </c>
      <c r="AM44" s="57">
        <f t="shared" si="14"/>
        <v>8.9734933372583557E-3</v>
      </c>
      <c r="AN44" s="58">
        <f t="shared" si="15"/>
        <v>1.1000000000000001</v>
      </c>
      <c r="AO44" s="57">
        <f t="shared" si="16"/>
        <v>3.0228992742453463E-2</v>
      </c>
      <c r="AP44" s="57">
        <f t="shared" si="17"/>
        <v>3.3152547335178396E-2</v>
      </c>
      <c r="AQ44" s="58">
        <f t="shared" si="18"/>
        <v>-0.30000000000000027</v>
      </c>
      <c r="AR44" s="57">
        <f t="shared" si="19"/>
        <v>0.14611852644965045</v>
      </c>
      <c r="AS44" s="57">
        <f t="shared" si="20"/>
        <v>0.13561667189249665</v>
      </c>
      <c r="AT44" s="58">
        <f t="shared" si="21"/>
        <v>0.99999999999999811</v>
      </c>
      <c r="AU44" s="57">
        <f t="shared" si="22"/>
        <v>1.0306045560983116E-4</v>
      </c>
      <c r="AV44" s="57">
        <f t="shared" si="23"/>
        <v>3.1290953998029051E-4</v>
      </c>
      <c r="AW44" s="58">
        <f t="shared" si="24"/>
        <v>0</v>
      </c>
      <c r="AX44" s="57">
        <f t="shared" si="25"/>
        <v>2.5739705160406766E-2</v>
      </c>
      <c r="AY44" s="57">
        <f t="shared" si="26"/>
        <v>3.3799515801829771E-2</v>
      </c>
      <c r="AZ44" s="58">
        <f t="shared" si="27"/>
        <v>-0.80000000000000038</v>
      </c>
      <c r="BA44" s="57">
        <f t="shared" si="28"/>
        <v>0.25373531560508128</v>
      </c>
      <c r="BB44" s="57">
        <f t="shared" si="29"/>
        <v>0.28011018229001877</v>
      </c>
      <c r="BC44" s="58">
        <f t="shared" si="30"/>
        <v>-2.6000000000000023</v>
      </c>
      <c r="BE44" s="57">
        <f t="shared" si="31"/>
        <v>0.17684201570938243</v>
      </c>
      <c r="BF44" s="57">
        <f t="shared" si="32"/>
        <v>0.18033776271426594</v>
      </c>
      <c r="BG44" s="58">
        <f t="shared" si="33"/>
        <v>-0.30000000000000027</v>
      </c>
      <c r="BH44" s="57">
        <f t="shared" si="34"/>
        <v>8.1073621217677402E-2</v>
      </c>
      <c r="BI44" s="57">
        <f t="shared" si="35"/>
        <v>7.9859713242912564E-2</v>
      </c>
      <c r="BJ44" s="58">
        <f t="shared" si="36"/>
        <v>0.10000000000000009</v>
      </c>
      <c r="BK44" s="57">
        <f t="shared" si="37"/>
        <v>0.15636188168833842</v>
      </c>
      <c r="BL44" s="57">
        <f t="shared" si="38"/>
        <v>0.13688745242690861</v>
      </c>
      <c r="BM44" s="58">
        <f t="shared" si="39"/>
        <v>1.899999999999999</v>
      </c>
      <c r="BN44" s="57">
        <f t="shared" si="40"/>
        <v>0.10109473300292811</v>
      </c>
      <c r="BO44" s="57">
        <f t="shared" si="41"/>
        <v>0.10365059814629948</v>
      </c>
      <c r="BP44" s="58">
        <f t="shared" si="42"/>
        <v>-0.29999999999999888</v>
      </c>
      <c r="BQ44" s="57">
        <f t="shared" si="43"/>
        <v>1.2224141284250343E-2</v>
      </c>
      <c r="BR44" s="57">
        <f t="shared" si="44"/>
        <v>1.0715097983587565E-2</v>
      </c>
      <c r="BS44" s="58">
        <f t="shared" si="45"/>
        <v>0.10000000000000009</v>
      </c>
      <c r="BT44" s="57">
        <f t="shared" si="46"/>
        <v>4.1363705372950824E-2</v>
      </c>
      <c r="BU44" s="57">
        <f t="shared" si="47"/>
        <v>4.2860796756360946E-2</v>
      </c>
      <c r="BV44" s="58">
        <f t="shared" si="48"/>
        <v>-0.19999999999999948</v>
      </c>
      <c r="BW44" s="57">
        <f t="shared" si="49"/>
        <v>0.16263671402688881</v>
      </c>
      <c r="BX44" s="57">
        <f t="shared" si="50"/>
        <v>0.1651392645688585</v>
      </c>
      <c r="BY44" s="58">
        <f t="shared" si="51"/>
        <v>-0.20000000000000018</v>
      </c>
      <c r="BZ44" s="57">
        <f t="shared" si="52"/>
        <v>4.693293001112503E-4</v>
      </c>
      <c r="CA44" s="57">
        <f t="shared" si="53"/>
        <v>4.0598715210265384E-4</v>
      </c>
      <c r="CB44" s="58">
        <f t="shared" si="54"/>
        <v>0</v>
      </c>
      <c r="CC44" s="57">
        <f t="shared" si="55"/>
        <v>2.4678978586183391E-2</v>
      </c>
      <c r="CD44" s="57">
        <f t="shared" si="56"/>
        <v>2.616511192131412E-2</v>
      </c>
      <c r="CE44" s="58">
        <f t="shared" si="57"/>
        <v>-9.9999999999999742E-2</v>
      </c>
      <c r="CF44" s="57">
        <f t="shared" si="58"/>
        <v>0.24325487981128902</v>
      </c>
      <c r="CG44" s="57">
        <f t="shared" si="59"/>
        <v>0.2539782150873896</v>
      </c>
      <c r="CH44" s="58">
        <f t="shared" si="60"/>
        <v>-1.100000000000001</v>
      </c>
      <c r="CI44" s="52">
        <v>0</v>
      </c>
    </row>
    <row r="45" spans="2:87" ht="13.5" customHeight="1">
      <c r="B45" s="240"/>
      <c r="C45" s="240"/>
      <c r="D45" s="238"/>
      <c r="E45" s="113" t="s">
        <v>83</v>
      </c>
      <c r="F45" s="79" t="s">
        <v>84</v>
      </c>
      <c r="G45" s="168">
        <v>60801438</v>
      </c>
      <c r="H45" s="169">
        <f t="shared" ref="H45" si="120">IFERROR(G45/G47,"-")</f>
        <v>3.1246240293838122E-2</v>
      </c>
      <c r="I45" s="170">
        <v>1213</v>
      </c>
      <c r="J45" s="10">
        <f t="shared" ref="J45" si="121">IFERROR(I45/D37,"-")</f>
        <v>0.10838098641887062</v>
      </c>
      <c r="K45" s="46">
        <f t="shared" si="0"/>
        <v>50124.845836768342</v>
      </c>
      <c r="L45" s="17"/>
      <c r="N45" s="240"/>
      <c r="O45" s="240"/>
      <c r="P45" s="238"/>
      <c r="Q45" s="112" t="s">
        <v>83</v>
      </c>
      <c r="R45" s="61" t="s">
        <v>84</v>
      </c>
      <c r="S45" s="67">
        <v>52383173</v>
      </c>
      <c r="T45" s="12">
        <v>2.8736167934885686E-2</v>
      </c>
      <c r="U45" s="44">
        <v>1213</v>
      </c>
      <c r="V45" s="12">
        <v>0.11223168023686159</v>
      </c>
      <c r="W45" s="44">
        <v>43184.808738664469</v>
      </c>
      <c r="X45" s="51">
        <v>42</v>
      </c>
      <c r="Y45" s="21" t="s">
        <v>12</v>
      </c>
      <c r="Z45" s="57">
        <f t="shared" si="1"/>
        <v>0.1785955992472939</v>
      </c>
      <c r="AA45" s="57">
        <f t="shared" si="2"/>
        <v>0.17979797799933914</v>
      </c>
      <c r="AB45" s="58">
        <f t="shared" si="3"/>
        <v>-0.10000000000000009</v>
      </c>
      <c r="AC45" s="57">
        <f t="shared" si="4"/>
        <v>8.1123248576157492E-2</v>
      </c>
      <c r="AD45" s="57">
        <f t="shared" si="5"/>
        <v>7.7933410047960075E-2</v>
      </c>
      <c r="AE45" s="58">
        <f t="shared" si="6"/>
        <v>0.30000000000000027</v>
      </c>
      <c r="AF45" s="57">
        <f t="shared" si="7"/>
        <v>0.15172676563401469</v>
      </c>
      <c r="AG45" s="57">
        <f t="shared" si="8"/>
        <v>0.13392413337015835</v>
      </c>
      <c r="AH45" s="58">
        <f t="shared" si="9"/>
        <v>1.7999999999999989</v>
      </c>
      <c r="AI45" s="57">
        <f t="shared" si="10"/>
        <v>8.9210184327224107E-2</v>
      </c>
      <c r="AJ45" s="57">
        <f t="shared" si="11"/>
        <v>9.3061578696789521E-2</v>
      </c>
      <c r="AK45" s="58">
        <f t="shared" si="12"/>
        <v>-0.40000000000000036</v>
      </c>
      <c r="AL45" s="57">
        <f t="shared" si="13"/>
        <v>1.1315646502121799E-2</v>
      </c>
      <c r="AM45" s="57">
        <f t="shared" si="14"/>
        <v>8.5503883456338279E-3</v>
      </c>
      <c r="AN45" s="58">
        <f t="shared" si="15"/>
        <v>0.2</v>
      </c>
      <c r="AO45" s="57">
        <f t="shared" si="16"/>
        <v>4.5751035952303856E-2</v>
      </c>
      <c r="AP45" s="57">
        <f t="shared" si="17"/>
        <v>4.9597057768488738E-2</v>
      </c>
      <c r="AQ45" s="58">
        <f t="shared" si="18"/>
        <v>-0.40000000000000036</v>
      </c>
      <c r="AR45" s="57">
        <f t="shared" si="19"/>
        <v>0.1626465392879401</v>
      </c>
      <c r="AS45" s="57">
        <f t="shared" si="20"/>
        <v>0.16867937183113793</v>
      </c>
      <c r="AT45" s="58">
        <f t="shared" si="21"/>
        <v>-0.60000000000000053</v>
      </c>
      <c r="AU45" s="57">
        <f t="shared" si="22"/>
        <v>1.0923456115891604E-4</v>
      </c>
      <c r="AV45" s="57">
        <f t="shared" si="23"/>
        <v>1.9635946482315022E-4</v>
      </c>
      <c r="AW45" s="58">
        <f t="shared" si="24"/>
        <v>0</v>
      </c>
      <c r="AX45" s="57">
        <f t="shared" si="25"/>
        <v>2.1640611061820896E-2</v>
      </c>
      <c r="AY45" s="57">
        <f t="shared" si="26"/>
        <v>2.2422213408547241E-2</v>
      </c>
      <c r="AZ45" s="58">
        <f t="shared" si="27"/>
        <v>0</v>
      </c>
      <c r="BA45" s="57">
        <f t="shared" si="28"/>
        <v>0.25788113484996422</v>
      </c>
      <c r="BB45" s="57">
        <f t="shared" si="29"/>
        <v>0.26583750906712206</v>
      </c>
      <c r="BC45" s="58">
        <f t="shared" si="30"/>
        <v>-0.80000000000000071</v>
      </c>
      <c r="BE45" s="57">
        <f t="shared" si="31"/>
        <v>0.17684201570938243</v>
      </c>
      <c r="BF45" s="57">
        <f t="shared" si="32"/>
        <v>0.18033776271426594</v>
      </c>
      <c r="BG45" s="58">
        <f t="shared" si="33"/>
        <v>-0.30000000000000027</v>
      </c>
      <c r="BH45" s="57">
        <f t="shared" si="34"/>
        <v>8.1073621217677402E-2</v>
      </c>
      <c r="BI45" s="57">
        <f t="shared" si="35"/>
        <v>7.9859713242912564E-2</v>
      </c>
      <c r="BJ45" s="58">
        <f t="shared" si="36"/>
        <v>0.10000000000000009</v>
      </c>
      <c r="BK45" s="57">
        <f t="shared" si="37"/>
        <v>0.15636188168833842</v>
      </c>
      <c r="BL45" s="57">
        <f t="shared" si="38"/>
        <v>0.13688745242690861</v>
      </c>
      <c r="BM45" s="58">
        <f t="shared" si="39"/>
        <v>1.899999999999999</v>
      </c>
      <c r="BN45" s="57">
        <f t="shared" si="40"/>
        <v>0.10109473300292811</v>
      </c>
      <c r="BO45" s="57">
        <f t="shared" si="41"/>
        <v>0.10365059814629948</v>
      </c>
      <c r="BP45" s="58">
        <f t="shared" si="42"/>
        <v>-0.29999999999999888</v>
      </c>
      <c r="BQ45" s="57">
        <f t="shared" si="43"/>
        <v>1.2224141284250343E-2</v>
      </c>
      <c r="BR45" s="57">
        <f t="shared" si="44"/>
        <v>1.0715097983587565E-2</v>
      </c>
      <c r="BS45" s="58">
        <f t="shared" si="45"/>
        <v>0.10000000000000009</v>
      </c>
      <c r="BT45" s="57">
        <f t="shared" si="46"/>
        <v>4.1363705372950824E-2</v>
      </c>
      <c r="BU45" s="57">
        <f t="shared" si="47"/>
        <v>4.2860796756360946E-2</v>
      </c>
      <c r="BV45" s="58">
        <f t="shared" si="48"/>
        <v>-0.19999999999999948</v>
      </c>
      <c r="BW45" s="57">
        <f t="shared" si="49"/>
        <v>0.16263671402688881</v>
      </c>
      <c r="BX45" s="57">
        <f t="shared" si="50"/>
        <v>0.1651392645688585</v>
      </c>
      <c r="BY45" s="58">
        <f t="shared" si="51"/>
        <v>-0.20000000000000018</v>
      </c>
      <c r="BZ45" s="57">
        <f t="shared" si="52"/>
        <v>4.693293001112503E-4</v>
      </c>
      <c r="CA45" s="57">
        <f t="shared" si="53"/>
        <v>4.0598715210265384E-4</v>
      </c>
      <c r="CB45" s="58">
        <f t="shared" si="54"/>
        <v>0</v>
      </c>
      <c r="CC45" s="57">
        <f t="shared" si="55"/>
        <v>2.4678978586183391E-2</v>
      </c>
      <c r="CD45" s="57">
        <f t="shared" si="56"/>
        <v>2.616511192131412E-2</v>
      </c>
      <c r="CE45" s="58">
        <f t="shared" si="57"/>
        <v>-9.9999999999999742E-2</v>
      </c>
      <c r="CF45" s="57">
        <f t="shared" si="58"/>
        <v>0.24325487981128902</v>
      </c>
      <c r="CG45" s="57">
        <f t="shared" si="59"/>
        <v>0.2539782150873896</v>
      </c>
      <c r="CH45" s="58">
        <f t="shared" si="60"/>
        <v>-1.100000000000001</v>
      </c>
      <c r="CI45" s="52">
        <v>0</v>
      </c>
    </row>
    <row r="46" spans="2:87" ht="13.5" customHeight="1">
      <c r="B46" s="240"/>
      <c r="C46" s="240"/>
      <c r="D46" s="238"/>
      <c r="E46" s="114" t="s">
        <v>85</v>
      </c>
      <c r="F46" s="80" t="s">
        <v>86</v>
      </c>
      <c r="G46" s="171">
        <v>402949708</v>
      </c>
      <c r="H46" s="172">
        <f t="shared" ref="H46" si="122">IFERROR(G46/G47,"-")</f>
        <v>0.20707838197017486</v>
      </c>
      <c r="I46" s="173">
        <v>1489</v>
      </c>
      <c r="J46" s="11">
        <f t="shared" ref="J46" si="123">IFERROR(I46/D37,"-")</f>
        <v>0.13304145818441745</v>
      </c>
      <c r="K46" s="47">
        <f t="shared" si="0"/>
        <v>270617.66823371389</v>
      </c>
      <c r="L46" s="17"/>
      <c r="N46" s="240"/>
      <c r="O46" s="240"/>
      <c r="P46" s="238"/>
      <c r="Q46" s="112" t="s">
        <v>85</v>
      </c>
      <c r="R46" s="61" t="s">
        <v>86</v>
      </c>
      <c r="S46" s="67">
        <v>423434032</v>
      </c>
      <c r="T46" s="12">
        <v>0.23228588029399744</v>
      </c>
      <c r="U46" s="44">
        <v>1269</v>
      </c>
      <c r="V46" s="12">
        <v>0.11741302738712066</v>
      </c>
      <c r="W46" s="44">
        <v>333675.36012608354</v>
      </c>
      <c r="X46" s="51">
        <v>43</v>
      </c>
      <c r="Y46" s="21" t="s">
        <v>8</v>
      </c>
      <c r="Z46" s="57">
        <f t="shared" si="1"/>
        <v>0.19550935709225661</v>
      </c>
      <c r="AA46" s="57">
        <f t="shared" si="2"/>
        <v>0.20097656912835687</v>
      </c>
      <c r="AB46" s="58">
        <f t="shared" si="3"/>
        <v>-0.50000000000000044</v>
      </c>
      <c r="AC46" s="57">
        <f t="shared" si="4"/>
        <v>8.7869646937595552E-2</v>
      </c>
      <c r="AD46" s="57">
        <f t="shared" si="5"/>
        <v>9.0735635578034032E-2</v>
      </c>
      <c r="AE46" s="58">
        <f t="shared" si="6"/>
        <v>-0.30000000000000027</v>
      </c>
      <c r="AF46" s="57">
        <f t="shared" si="7"/>
        <v>0.15367997747612705</v>
      </c>
      <c r="AG46" s="57">
        <f t="shared" si="8"/>
        <v>0.13985292437760841</v>
      </c>
      <c r="AH46" s="58">
        <f t="shared" si="9"/>
        <v>1.3999999999999986</v>
      </c>
      <c r="AI46" s="57">
        <f t="shared" si="10"/>
        <v>9.8372217123172026E-2</v>
      </c>
      <c r="AJ46" s="57">
        <f t="shared" si="11"/>
        <v>0.10833266366171898</v>
      </c>
      <c r="AK46" s="58">
        <f t="shared" si="12"/>
        <v>-0.99999999999999956</v>
      </c>
      <c r="AL46" s="57">
        <f t="shared" si="13"/>
        <v>1.132090965912788E-2</v>
      </c>
      <c r="AM46" s="57">
        <f t="shared" si="14"/>
        <v>7.0799507176768795E-3</v>
      </c>
      <c r="AN46" s="58">
        <f t="shared" si="15"/>
        <v>0.39999999999999991</v>
      </c>
      <c r="AO46" s="57">
        <f t="shared" si="16"/>
        <v>4.6274252123213691E-2</v>
      </c>
      <c r="AP46" s="57">
        <f t="shared" si="17"/>
        <v>5.4846890853890155E-2</v>
      </c>
      <c r="AQ46" s="58">
        <f t="shared" si="18"/>
        <v>-0.90000000000000013</v>
      </c>
      <c r="AR46" s="57">
        <f t="shared" si="19"/>
        <v>0.16935943700738196</v>
      </c>
      <c r="AS46" s="57">
        <f t="shared" si="20"/>
        <v>0.14211301605045373</v>
      </c>
      <c r="AT46" s="58">
        <f t="shared" si="21"/>
        <v>2.7000000000000024</v>
      </c>
      <c r="AU46" s="57">
        <f t="shared" si="22"/>
        <v>1.4260685195171093E-4</v>
      </c>
      <c r="AV46" s="57">
        <f t="shared" si="23"/>
        <v>2.6514818947108042E-4</v>
      </c>
      <c r="AW46" s="58">
        <f t="shared" si="24"/>
        <v>0</v>
      </c>
      <c r="AX46" s="57">
        <f t="shared" si="25"/>
        <v>1.8785500399991176E-2</v>
      </c>
      <c r="AY46" s="57">
        <f t="shared" si="26"/>
        <v>2.4679721482051654E-2</v>
      </c>
      <c r="AZ46" s="58">
        <f t="shared" si="27"/>
        <v>-0.6000000000000002</v>
      </c>
      <c r="BA46" s="57">
        <f t="shared" si="28"/>
        <v>0.21868609532918237</v>
      </c>
      <c r="BB46" s="57">
        <f t="shared" si="29"/>
        <v>0.2311174799607382</v>
      </c>
      <c r="BC46" s="58">
        <f t="shared" si="30"/>
        <v>-1.2000000000000011</v>
      </c>
      <c r="BE46" s="57">
        <f t="shared" si="31"/>
        <v>0.17684201570938243</v>
      </c>
      <c r="BF46" s="57">
        <f t="shared" si="32"/>
        <v>0.18033776271426594</v>
      </c>
      <c r="BG46" s="58">
        <f t="shared" si="33"/>
        <v>-0.30000000000000027</v>
      </c>
      <c r="BH46" s="57">
        <f t="shared" si="34"/>
        <v>8.1073621217677402E-2</v>
      </c>
      <c r="BI46" s="57">
        <f t="shared" si="35"/>
        <v>7.9859713242912564E-2</v>
      </c>
      <c r="BJ46" s="58">
        <f t="shared" si="36"/>
        <v>0.10000000000000009</v>
      </c>
      <c r="BK46" s="57">
        <f t="shared" si="37"/>
        <v>0.15636188168833842</v>
      </c>
      <c r="BL46" s="57">
        <f t="shared" si="38"/>
        <v>0.13688745242690861</v>
      </c>
      <c r="BM46" s="58">
        <f t="shared" si="39"/>
        <v>1.899999999999999</v>
      </c>
      <c r="BN46" s="57">
        <f t="shared" si="40"/>
        <v>0.10109473300292811</v>
      </c>
      <c r="BO46" s="57">
        <f t="shared" si="41"/>
        <v>0.10365059814629948</v>
      </c>
      <c r="BP46" s="58">
        <f t="shared" si="42"/>
        <v>-0.29999999999999888</v>
      </c>
      <c r="BQ46" s="57">
        <f t="shared" si="43"/>
        <v>1.2224141284250343E-2</v>
      </c>
      <c r="BR46" s="57">
        <f t="shared" si="44"/>
        <v>1.0715097983587565E-2</v>
      </c>
      <c r="BS46" s="58">
        <f t="shared" si="45"/>
        <v>0.10000000000000009</v>
      </c>
      <c r="BT46" s="57">
        <f t="shared" si="46"/>
        <v>4.1363705372950824E-2</v>
      </c>
      <c r="BU46" s="57">
        <f t="shared" si="47"/>
        <v>4.2860796756360946E-2</v>
      </c>
      <c r="BV46" s="58">
        <f t="shared" si="48"/>
        <v>-0.19999999999999948</v>
      </c>
      <c r="BW46" s="57">
        <f t="shared" si="49"/>
        <v>0.16263671402688881</v>
      </c>
      <c r="BX46" s="57">
        <f t="shared" si="50"/>
        <v>0.1651392645688585</v>
      </c>
      <c r="BY46" s="58">
        <f t="shared" si="51"/>
        <v>-0.20000000000000018</v>
      </c>
      <c r="BZ46" s="57">
        <f t="shared" si="52"/>
        <v>4.693293001112503E-4</v>
      </c>
      <c r="CA46" s="57">
        <f t="shared" si="53"/>
        <v>4.0598715210265384E-4</v>
      </c>
      <c r="CB46" s="58">
        <f t="shared" si="54"/>
        <v>0</v>
      </c>
      <c r="CC46" s="57">
        <f t="shared" si="55"/>
        <v>2.4678978586183391E-2</v>
      </c>
      <c r="CD46" s="57">
        <f t="shared" si="56"/>
        <v>2.616511192131412E-2</v>
      </c>
      <c r="CE46" s="58">
        <f t="shared" si="57"/>
        <v>-9.9999999999999742E-2</v>
      </c>
      <c r="CF46" s="57">
        <f t="shared" si="58"/>
        <v>0.24325487981128902</v>
      </c>
      <c r="CG46" s="57">
        <f t="shared" si="59"/>
        <v>0.2539782150873896</v>
      </c>
      <c r="CH46" s="58">
        <f t="shared" si="60"/>
        <v>-1.100000000000001</v>
      </c>
      <c r="CI46" s="52">
        <v>0</v>
      </c>
    </row>
    <row r="47" spans="2:87" ht="13.5" customHeight="1">
      <c r="B47" s="201"/>
      <c r="C47" s="201"/>
      <c r="D47" s="239"/>
      <c r="E47" s="115" t="s">
        <v>115</v>
      </c>
      <c r="F47" s="116"/>
      <c r="G47" s="174">
        <f>SUM(G37:G46)</f>
        <v>1945880126</v>
      </c>
      <c r="H47" s="175" t="s">
        <v>131</v>
      </c>
      <c r="I47" s="176">
        <v>8797</v>
      </c>
      <c r="J47" s="12">
        <f t="shared" ref="J47" si="124">IFERROR(I47/D37,"-")</f>
        <v>0.78600786275911361</v>
      </c>
      <c r="K47" s="48">
        <f t="shared" si="0"/>
        <v>221198.15005115379</v>
      </c>
      <c r="L47" s="17"/>
      <c r="N47" s="201"/>
      <c r="O47" s="201"/>
      <c r="P47" s="239"/>
      <c r="Q47" s="117" t="s">
        <v>115</v>
      </c>
      <c r="R47" s="117"/>
      <c r="S47" s="67">
        <v>1822900434</v>
      </c>
      <c r="T47" s="12" t="s">
        <v>131</v>
      </c>
      <c r="U47" s="44">
        <v>8623</v>
      </c>
      <c r="V47" s="12">
        <v>0.79783493708364173</v>
      </c>
      <c r="W47" s="44">
        <v>211399.79519888668</v>
      </c>
      <c r="X47" s="51">
        <v>44</v>
      </c>
      <c r="Y47" s="21" t="s">
        <v>18</v>
      </c>
      <c r="Z47" s="57">
        <f t="shared" si="1"/>
        <v>0.18454710237968333</v>
      </c>
      <c r="AA47" s="57">
        <f t="shared" si="2"/>
        <v>0.19209538138632962</v>
      </c>
      <c r="AB47" s="58">
        <f t="shared" si="3"/>
        <v>-0.70000000000000062</v>
      </c>
      <c r="AC47" s="57">
        <f t="shared" si="4"/>
        <v>7.8700485244504029E-2</v>
      </c>
      <c r="AD47" s="57">
        <f t="shared" si="5"/>
        <v>7.7098688028027287E-2</v>
      </c>
      <c r="AE47" s="58">
        <f t="shared" si="6"/>
        <v>0.20000000000000018</v>
      </c>
      <c r="AF47" s="57">
        <f t="shared" si="7"/>
        <v>0.16015222253285658</v>
      </c>
      <c r="AG47" s="57">
        <f t="shared" si="8"/>
        <v>0.14350031370232857</v>
      </c>
      <c r="AH47" s="58">
        <f t="shared" si="9"/>
        <v>1.6000000000000014</v>
      </c>
      <c r="AI47" s="57">
        <f t="shared" si="10"/>
        <v>0.11041946399473153</v>
      </c>
      <c r="AJ47" s="57">
        <f t="shared" si="11"/>
        <v>0.12147013794294555</v>
      </c>
      <c r="AK47" s="58">
        <f t="shared" si="12"/>
        <v>-1.0999999999999996</v>
      </c>
      <c r="AL47" s="57">
        <f t="shared" si="13"/>
        <v>1.3572414314925422E-2</v>
      </c>
      <c r="AM47" s="57">
        <f t="shared" si="14"/>
        <v>1.151399748284153E-2</v>
      </c>
      <c r="AN47" s="58">
        <f t="shared" si="15"/>
        <v>0.2</v>
      </c>
      <c r="AO47" s="57">
        <f t="shared" si="16"/>
        <v>3.8821219975265116E-2</v>
      </c>
      <c r="AP47" s="57">
        <f t="shared" si="17"/>
        <v>3.3677970622941138E-2</v>
      </c>
      <c r="AQ47" s="58">
        <f t="shared" si="18"/>
        <v>0.49999999999999978</v>
      </c>
      <c r="AR47" s="57">
        <f t="shared" si="19"/>
        <v>0.12688302205180738</v>
      </c>
      <c r="AS47" s="57">
        <f t="shared" si="20"/>
        <v>0.13162636326676466</v>
      </c>
      <c r="AT47" s="58">
        <f t="shared" si="21"/>
        <v>-0.50000000000000044</v>
      </c>
      <c r="AU47" s="57">
        <f t="shared" si="22"/>
        <v>2.3835214910816228E-4</v>
      </c>
      <c r="AV47" s="57">
        <f t="shared" si="23"/>
        <v>1.9464291631504717E-4</v>
      </c>
      <c r="AW47" s="58">
        <f t="shared" si="24"/>
        <v>0</v>
      </c>
      <c r="AX47" s="57">
        <f t="shared" si="25"/>
        <v>3.283409982146928E-2</v>
      </c>
      <c r="AY47" s="57">
        <f t="shared" si="26"/>
        <v>2.6372564024572661E-2</v>
      </c>
      <c r="AZ47" s="58">
        <f t="shared" si="27"/>
        <v>0.70000000000000029</v>
      </c>
      <c r="BA47" s="57">
        <f t="shared" si="28"/>
        <v>0.2538316175356492</v>
      </c>
      <c r="BB47" s="57">
        <f t="shared" si="29"/>
        <v>0.26244994062693389</v>
      </c>
      <c r="BC47" s="58">
        <f t="shared" si="30"/>
        <v>-0.80000000000000071</v>
      </c>
      <c r="BE47" s="57">
        <f t="shared" si="31"/>
        <v>0.17684201570938243</v>
      </c>
      <c r="BF47" s="57">
        <f t="shared" si="32"/>
        <v>0.18033776271426594</v>
      </c>
      <c r="BG47" s="58">
        <f t="shared" si="33"/>
        <v>-0.30000000000000027</v>
      </c>
      <c r="BH47" s="57">
        <f t="shared" si="34"/>
        <v>8.1073621217677402E-2</v>
      </c>
      <c r="BI47" s="57">
        <f t="shared" si="35"/>
        <v>7.9859713242912564E-2</v>
      </c>
      <c r="BJ47" s="58">
        <f t="shared" si="36"/>
        <v>0.10000000000000009</v>
      </c>
      <c r="BK47" s="57">
        <f t="shared" si="37"/>
        <v>0.15636188168833842</v>
      </c>
      <c r="BL47" s="57">
        <f t="shared" si="38"/>
        <v>0.13688745242690861</v>
      </c>
      <c r="BM47" s="58">
        <f t="shared" si="39"/>
        <v>1.899999999999999</v>
      </c>
      <c r="BN47" s="57">
        <f t="shared" si="40"/>
        <v>0.10109473300292811</v>
      </c>
      <c r="BO47" s="57">
        <f t="shared" si="41"/>
        <v>0.10365059814629948</v>
      </c>
      <c r="BP47" s="58">
        <f t="shared" si="42"/>
        <v>-0.29999999999999888</v>
      </c>
      <c r="BQ47" s="57">
        <f t="shared" si="43"/>
        <v>1.2224141284250343E-2</v>
      </c>
      <c r="BR47" s="57">
        <f t="shared" si="44"/>
        <v>1.0715097983587565E-2</v>
      </c>
      <c r="BS47" s="58">
        <f t="shared" si="45"/>
        <v>0.10000000000000009</v>
      </c>
      <c r="BT47" s="57">
        <f t="shared" si="46"/>
        <v>4.1363705372950824E-2</v>
      </c>
      <c r="BU47" s="57">
        <f t="shared" si="47"/>
        <v>4.2860796756360946E-2</v>
      </c>
      <c r="BV47" s="58">
        <f t="shared" si="48"/>
        <v>-0.19999999999999948</v>
      </c>
      <c r="BW47" s="57">
        <f t="shared" si="49"/>
        <v>0.16263671402688881</v>
      </c>
      <c r="BX47" s="57">
        <f t="shared" si="50"/>
        <v>0.1651392645688585</v>
      </c>
      <c r="BY47" s="58">
        <f t="shared" si="51"/>
        <v>-0.20000000000000018</v>
      </c>
      <c r="BZ47" s="57">
        <f t="shared" si="52"/>
        <v>4.693293001112503E-4</v>
      </c>
      <c r="CA47" s="57">
        <f t="shared" si="53"/>
        <v>4.0598715210265384E-4</v>
      </c>
      <c r="CB47" s="58">
        <f t="shared" si="54"/>
        <v>0</v>
      </c>
      <c r="CC47" s="57">
        <f t="shared" si="55"/>
        <v>2.4678978586183391E-2</v>
      </c>
      <c r="CD47" s="57">
        <f t="shared" si="56"/>
        <v>2.616511192131412E-2</v>
      </c>
      <c r="CE47" s="58">
        <f t="shared" si="57"/>
        <v>-9.9999999999999742E-2</v>
      </c>
      <c r="CF47" s="57">
        <f t="shared" si="58"/>
        <v>0.24325487981128902</v>
      </c>
      <c r="CG47" s="57">
        <f t="shared" si="59"/>
        <v>0.2539782150873896</v>
      </c>
      <c r="CH47" s="58">
        <f t="shared" si="60"/>
        <v>-1.100000000000001</v>
      </c>
      <c r="CI47" s="52">
        <v>0</v>
      </c>
    </row>
    <row r="48" spans="2:87" ht="13.5" customHeight="1">
      <c r="B48" s="200">
        <v>5</v>
      </c>
      <c r="C48" s="200" t="s">
        <v>96</v>
      </c>
      <c r="D48" s="237">
        <f>VLOOKUP(C48,市区町村別_生活習慣病の状況!$C$5:$D$78,2,FALSE)</f>
        <v>10491</v>
      </c>
      <c r="E48" s="111" t="s">
        <v>67</v>
      </c>
      <c r="F48" s="77" t="s">
        <v>68</v>
      </c>
      <c r="G48" s="165">
        <v>266546193</v>
      </c>
      <c r="H48" s="166">
        <f>IFERROR(G48/G58,"-")</f>
        <v>0.17926572035029245</v>
      </c>
      <c r="I48" s="167">
        <v>5399</v>
      </c>
      <c r="J48" s="9">
        <f>IFERROR(I48/D48,"-")</f>
        <v>0.51463158898103134</v>
      </c>
      <c r="K48" s="45">
        <f t="shared" si="0"/>
        <v>49369.548620114838</v>
      </c>
      <c r="L48" s="17"/>
      <c r="N48" s="200">
        <v>5</v>
      </c>
      <c r="O48" s="200" t="s">
        <v>96</v>
      </c>
      <c r="P48" s="237">
        <v>9963</v>
      </c>
      <c r="Q48" s="112" t="s">
        <v>67</v>
      </c>
      <c r="R48" s="61" t="s">
        <v>68</v>
      </c>
      <c r="S48" s="67">
        <v>252286036</v>
      </c>
      <c r="T48" s="12">
        <v>0.17673197871339885</v>
      </c>
      <c r="U48" s="44">
        <v>5023</v>
      </c>
      <c r="V48" s="12">
        <v>0.50416541202449061</v>
      </c>
      <c r="W48" s="44">
        <v>50226.166832570176</v>
      </c>
      <c r="X48" s="51">
        <v>45</v>
      </c>
      <c r="Y48" s="21" t="s">
        <v>41</v>
      </c>
      <c r="Z48" s="57">
        <f t="shared" si="1"/>
        <v>0.17855888485050625</v>
      </c>
      <c r="AA48" s="57">
        <f t="shared" si="2"/>
        <v>0.17648100678740891</v>
      </c>
      <c r="AB48" s="58">
        <f t="shared" si="3"/>
        <v>0.30000000000000027</v>
      </c>
      <c r="AC48" s="57">
        <f t="shared" si="4"/>
        <v>8.2125623696472375E-2</v>
      </c>
      <c r="AD48" s="57">
        <f t="shared" si="5"/>
        <v>7.4265745679259809E-2</v>
      </c>
      <c r="AE48" s="58">
        <f t="shared" si="6"/>
        <v>0.80000000000000071</v>
      </c>
      <c r="AF48" s="57">
        <f t="shared" si="7"/>
        <v>0.16103403252094003</v>
      </c>
      <c r="AG48" s="57">
        <f t="shared" si="8"/>
        <v>0.13367012143257492</v>
      </c>
      <c r="AH48" s="58">
        <f t="shared" si="9"/>
        <v>2.6999999999999997</v>
      </c>
      <c r="AI48" s="57">
        <f t="shared" si="10"/>
        <v>8.8464492712423029E-2</v>
      </c>
      <c r="AJ48" s="57">
        <f t="shared" si="11"/>
        <v>9.5469931506585809E-2</v>
      </c>
      <c r="AK48" s="58">
        <f t="shared" si="12"/>
        <v>-0.70000000000000062</v>
      </c>
      <c r="AL48" s="57">
        <f t="shared" si="13"/>
        <v>8.6006771929150027E-3</v>
      </c>
      <c r="AM48" s="57">
        <f t="shared" si="14"/>
        <v>9.9583873785456783E-3</v>
      </c>
      <c r="AN48" s="58">
        <f t="shared" si="15"/>
        <v>-0.10000000000000009</v>
      </c>
      <c r="AO48" s="57">
        <f t="shared" si="16"/>
        <v>4.7670563205068683E-2</v>
      </c>
      <c r="AP48" s="57">
        <f t="shared" si="17"/>
        <v>4.3932639053420736E-2</v>
      </c>
      <c r="AQ48" s="58">
        <f t="shared" si="18"/>
        <v>0.40000000000000036</v>
      </c>
      <c r="AR48" s="57">
        <f t="shared" si="19"/>
        <v>0.15699828787195125</v>
      </c>
      <c r="AS48" s="57">
        <f t="shared" si="20"/>
        <v>0.17621367898636384</v>
      </c>
      <c r="AT48" s="58">
        <f t="shared" si="21"/>
        <v>-1.899999999999999</v>
      </c>
      <c r="AU48" s="57">
        <f t="shared" si="22"/>
        <v>1.4328291119730492E-3</v>
      </c>
      <c r="AV48" s="57">
        <f t="shared" si="23"/>
        <v>4.7171162456386139E-4</v>
      </c>
      <c r="AW48" s="58">
        <f t="shared" si="24"/>
        <v>0.1</v>
      </c>
      <c r="AX48" s="57">
        <f t="shared" si="25"/>
        <v>2.4003510632741039E-2</v>
      </c>
      <c r="AY48" s="57">
        <f t="shared" si="26"/>
        <v>2.8020424353227852E-2</v>
      </c>
      <c r="AZ48" s="58">
        <f t="shared" si="27"/>
        <v>-0.4</v>
      </c>
      <c r="BA48" s="57">
        <f t="shared" si="28"/>
        <v>0.25111109820500926</v>
      </c>
      <c r="BB48" s="57">
        <f t="shared" si="29"/>
        <v>0.26151635319804861</v>
      </c>
      <c r="BC48" s="58">
        <f t="shared" si="30"/>
        <v>-1.100000000000001</v>
      </c>
      <c r="BE48" s="57">
        <f t="shared" si="31"/>
        <v>0.17684201570938243</v>
      </c>
      <c r="BF48" s="57">
        <f t="shared" si="32"/>
        <v>0.18033776271426594</v>
      </c>
      <c r="BG48" s="58">
        <f t="shared" si="33"/>
        <v>-0.30000000000000027</v>
      </c>
      <c r="BH48" s="57">
        <f t="shared" si="34"/>
        <v>8.1073621217677402E-2</v>
      </c>
      <c r="BI48" s="57">
        <f t="shared" si="35"/>
        <v>7.9859713242912564E-2</v>
      </c>
      <c r="BJ48" s="58">
        <f t="shared" si="36"/>
        <v>0.10000000000000009</v>
      </c>
      <c r="BK48" s="57">
        <f t="shared" si="37"/>
        <v>0.15636188168833842</v>
      </c>
      <c r="BL48" s="57">
        <f t="shared" si="38"/>
        <v>0.13688745242690861</v>
      </c>
      <c r="BM48" s="58">
        <f t="shared" si="39"/>
        <v>1.899999999999999</v>
      </c>
      <c r="BN48" s="57">
        <f t="shared" si="40"/>
        <v>0.10109473300292811</v>
      </c>
      <c r="BO48" s="57">
        <f t="shared" si="41"/>
        <v>0.10365059814629948</v>
      </c>
      <c r="BP48" s="58">
        <f t="shared" si="42"/>
        <v>-0.29999999999999888</v>
      </c>
      <c r="BQ48" s="57">
        <f t="shared" si="43"/>
        <v>1.2224141284250343E-2</v>
      </c>
      <c r="BR48" s="57">
        <f t="shared" si="44"/>
        <v>1.0715097983587565E-2</v>
      </c>
      <c r="BS48" s="58">
        <f t="shared" si="45"/>
        <v>0.10000000000000009</v>
      </c>
      <c r="BT48" s="57">
        <f t="shared" si="46"/>
        <v>4.1363705372950824E-2</v>
      </c>
      <c r="BU48" s="57">
        <f t="shared" si="47"/>
        <v>4.2860796756360946E-2</v>
      </c>
      <c r="BV48" s="58">
        <f t="shared" si="48"/>
        <v>-0.19999999999999948</v>
      </c>
      <c r="BW48" s="57">
        <f t="shared" si="49"/>
        <v>0.16263671402688881</v>
      </c>
      <c r="BX48" s="57">
        <f t="shared" si="50"/>
        <v>0.1651392645688585</v>
      </c>
      <c r="BY48" s="58">
        <f t="shared" si="51"/>
        <v>-0.20000000000000018</v>
      </c>
      <c r="BZ48" s="57">
        <f t="shared" si="52"/>
        <v>4.693293001112503E-4</v>
      </c>
      <c r="CA48" s="57">
        <f t="shared" si="53"/>
        <v>4.0598715210265384E-4</v>
      </c>
      <c r="CB48" s="58">
        <f t="shared" si="54"/>
        <v>0</v>
      </c>
      <c r="CC48" s="57">
        <f t="shared" si="55"/>
        <v>2.4678978586183391E-2</v>
      </c>
      <c r="CD48" s="57">
        <f t="shared" si="56"/>
        <v>2.616511192131412E-2</v>
      </c>
      <c r="CE48" s="58">
        <f t="shared" si="57"/>
        <v>-9.9999999999999742E-2</v>
      </c>
      <c r="CF48" s="57">
        <f t="shared" si="58"/>
        <v>0.24325487981128902</v>
      </c>
      <c r="CG48" s="57">
        <f t="shared" si="59"/>
        <v>0.2539782150873896</v>
      </c>
      <c r="CH48" s="58">
        <f t="shared" si="60"/>
        <v>-1.100000000000001</v>
      </c>
      <c r="CI48" s="52">
        <v>0</v>
      </c>
    </row>
    <row r="49" spans="2:87" ht="13.5" customHeight="1">
      <c r="B49" s="240"/>
      <c r="C49" s="240"/>
      <c r="D49" s="238"/>
      <c r="E49" s="113" t="s">
        <v>69</v>
      </c>
      <c r="F49" s="78" t="s">
        <v>70</v>
      </c>
      <c r="G49" s="168">
        <v>130286145</v>
      </c>
      <c r="H49" s="169">
        <f t="shared" ref="H49" si="125">IFERROR(G49/G58,"-")</f>
        <v>8.7623985066962298E-2</v>
      </c>
      <c r="I49" s="170">
        <v>4517</v>
      </c>
      <c r="J49" s="10">
        <f>IFERROR(I49/D48,"-")</f>
        <v>0.43055952721380231</v>
      </c>
      <c r="K49" s="46">
        <f t="shared" si="0"/>
        <v>28843.512286916095</v>
      </c>
      <c r="L49" s="17"/>
      <c r="N49" s="240"/>
      <c r="O49" s="240"/>
      <c r="P49" s="238"/>
      <c r="Q49" s="112" t="s">
        <v>69</v>
      </c>
      <c r="R49" s="61" t="s">
        <v>70</v>
      </c>
      <c r="S49" s="67">
        <v>120745555</v>
      </c>
      <c r="T49" s="12">
        <v>8.4584946493025601E-2</v>
      </c>
      <c r="U49" s="44">
        <v>4117</v>
      </c>
      <c r="V49" s="12">
        <v>0.41322894710428587</v>
      </c>
      <c r="W49" s="44">
        <v>29328.529268885111</v>
      </c>
      <c r="X49" s="51">
        <v>46</v>
      </c>
      <c r="Y49" s="21" t="s">
        <v>21</v>
      </c>
      <c r="Z49" s="57">
        <f t="shared" si="1"/>
        <v>0.18227317260425155</v>
      </c>
      <c r="AA49" s="57">
        <f t="shared" si="2"/>
        <v>0.1774285983418798</v>
      </c>
      <c r="AB49" s="58">
        <f t="shared" si="3"/>
        <v>0.50000000000000044</v>
      </c>
      <c r="AC49" s="57">
        <f t="shared" si="4"/>
        <v>8.1568283894071669E-2</v>
      </c>
      <c r="AD49" s="57">
        <f t="shared" si="5"/>
        <v>7.7316488948357701E-2</v>
      </c>
      <c r="AE49" s="58">
        <f t="shared" si="6"/>
        <v>0.50000000000000044</v>
      </c>
      <c r="AF49" s="57">
        <f t="shared" si="7"/>
        <v>0.16633938812367985</v>
      </c>
      <c r="AG49" s="57">
        <f t="shared" si="8"/>
        <v>0.14349833891445923</v>
      </c>
      <c r="AH49" s="58">
        <f t="shared" si="9"/>
        <v>2.300000000000002</v>
      </c>
      <c r="AI49" s="57">
        <f t="shared" si="10"/>
        <v>7.9428626559050836E-2</v>
      </c>
      <c r="AJ49" s="57">
        <f t="shared" si="11"/>
        <v>8.6937005550435098E-2</v>
      </c>
      <c r="AK49" s="58">
        <f t="shared" si="12"/>
        <v>-0.79999999999999938</v>
      </c>
      <c r="AL49" s="57">
        <f t="shared" si="13"/>
        <v>7.7943097501259901E-3</v>
      </c>
      <c r="AM49" s="57">
        <f t="shared" si="14"/>
        <v>1.1248403739702545E-2</v>
      </c>
      <c r="AN49" s="58">
        <f t="shared" si="15"/>
        <v>-0.29999999999999993</v>
      </c>
      <c r="AO49" s="57">
        <f t="shared" si="16"/>
        <v>3.2359999398467093E-2</v>
      </c>
      <c r="AP49" s="57">
        <f t="shared" si="17"/>
        <v>3.9891652597170181E-2</v>
      </c>
      <c r="AQ49" s="58">
        <f t="shared" si="18"/>
        <v>-0.8</v>
      </c>
      <c r="AR49" s="57">
        <f t="shared" si="19"/>
        <v>0.17147130783680678</v>
      </c>
      <c r="AS49" s="57">
        <f t="shared" si="20"/>
        <v>0.18156066790084158</v>
      </c>
      <c r="AT49" s="58">
        <f t="shared" si="21"/>
        <v>-1.0999999999999983</v>
      </c>
      <c r="AU49" s="57">
        <f t="shared" si="22"/>
        <v>3.6685049819555648E-4</v>
      </c>
      <c r="AV49" s="57">
        <f t="shared" si="23"/>
        <v>5.9837315377605442E-4</v>
      </c>
      <c r="AW49" s="58">
        <f t="shared" si="24"/>
        <v>-0.1</v>
      </c>
      <c r="AX49" s="57">
        <f t="shared" si="25"/>
        <v>1.3783638153826508E-2</v>
      </c>
      <c r="AY49" s="57">
        <f t="shared" si="26"/>
        <v>1.7006008744920954E-2</v>
      </c>
      <c r="AZ49" s="58">
        <f t="shared" si="27"/>
        <v>-0.3000000000000001</v>
      </c>
      <c r="BA49" s="57">
        <f t="shared" si="28"/>
        <v>0.26461442318152417</v>
      </c>
      <c r="BB49" s="57">
        <f t="shared" si="29"/>
        <v>0.26451446210845686</v>
      </c>
      <c r="BC49" s="58">
        <f t="shared" si="30"/>
        <v>0</v>
      </c>
      <c r="BE49" s="57">
        <f t="shared" si="31"/>
        <v>0.17684201570938243</v>
      </c>
      <c r="BF49" s="57">
        <f t="shared" si="32"/>
        <v>0.18033776271426594</v>
      </c>
      <c r="BG49" s="58">
        <f t="shared" si="33"/>
        <v>-0.30000000000000027</v>
      </c>
      <c r="BH49" s="57">
        <f t="shared" si="34"/>
        <v>8.1073621217677402E-2</v>
      </c>
      <c r="BI49" s="57">
        <f t="shared" si="35"/>
        <v>7.9859713242912564E-2</v>
      </c>
      <c r="BJ49" s="58">
        <f t="shared" si="36"/>
        <v>0.10000000000000009</v>
      </c>
      <c r="BK49" s="57">
        <f t="shared" si="37"/>
        <v>0.15636188168833842</v>
      </c>
      <c r="BL49" s="57">
        <f t="shared" si="38"/>
        <v>0.13688745242690861</v>
      </c>
      <c r="BM49" s="58">
        <f t="shared" si="39"/>
        <v>1.899999999999999</v>
      </c>
      <c r="BN49" s="57">
        <f t="shared" si="40"/>
        <v>0.10109473300292811</v>
      </c>
      <c r="BO49" s="57">
        <f t="shared" si="41"/>
        <v>0.10365059814629948</v>
      </c>
      <c r="BP49" s="58">
        <f t="shared" si="42"/>
        <v>-0.29999999999999888</v>
      </c>
      <c r="BQ49" s="57">
        <f t="shared" si="43"/>
        <v>1.2224141284250343E-2</v>
      </c>
      <c r="BR49" s="57">
        <f t="shared" si="44"/>
        <v>1.0715097983587565E-2</v>
      </c>
      <c r="BS49" s="58">
        <f t="shared" si="45"/>
        <v>0.10000000000000009</v>
      </c>
      <c r="BT49" s="57">
        <f t="shared" si="46"/>
        <v>4.1363705372950824E-2</v>
      </c>
      <c r="BU49" s="57">
        <f t="shared" si="47"/>
        <v>4.2860796756360946E-2</v>
      </c>
      <c r="BV49" s="58">
        <f t="shared" si="48"/>
        <v>-0.19999999999999948</v>
      </c>
      <c r="BW49" s="57">
        <f t="shared" si="49"/>
        <v>0.16263671402688881</v>
      </c>
      <c r="BX49" s="57">
        <f t="shared" si="50"/>
        <v>0.1651392645688585</v>
      </c>
      <c r="BY49" s="58">
        <f t="shared" si="51"/>
        <v>-0.20000000000000018</v>
      </c>
      <c r="BZ49" s="57">
        <f t="shared" si="52"/>
        <v>4.693293001112503E-4</v>
      </c>
      <c r="CA49" s="57">
        <f t="shared" si="53"/>
        <v>4.0598715210265384E-4</v>
      </c>
      <c r="CB49" s="58">
        <f t="shared" si="54"/>
        <v>0</v>
      </c>
      <c r="CC49" s="57">
        <f t="shared" si="55"/>
        <v>2.4678978586183391E-2</v>
      </c>
      <c r="CD49" s="57">
        <f t="shared" si="56"/>
        <v>2.616511192131412E-2</v>
      </c>
      <c r="CE49" s="58">
        <f t="shared" si="57"/>
        <v>-9.9999999999999742E-2</v>
      </c>
      <c r="CF49" s="57">
        <f t="shared" si="58"/>
        <v>0.24325487981128902</v>
      </c>
      <c r="CG49" s="57">
        <f t="shared" si="59"/>
        <v>0.2539782150873896</v>
      </c>
      <c r="CH49" s="58">
        <f t="shared" si="60"/>
        <v>-1.100000000000001</v>
      </c>
      <c r="CI49" s="52">
        <v>0</v>
      </c>
    </row>
    <row r="50" spans="2:87" ht="13.5" customHeight="1">
      <c r="B50" s="240"/>
      <c r="C50" s="240"/>
      <c r="D50" s="238"/>
      <c r="E50" s="113" t="s">
        <v>71</v>
      </c>
      <c r="F50" s="79" t="s">
        <v>72</v>
      </c>
      <c r="G50" s="168">
        <v>211795270</v>
      </c>
      <c r="H50" s="169">
        <f t="shared" ref="H50" si="126">IFERROR(G50/G58,"-")</f>
        <v>0.14244297101378853</v>
      </c>
      <c r="I50" s="170">
        <v>5900</v>
      </c>
      <c r="J50" s="10">
        <f>IFERROR(I50/D48,"-")</f>
        <v>0.56238680773996763</v>
      </c>
      <c r="K50" s="46">
        <f t="shared" si="0"/>
        <v>35897.503389830512</v>
      </c>
      <c r="L50" s="17"/>
      <c r="N50" s="240"/>
      <c r="O50" s="240"/>
      <c r="P50" s="238"/>
      <c r="Q50" s="112" t="s">
        <v>71</v>
      </c>
      <c r="R50" s="61" t="s">
        <v>72</v>
      </c>
      <c r="S50" s="67">
        <v>175065414</v>
      </c>
      <c r="T50" s="12">
        <v>0.1226372157216833</v>
      </c>
      <c r="U50" s="44">
        <v>5619</v>
      </c>
      <c r="V50" s="12">
        <v>0.56398675097862094</v>
      </c>
      <c r="W50" s="44">
        <v>31155.973304858515</v>
      </c>
      <c r="X50" s="51">
        <v>47</v>
      </c>
      <c r="Y50" s="21" t="s">
        <v>13</v>
      </c>
      <c r="Z50" s="57">
        <f t="shared" si="1"/>
        <v>0.18590436942243152</v>
      </c>
      <c r="AA50" s="57">
        <f t="shared" si="2"/>
        <v>0.18996538782612071</v>
      </c>
      <c r="AB50" s="58">
        <f t="shared" si="3"/>
        <v>-0.40000000000000036</v>
      </c>
      <c r="AC50" s="57">
        <f t="shared" si="4"/>
        <v>8.1521620447897861E-2</v>
      </c>
      <c r="AD50" s="57">
        <f t="shared" si="5"/>
        <v>8.1334646714481484E-2</v>
      </c>
      <c r="AE50" s="58">
        <f t="shared" si="6"/>
        <v>0.10000000000000009</v>
      </c>
      <c r="AF50" s="57">
        <f t="shared" si="7"/>
        <v>0.15551089087283407</v>
      </c>
      <c r="AG50" s="57">
        <f t="shared" si="8"/>
        <v>0.1319898342896452</v>
      </c>
      <c r="AH50" s="58">
        <f t="shared" si="9"/>
        <v>2.3999999999999995</v>
      </c>
      <c r="AI50" s="57">
        <f t="shared" si="10"/>
        <v>9.2234689316367996E-2</v>
      </c>
      <c r="AJ50" s="57">
        <f t="shared" si="11"/>
        <v>8.8630711966177403E-2</v>
      </c>
      <c r="AK50" s="58">
        <f t="shared" si="12"/>
        <v>0.30000000000000027</v>
      </c>
      <c r="AL50" s="57">
        <f t="shared" si="13"/>
        <v>1.1261417859800893E-2</v>
      </c>
      <c r="AM50" s="57">
        <f t="shared" si="14"/>
        <v>1.2534973572539321E-2</v>
      </c>
      <c r="AN50" s="58">
        <f t="shared" si="15"/>
        <v>-0.2</v>
      </c>
      <c r="AO50" s="57">
        <f t="shared" si="16"/>
        <v>4.2458589522369403E-2</v>
      </c>
      <c r="AP50" s="57">
        <f t="shared" si="17"/>
        <v>4.2457358441384908E-2</v>
      </c>
      <c r="AQ50" s="58">
        <f t="shared" si="18"/>
        <v>0</v>
      </c>
      <c r="AR50" s="57">
        <f t="shared" si="19"/>
        <v>0.14372942969206506</v>
      </c>
      <c r="AS50" s="57">
        <f t="shared" si="20"/>
        <v>0.14734289741726395</v>
      </c>
      <c r="AT50" s="58">
        <f t="shared" si="21"/>
        <v>-0.30000000000000027</v>
      </c>
      <c r="AU50" s="57">
        <f t="shared" si="22"/>
        <v>1.8107504812907809E-4</v>
      </c>
      <c r="AV50" s="57">
        <f t="shared" si="23"/>
        <v>2.5342856205758254E-4</v>
      </c>
      <c r="AW50" s="58">
        <f t="shared" si="24"/>
        <v>0</v>
      </c>
      <c r="AX50" s="57">
        <f t="shared" si="25"/>
        <v>2.278373347713673E-2</v>
      </c>
      <c r="AY50" s="57">
        <f t="shared" si="26"/>
        <v>1.9778836179834173E-2</v>
      </c>
      <c r="AZ50" s="58">
        <f t="shared" si="27"/>
        <v>0.29999999999999993</v>
      </c>
      <c r="BA50" s="57">
        <f t="shared" si="28"/>
        <v>0.26441418434096736</v>
      </c>
      <c r="BB50" s="57">
        <f t="shared" si="29"/>
        <v>0.28571192503049525</v>
      </c>
      <c r="BC50" s="58">
        <f t="shared" si="30"/>
        <v>-2.1999999999999966</v>
      </c>
      <c r="BE50" s="57">
        <f t="shared" si="31"/>
        <v>0.17684201570938243</v>
      </c>
      <c r="BF50" s="57">
        <f t="shared" si="32"/>
        <v>0.18033776271426594</v>
      </c>
      <c r="BG50" s="58">
        <f t="shared" si="33"/>
        <v>-0.30000000000000027</v>
      </c>
      <c r="BH50" s="57">
        <f t="shared" si="34"/>
        <v>8.1073621217677402E-2</v>
      </c>
      <c r="BI50" s="57">
        <f t="shared" si="35"/>
        <v>7.9859713242912564E-2</v>
      </c>
      <c r="BJ50" s="58">
        <f t="shared" si="36"/>
        <v>0.10000000000000009</v>
      </c>
      <c r="BK50" s="57">
        <f t="shared" si="37"/>
        <v>0.15636188168833842</v>
      </c>
      <c r="BL50" s="57">
        <f t="shared" si="38"/>
        <v>0.13688745242690861</v>
      </c>
      <c r="BM50" s="58">
        <f t="shared" si="39"/>
        <v>1.899999999999999</v>
      </c>
      <c r="BN50" s="57">
        <f t="shared" si="40"/>
        <v>0.10109473300292811</v>
      </c>
      <c r="BO50" s="57">
        <f t="shared" si="41"/>
        <v>0.10365059814629948</v>
      </c>
      <c r="BP50" s="58">
        <f t="shared" si="42"/>
        <v>-0.29999999999999888</v>
      </c>
      <c r="BQ50" s="57">
        <f t="shared" si="43"/>
        <v>1.2224141284250343E-2</v>
      </c>
      <c r="BR50" s="57">
        <f t="shared" si="44"/>
        <v>1.0715097983587565E-2</v>
      </c>
      <c r="BS50" s="58">
        <f t="shared" si="45"/>
        <v>0.10000000000000009</v>
      </c>
      <c r="BT50" s="57">
        <f t="shared" si="46"/>
        <v>4.1363705372950824E-2</v>
      </c>
      <c r="BU50" s="57">
        <f t="shared" si="47"/>
        <v>4.2860796756360946E-2</v>
      </c>
      <c r="BV50" s="58">
        <f t="shared" si="48"/>
        <v>-0.19999999999999948</v>
      </c>
      <c r="BW50" s="57">
        <f t="shared" si="49"/>
        <v>0.16263671402688881</v>
      </c>
      <c r="BX50" s="57">
        <f t="shared" si="50"/>
        <v>0.1651392645688585</v>
      </c>
      <c r="BY50" s="58">
        <f t="shared" si="51"/>
        <v>-0.20000000000000018</v>
      </c>
      <c r="BZ50" s="57">
        <f t="shared" si="52"/>
        <v>4.693293001112503E-4</v>
      </c>
      <c r="CA50" s="57">
        <f t="shared" si="53"/>
        <v>4.0598715210265384E-4</v>
      </c>
      <c r="CB50" s="58">
        <f t="shared" si="54"/>
        <v>0</v>
      </c>
      <c r="CC50" s="57">
        <f t="shared" si="55"/>
        <v>2.4678978586183391E-2</v>
      </c>
      <c r="CD50" s="57">
        <f t="shared" si="56"/>
        <v>2.616511192131412E-2</v>
      </c>
      <c r="CE50" s="58">
        <f t="shared" si="57"/>
        <v>-9.9999999999999742E-2</v>
      </c>
      <c r="CF50" s="57">
        <f t="shared" si="58"/>
        <v>0.24325487981128902</v>
      </c>
      <c r="CG50" s="57">
        <f t="shared" si="59"/>
        <v>0.2539782150873896</v>
      </c>
      <c r="CH50" s="58">
        <f t="shared" si="60"/>
        <v>-1.100000000000001</v>
      </c>
      <c r="CI50" s="52">
        <v>0</v>
      </c>
    </row>
    <row r="51" spans="2:87" ht="13.5" customHeight="1">
      <c r="B51" s="240"/>
      <c r="C51" s="240"/>
      <c r="D51" s="238"/>
      <c r="E51" s="113" t="s">
        <v>73</v>
      </c>
      <c r="F51" s="79" t="s">
        <v>74</v>
      </c>
      <c r="G51" s="168">
        <v>151295178</v>
      </c>
      <c r="H51" s="169">
        <f t="shared" ref="H51" si="127">IFERROR(G51/G58,"-")</f>
        <v>0.1017536163785904</v>
      </c>
      <c r="I51" s="170">
        <v>2545</v>
      </c>
      <c r="J51" s="10">
        <f>IFERROR(I51/D48,"-")</f>
        <v>0.24258888571156229</v>
      </c>
      <c r="K51" s="46">
        <f t="shared" si="0"/>
        <v>59448.007072691551</v>
      </c>
      <c r="L51" s="17"/>
      <c r="N51" s="240"/>
      <c r="O51" s="240"/>
      <c r="P51" s="238"/>
      <c r="Q51" s="112" t="s">
        <v>73</v>
      </c>
      <c r="R51" s="61" t="s">
        <v>74</v>
      </c>
      <c r="S51" s="67">
        <v>153380813</v>
      </c>
      <c r="T51" s="12">
        <v>0.1074466704854002</v>
      </c>
      <c r="U51" s="44">
        <v>2352</v>
      </c>
      <c r="V51" s="12">
        <v>0.23607347184582958</v>
      </c>
      <c r="W51" s="44">
        <v>65212.930697278913</v>
      </c>
      <c r="X51" s="51">
        <v>48</v>
      </c>
      <c r="Y51" s="21" t="s">
        <v>22</v>
      </c>
      <c r="Z51" s="57">
        <f t="shared" si="1"/>
        <v>0.186972965441846</v>
      </c>
      <c r="AA51" s="57">
        <f t="shared" si="2"/>
        <v>0.18578303427158863</v>
      </c>
      <c r="AB51" s="58">
        <f t="shared" si="3"/>
        <v>0.10000000000000009</v>
      </c>
      <c r="AC51" s="57">
        <f t="shared" si="4"/>
        <v>8.067676267207434E-2</v>
      </c>
      <c r="AD51" s="57">
        <f t="shared" si="5"/>
        <v>7.8743900634336297E-2</v>
      </c>
      <c r="AE51" s="58">
        <f t="shared" si="6"/>
        <v>0.20000000000000018</v>
      </c>
      <c r="AF51" s="57">
        <f t="shared" si="7"/>
        <v>0.16109850768112385</v>
      </c>
      <c r="AG51" s="57">
        <f t="shared" si="8"/>
        <v>0.13986799868034694</v>
      </c>
      <c r="AH51" s="58">
        <f t="shared" si="9"/>
        <v>2.0999999999999992</v>
      </c>
      <c r="AI51" s="57">
        <f t="shared" si="10"/>
        <v>8.0638559130006796E-2</v>
      </c>
      <c r="AJ51" s="57">
        <f t="shared" si="11"/>
        <v>8.7541877907276466E-2</v>
      </c>
      <c r="AK51" s="58">
        <f t="shared" si="12"/>
        <v>-0.69999999999999929</v>
      </c>
      <c r="AL51" s="57">
        <f t="shared" si="13"/>
        <v>8.7062585183629287E-3</v>
      </c>
      <c r="AM51" s="57">
        <f t="shared" si="14"/>
        <v>1.0734283077396673E-2</v>
      </c>
      <c r="AN51" s="58">
        <f t="shared" si="15"/>
        <v>-0.2</v>
      </c>
      <c r="AO51" s="57">
        <f t="shared" si="16"/>
        <v>3.9446189442038836E-2</v>
      </c>
      <c r="AP51" s="57">
        <f t="shared" si="17"/>
        <v>4.4693628746065146E-2</v>
      </c>
      <c r="AQ51" s="58">
        <f t="shared" si="18"/>
        <v>-0.59999999999999987</v>
      </c>
      <c r="AR51" s="57">
        <f t="shared" si="19"/>
        <v>0.17946935152730903</v>
      </c>
      <c r="AS51" s="57">
        <f t="shared" si="20"/>
        <v>0.17360688960540288</v>
      </c>
      <c r="AT51" s="58">
        <f t="shared" si="21"/>
        <v>0.50000000000000044</v>
      </c>
      <c r="AU51" s="57">
        <f t="shared" si="22"/>
        <v>8.7544468359381249E-4</v>
      </c>
      <c r="AV51" s="57">
        <f t="shared" si="23"/>
        <v>3.5207017486068627E-4</v>
      </c>
      <c r="AW51" s="58">
        <f t="shared" si="24"/>
        <v>0.1</v>
      </c>
      <c r="AX51" s="57">
        <f t="shared" si="25"/>
        <v>2.4216626300827541E-2</v>
      </c>
      <c r="AY51" s="57">
        <f t="shared" si="26"/>
        <v>2.8454301049171744E-2</v>
      </c>
      <c r="AZ51" s="58">
        <f t="shared" si="27"/>
        <v>-0.4</v>
      </c>
      <c r="BA51" s="57">
        <f t="shared" si="28"/>
        <v>0.23789933460281684</v>
      </c>
      <c r="BB51" s="57">
        <f t="shared" si="29"/>
        <v>0.25022201585355452</v>
      </c>
      <c r="BC51" s="58">
        <f t="shared" si="30"/>
        <v>-1.2000000000000011</v>
      </c>
      <c r="BE51" s="57">
        <f t="shared" si="31"/>
        <v>0.17684201570938243</v>
      </c>
      <c r="BF51" s="57">
        <f t="shared" si="32"/>
        <v>0.18033776271426594</v>
      </c>
      <c r="BG51" s="58">
        <f t="shared" si="33"/>
        <v>-0.30000000000000027</v>
      </c>
      <c r="BH51" s="57">
        <f t="shared" si="34"/>
        <v>8.1073621217677402E-2</v>
      </c>
      <c r="BI51" s="57">
        <f t="shared" si="35"/>
        <v>7.9859713242912564E-2</v>
      </c>
      <c r="BJ51" s="58">
        <f t="shared" si="36"/>
        <v>0.10000000000000009</v>
      </c>
      <c r="BK51" s="57">
        <f t="shared" si="37"/>
        <v>0.15636188168833842</v>
      </c>
      <c r="BL51" s="57">
        <f t="shared" si="38"/>
        <v>0.13688745242690861</v>
      </c>
      <c r="BM51" s="58">
        <f t="shared" si="39"/>
        <v>1.899999999999999</v>
      </c>
      <c r="BN51" s="57">
        <f t="shared" si="40"/>
        <v>0.10109473300292811</v>
      </c>
      <c r="BO51" s="57">
        <f t="shared" si="41"/>
        <v>0.10365059814629948</v>
      </c>
      <c r="BP51" s="58">
        <f t="shared" si="42"/>
        <v>-0.29999999999999888</v>
      </c>
      <c r="BQ51" s="57">
        <f t="shared" si="43"/>
        <v>1.2224141284250343E-2</v>
      </c>
      <c r="BR51" s="57">
        <f t="shared" si="44"/>
        <v>1.0715097983587565E-2</v>
      </c>
      <c r="BS51" s="58">
        <f t="shared" si="45"/>
        <v>0.10000000000000009</v>
      </c>
      <c r="BT51" s="57">
        <f t="shared" si="46"/>
        <v>4.1363705372950824E-2</v>
      </c>
      <c r="BU51" s="57">
        <f t="shared" si="47"/>
        <v>4.2860796756360946E-2</v>
      </c>
      <c r="BV51" s="58">
        <f t="shared" si="48"/>
        <v>-0.19999999999999948</v>
      </c>
      <c r="BW51" s="57">
        <f t="shared" si="49"/>
        <v>0.16263671402688881</v>
      </c>
      <c r="BX51" s="57">
        <f t="shared" si="50"/>
        <v>0.1651392645688585</v>
      </c>
      <c r="BY51" s="58">
        <f t="shared" si="51"/>
        <v>-0.20000000000000018</v>
      </c>
      <c r="BZ51" s="57">
        <f t="shared" si="52"/>
        <v>4.693293001112503E-4</v>
      </c>
      <c r="CA51" s="57">
        <f t="shared" si="53"/>
        <v>4.0598715210265384E-4</v>
      </c>
      <c r="CB51" s="58">
        <f t="shared" si="54"/>
        <v>0</v>
      </c>
      <c r="CC51" s="57">
        <f t="shared" si="55"/>
        <v>2.4678978586183391E-2</v>
      </c>
      <c r="CD51" s="57">
        <f t="shared" si="56"/>
        <v>2.616511192131412E-2</v>
      </c>
      <c r="CE51" s="58">
        <f t="shared" si="57"/>
        <v>-9.9999999999999742E-2</v>
      </c>
      <c r="CF51" s="57">
        <f t="shared" si="58"/>
        <v>0.24325487981128902</v>
      </c>
      <c r="CG51" s="57">
        <f t="shared" si="59"/>
        <v>0.2539782150873896</v>
      </c>
      <c r="CH51" s="58">
        <f t="shared" si="60"/>
        <v>-1.100000000000001</v>
      </c>
      <c r="CI51" s="52">
        <v>0</v>
      </c>
    </row>
    <row r="52" spans="2:87" ht="13.5" customHeight="1">
      <c r="B52" s="240"/>
      <c r="C52" s="240"/>
      <c r="D52" s="238"/>
      <c r="E52" s="113" t="s">
        <v>75</v>
      </c>
      <c r="F52" s="79" t="s">
        <v>76</v>
      </c>
      <c r="G52" s="168">
        <v>11569923</v>
      </c>
      <c r="H52" s="169">
        <f t="shared" ref="H52" si="128">IFERROR(G52/G58,"-")</f>
        <v>7.7813551101531455E-3</v>
      </c>
      <c r="I52" s="170">
        <v>37</v>
      </c>
      <c r="J52" s="10">
        <f>IFERROR(I52/D48,"-")</f>
        <v>3.526832523115051E-3</v>
      </c>
      <c r="K52" s="46">
        <f t="shared" si="0"/>
        <v>312700.6216216216</v>
      </c>
      <c r="L52" s="17"/>
      <c r="N52" s="240"/>
      <c r="O52" s="240"/>
      <c r="P52" s="238"/>
      <c r="Q52" s="112" t="s">
        <v>75</v>
      </c>
      <c r="R52" s="61" t="s">
        <v>76</v>
      </c>
      <c r="S52" s="67">
        <v>11263300</v>
      </c>
      <c r="T52" s="12">
        <v>7.8901921303429785E-3</v>
      </c>
      <c r="U52" s="44">
        <v>33</v>
      </c>
      <c r="V52" s="12">
        <v>3.3122553447756699E-3</v>
      </c>
      <c r="W52" s="44">
        <v>341312.12121212122</v>
      </c>
      <c r="X52" s="51">
        <v>49</v>
      </c>
      <c r="Y52" s="21" t="s">
        <v>23</v>
      </c>
      <c r="Z52" s="57">
        <f t="shared" si="1"/>
        <v>0.18218768694512658</v>
      </c>
      <c r="AA52" s="57">
        <f t="shared" si="2"/>
        <v>0.18556149594911767</v>
      </c>
      <c r="AB52" s="58">
        <f t="shared" si="3"/>
        <v>-0.40000000000000036</v>
      </c>
      <c r="AC52" s="57">
        <f t="shared" si="4"/>
        <v>8.367451316123567E-2</v>
      </c>
      <c r="AD52" s="57">
        <f t="shared" si="5"/>
        <v>8.8920159819662989E-2</v>
      </c>
      <c r="AE52" s="58">
        <f t="shared" si="6"/>
        <v>-0.49999999999999906</v>
      </c>
      <c r="AF52" s="57">
        <f t="shared" si="7"/>
        <v>0.16795416469760377</v>
      </c>
      <c r="AG52" s="57">
        <f t="shared" si="8"/>
        <v>0.14949979433474611</v>
      </c>
      <c r="AH52" s="58">
        <f t="shared" si="9"/>
        <v>1.9000000000000017</v>
      </c>
      <c r="AI52" s="57">
        <f t="shared" si="10"/>
        <v>8.0835084334762247E-2</v>
      </c>
      <c r="AJ52" s="57">
        <f t="shared" si="11"/>
        <v>8.8240930118627547E-2</v>
      </c>
      <c r="AK52" s="58">
        <f t="shared" si="12"/>
        <v>-0.69999999999999929</v>
      </c>
      <c r="AL52" s="57">
        <f t="shared" si="13"/>
        <v>8.40375201432993E-3</v>
      </c>
      <c r="AM52" s="57">
        <f t="shared" si="14"/>
        <v>1.5264778103638353E-2</v>
      </c>
      <c r="AN52" s="58">
        <f t="shared" si="15"/>
        <v>-0.7</v>
      </c>
      <c r="AO52" s="57">
        <f t="shared" si="16"/>
        <v>4.6491723261552681E-2</v>
      </c>
      <c r="AP52" s="57">
        <f t="shared" si="17"/>
        <v>3.4382277083280177E-2</v>
      </c>
      <c r="AQ52" s="58">
        <f t="shared" si="18"/>
        <v>1.1999999999999997</v>
      </c>
      <c r="AR52" s="57">
        <f t="shared" si="19"/>
        <v>0.16120127963897216</v>
      </c>
      <c r="AS52" s="57">
        <f t="shared" si="20"/>
        <v>0.1538899028326717</v>
      </c>
      <c r="AT52" s="58">
        <f t="shared" si="21"/>
        <v>0.70000000000000062</v>
      </c>
      <c r="AU52" s="57">
        <f t="shared" si="22"/>
        <v>7.6836532547080782E-5</v>
      </c>
      <c r="AV52" s="57">
        <f t="shared" si="23"/>
        <v>9.6748619852277717E-5</v>
      </c>
      <c r="AW52" s="58">
        <f t="shared" si="24"/>
        <v>0</v>
      </c>
      <c r="AX52" s="57">
        <f t="shared" si="25"/>
        <v>2.3058550887160568E-2</v>
      </c>
      <c r="AY52" s="57">
        <f t="shared" si="26"/>
        <v>2.2694041359504303E-2</v>
      </c>
      <c r="AZ52" s="58">
        <f t="shared" si="27"/>
        <v>0</v>
      </c>
      <c r="BA52" s="57">
        <f t="shared" si="28"/>
        <v>0.2461164085267093</v>
      </c>
      <c r="BB52" s="57">
        <f t="shared" si="29"/>
        <v>0.26144987177889889</v>
      </c>
      <c r="BC52" s="58">
        <f t="shared" si="30"/>
        <v>-1.5000000000000013</v>
      </c>
      <c r="BE52" s="57">
        <f t="shared" si="31"/>
        <v>0.17684201570938243</v>
      </c>
      <c r="BF52" s="57">
        <f t="shared" si="32"/>
        <v>0.18033776271426594</v>
      </c>
      <c r="BG52" s="58">
        <f t="shared" si="33"/>
        <v>-0.30000000000000027</v>
      </c>
      <c r="BH52" s="57">
        <f t="shared" si="34"/>
        <v>8.1073621217677402E-2</v>
      </c>
      <c r="BI52" s="57">
        <f t="shared" si="35"/>
        <v>7.9859713242912564E-2</v>
      </c>
      <c r="BJ52" s="58">
        <f t="shared" si="36"/>
        <v>0.10000000000000009</v>
      </c>
      <c r="BK52" s="57">
        <f t="shared" si="37"/>
        <v>0.15636188168833842</v>
      </c>
      <c r="BL52" s="57">
        <f t="shared" si="38"/>
        <v>0.13688745242690861</v>
      </c>
      <c r="BM52" s="58">
        <f t="shared" si="39"/>
        <v>1.899999999999999</v>
      </c>
      <c r="BN52" s="57">
        <f t="shared" si="40"/>
        <v>0.10109473300292811</v>
      </c>
      <c r="BO52" s="57">
        <f t="shared" si="41"/>
        <v>0.10365059814629948</v>
      </c>
      <c r="BP52" s="58">
        <f t="shared" si="42"/>
        <v>-0.29999999999999888</v>
      </c>
      <c r="BQ52" s="57">
        <f t="shared" si="43"/>
        <v>1.2224141284250343E-2</v>
      </c>
      <c r="BR52" s="57">
        <f t="shared" si="44"/>
        <v>1.0715097983587565E-2</v>
      </c>
      <c r="BS52" s="58">
        <f t="shared" si="45"/>
        <v>0.10000000000000009</v>
      </c>
      <c r="BT52" s="57">
        <f t="shared" si="46"/>
        <v>4.1363705372950824E-2</v>
      </c>
      <c r="BU52" s="57">
        <f t="shared" si="47"/>
        <v>4.2860796756360946E-2</v>
      </c>
      <c r="BV52" s="58">
        <f t="shared" si="48"/>
        <v>-0.19999999999999948</v>
      </c>
      <c r="BW52" s="57">
        <f t="shared" si="49"/>
        <v>0.16263671402688881</v>
      </c>
      <c r="BX52" s="57">
        <f t="shared" si="50"/>
        <v>0.1651392645688585</v>
      </c>
      <c r="BY52" s="58">
        <f t="shared" si="51"/>
        <v>-0.20000000000000018</v>
      </c>
      <c r="BZ52" s="57">
        <f t="shared" si="52"/>
        <v>4.693293001112503E-4</v>
      </c>
      <c r="CA52" s="57">
        <f t="shared" si="53"/>
        <v>4.0598715210265384E-4</v>
      </c>
      <c r="CB52" s="58">
        <f t="shared" si="54"/>
        <v>0</v>
      </c>
      <c r="CC52" s="57">
        <f t="shared" si="55"/>
        <v>2.4678978586183391E-2</v>
      </c>
      <c r="CD52" s="57">
        <f t="shared" si="56"/>
        <v>2.616511192131412E-2</v>
      </c>
      <c r="CE52" s="58">
        <f t="shared" si="57"/>
        <v>-9.9999999999999742E-2</v>
      </c>
      <c r="CF52" s="57">
        <f t="shared" si="58"/>
        <v>0.24325487981128902</v>
      </c>
      <c r="CG52" s="57">
        <f t="shared" si="59"/>
        <v>0.2539782150873896</v>
      </c>
      <c r="CH52" s="58">
        <f t="shared" si="60"/>
        <v>-1.100000000000001</v>
      </c>
      <c r="CI52" s="52">
        <v>0</v>
      </c>
    </row>
    <row r="53" spans="2:87" ht="13.5" customHeight="1">
      <c r="B53" s="240"/>
      <c r="C53" s="240"/>
      <c r="D53" s="238"/>
      <c r="E53" s="113" t="s">
        <v>77</v>
      </c>
      <c r="F53" s="79" t="s">
        <v>78</v>
      </c>
      <c r="G53" s="168">
        <v>70959735</v>
      </c>
      <c r="H53" s="169">
        <f t="shared" ref="H53" si="129">IFERROR(G53/G58,"-")</f>
        <v>4.772399060541397E-2</v>
      </c>
      <c r="I53" s="170">
        <v>295</v>
      </c>
      <c r="J53" s="10">
        <f>IFERROR(I53/D48,"-")</f>
        <v>2.8119340386998381E-2</v>
      </c>
      <c r="K53" s="46">
        <f t="shared" si="0"/>
        <v>240541.4745762712</v>
      </c>
      <c r="L53" s="17"/>
      <c r="N53" s="240"/>
      <c r="O53" s="240"/>
      <c r="P53" s="238"/>
      <c r="Q53" s="112" t="s">
        <v>77</v>
      </c>
      <c r="R53" s="61" t="s">
        <v>78</v>
      </c>
      <c r="S53" s="67">
        <v>53935270</v>
      </c>
      <c r="T53" s="12">
        <v>3.7782856081425849E-2</v>
      </c>
      <c r="U53" s="44">
        <v>329</v>
      </c>
      <c r="V53" s="12">
        <v>3.3022182073672586E-2</v>
      </c>
      <c r="W53" s="44">
        <v>163936.99088145897</v>
      </c>
      <c r="X53" s="51">
        <v>50</v>
      </c>
      <c r="Y53" s="21" t="s">
        <v>14</v>
      </c>
      <c r="Z53" s="57">
        <f t="shared" si="1"/>
        <v>0.18117707829434482</v>
      </c>
      <c r="AA53" s="57">
        <f t="shared" si="2"/>
        <v>0.19033851388209602</v>
      </c>
      <c r="AB53" s="58">
        <f t="shared" si="3"/>
        <v>-0.9000000000000008</v>
      </c>
      <c r="AC53" s="57">
        <f t="shared" si="4"/>
        <v>6.8416731246166443E-2</v>
      </c>
      <c r="AD53" s="57">
        <f t="shared" si="5"/>
        <v>7.2730320602870435E-2</v>
      </c>
      <c r="AE53" s="58">
        <f t="shared" si="6"/>
        <v>-0.49999999999999906</v>
      </c>
      <c r="AF53" s="57">
        <f t="shared" si="7"/>
        <v>0.13976026547915399</v>
      </c>
      <c r="AG53" s="57">
        <f t="shared" si="8"/>
        <v>0.12780642831245484</v>
      </c>
      <c r="AH53" s="58">
        <f t="shared" si="9"/>
        <v>1.2000000000000011</v>
      </c>
      <c r="AI53" s="57">
        <f t="shared" si="10"/>
        <v>0.1190103431642156</v>
      </c>
      <c r="AJ53" s="57">
        <f t="shared" si="11"/>
        <v>0.12068303891829751</v>
      </c>
      <c r="AK53" s="58">
        <f t="shared" si="12"/>
        <v>-0.20000000000000018</v>
      </c>
      <c r="AL53" s="57">
        <f t="shared" si="13"/>
        <v>1.6060834499449471E-2</v>
      </c>
      <c r="AM53" s="57">
        <f t="shared" si="14"/>
        <v>1.2549949282121433E-2</v>
      </c>
      <c r="AN53" s="58">
        <f t="shared" si="15"/>
        <v>0.3000000000000001</v>
      </c>
      <c r="AO53" s="57">
        <f t="shared" si="16"/>
        <v>4.1518602089143583E-2</v>
      </c>
      <c r="AP53" s="57">
        <f t="shared" si="17"/>
        <v>3.1029729209043719E-2</v>
      </c>
      <c r="AQ53" s="58">
        <f t="shared" si="18"/>
        <v>1.1000000000000003</v>
      </c>
      <c r="AR53" s="57">
        <f t="shared" si="19"/>
        <v>0.14284882962288836</v>
      </c>
      <c r="AS53" s="57">
        <f t="shared" si="20"/>
        <v>0.12683344485596157</v>
      </c>
      <c r="AT53" s="58">
        <f t="shared" si="21"/>
        <v>1.5999999999999988</v>
      </c>
      <c r="AU53" s="57">
        <f t="shared" si="22"/>
        <v>1.3572891817573463E-4</v>
      </c>
      <c r="AV53" s="57">
        <f t="shared" si="23"/>
        <v>8.9842347769097806E-5</v>
      </c>
      <c r="AW53" s="58">
        <f t="shared" si="24"/>
        <v>0</v>
      </c>
      <c r="AX53" s="57">
        <f t="shared" si="25"/>
        <v>2.1702267612639183E-2</v>
      </c>
      <c r="AY53" s="57">
        <f t="shared" si="26"/>
        <v>2.9990483528915497E-2</v>
      </c>
      <c r="AZ53" s="58">
        <f t="shared" si="27"/>
        <v>-0.8</v>
      </c>
      <c r="BA53" s="57">
        <f t="shared" si="28"/>
        <v>0.26936931907382283</v>
      </c>
      <c r="BB53" s="57">
        <f t="shared" si="29"/>
        <v>0.2879482490604699</v>
      </c>
      <c r="BC53" s="58">
        <f t="shared" si="30"/>
        <v>-1.8999999999999961</v>
      </c>
      <c r="BE53" s="57">
        <f t="shared" si="31"/>
        <v>0.17684201570938243</v>
      </c>
      <c r="BF53" s="57">
        <f t="shared" si="32"/>
        <v>0.18033776271426594</v>
      </c>
      <c r="BG53" s="58">
        <f t="shared" si="33"/>
        <v>-0.30000000000000027</v>
      </c>
      <c r="BH53" s="57">
        <f t="shared" si="34"/>
        <v>8.1073621217677402E-2</v>
      </c>
      <c r="BI53" s="57">
        <f t="shared" si="35"/>
        <v>7.9859713242912564E-2</v>
      </c>
      <c r="BJ53" s="58">
        <f t="shared" si="36"/>
        <v>0.10000000000000009</v>
      </c>
      <c r="BK53" s="57">
        <f t="shared" si="37"/>
        <v>0.15636188168833842</v>
      </c>
      <c r="BL53" s="57">
        <f t="shared" si="38"/>
        <v>0.13688745242690861</v>
      </c>
      <c r="BM53" s="58">
        <f t="shared" si="39"/>
        <v>1.899999999999999</v>
      </c>
      <c r="BN53" s="57">
        <f t="shared" si="40"/>
        <v>0.10109473300292811</v>
      </c>
      <c r="BO53" s="57">
        <f t="shared" si="41"/>
        <v>0.10365059814629948</v>
      </c>
      <c r="BP53" s="58">
        <f t="shared" si="42"/>
        <v>-0.29999999999999888</v>
      </c>
      <c r="BQ53" s="57">
        <f t="shared" si="43"/>
        <v>1.2224141284250343E-2</v>
      </c>
      <c r="BR53" s="57">
        <f t="shared" si="44"/>
        <v>1.0715097983587565E-2</v>
      </c>
      <c r="BS53" s="58">
        <f t="shared" si="45"/>
        <v>0.10000000000000009</v>
      </c>
      <c r="BT53" s="57">
        <f t="shared" si="46"/>
        <v>4.1363705372950824E-2</v>
      </c>
      <c r="BU53" s="57">
        <f t="shared" si="47"/>
        <v>4.2860796756360946E-2</v>
      </c>
      <c r="BV53" s="58">
        <f t="shared" si="48"/>
        <v>-0.19999999999999948</v>
      </c>
      <c r="BW53" s="57">
        <f t="shared" si="49"/>
        <v>0.16263671402688881</v>
      </c>
      <c r="BX53" s="57">
        <f t="shared" si="50"/>
        <v>0.1651392645688585</v>
      </c>
      <c r="BY53" s="58">
        <f t="shared" si="51"/>
        <v>-0.20000000000000018</v>
      </c>
      <c r="BZ53" s="57">
        <f t="shared" si="52"/>
        <v>4.693293001112503E-4</v>
      </c>
      <c r="CA53" s="57">
        <f t="shared" si="53"/>
        <v>4.0598715210265384E-4</v>
      </c>
      <c r="CB53" s="58">
        <f t="shared" si="54"/>
        <v>0</v>
      </c>
      <c r="CC53" s="57">
        <f t="shared" si="55"/>
        <v>2.4678978586183391E-2</v>
      </c>
      <c r="CD53" s="57">
        <f t="shared" si="56"/>
        <v>2.616511192131412E-2</v>
      </c>
      <c r="CE53" s="58">
        <f t="shared" si="57"/>
        <v>-9.9999999999999742E-2</v>
      </c>
      <c r="CF53" s="57">
        <f t="shared" si="58"/>
        <v>0.24325487981128902</v>
      </c>
      <c r="CG53" s="57">
        <f t="shared" si="59"/>
        <v>0.2539782150873896</v>
      </c>
      <c r="CH53" s="58">
        <f t="shared" si="60"/>
        <v>-1.100000000000001</v>
      </c>
      <c r="CI53" s="52">
        <v>0</v>
      </c>
    </row>
    <row r="54" spans="2:87" ht="13.5" customHeight="1">
      <c r="B54" s="240"/>
      <c r="C54" s="240"/>
      <c r="D54" s="238"/>
      <c r="E54" s="113" t="s">
        <v>79</v>
      </c>
      <c r="F54" s="79" t="s">
        <v>80</v>
      </c>
      <c r="G54" s="168">
        <v>200815540</v>
      </c>
      <c r="H54" s="169">
        <f t="shared" ref="H54" si="130">IFERROR(G54/G58,"-")</f>
        <v>0.1350585503790443</v>
      </c>
      <c r="I54" s="170">
        <v>1547</v>
      </c>
      <c r="J54" s="10">
        <f>IFERROR(I54/D48,"-")</f>
        <v>0.14745972738537794</v>
      </c>
      <c r="K54" s="46">
        <f t="shared" si="0"/>
        <v>129809.65740142211</v>
      </c>
      <c r="L54" s="17"/>
      <c r="N54" s="240"/>
      <c r="O54" s="240"/>
      <c r="P54" s="238"/>
      <c r="Q54" s="112" t="s">
        <v>79</v>
      </c>
      <c r="R54" s="61" t="s">
        <v>80</v>
      </c>
      <c r="S54" s="67">
        <v>223024666</v>
      </c>
      <c r="T54" s="12">
        <v>0.15623373829566567</v>
      </c>
      <c r="U54" s="44">
        <v>1452</v>
      </c>
      <c r="V54" s="12">
        <v>0.14573923517012949</v>
      </c>
      <c r="W54" s="44">
        <v>153598.25482093665</v>
      </c>
      <c r="X54" s="51">
        <v>51</v>
      </c>
      <c r="Y54" s="21" t="s">
        <v>42</v>
      </c>
      <c r="Z54" s="57">
        <f t="shared" si="1"/>
        <v>0.16390300014753023</v>
      </c>
      <c r="AA54" s="57">
        <f t="shared" si="2"/>
        <v>0.16813573923987427</v>
      </c>
      <c r="AB54" s="58">
        <f t="shared" si="3"/>
        <v>-0.40000000000000036</v>
      </c>
      <c r="AC54" s="57">
        <f t="shared" si="4"/>
        <v>7.1075051604333792E-2</v>
      </c>
      <c r="AD54" s="57">
        <f t="shared" si="5"/>
        <v>7.1828780327431216E-2</v>
      </c>
      <c r="AE54" s="58">
        <f t="shared" si="6"/>
        <v>-0.10000000000000009</v>
      </c>
      <c r="AF54" s="57">
        <f t="shared" si="7"/>
        <v>0.14824143673266754</v>
      </c>
      <c r="AG54" s="57">
        <f t="shared" si="8"/>
        <v>0.12974727544200701</v>
      </c>
      <c r="AH54" s="58">
        <f t="shared" si="9"/>
        <v>1.7999999999999989</v>
      </c>
      <c r="AI54" s="57">
        <f t="shared" si="10"/>
        <v>9.6590728766494077E-2</v>
      </c>
      <c r="AJ54" s="57">
        <f t="shared" si="11"/>
        <v>0.10048308991707793</v>
      </c>
      <c r="AK54" s="58">
        <f t="shared" si="12"/>
        <v>-0.30000000000000027</v>
      </c>
      <c r="AL54" s="57">
        <f t="shared" si="13"/>
        <v>1.0552436745432513E-2</v>
      </c>
      <c r="AM54" s="57">
        <f t="shared" si="14"/>
        <v>7.4084940024592358E-3</v>
      </c>
      <c r="AN54" s="58">
        <f t="shared" si="15"/>
        <v>0.39999999999999991</v>
      </c>
      <c r="AO54" s="57">
        <f t="shared" si="16"/>
        <v>3.9580146538619666E-2</v>
      </c>
      <c r="AP54" s="57">
        <f t="shared" si="17"/>
        <v>4.7376746464930446E-2</v>
      </c>
      <c r="AQ54" s="58">
        <f t="shared" si="18"/>
        <v>-0.7</v>
      </c>
      <c r="AR54" s="57">
        <f t="shared" si="19"/>
        <v>0.20260662244542832</v>
      </c>
      <c r="AS54" s="57">
        <f t="shared" si="20"/>
        <v>0.20411356968175751</v>
      </c>
      <c r="AT54" s="58">
        <f t="shared" si="21"/>
        <v>-9.9999999999997313E-2</v>
      </c>
      <c r="AU54" s="57">
        <f t="shared" si="22"/>
        <v>1.733768457915239E-3</v>
      </c>
      <c r="AV54" s="57">
        <f t="shared" si="23"/>
        <v>2.1712569987755679E-4</v>
      </c>
      <c r="AW54" s="58">
        <f t="shared" si="24"/>
        <v>0.2</v>
      </c>
      <c r="AX54" s="57">
        <f t="shared" si="25"/>
        <v>2.3692070621152438E-2</v>
      </c>
      <c r="AY54" s="57">
        <f t="shared" si="26"/>
        <v>2.1142103391983826E-2</v>
      </c>
      <c r="AZ54" s="58">
        <f t="shared" si="27"/>
        <v>0.29999999999999993</v>
      </c>
      <c r="BA54" s="57">
        <f t="shared" si="28"/>
        <v>0.24202473794042617</v>
      </c>
      <c r="BB54" s="57">
        <f t="shared" si="29"/>
        <v>0.249547075832601</v>
      </c>
      <c r="BC54" s="58">
        <f t="shared" si="30"/>
        <v>-0.80000000000000071</v>
      </c>
      <c r="BE54" s="57">
        <f t="shared" si="31"/>
        <v>0.17684201570938243</v>
      </c>
      <c r="BF54" s="57">
        <f t="shared" si="32"/>
        <v>0.18033776271426594</v>
      </c>
      <c r="BG54" s="58">
        <f t="shared" si="33"/>
        <v>-0.30000000000000027</v>
      </c>
      <c r="BH54" s="57">
        <f t="shared" si="34"/>
        <v>8.1073621217677402E-2</v>
      </c>
      <c r="BI54" s="57">
        <f t="shared" si="35"/>
        <v>7.9859713242912564E-2</v>
      </c>
      <c r="BJ54" s="58">
        <f t="shared" si="36"/>
        <v>0.10000000000000009</v>
      </c>
      <c r="BK54" s="57">
        <f t="shared" si="37"/>
        <v>0.15636188168833842</v>
      </c>
      <c r="BL54" s="57">
        <f t="shared" si="38"/>
        <v>0.13688745242690861</v>
      </c>
      <c r="BM54" s="58">
        <f t="shared" si="39"/>
        <v>1.899999999999999</v>
      </c>
      <c r="BN54" s="57">
        <f t="shared" si="40"/>
        <v>0.10109473300292811</v>
      </c>
      <c r="BO54" s="57">
        <f t="shared" si="41"/>
        <v>0.10365059814629948</v>
      </c>
      <c r="BP54" s="58">
        <f t="shared" si="42"/>
        <v>-0.29999999999999888</v>
      </c>
      <c r="BQ54" s="57">
        <f t="shared" si="43"/>
        <v>1.2224141284250343E-2</v>
      </c>
      <c r="BR54" s="57">
        <f t="shared" si="44"/>
        <v>1.0715097983587565E-2</v>
      </c>
      <c r="BS54" s="58">
        <f t="shared" si="45"/>
        <v>0.10000000000000009</v>
      </c>
      <c r="BT54" s="57">
        <f t="shared" si="46"/>
        <v>4.1363705372950824E-2</v>
      </c>
      <c r="BU54" s="57">
        <f t="shared" si="47"/>
        <v>4.2860796756360946E-2</v>
      </c>
      <c r="BV54" s="58">
        <f t="shared" si="48"/>
        <v>-0.19999999999999948</v>
      </c>
      <c r="BW54" s="57">
        <f t="shared" si="49"/>
        <v>0.16263671402688881</v>
      </c>
      <c r="BX54" s="57">
        <f t="shared" si="50"/>
        <v>0.1651392645688585</v>
      </c>
      <c r="BY54" s="58">
        <f t="shared" si="51"/>
        <v>-0.20000000000000018</v>
      </c>
      <c r="BZ54" s="57">
        <f t="shared" si="52"/>
        <v>4.693293001112503E-4</v>
      </c>
      <c r="CA54" s="57">
        <f t="shared" si="53"/>
        <v>4.0598715210265384E-4</v>
      </c>
      <c r="CB54" s="58">
        <f t="shared" si="54"/>
        <v>0</v>
      </c>
      <c r="CC54" s="57">
        <f t="shared" si="55"/>
        <v>2.4678978586183391E-2</v>
      </c>
      <c r="CD54" s="57">
        <f t="shared" si="56"/>
        <v>2.616511192131412E-2</v>
      </c>
      <c r="CE54" s="58">
        <f t="shared" si="57"/>
        <v>-9.9999999999999742E-2</v>
      </c>
      <c r="CF54" s="57">
        <f t="shared" si="58"/>
        <v>0.24325487981128902</v>
      </c>
      <c r="CG54" s="57">
        <f t="shared" si="59"/>
        <v>0.2539782150873896</v>
      </c>
      <c r="CH54" s="58">
        <f t="shared" si="60"/>
        <v>-1.100000000000001</v>
      </c>
      <c r="CI54" s="52">
        <v>0</v>
      </c>
    </row>
    <row r="55" spans="2:87" ht="13.5" customHeight="1">
      <c r="B55" s="240"/>
      <c r="C55" s="240"/>
      <c r="D55" s="238"/>
      <c r="E55" s="113" t="s">
        <v>81</v>
      </c>
      <c r="F55" s="79" t="s">
        <v>82</v>
      </c>
      <c r="G55" s="168">
        <v>183515</v>
      </c>
      <c r="H55" s="169">
        <f t="shared" ref="H55" si="131">IFERROR(G55/G58,"-")</f>
        <v>1.2342306712324314E-4</v>
      </c>
      <c r="I55" s="170">
        <v>18</v>
      </c>
      <c r="J55" s="10">
        <f>IFERROR(I55/D48,"-")</f>
        <v>1.7157563625965113E-3</v>
      </c>
      <c r="K55" s="46">
        <f t="shared" si="0"/>
        <v>10195.277777777777</v>
      </c>
      <c r="L55" s="17"/>
      <c r="N55" s="240"/>
      <c r="O55" s="240"/>
      <c r="P55" s="238"/>
      <c r="Q55" s="112" t="s">
        <v>81</v>
      </c>
      <c r="R55" s="61" t="s">
        <v>82</v>
      </c>
      <c r="S55" s="67">
        <v>106590</v>
      </c>
      <c r="T55" s="12">
        <v>7.466866541539852E-5</v>
      </c>
      <c r="U55" s="44">
        <v>18</v>
      </c>
      <c r="V55" s="12">
        <v>1.8066847335140017E-3</v>
      </c>
      <c r="W55" s="44">
        <v>5921.666666666667</v>
      </c>
      <c r="X55" s="51">
        <v>52</v>
      </c>
      <c r="Y55" s="21" t="s">
        <v>4</v>
      </c>
      <c r="Z55" s="57">
        <f t="shared" si="1"/>
        <v>0.18088834199381645</v>
      </c>
      <c r="AA55" s="57">
        <f t="shared" si="2"/>
        <v>0.18618131670347843</v>
      </c>
      <c r="AB55" s="58">
        <f t="shared" si="3"/>
        <v>-0.50000000000000044</v>
      </c>
      <c r="AC55" s="57">
        <f t="shared" si="4"/>
        <v>9.3525350945387747E-2</v>
      </c>
      <c r="AD55" s="57">
        <f t="shared" si="5"/>
        <v>9.6932940077624097E-2</v>
      </c>
      <c r="AE55" s="58">
        <f t="shared" si="6"/>
        <v>-0.30000000000000027</v>
      </c>
      <c r="AF55" s="57">
        <f t="shared" si="7"/>
        <v>0.16364893702562375</v>
      </c>
      <c r="AG55" s="57">
        <f t="shared" si="8"/>
        <v>0.15330296212541741</v>
      </c>
      <c r="AH55" s="58">
        <f t="shared" si="9"/>
        <v>1.100000000000001</v>
      </c>
      <c r="AI55" s="57">
        <f t="shared" si="10"/>
        <v>0.10800139423545674</v>
      </c>
      <c r="AJ55" s="57">
        <f t="shared" si="11"/>
        <v>8.4702196487992057E-2</v>
      </c>
      <c r="AK55" s="58">
        <f t="shared" si="12"/>
        <v>2.2999999999999994</v>
      </c>
      <c r="AL55" s="57">
        <f t="shared" si="13"/>
        <v>1.4896975396549911E-2</v>
      </c>
      <c r="AM55" s="57">
        <f t="shared" si="14"/>
        <v>1.4820681438661019E-2</v>
      </c>
      <c r="AN55" s="58">
        <f t="shared" si="15"/>
        <v>0</v>
      </c>
      <c r="AO55" s="57">
        <f t="shared" si="16"/>
        <v>4.6107817667476375E-2</v>
      </c>
      <c r="AP55" s="57">
        <f t="shared" si="17"/>
        <v>5.1126102673142153E-2</v>
      </c>
      <c r="AQ55" s="58">
        <f t="shared" si="18"/>
        <v>-0.49999999999999978</v>
      </c>
      <c r="AR55" s="57">
        <f t="shared" si="19"/>
        <v>0.1754499879545583</v>
      </c>
      <c r="AS55" s="57">
        <f t="shared" si="20"/>
        <v>0.18151732736082568</v>
      </c>
      <c r="AT55" s="58">
        <f t="shared" si="21"/>
        <v>-0.70000000000000062</v>
      </c>
      <c r="AU55" s="57">
        <f t="shared" si="22"/>
        <v>5.8258136280988465E-5</v>
      </c>
      <c r="AV55" s="57">
        <f t="shared" si="23"/>
        <v>5.3805208490967265E-5</v>
      </c>
      <c r="AW55" s="58">
        <f t="shared" si="24"/>
        <v>0</v>
      </c>
      <c r="AX55" s="57">
        <f t="shared" si="25"/>
        <v>1.7886552854731137E-2</v>
      </c>
      <c r="AY55" s="57">
        <f t="shared" si="26"/>
        <v>2.0222674723170655E-2</v>
      </c>
      <c r="AZ55" s="58">
        <f t="shared" si="27"/>
        <v>-0.20000000000000018</v>
      </c>
      <c r="BA55" s="57">
        <f t="shared" si="28"/>
        <v>0.19953638379011862</v>
      </c>
      <c r="BB55" s="57">
        <f t="shared" si="29"/>
        <v>0.21113999320119753</v>
      </c>
      <c r="BC55" s="58">
        <f t="shared" si="30"/>
        <v>-1.0999999999999983</v>
      </c>
      <c r="BE55" s="57">
        <f t="shared" si="31"/>
        <v>0.17684201570938243</v>
      </c>
      <c r="BF55" s="57">
        <f t="shared" si="32"/>
        <v>0.18033776271426594</v>
      </c>
      <c r="BG55" s="58">
        <f t="shared" si="33"/>
        <v>-0.30000000000000027</v>
      </c>
      <c r="BH55" s="57">
        <f t="shared" si="34"/>
        <v>8.1073621217677402E-2</v>
      </c>
      <c r="BI55" s="57">
        <f t="shared" si="35"/>
        <v>7.9859713242912564E-2</v>
      </c>
      <c r="BJ55" s="58">
        <f t="shared" si="36"/>
        <v>0.10000000000000009</v>
      </c>
      <c r="BK55" s="57">
        <f t="shared" si="37"/>
        <v>0.15636188168833842</v>
      </c>
      <c r="BL55" s="57">
        <f t="shared" si="38"/>
        <v>0.13688745242690861</v>
      </c>
      <c r="BM55" s="58">
        <f t="shared" si="39"/>
        <v>1.899999999999999</v>
      </c>
      <c r="BN55" s="57">
        <f t="shared" si="40"/>
        <v>0.10109473300292811</v>
      </c>
      <c r="BO55" s="57">
        <f t="shared" si="41"/>
        <v>0.10365059814629948</v>
      </c>
      <c r="BP55" s="58">
        <f t="shared" si="42"/>
        <v>-0.29999999999999888</v>
      </c>
      <c r="BQ55" s="57">
        <f t="shared" si="43"/>
        <v>1.2224141284250343E-2</v>
      </c>
      <c r="BR55" s="57">
        <f t="shared" si="44"/>
        <v>1.0715097983587565E-2</v>
      </c>
      <c r="BS55" s="58">
        <f t="shared" si="45"/>
        <v>0.10000000000000009</v>
      </c>
      <c r="BT55" s="57">
        <f t="shared" si="46"/>
        <v>4.1363705372950824E-2</v>
      </c>
      <c r="BU55" s="57">
        <f t="shared" si="47"/>
        <v>4.2860796756360946E-2</v>
      </c>
      <c r="BV55" s="58">
        <f t="shared" si="48"/>
        <v>-0.19999999999999948</v>
      </c>
      <c r="BW55" s="57">
        <f t="shared" si="49"/>
        <v>0.16263671402688881</v>
      </c>
      <c r="BX55" s="57">
        <f t="shared" si="50"/>
        <v>0.1651392645688585</v>
      </c>
      <c r="BY55" s="58">
        <f t="shared" si="51"/>
        <v>-0.20000000000000018</v>
      </c>
      <c r="BZ55" s="57">
        <f t="shared" si="52"/>
        <v>4.693293001112503E-4</v>
      </c>
      <c r="CA55" s="57">
        <f t="shared" si="53"/>
        <v>4.0598715210265384E-4</v>
      </c>
      <c r="CB55" s="58">
        <f t="shared" si="54"/>
        <v>0</v>
      </c>
      <c r="CC55" s="57">
        <f t="shared" si="55"/>
        <v>2.4678978586183391E-2</v>
      </c>
      <c r="CD55" s="57">
        <f t="shared" si="56"/>
        <v>2.616511192131412E-2</v>
      </c>
      <c r="CE55" s="58">
        <f t="shared" si="57"/>
        <v>-9.9999999999999742E-2</v>
      </c>
      <c r="CF55" s="57">
        <f t="shared" si="58"/>
        <v>0.24325487981128902</v>
      </c>
      <c r="CG55" s="57">
        <f t="shared" si="59"/>
        <v>0.2539782150873896</v>
      </c>
      <c r="CH55" s="58">
        <f t="shared" si="60"/>
        <v>-1.100000000000001</v>
      </c>
      <c r="CI55" s="52">
        <v>0</v>
      </c>
    </row>
    <row r="56" spans="2:87" ht="13.5" customHeight="1">
      <c r="B56" s="240"/>
      <c r="C56" s="240"/>
      <c r="D56" s="238"/>
      <c r="E56" s="113" t="s">
        <v>83</v>
      </c>
      <c r="F56" s="79" t="s">
        <v>84</v>
      </c>
      <c r="G56" s="168">
        <v>46965793</v>
      </c>
      <c r="H56" s="169">
        <f t="shared" ref="H56" si="132">IFERROR(G56/G58,"-")</f>
        <v>3.1586857869576559E-2</v>
      </c>
      <c r="I56" s="170">
        <v>1274</v>
      </c>
      <c r="J56" s="10">
        <f>IFERROR(I56/D48,"-")</f>
        <v>0.12143742255266418</v>
      </c>
      <c r="K56" s="46">
        <f t="shared" si="0"/>
        <v>36864.829670329673</v>
      </c>
      <c r="L56" s="17"/>
      <c r="N56" s="240"/>
      <c r="O56" s="240"/>
      <c r="P56" s="238"/>
      <c r="Q56" s="112" t="s">
        <v>83</v>
      </c>
      <c r="R56" s="61" t="s">
        <v>84</v>
      </c>
      <c r="S56" s="67">
        <v>52619912</v>
      </c>
      <c r="T56" s="12">
        <v>3.6861418550668101E-2</v>
      </c>
      <c r="U56" s="44">
        <v>1308</v>
      </c>
      <c r="V56" s="12">
        <v>0.13128575730201747</v>
      </c>
      <c r="W56" s="44">
        <v>40229.290519877679</v>
      </c>
      <c r="X56" s="51">
        <v>53</v>
      </c>
      <c r="Y56" s="21" t="s">
        <v>19</v>
      </c>
      <c r="Z56" s="57">
        <f t="shared" si="1"/>
        <v>0.20500943817826148</v>
      </c>
      <c r="AA56" s="57">
        <f t="shared" si="2"/>
        <v>0.19529046543824313</v>
      </c>
      <c r="AB56" s="58">
        <f t="shared" si="3"/>
        <v>0.99999999999999811</v>
      </c>
      <c r="AC56" s="57">
        <f t="shared" si="4"/>
        <v>8.2844510235558791E-2</v>
      </c>
      <c r="AD56" s="57">
        <f t="shared" si="5"/>
        <v>8.1494942302484552E-2</v>
      </c>
      <c r="AE56" s="58">
        <f t="shared" si="6"/>
        <v>0.20000000000000018</v>
      </c>
      <c r="AF56" s="57">
        <f t="shared" si="7"/>
        <v>0.19339775407877083</v>
      </c>
      <c r="AG56" s="57">
        <f t="shared" si="8"/>
        <v>0.1629848059531448</v>
      </c>
      <c r="AH56" s="58">
        <f t="shared" si="9"/>
        <v>3</v>
      </c>
      <c r="AI56" s="57">
        <f t="shared" si="10"/>
        <v>9.9095382769857673E-2</v>
      </c>
      <c r="AJ56" s="57">
        <f t="shared" si="11"/>
        <v>0.10959153043365061</v>
      </c>
      <c r="AK56" s="58">
        <f t="shared" si="12"/>
        <v>-1.0999999999999996</v>
      </c>
      <c r="AL56" s="57">
        <f t="shared" si="13"/>
        <v>4.887708306672572E-3</v>
      </c>
      <c r="AM56" s="57">
        <f t="shared" si="14"/>
        <v>9.6573079701313055E-3</v>
      </c>
      <c r="AN56" s="58">
        <f t="shared" si="15"/>
        <v>-0.5</v>
      </c>
      <c r="AO56" s="57">
        <f t="shared" si="16"/>
        <v>2.4916120387546058E-2</v>
      </c>
      <c r="AP56" s="57">
        <f t="shared" si="17"/>
        <v>4.4920950403341008E-2</v>
      </c>
      <c r="AQ56" s="58">
        <f t="shared" si="18"/>
        <v>-1.9999999999999998</v>
      </c>
      <c r="AR56" s="57">
        <f t="shared" si="19"/>
        <v>0.1192963564978347</v>
      </c>
      <c r="AS56" s="57">
        <f t="shared" si="20"/>
        <v>0.13893761645422686</v>
      </c>
      <c r="AT56" s="58">
        <f t="shared" si="21"/>
        <v>-2.0000000000000018</v>
      </c>
      <c r="AU56" s="57">
        <f t="shared" si="22"/>
        <v>1.595953328842009E-4</v>
      </c>
      <c r="AV56" s="57">
        <f t="shared" si="23"/>
        <v>5.3301780146245402E-4</v>
      </c>
      <c r="AW56" s="58">
        <f t="shared" si="24"/>
        <v>-0.1</v>
      </c>
      <c r="AX56" s="57">
        <f t="shared" si="25"/>
        <v>2.9923187825415355E-2</v>
      </c>
      <c r="AY56" s="57">
        <f t="shared" si="26"/>
        <v>1.9118607710749649E-2</v>
      </c>
      <c r="AZ56" s="58">
        <f t="shared" si="27"/>
        <v>1.0999999999999999</v>
      </c>
      <c r="BA56" s="57">
        <f t="shared" si="28"/>
        <v>0.24046994638719837</v>
      </c>
      <c r="BB56" s="57">
        <f t="shared" si="29"/>
        <v>0.23747075553256564</v>
      </c>
      <c r="BC56" s="58">
        <f t="shared" si="30"/>
        <v>0.30000000000000027</v>
      </c>
      <c r="BE56" s="57">
        <f t="shared" si="31"/>
        <v>0.17684201570938243</v>
      </c>
      <c r="BF56" s="57">
        <f t="shared" si="32"/>
        <v>0.18033776271426594</v>
      </c>
      <c r="BG56" s="58">
        <f t="shared" si="33"/>
        <v>-0.30000000000000027</v>
      </c>
      <c r="BH56" s="57">
        <f t="shared" si="34"/>
        <v>8.1073621217677402E-2</v>
      </c>
      <c r="BI56" s="57">
        <f t="shared" si="35"/>
        <v>7.9859713242912564E-2</v>
      </c>
      <c r="BJ56" s="58">
        <f t="shared" si="36"/>
        <v>0.10000000000000009</v>
      </c>
      <c r="BK56" s="57">
        <f t="shared" si="37"/>
        <v>0.15636188168833842</v>
      </c>
      <c r="BL56" s="57">
        <f t="shared" si="38"/>
        <v>0.13688745242690861</v>
      </c>
      <c r="BM56" s="58">
        <f t="shared" si="39"/>
        <v>1.899999999999999</v>
      </c>
      <c r="BN56" s="57">
        <f t="shared" si="40"/>
        <v>0.10109473300292811</v>
      </c>
      <c r="BO56" s="57">
        <f t="shared" si="41"/>
        <v>0.10365059814629948</v>
      </c>
      <c r="BP56" s="58">
        <f t="shared" si="42"/>
        <v>-0.29999999999999888</v>
      </c>
      <c r="BQ56" s="57">
        <f t="shared" si="43"/>
        <v>1.2224141284250343E-2</v>
      </c>
      <c r="BR56" s="57">
        <f t="shared" si="44"/>
        <v>1.0715097983587565E-2</v>
      </c>
      <c r="BS56" s="58">
        <f t="shared" si="45"/>
        <v>0.10000000000000009</v>
      </c>
      <c r="BT56" s="57">
        <f t="shared" si="46"/>
        <v>4.1363705372950824E-2</v>
      </c>
      <c r="BU56" s="57">
        <f t="shared" si="47"/>
        <v>4.2860796756360946E-2</v>
      </c>
      <c r="BV56" s="58">
        <f t="shared" si="48"/>
        <v>-0.19999999999999948</v>
      </c>
      <c r="BW56" s="57">
        <f t="shared" si="49"/>
        <v>0.16263671402688881</v>
      </c>
      <c r="BX56" s="57">
        <f t="shared" si="50"/>
        <v>0.1651392645688585</v>
      </c>
      <c r="BY56" s="58">
        <f t="shared" si="51"/>
        <v>-0.20000000000000018</v>
      </c>
      <c r="BZ56" s="57">
        <f t="shared" si="52"/>
        <v>4.693293001112503E-4</v>
      </c>
      <c r="CA56" s="57">
        <f t="shared" si="53"/>
        <v>4.0598715210265384E-4</v>
      </c>
      <c r="CB56" s="58">
        <f t="shared" si="54"/>
        <v>0</v>
      </c>
      <c r="CC56" s="57">
        <f t="shared" si="55"/>
        <v>2.4678978586183391E-2</v>
      </c>
      <c r="CD56" s="57">
        <f t="shared" si="56"/>
        <v>2.616511192131412E-2</v>
      </c>
      <c r="CE56" s="58">
        <f t="shared" si="57"/>
        <v>-9.9999999999999742E-2</v>
      </c>
      <c r="CF56" s="57">
        <f t="shared" si="58"/>
        <v>0.24325487981128902</v>
      </c>
      <c r="CG56" s="57">
        <f t="shared" si="59"/>
        <v>0.2539782150873896</v>
      </c>
      <c r="CH56" s="58">
        <f t="shared" si="60"/>
        <v>-1.100000000000001</v>
      </c>
      <c r="CI56" s="52">
        <v>0</v>
      </c>
    </row>
    <row r="57" spans="2:87" ht="13.5" customHeight="1">
      <c r="B57" s="240"/>
      <c r="C57" s="240"/>
      <c r="D57" s="238"/>
      <c r="E57" s="114" t="s">
        <v>85</v>
      </c>
      <c r="F57" s="80" t="s">
        <v>86</v>
      </c>
      <c r="G57" s="171">
        <v>396460358</v>
      </c>
      <c r="H57" s="172">
        <f t="shared" ref="H57" si="133">IFERROR(G57/G58,"-")</f>
        <v>0.26663953015905512</v>
      </c>
      <c r="I57" s="173">
        <v>1028</v>
      </c>
      <c r="J57" s="11">
        <f>IFERROR(I57/D48,"-")</f>
        <v>9.7988752263845194E-2</v>
      </c>
      <c r="K57" s="47">
        <f t="shared" si="0"/>
        <v>385661.82684824901</v>
      </c>
      <c r="L57" s="17"/>
      <c r="N57" s="240"/>
      <c r="O57" s="240"/>
      <c r="P57" s="238"/>
      <c r="Q57" s="112" t="s">
        <v>85</v>
      </c>
      <c r="R57" s="61" t="s">
        <v>86</v>
      </c>
      <c r="S57" s="67">
        <v>385078874</v>
      </c>
      <c r="T57" s="12">
        <v>0.26975631486297402</v>
      </c>
      <c r="U57" s="44">
        <v>988</v>
      </c>
      <c r="V57" s="12">
        <v>9.9166917595101878E-2</v>
      </c>
      <c r="W57" s="44">
        <v>389755.94534412958</v>
      </c>
      <c r="X57" s="51">
        <v>54</v>
      </c>
      <c r="Y57" s="21" t="s">
        <v>24</v>
      </c>
      <c r="Z57" s="57">
        <f t="shared" si="1"/>
        <v>0.19433782589628731</v>
      </c>
      <c r="AA57" s="57">
        <f t="shared" si="2"/>
        <v>0.19584111462533643</v>
      </c>
      <c r="AB57" s="58">
        <f t="shared" si="3"/>
        <v>-0.20000000000000018</v>
      </c>
      <c r="AC57" s="57">
        <f t="shared" si="4"/>
        <v>7.9959661849548405E-2</v>
      </c>
      <c r="AD57" s="57">
        <f t="shared" si="5"/>
        <v>7.6564637733681565E-2</v>
      </c>
      <c r="AE57" s="58">
        <f t="shared" si="6"/>
        <v>0.30000000000000027</v>
      </c>
      <c r="AF57" s="57">
        <f t="shared" si="7"/>
        <v>0.18392263417505483</v>
      </c>
      <c r="AG57" s="57">
        <f t="shared" si="8"/>
        <v>0.15531304366270593</v>
      </c>
      <c r="AH57" s="58">
        <f t="shared" si="9"/>
        <v>2.9</v>
      </c>
      <c r="AI57" s="57">
        <f t="shared" si="10"/>
        <v>0.10119472470744362</v>
      </c>
      <c r="AJ57" s="57">
        <f t="shared" si="11"/>
        <v>0.10599664670894086</v>
      </c>
      <c r="AK57" s="58">
        <f t="shared" si="12"/>
        <v>-0.49999999999999906</v>
      </c>
      <c r="AL57" s="57">
        <f t="shared" si="13"/>
        <v>6.6625383527357572E-3</v>
      </c>
      <c r="AM57" s="57">
        <f t="shared" si="14"/>
        <v>5.3059434581035052E-3</v>
      </c>
      <c r="AN57" s="58">
        <f t="shared" si="15"/>
        <v>0.2</v>
      </c>
      <c r="AO57" s="57">
        <f t="shared" si="16"/>
        <v>2.8502155791016975E-2</v>
      </c>
      <c r="AP57" s="57">
        <f t="shared" si="17"/>
        <v>3.4390652626645722E-2</v>
      </c>
      <c r="AQ57" s="58">
        <f t="shared" si="18"/>
        <v>-0.50000000000000011</v>
      </c>
      <c r="AR57" s="57">
        <f t="shared" si="19"/>
        <v>0.14656864995969976</v>
      </c>
      <c r="AS57" s="57">
        <f t="shared" si="20"/>
        <v>0.15090437699559825</v>
      </c>
      <c r="AT57" s="58">
        <f t="shared" si="21"/>
        <v>-0.40000000000000036</v>
      </c>
      <c r="AU57" s="57">
        <f t="shared" si="22"/>
        <v>1.8826893791720642E-4</v>
      </c>
      <c r="AV57" s="57">
        <f t="shared" si="23"/>
        <v>2.2936254489023541E-4</v>
      </c>
      <c r="AW57" s="58">
        <f t="shared" si="24"/>
        <v>0</v>
      </c>
      <c r="AX57" s="57">
        <f t="shared" si="25"/>
        <v>2.3994507243045398E-2</v>
      </c>
      <c r="AY57" s="57">
        <f t="shared" si="26"/>
        <v>2.3451726576856971E-2</v>
      </c>
      <c r="AZ57" s="58">
        <f t="shared" si="27"/>
        <v>0.10000000000000009</v>
      </c>
      <c r="BA57" s="57">
        <f t="shared" si="28"/>
        <v>0.23466903308725073</v>
      </c>
      <c r="BB57" s="57">
        <f t="shared" si="29"/>
        <v>0.25200249506724054</v>
      </c>
      <c r="BC57" s="58">
        <f t="shared" si="30"/>
        <v>-1.7000000000000015</v>
      </c>
      <c r="BE57" s="57">
        <f t="shared" si="31"/>
        <v>0.17684201570938243</v>
      </c>
      <c r="BF57" s="57">
        <f t="shared" si="32"/>
        <v>0.18033776271426594</v>
      </c>
      <c r="BG57" s="58">
        <f t="shared" si="33"/>
        <v>-0.30000000000000027</v>
      </c>
      <c r="BH57" s="57">
        <f t="shared" si="34"/>
        <v>8.1073621217677402E-2</v>
      </c>
      <c r="BI57" s="57">
        <f t="shared" si="35"/>
        <v>7.9859713242912564E-2</v>
      </c>
      <c r="BJ57" s="58">
        <f t="shared" si="36"/>
        <v>0.10000000000000009</v>
      </c>
      <c r="BK57" s="57">
        <f t="shared" si="37"/>
        <v>0.15636188168833842</v>
      </c>
      <c r="BL57" s="57">
        <f t="shared" si="38"/>
        <v>0.13688745242690861</v>
      </c>
      <c r="BM57" s="58">
        <f t="shared" si="39"/>
        <v>1.899999999999999</v>
      </c>
      <c r="BN57" s="57">
        <f t="shared" si="40"/>
        <v>0.10109473300292811</v>
      </c>
      <c r="BO57" s="57">
        <f t="shared" si="41"/>
        <v>0.10365059814629948</v>
      </c>
      <c r="BP57" s="58">
        <f t="shared" si="42"/>
        <v>-0.29999999999999888</v>
      </c>
      <c r="BQ57" s="57">
        <f t="shared" si="43"/>
        <v>1.2224141284250343E-2</v>
      </c>
      <c r="BR57" s="57">
        <f t="shared" si="44"/>
        <v>1.0715097983587565E-2</v>
      </c>
      <c r="BS57" s="58">
        <f t="shared" si="45"/>
        <v>0.10000000000000009</v>
      </c>
      <c r="BT57" s="57">
        <f t="shared" si="46"/>
        <v>4.1363705372950824E-2</v>
      </c>
      <c r="BU57" s="57">
        <f t="shared" si="47"/>
        <v>4.2860796756360946E-2</v>
      </c>
      <c r="BV57" s="58">
        <f t="shared" si="48"/>
        <v>-0.19999999999999948</v>
      </c>
      <c r="BW57" s="57">
        <f t="shared" si="49"/>
        <v>0.16263671402688881</v>
      </c>
      <c r="BX57" s="57">
        <f t="shared" si="50"/>
        <v>0.1651392645688585</v>
      </c>
      <c r="BY57" s="58">
        <f t="shared" si="51"/>
        <v>-0.20000000000000018</v>
      </c>
      <c r="BZ57" s="57">
        <f t="shared" si="52"/>
        <v>4.693293001112503E-4</v>
      </c>
      <c r="CA57" s="57">
        <f t="shared" si="53"/>
        <v>4.0598715210265384E-4</v>
      </c>
      <c r="CB57" s="58">
        <f t="shared" si="54"/>
        <v>0</v>
      </c>
      <c r="CC57" s="57">
        <f t="shared" si="55"/>
        <v>2.4678978586183391E-2</v>
      </c>
      <c r="CD57" s="57">
        <f t="shared" si="56"/>
        <v>2.616511192131412E-2</v>
      </c>
      <c r="CE57" s="58">
        <f t="shared" si="57"/>
        <v>-9.9999999999999742E-2</v>
      </c>
      <c r="CF57" s="57">
        <f t="shared" si="58"/>
        <v>0.24325487981128902</v>
      </c>
      <c r="CG57" s="57">
        <f t="shared" si="59"/>
        <v>0.2539782150873896</v>
      </c>
      <c r="CH57" s="58">
        <f t="shared" si="60"/>
        <v>-1.100000000000001</v>
      </c>
      <c r="CI57" s="52">
        <v>0</v>
      </c>
    </row>
    <row r="58" spans="2:87" ht="13.5" customHeight="1">
      <c r="B58" s="201"/>
      <c r="C58" s="201"/>
      <c r="D58" s="239"/>
      <c r="E58" s="115" t="s">
        <v>115</v>
      </c>
      <c r="F58" s="116"/>
      <c r="G58" s="174">
        <f>SUM(G48:G57)</f>
        <v>1486877650</v>
      </c>
      <c r="H58" s="175" t="s">
        <v>131</v>
      </c>
      <c r="I58" s="176">
        <v>7754</v>
      </c>
      <c r="J58" s="12">
        <f>IFERROR(I58/D48,"-")</f>
        <v>0.73910971308740825</v>
      </c>
      <c r="K58" s="48">
        <f t="shared" si="0"/>
        <v>191756.20969822028</v>
      </c>
      <c r="L58" s="17"/>
      <c r="N58" s="201"/>
      <c r="O58" s="201"/>
      <c r="P58" s="239"/>
      <c r="Q58" s="117" t="s">
        <v>115</v>
      </c>
      <c r="R58" s="117"/>
      <c r="S58" s="67">
        <v>1427506430</v>
      </c>
      <c r="T58" s="12" t="s">
        <v>131</v>
      </c>
      <c r="U58" s="44">
        <v>7372</v>
      </c>
      <c r="V58" s="12">
        <v>0.7399377697480678</v>
      </c>
      <c r="W58" s="44">
        <v>193638.96228974499</v>
      </c>
      <c r="X58" s="51">
        <v>55</v>
      </c>
      <c r="Y58" s="21" t="s">
        <v>15</v>
      </c>
      <c r="Z58" s="57">
        <f t="shared" si="1"/>
        <v>0.17151551051654745</v>
      </c>
      <c r="AA58" s="57">
        <f t="shared" si="2"/>
        <v>0.18161678863243866</v>
      </c>
      <c r="AB58" s="58">
        <f t="shared" si="3"/>
        <v>-1.0000000000000009</v>
      </c>
      <c r="AC58" s="57">
        <f t="shared" si="4"/>
        <v>7.2791246029906276E-2</v>
      </c>
      <c r="AD58" s="57">
        <f t="shared" si="5"/>
        <v>7.5215366449735213E-2</v>
      </c>
      <c r="AE58" s="58">
        <f t="shared" si="6"/>
        <v>-0.20000000000000018</v>
      </c>
      <c r="AF58" s="57">
        <f t="shared" si="7"/>
        <v>0.14652562883872794</v>
      </c>
      <c r="AG58" s="57">
        <f t="shared" si="8"/>
        <v>0.13321391903017449</v>
      </c>
      <c r="AH58" s="58">
        <f t="shared" si="9"/>
        <v>1.3999999999999986</v>
      </c>
      <c r="AI58" s="57">
        <f t="shared" si="10"/>
        <v>9.3920999422161727E-2</v>
      </c>
      <c r="AJ58" s="57">
        <f t="shared" si="11"/>
        <v>0.10201486886571774</v>
      </c>
      <c r="AK58" s="58">
        <f t="shared" si="12"/>
        <v>-0.79999999999999938</v>
      </c>
      <c r="AL58" s="57">
        <f t="shared" si="13"/>
        <v>1.2488717017327833E-2</v>
      </c>
      <c r="AM58" s="57">
        <f t="shared" si="14"/>
        <v>1.404449716937582E-2</v>
      </c>
      <c r="AN58" s="58">
        <f t="shared" si="15"/>
        <v>-0.2</v>
      </c>
      <c r="AO58" s="57">
        <f t="shared" si="16"/>
        <v>3.4578701574453183E-2</v>
      </c>
      <c r="AP58" s="57">
        <f t="shared" si="17"/>
        <v>2.6050934474044152E-2</v>
      </c>
      <c r="AQ58" s="58">
        <f t="shared" si="18"/>
        <v>0.90000000000000047</v>
      </c>
      <c r="AR58" s="57">
        <f t="shared" si="19"/>
        <v>0.14498076784149716</v>
      </c>
      <c r="AS58" s="57">
        <f t="shared" si="20"/>
        <v>0.13222905030057408</v>
      </c>
      <c r="AT58" s="58">
        <f t="shared" si="21"/>
        <v>1.2999999999999985</v>
      </c>
      <c r="AU58" s="57">
        <f t="shared" si="22"/>
        <v>9.6034301442956584E-5</v>
      </c>
      <c r="AV58" s="57">
        <f t="shared" si="23"/>
        <v>8.8423015791845889E-5</v>
      </c>
      <c r="AW58" s="58">
        <f t="shared" si="24"/>
        <v>0</v>
      </c>
      <c r="AX58" s="57">
        <f t="shared" si="25"/>
        <v>2.4467300590818995E-2</v>
      </c>
      <c r="AY58" s="57">
        <f t="shared" si="26"/>
        <v>3.1051780916588483E-2</v>
      </c>
      <c r="AZ58" s="58">
        <f t="shared" si="27"/>
        <v>-0.7</v>
      </c>
      <c r="BA58" s="57">
        <f t="shared" si="28"/>
        <v>0.29863509386711651</v>
      </c>
      <c r="BB58" s="57">
        <f t="shared" si="29"/>
        <v>0.30447437114555953</v>
      </c>
      <c r="BC58" s="58">
        <f t="shared" si="30"/>
        <v>-0.50000000000000044</v>
      </c>
      <c r="BE58" s="57">
        <f t="shared" si="31"/>
        <v>0.17684201570938243</v>
      </c>
      <c r="BF58" s="57">
        <f t="shared" si="32"/>
        <v>0.18033776271426594</v>
      </c>
      <c r="BG58" s="58">
        <f t="shared" si="33"/>
        <v>-0.30000000000000027</v>
      </c>
      <c r="BH58" s="57">
        <f t="shared" si="34"/>
        <v>8.1073621217677402E-2</v>
      </c>
      <c r="BI58" s="57">
        <f t="shared" si="35"/>
        <v>7.9859713242912564E-2</v>
      </c>
      <c r="BJ58" s="58">
        <f t="shared" si="36"/>
        <v>0.10000000000000009</v>
      </c>
      <c r="BK58" s="57">
        <f t="shared" si="37"/>
        <v>0.15636188168833842</v>
      </c>
      <c r="BL58" s="57">
        <f t="shared" si="38"/>
        <v>0.13688745242690861</v>
      </c>
      <c r="BM58" s="58">
        <f t="shared" si="39"/>
        <v>1.899999999999999</v>
      </c>
      <c r="BN58" s="57">
        <f t="shared" si="40"/>
        <v>0.10109473300292811</v>
      </c>
      <c r="BO58" s="57">
        <f t="shared" si="41"/>
        <v>0.10365059814629948</v>
      </c>
      <c r="BP58" s="58">
        <f t="shared" si="42"/>
        <v>-0.29999999999999888</v>
      </c>
      <c r="BQ58" s="57">
        <f t="shared" si="43"/>
        <v>1.2224141284250343E-2</v>
      </c>
      <c r="BR58" s="57">
        <f t="shared" si="44"/>
        <v>1.0715097983587565E-2</v>
      </c>
      <c r="BS58" s="58">
        <f t="shared" si="45"/>
        <v>0.10000000000000009</v>
      </c>
      <c r="BT58" s="57">
        <f t="shared" si="46"/>
        <v>4.1363705372950824E-2</v>
      </c>
      <c r="BU58" s="57">
        <f t="shared" si="47"/>
        <v>4.2860796756360946E-2</v>
      </c>
      <c r="BV58" s="58">
        <f t="shared" si="48"/>
        <v>-0.19999999999999948</v>
      </c>
      <c r="BW58" s="57">
        <f t="shared" si="49"/>
        <v>0.16263671402688881</v>
      </c>
      <c r="BX58" s="57">
        <f t="shared" si="50"/>
        <v>0.1651392645688585</v>
      </c>
      <c r="BY58" s="58">
        <f t="shared" si="51"/>
        <v>-0.20000000000000018</v>
      </c>
      <c r="BZ58" s="57">
        <f t="shared" si="52"/>
        <v>4.693293001112503E-4</v>
      </c>
      <c r="CA58" s="57">
        <f t="shared" si="53"/>
        <v>4.0598715210265384E-4</v>
      </c>
      <c r="CB58" s="58">
        <f t="shared" si="54"/>
        <v>0</v>
      </c>
      <c r="CC58" s="57">
        <f t="shared" si="55"/>
        <v>2.4678978586183391E-2</v>
      </c>
      <c r="CD58" s="57">
        <f t="shared" si="56"/>
        <v>2.616511192131412E-2</v>
      </c>
      <c r="CE58" s="58">
        <f t="shared" si="57"/>
        <v>-9.9999999999999742E-2</v>
      </c>
      <c r="CF58" s="57">
        <f t="shared" si="58"/>
        <v>0.24325487981128902</v>
      </c>
      <c r="CG58" s="57">
        <f t="shared" si="59"/>
        <v>0.2539782150873896</v>
      </c>
      <c r="CH58" s="58">
        <f t="shared" si="60"/>
        <v>-1.100000000000001</v>
      </c>
      <c r="CI58" s="52">
        <v>0</v>
      </c>
    </row>
    <row r="59" spans="2:87" ht="13.5" customHeight="1">
      <c r="B59" s="200">
        <v>6</v>
      </c>
      <c r="C59" s="200" t="s">
        <v>97</v>
      </c>
      <c r="D59" s="237">
        <f>VLOOKUP(C59,市区町村別_生活習慣病の状況!$C$5:$D$78,2,FALSE)</f>
        <v>13626</v>
      </c>
      <c r="E59" s="111" t="s">
        <v>67</v>
      </c>
      <c r="F59" s="77" t="s">
        <v>68</v>
      </c>
      <c r="G59" s="165">
        <v>386042082</v>
      </c>
      <c r="H59" s="166">
        <f t="shared" ref="H59" si="134">IFERROR(G59/G69,"-")</f>
        <v>0.16513557277647223</v>
      </c>
      <c r="I59" s="167">
        <v>7173</v>
      </c>
      <c r="J59" s="9">
        <f>IFERROR(I59/D59,"-")</f>
        <v>0.52642007926023782</v>
      </c>
      <c r="K59" s="45">
        <f t="shared" si="0"/>
        <v>53818.776244249268</v>
      </c>
      <c r="L59" s="17"/>
      <c r="N59" s="200">
        <v>6</v>
      </c>
      <c r="O59" s="200" t="s">
        <v>97</v>
      </c>
      <c r="P59" s="237">
        <v>13283</v>
      </c>
      <c r="Q59" s="112" t="s">
        <v>67</v>
      </c>
      <c r="R59" s="61" t="s">
        <v>68</v>
      </c>
      <c r="S59" s="67">
        <v>367519203</v>
      </c>
      <c r="T59" s="12">
        <v>0.17800070801446261</v>
      </c>
      <c r="U59" s="44">
        <v>6961</v>
      </c>
      <c r="V59" s="12">
        <v>0.52405330121207561</v>
      </c>
      <c r="W59" s="44">
        <v>52796.897428530385</v>
      </c>
      <c r="X59" s="51">
        <v>56</v>
      </c>
      <c r="Y59" s="21" t="s">
        <v>9</v>
      </c>
      <c r="Z59" s="57">
        <f t="shared" si="1"/>
        <v>0.1726585967870608</v>
      </c>
      <c r="AA59" s="57">
        <f t="shared" si="2"/>
        <v>0.18791332059279642</v>
      </c>
      <c r="AB59" s="58">
        <f t="shared" si="3"/>
        <v>-1.5000000000000013</v>
      </c>
      <c r="AC59" s="57">
        <f t="shared" si="4"/>
        <v>8.5509334073383514E-2</v>
      </c>
      <c r="AD59" s="57">
        <f t="shared" si="5"/>
        <v>8.4388212698681575E-2</v>
      </c>
      <c r="AE59" s="58">
        <f t="shared" si="6"/>
        <v>0.19999999999999879</v>
      </c>
      <c r="AF59" s="57">
        <f t="shared" si="7"/>
        <v>0.15105634597268666</v>
      </c>
      <c r="AG59" s="57">
        <f t="shared" si="8"/>
        <v>0.12823622658337924</v>
      </c>
      <c r="AH59" s="58">
        <f t="shared" si="9"/>
        <v>2.2999999999999994</v>
      </c>
      <c r="AI59" s="57">
        <f t="shared" si="10"/>
        <v>9.6790358685259315E-2</v>
      </c>
      <c r="AJ59" s="57">
        <f t="shared" si="11"/>
        <v>9.9018291395233049E-2</v>
      </c>
      <c r="AK59" s="58">
        <f t="shared" si="12"/>
        <v>-0.20000000000000018</v>
      </c>
      <c r="AL59" s="57">
        <f t="shared" si="13"/>
        <v>9.7929165661609502E-3</v>
      </c>
      <c r="AM59" s="57">
        <f t="shared" si="14"/>
        <v>1.454577214686416E-2</v>
      </c>
      <c r="AN59" s="58">
        <f t="shared" si="15"/>
        <v>-0.49999999999999994</v>
      </c>
      <c r="AO59" s="57">
        <f t="shared" si="16"/>
        <v>4.7750242007875858E-2</v>
      </c>
      <c r="AP59" s="57">
        <f t="shared" si="17"/>
        <v>3.9261670751452996E-2</v>
      </c>
      <c r="AQ59" s="58">
        <f t="shared" si="18"/>
        <v>0.90000000000000013</v>
      </c>
      <c r="AR59" s="57">
        <f t="shared" si="19"/>
        <v>0.16807328591049908</v>
      </c>
      <c r="AS59" s="57">
        <f t="shared" si="20"/>
        <v>0.15778766802662281</v>
      </c>
      <c r="AT59" s="58">
        <f t="shared" si="21"/>
        <v>1.0000000000000009</v>
      </c>
      <c r="AU59" s="57">
        <f t="shared" si="22"/>
        <v>7.2595675007654676E-5</v>
      </c>
      <c r="AV59" s="57">
        <f t="shared" si="23"/>
        <v>2.1388511946670479E-4</v>
      </c>
      <c r="AW59" s="58">
        <f t="shared" si="24"/>
        <v>0</v>
      </c>
      <c r="AX59" s="57">
        <f t="shared" si="25"/>
        <v>1.8533529929586057E-2</v>
      </c>
      <c r="AY59" s="57">
        <f t="shared" si="26"/>
        <v>1.679291711407712E-2</v>
      </c>
      <c r="AZ59" s="58">
        <f t="shared" si="27"/>
        <v>0.19999999999999984</v>
      </c>
      <c r="BA59" s="57">
        <f t="shared" si="28"/>
        <v>0.24976279439248011</v>
      </c>
      <c r="BB59" s="57">
        <f t="shared" si="29"/>
        <v>0.27184203557142594</v>
      </c>
      <c r="BC59" s="58">
        <f t="shared" si="30"/>
        <v>-2.200000000000002</v>
      </c>
      <c r="BE59" s="57">
        <f t="shared" si="31"/>
        <v>0.17684201570938243</v>
      </c>
      <c r="BF59" s="57">
        <f t="shared" si="32"/>
        <v>0.18033776271426594</v>
      </c>
      <c r="BG59" s="58">
        <f t="shared" si="33"/>
        <v>-0.30000000000000027</v>
      </c>
      <c r="BH59" s="57">
        <f t="shared" si="34"/>
        <v>8.1073621217677402E-2</v>
      </c>
      <c r="BI59" s="57">
        <f t="shared" si="35"/>
        <v>7.9859713242912564E-2</v>
      </c>
      <c r="BJ59" s="58">
        <f t="shared" si="36"/>
        <v>0.10000000000000009</v>
      </c>
      <c r="BK59" s="57">
        <f t="shared" si="37"/>
        <v>0.15636188168833842</v>
      </c>
      <c r="BL59" s="57">
        <f t="shared" si="38"/>
        <v>0.13688745242690861</v>
      </c>
      <c r="BM59" s="58">
        <f t="shared" si="39"/>
        <v>1.899999999999999</v>
      </c>
      <c r="BN59" s="57">
        <f t="shared" si="40"/>
        <v>0.10109473300292811</v>
      </c>
      <c r="BO59" s="57">
        <f t="shared" si="41"/>
        <v>0.10365059814629948</v>
      </c>
      <c r="BP59" s="58">
        <f t="shared" si="42"/>
        <v>-0.29999999999999888</v>
      </c>
      <c r="BQ59" s="57">
        <f t="shared" si="43"/>
        <v>1.2224141284250343E-2</v>
      </c>
      <c r="BR59" s="57">
        <f t="shared" si="44"/>
        <v>1.0715097983587565E-2</v>
      </c>
      <c r="BS59" s="58">
        <f t="shared" si="45"/>
        <v>0.10000000000000009</v>
      </c>
      <c r="BT59" s="57">
        <f t="shared" si="46"/>
        <v>4.1363705372950824E-2</v>
      </c>
      <c r="BU59" s="57">
        <f t="shared" si="47"/>
        <v>4.2860796756360946E-2</v>
      </c>
      <c r="BV59" s="58">
        <f t="shared" si="48"/>
        <v>-0.19999999999999948</v>
      </c>
      <c r="BW59" s="57">
        <f t="shared" si="49"/>
        <v>0.16263671402688881</v>
      </c>
      <c r="BX59" s="57">
        <f t="shared" si="50"/>
        <v>0.1651392645688585</v>
      </c>
      <c r="BY59" s="58">
        <f t="shared" si="51"/>
        <v>-0.20000000000000018</v>
      </c>
      <c r="BZ59" s="57">
        <f t="shared" si="52"/>
        <v>4.693293001112503E-4</v>
      </c>
      <c r="CA59" s="57">
        <f t="shared" si="53"/>
        <v>4.0598715210265384E-4</v>
      </c>
      <c r="CB59" s="58">
        <f t="shared" si="54"/>
        <v>0</v>
      </c>
      <c r="CC59" s="57">
        <f t="shared" si="55"/>
        <v>2.4678978586183391E-2</v>
      </c>
      <c r="CD59" s="57">
        <f t="shared" si="56"/>
        <v>2.616511192131412E-2</v>
      </c>
      <c r="CE59" s="58">
        <f t="shared" si="57"/>
        <v>-9.9999999999999742E-2</v>
      </c>
      <c r="CF59" s="57">
        <f t="shared" si="58"/>
        <v>0.24325487981128902</v>
      </c>
      <c r="CG59" s="57">
        <f t="shared" si="59"/>
        <v>0.2539782150873896</v>
      </c>
      <c r="CH59" s="58">
        <f t="shared" si="60"/>
        <v>-1.100000000000001</v>
      </c>
      <c r="CI59" s="52">
        <v>0</v>
      </c>
    </row>
    <row r="60" spans="2:87" ht="13.5" customHeight="1">
      <c r="B60" s="240"/>
      <c r="C60" s="240"/>
      <c r="D60" s="238"/>
      <c r="E60" s="113" t="s">
        <v>69</v>
      </c>
      <c r="F60" s="78" t="s">
        <v>70</v>
      </c>
      <c r="G60" s="168">
        <v>179337584</v>
      </c>
      <c r="H60" s="169">
        <f t="shared" ref="H60" si="135">IFERROR(G60/G69,"-")</f>
        <v>7.6714472424249086E-2</v>
      </c>
      <c r="I60" s="170">
        <v>6078</v>
      </c>
      <c r="J60" s="10">
        <f>IFERROR(I60/D59,"-")</f>
        <v>0.44605900484368122</v>
      </c>
      <c r="K60" s="46">
        <f t="shared" si="0"/>
        <v>29506.019085225402</v>
      </c>
      <c r="L60" s="17"/>
      <c r="N60" s="240"/>
      <c r="O60" s="240"/>
      <c r="P60" s="238"/>
      <c r="Q60" s="112" t="s">
        <v>69</v>
      </c>
      <c r="R60" s="61" t="s">
        <v>70</v>
      </c>
      <c r="S60" s="67">
        <v>165576203</v>
      </c>
      <c r="T60" s="12">
        <v>8.0193582059836982E-2</v>
      </c>
      <c r="U60" s="44">
        <v>5717</v>
      </c>
      <c r="V60" s="12">
        <v>0.43039975909056688</v>
      </c>
      <c r="W60" s="44">
        <v>28962.078537694593</v>
      </c>
      <c r="X60" s="51">
        <v>57</v>
      </c>
      <c r="Y60" s="21" t="s">
        <v>43</v>
      </c>
      <c r="Z60" s="57">
        <f t="shared" si="1"/>
        <v>0.17969095798258011</v>
      </c>
      <c r="AA60" s="57">
        <f t="shared" si="2"/>
        <v>0.17742839785856795</v>
      </c>
      <c r="AB60" s="58">
        <f t="shared" si="3"/>
        <v>0.30000000000000027</v>
      </c>
      <c r="AC60" s="57">
        <f t="shared" si="4"/>
        <v>7.7429213771830901E-2</v>
      </c>
      <c r="AD60" s="57">
        <f t="shared" si="5"/>
        <v>8.055117231444324E-2</v>
      </c>
      <c r="AE60" s="58">
        <f t="shared" si="6"/>
        <v>-0.40000000000000036</v>
      </c>
      <c r="AF60" s="57">
        <f t="shared" si="7"/>
        <v>0.16528239017900481</v>
      </c>
      <c r="AG60" s="57">
        <f t="shared" si="8"/>
        <v>0.15043310171959126</v>
      </c>
      <c r="AH60" s="58">
        <f t="shared" si="9"/>
        <v>1.5000000000000013</v>
      </c>
      <c r="AI60" s="57">
        <f t="shared" si="10"/>
        <v>0.12033328350081944</v>
      </c>
      <c r="AJ60" s="57">
        <f t="shared" si="11"/>
        <v>0.11243943016525104</v>
      </c>
      <c r="AK60" s="58">
        <f t="shared" si="12"/>
        <v>0.79999999999999938</v>
      </c>
      <c r="AL60" s="57">
        <f t="shared" si="13"/>
        <v>1.393320792704858E-2</v>
      </c>
      <c r="AM60" s="57">
        <f t="shared" si="14"/>
        <v>1.0837057916026464E-2</v>
      </c>
      <c r="AN60" s="58">
        <f t="shared" si="15"/>
        <v>0.3000000000000001</v>
      </c>
      <c r="AO60" s="57">
        <f t="shared" si="16"/>
        <v>5.0810247334648007E-2</v>
      </c>
      <c r="AP60" s="57">
        <f t="shared" si="17"/>
        <v>4.1349843708847853E-2</v>
      </c>
      <c r="AQ60" s="58">
        <f t="shared" si="18"/>
        <v>0.99999999999999956</v>
      </c>
      <c r="AR60" s="57">
        <f t="shared" si="19"/>
        <v>0.16077585666138403</v>
      </c>
      <c r="AS60" s="57">
        <f t="shared" si="20"/>
        <v>0.16737715439688608</v>
      </c>
      <c r="AT60" s="58">
        <f t="shared" si="21"/>
        <v>-0.60000000000000053</v>
      </c>
      <c r="AU60" s="57">
        <f t="shared" si="22"/>
        <v>3.2956394973343448E-4</v>
      </c>
      <c r="AV60" s="57">
        <f t="shared" si="23"/>
        <v>3.2538081927146225E-4</v>
      </c>
      <c r="AW60" s="58">
        <f t="shared" si="24"/>
        <v>0</v>
      </c>
      <c r="AX60" s="57">
        <f t="shared" si="25"/>
        <v>3.2967107951128893E-2</v>
      </c>
      <c r="AY60" s="57">
        <f t="shared" si="26"/>
        <v>4.3350548248019101E-2</v>
      </c>
      <c r="AZ60" s="58">
        <f t="shared" si="27"/>
        <v>-0.99999999999999956</v>
      </c>
      <c r="BA60" s="57">
        <f t="shared" si="28"/>
        <v>0.19844817074182178</v>
      </c>
      <c r="BB60" s="57">
        <f t="shared" si="29"/>
        <v>0.21590791285309555</v>
      </c>
      <c r="BC60" s="58">
        <f t="shared" si="30"/>
        <v>-1.7999999999999989</v>
      </c>
      <c r="BE60" s="57">
        <f t="shared" si="31"/>
        <v>0.17684201570938243</v>
      </c>
      <c r="BF60" s="57">
        <f t="shared" si="32"/>
        <v>0.18033776271426594</v>
      </c>
      <c r="BG60" s="58">
        <f t="shared" si="33"/>
        <v>-0.30000000000000027</v>
      </c>
      <c r="BH60" s="57">
        <f t="shared" si="34"/>
        <v>8.1073621217677402E-2</v>
      </c>
      <c r="BI60" s="57">
        <f t="shared" si="35"/>
        <v>7.9859713242912564E-2</v>
      </c>
      <c r="BJ60" s="58">
        <f t="shared" si="36"/>
        <v>0.10000000000000009</v>
      </c>
      <c r="BK60" s="57">
        <f t="shared" si="37"/>
        <v>0.15636188168833842</v>
      </c>
      <c r="BL60" s="57">
        <f t="shared" si="38"/>
        <v>0.13688745242690861</v>
      </c>
      <c r="BM60" s="58">
        <f t="shared" si="39"/>
        <v>1.899999999999999</v>
      </c>
      <c r="BN60" s="57">
        <f t="shared" si="40"/>
        <v>0.10109473300292811</v>
      </c>
      <c r="BO60" s="57">
        <f t="shared" si="41"/>
        <v>0.10365059814629948</v>
      </c>
      <c r="BP60" s="58">
        <f t="shared" si="42"/>
        <v>-0.29999999999999888</v>
      </c>
      <c r="BQ60" s="57">
        <f t="shared" si="43"/>
        <v>1.2224141284250343E-2</v>
      </c>
      <c r="BR60" s="57">
        <f t="shared" si="44"/>
        <v>1.0715097983587565E-2</v>
      </c>
      <c r="BS60" s="58">
        <f t="shared" si="45"/>
        <v>0.10000000000000009</v>
      </c>
      <c r="BT60" s="57">
        <f t="shared" si="46"/>
        <v>4.1363705372950824E-2</v>
      </c>
      <c r="BU60" s="57">
        <f t="shared" si="47"/>
        <v>4.2860796756360946E-2</v>
      </c>
      <c r="BV60" s="58">
        <f t="shared" si="48"/>
        <v>-0.19999999999999948</v>
      </c>
      <c r="BW60" s="57">
        <f t="shared" si="49"/>
        <v>0.16263671402688881</v>
      </c>
      <c r="BX60" s="57">
        <f t="shared" si="50"/>
        <v>0.1651392645688585</v>
      </c>
      <c r="BY60" s="58">
        <f t="shared" si="51"/>
        <v>-0.20000000000000018</v>
      </c>
      <c r="BZ60" s="57">
        <f t="shared" si="52"/>
        <v>4.693293001112503E-4</v>
      </c>
      <c r="CA60" s="57">
        <f t="shared" si="53"/>
        <v>4.0598715210265384E-4</v>
      </c>
      <c r="CB60" s="58">
        <f t="shared" si="54"/>
        <v>0</v>
      </c>
      <c r="CC60" s="57">
        <f t="shared" si="55"/>
        <v>2.4678978586183391E-2</v>
      </c>
      <c r="CD60" s="57">
        <f t="shared" si="56"/>
        <v>2.616511192131412E-2</v>
      </c>
      <c r="CE60" s="58">
        <f t="shared" si="57"/>
        <v>-9.9999999999999742E-2</v>
      </c>
      <c r="CF60" s="57">
        <f t="shared" si="58"/>
        <v>0.24325487981128902</v>
      </c>
      <c r="CG60" s="57">
        <f t="shared" si="59"/>
        <v>0.2539782150873896</v>
      </c>
      <c r="CH60" s="58">
        <f t="shared" si="60"/>
        <v>-1.100000000000001</v>
      </c>
      <c r="CI60" s="52">
        <v>0</v>
      </c>
    </row>
    <row r="61" spans="2:87" ht="13.5" customHeight="1">
      <c r="B61" s="240"/>
      <c r="C61" s="240"/>
      <c r="D61" s="238"/>
      <c r="E61" s="113" t="s">
        <v>71</v>
      </c>
      <c r="F61" s="79" t="s">
        <v>72</v>
      </c>
      <c r="G61" s="168">
        <v>331473331</v>
      </c>
      <c r="H61" s="169">
        <f t="shared" ref="H61" si="136">IFERROR(G61/G69,"-")</f>
        <v>0.14179293120383227</v>
      </c>
      <c r="I61" s="170">
        <v>8589</v>
      </c>
      <c r="J61" s="10">
        <f>IFERROR(I61/D59,"-")</f>
        <v>0.63033905768383969</v>
      </c>
      <c r="K61" s="46">
        <f t="shared" si="0"/>
        <v>38592.773431132846</v>
      </c>
      <c r="L61" s="17"/>
      <c r="N61" s="240"/>
      <c r="O61" s="240"/>
      <c r="P61" s="238"/>
      <c r="Q61" s="112" t="s">
        <v>71</v>
      </c>
      <c r="R61" s="61" t="s">
        <v>72</v>
      </c>
      <c r="S61" s="67">
        <v>276097159</v>
      </c>
      <c r="T61" s="12">
        <v>0.13372223650251455</v>
      </c>
      <c r="U61" s="44">
        <v>8395</v>
      </c>
      <c r="V61" s="12">
        <v>0.63201084092449</v>
      </c>
      <c r="W61" s="44">
        <v>32888.285765336506</v>
      </c>
      <c r="X61" s="51">
        <v>58</v>
      </c>
      <c r="Y61" s="21" t="s">
        <v>25</v>
      </c>
      <c r="Z61" s="57">
        <f t="shared" si="1"/>
        <v>0.18296321343450458</v>
      </c>
      <c r="AA61" s="57">
        <f t="shared" si="2"/>
        <v>0.18891936336425402</v>
      </c>
      <c r="AB61" s="58">
        <f t="shared" si="3"/>
        <v>-0.60000000000000053</v>
      </c>
      <c r="AC61" s="57">
        <f t="shared" si="4"/>
        <v>8.0457850729164754E-2</v>
      </c>
      <c r="AD61" s="57">
        <f t="shared" si="5"/>
        <v>7.8850145023836943E-2</v>
      </c>
      <c r="AE61" s="58">
        <f t="shared" si="6"/>
        <v>0.10000000000000009</v>
      </c>
      <c r="AF61" s="57">
        <f t="shared" si="7"/>
        <v>0.17311139574020898</v>
      </c>
      <c r="AG61" s="57">
        <f t="shared" si="8"/>
        <v>0.15745733141869825</v>
      </c>
      <c r="AH61" s="58">
        <f t="shared" si="9"/>
        <v>1.5999999999999988</v>
      </c>
      <c r="AI61" s="57">
        <f t="shared" si="10"/>
        <v>0.1006930109402884</v>
      </c>
      <c r="AJ61" s="57">
        <f t="shared" si="11"/>
        <v>0.10092176530965596</v>
      </c>
      <c r="AK61" s="58">
        <f t="shared" si="12"/>
        <v>0</v>
      </c>
      <c r="AL61" s="57">
        <f t="shared" si="13"/>
        <v>1.8752116673260329E-2</v>
      </c>
      <c r="AM61" s="57">
        <f t="shared" si="14"/>
        <v>4.9552549292561383E-3</v>
      </c>
      <c r="AN61" s="58">
        <f t="shared" si="15"/>
        <v>1.4</v>
      </c>
      <c r="AO61" s="57">
        <f t="shared" si="16"/>
        <v>3.4465068768097434E-2</v>
      </c>
      <c r="AP61" s="57">
        <f t="shared" si="17"/>
        <v>3.4505503615887577E-2</v>
      </c>
      <c r="AQ61" s="58">
        <f t="shared" si="18"/>
        <v>-0.10000000000000009</v>
      </c>
      <c r="AR61" s="57">
        <f t="shared" si="19"/>
        <v>0.13533297169711833</v>
      </c>
      <c r="AS61" s="57">
        <f t="shared" si="20"/>
        <v>0.14406503792381595</v>
      </c>
      <c r="AT61" s="58">
        <f t="shared" si="21"/>
        <v>-0.89999999999999802</v>
      </c>
      <c r="AU61" s="57">
        <f t="shared" si="22"/>
        <v>1.0757764558193054E-4</v>
      </c>
      <c r="AV61" s="57">
        <f t="shared" si="23"/>
        <v>1.7693954286906758E-4</v>
      </c>
      <c r="AW61" s="58">
        <f t="shared" si="24"/>
        <v>0</v>
      </c>
      <c r="AX61" s="57">
        <f t="shared" si="25"/>
        <v>2.562815483511981E-2</v>
      </c>
      <c r="AY61" s="57">
        <f t="shared" si="26"/>
        <v>2.0578580681636292E-2</v>
      </c>
      <c r="AZ61" s="58">
        <f t="shared" si="27"/>
        <v>0.49999999999999978</v>
      </c>
      <c r="BA61" s="57">
        <f t="shared" si="28"/>
        <v>0.24848863953665545</v>
      </c>
      <c r="BB61" s="57">
        <f t="shared" si="29"/>
        <v>0.26957007819008982</v>
      </c>
      <c r="BC61" s="58">
        <f t="shared" si="30"/>
        <v>-2.200000000000002</v>
      </c>
      <c r="BE61" s="57">
        <f t="shared" si="31"/>
        <v>0.17684201570938243</v>
      </c>
      <c r="BF61" s="57">
        <f t="shared" si="32"/>
        <v>0.18033776271426594</v>
      </c>
      <c r="BG61" s="58">
        <f t="shared" si="33"/>
        <v>-0.30000000000000027</v>
      </c>
      <c r="BH61" s="57">
        <f t="shared" si="34"/>
        <v>8.1073621217677402E-2</v>
      </c>
      <c r="BI61" s="57">
        <f t="shared" si="35"/>
        <v>7.9859713242912564E-2</v>
      </c>
      <c r="BJ61" s="58">
        <f t="shared" si="36"/>
        <v>0.10000000000000009</v>
      </c>
      <c r="BK61" s="57">
        <f t="shared" si="37"/>
        <v>0.15636188168833842</v>
      </c>
      <c r="BL61" s="57">
        <f t="shared" si="38"/>
        <v>0.13688745242690861</v>
      </c>
      <c r="BM61" s="58">
        <f t="shared" si="39"/>
        <v>1.899999999999999</v>
      </c>
      <c r="BN61" s="57">
        <f t="shared" si="40"/>
        <v>0.10109473300292811</v>
      </c>
      <c r="BO61" s="57">
        <f t="shared" si="41"/>
        <v>0.10365059814629948</v>
      </c>
      <c r="BP61" s="58">
        <f t="shared" si="42"/>
        <v>-0.29999999999999888</v>
      </c>
      <c r="BQ61" s="57">
        <f t="shared" si="43"/>
        <v>1.2224141284250343E-2</v>
      </c>
      <c r="BR61" s="57">
        <f t="shared" si="44"/>
        <v>1.0715097983587565E-2</v>
      </c>
      <c r="BS61" s="58">
        <f t="shared" si="45"/>
        <v>0.10000000000000009</v>
      </c>
      <c r="BT61" s="57">
        <f t="shared" si="46"/>
        <v>4.1363705372950824E-2</v>
      </c>
      <c r="BU61" s="57">
        <f t="shared" si="47"/>
        <v>4.2860796756360946E-2</v>
      </c>
      <c r="BV61" s="58">
        <f t="shared" si="48"/>
        <v>-0.19999999999999948</v>
      </c>
      <c r="BW61" s="57">
        <f t="shared" si="49"/>
        <v>0.16263671402688881</v>
      </c>
      <c r="BX61" s="57">
        <f t="shared" si="50"/>
        <v>0.1651392645688585</v>
      </c>
      <c r="BY61" s="58">
        <f t="shared" si="51"/>
        <v>-0.20000000000000018</v>
      </c>
      <c r="BZ61" s="57">
        <f t="shared" si="52"/>
        <v>4.693293001112503E-4</v>
      </c>
      <c r="CA61" s="57">
        <f t="shared" si="53"/>
        <v>4.0598715210265384E-4</v>
      </c>
      <c r="CB61" s="58">
        <f t="shared" si="54"/>
        <v>0</v>
      </c>
      <c r="CC61" s="57">
        <f t="shared" si="55"/>
        <v>2.4678978586183391E-2</v>
      </c>
      <c r="CD61" s="57">
        <f t="shared" si="56"/>
        <v>2.616511192131412E-2</v>
      </c>
      <c r="CE61" s="58">
        <f t="shared" si="57"/>
        <v>-9.9999999999999742E-2</v>
      </c>
      <c r="CF61" s="57">
        <f t="shared" si="58"/>
        <v>0.24325487981128902</v>
      </c>
      <c r="CG61" s="57">
        <f t="shared" si="59"/>
        <v>0.2539782150873896</v>
      </c>
      <c r="CH61" s="58">
        <f t="shared" si="60"/>
        <v>-1.100000000000001</v>
      </c>
      <c r="CI61" s="52">
        <v>0</v>
      </c>
    </row>
    <row r="62" spans="2:87" ht="13.5" customHeight="1">
      <c r="B62" s="240"/>
      <c r="C62" s="240"/>
      <c r="D62" s="238"/>
      <c r="E62" s="113" t="s">
        <v>73</v>
      </c>
      <c r="F62" s="79" t="s">
        <v>74</v>
      </c>
      <c r="G62" s="168">
        <v>238144368</v>
      </c>
      <c r="H62" s="169">
        <f t="shared" ref="H62" si="137">IFERROR(G62/G69,"-")</f>
        <v>0.10186999927425266</v>
      </c>
      <c r="I62" s="170">
        <v>3025</v>
      </c>
      <c r="J62" s="10">
        <f t="shared" ref="J62" si="138">IFERROR(I62/D59,"-")</f>
        <v>0.22200205489505356</v>
      </c>
      <c r="K62" s="46">
        <f t="shared" si="0"/>
        <v>78725.410909090904</v>
      </c>
      <c r="L62" s="17"/>
      <c r="N62" s="240"/>
      <c r="O62" s="240"/>
      <c r="P62" s="238"/>
      <c r="Q62" s="112" t="s">
        <v>73</v>
      </c>
      <c r="R62" s="61" t="s">
        <v>74</v>
      </c>
      <c r="S62" s="67">
        <v>179464016</v>
      </c>
      <c r="T62" s="12">
        <v>8.6919871534219789E-2</v>
      </c>
      <c r="U62" s="44">
        <v>3027</v>
      </c>
      <c r="V62" s="12">
        <v>0.22788526688248137</v>
      </c>
      <c r="W62" s="44">
        <v>59287.748926329703</v>
      </c>
      <c r="X62" s="51">
        <v>59</v>
      </c>
      <c r="Y62" s="21" t="s">
        <v>20</v>
      </c>
      <c r="Z62" s="57">
        <f t="shared" si="1"/>
        <v>0.18983550070201738</v>
      </c>
      <c r="AA62" s="57">
        <f t="shared" si="2"/>
        <v>0.19236651381095723</v>
      </c>
      <c r="AB62" s="58">
        <f t="shared" si="3"/>
        <v>-0.20000000000000018</v>
      </c>
      <c r="AC62" s="57">
        <f t="shared" si="4"/>
        <v>8.0144189718084E-2</v>
      </c>
      <c r="AD62" s="57">
        <f t="shared" si="5"/>
        <v>8.0575961733099832E-2</v>
      </c>
      <c r="AE62" s="58">
        <f t="shared" si="6"/>
        <v>-0.10000000000000009</v>
      </c>
      <c r="AF62" s="57">
        <f t="shared" si="7"/>
        <v>0.17157807307432335</v>
      </c>
      <c r="AG62" s="57">
        <f t="shared" si="8"/>
        <v>0.14909609594298859</v>
      </c>
      <c r="AH62" s="58">
        <f t="shared" si="9"/>
        <v>2.2999999999999994</v>
      </c>
      <c r="AI62" s="57">
        <f t="shared" si="10"/>
        <v>9.8194614562649607E-2</v>
      </c>
      <c r="AJ62" s="57">
        <f t="shared" si="11"/>
        <v>0.10270969517984078</v>
      </c>
      <c r="AK62" s="58">
        <f t="shared" si="12"/>
        <v>-0.49999999999999906</v>
      </c>
      <c r="AL62" s="57">
        <f t="shared" si="13"/>
        <v>1.1990719589631566E-2</v>
      </c>
      <c r="AM62" s="57">
        <f t="shared" si="14"/>
        <v>1.1240247551832581E-2</v>
      </c>
      <c r="AN62" s="58">
        <f t="shared" si="15"/>
        <v>0.10000000000000009</v>
      </c>
      <c r="AO62" s="57">
        <f t="shared" si="16"/>
        <v>3.4139185954393518E-2</v>
      </c>
      <c r="AP62" s="57">
        <f t="shared" si="17"/>
        <v>3.945569848109283E-2</v>
      </c>
      <c r="AQ62" s="58">
        <f t="shared" si="18"/>
        <v>-0.49999999999999978</v>
      </c>
      <c r="AR62" s="57">
        <f t="shared" si="19"/>
        <v>0.13729061224782182</v>
      </c>
      <c r="AS62" s="57">
        <f t="shared" si="20"/>
        <v>0.14535627694780601</v>
      </c>
      <c r="AT62" s="58">
        <f t="shared" si="21"/>
        <v>-0.79999999999999793</v>
      </c>
      <c r="AU62" s="57">
        <f t="shared" si="22"/>
        <v>4.4973944684540632E-4</v>
      </c>
      <c r="AV62" s="57">
        <f t="shared" si="23"/>
        <v>4.4882097470472633E-4</v>
      </c>
      <c r="AW62" s="58">
        <f t="shared" si="24"/>
        <v>0</v>
      </c>
      <c r="AX62" s="57">
        <f t="shared" si="25"/>
        <v>2.4469228133123664E-2</v>
      </c>
      <c r="AY62" s="57">
        <f t="shared" si="26"/>
        <v>2.6894415632256641E-2</v>
      </c>
      <c r="AZ62" s="58">
        <f t="shared" si="27"/>
        <v>-0.29999999999999993</v>
      </c>
      <c r="BA62" s="57">
        <f t="shared" si="28"/>
        <v>0.25190813657110966</v>
      </c>
      <c r="BB62" s="57">
        <f t="shared" si="29"/>
        <v>0.2518562737454208</v>
      </c>
      <c r="BC62" s="58">
        <f t="shared" si="30"/>
        <v>0</v>
      </c>
      <c r="BE62" s="57">
        <f t="shared" si="31"/>
        <v>0.17684201570938243</v>
      </c>
      <c r="BF62" s="57">
        <f t="shared" si="32"/>
        <v>0.18033776271426594</v>
      </c>
      <c r="BG62" s="58">
        <f t="shared" si="33"/>
        <v>-0.30000000000000027</v>
      </c>
      <c r="BH62" s="57">
        <f t="shared" si="34"/>
        <v>8.1073621217677402E-2</v>
      </c>
      <c r="BI62" s="57">
        <f t="shared" si="35"/>
        <v>7.9859713242912564E-2</v>
      </c>
      <c r="BJ62" s="58">
        <f t="shared" si="36"/>
        <v>0.10000000000000009</v>
      </c>
      <c r="BK62" s="57">
        <f t="shared" si="37"/>
        <v>0.15636188168833842</v>
      </c>
      <c r="BL62" s="57">
        <f t="shared" si="38"/>
        <v>0.13688745242690861</v>
      </c>
      <c r="BM62" s="58">
        <f t="shared" si="39"/>
        <v>1.899999999999999</v>
      </c>
      <c r="BN62" s="57">
        <f t="shared" si="40"/>
        <v>0.10109473300292811</v>
      </c>
      <c r="BO62" s="57">
        <f t="shared" si="41"/>
        <v>0.10365059814629948</v>
      </c>
      <c r="BP62" s="58">
        <f t="shared" si="42"/>
        <v>-0.29999999999999888</v>
      </c>
      <c r="BQ62" s="57">
        <f t="shared" si="43"/>
        <v>1.2224141284250343E-2</v>
      </c>
      <c r="BR62" s="57">
        <f t="shared" si="44"/>
        <v>1.0715097983587565E-2</v>
      </c>
      <c r="BS62" s="58">
        <f t="shared" si="45"/>
        <v>0.10000000000000009</v>
      </c>
      <c r="BT62" s="57">
        <f t="shared" si="46"/>
        <v>4.1363705372950824E-2</v>
      </c>
      <c r="BU62" s="57">
        <f t="shared" si="47"/>
        <v>4.2860796756360946E-2</v>
      </c>
      <c r="BV62" s="58">
        <f t="shared" si="48"/>
        <v>-0.19999999999999948</v>
      </c>
      <c r="BW62" s="57">
        <f t="shared" si="49"/>
        <v>0.16263671402688881</v>
      </c>
      <c r="BX62" s="57">
        <f t="shared" si="50"/>
        <v>0.1651392645688585</v>
      </c>
      <c r="BY62" s="58">
        <f t="shared" si="51"/>
        <v>-0.20000000000000018</v>
      </c>
      <c r="BZ62" s="57">
        <f t="shared" si="52"/>
        <v>4.693293001112503E-4</v>
      </c>
      <c r="CA62" s="57">
        <f t="shared" si="53"/>
        <v>4.0598715210265384E-4</v>
      </c>
      <c r="CB62" s="58">
        <f t="shared" si="54"/>
        <v>0</v>
      </c>
      <c r="CC62" s="57">
        <f t="shared" si="55"/>
        <v>2.4678978586183391E-2</v>
      </c>
      <c r="CD62" s="57">
        <f t="shared" si="56"/>
        <v>2.616511192131412E-2</v>
      </c>
      <c r="CE62" s="58">
        <f t="shared" si="57"/>
        <v>-9.9999999999999742E-2</v>
      </c>
      <c r="CF62" s="57">
        <f t="shared" si="58"/>
        <v>0.24325487981128902</v>
      </c>
      <c r="CG62" s="57">
        <f t="shared" si="59"/>
        <v>0.2539782150873896</v>
      </c>
      <c r="CH62" s="58">
        <f t="shared" si="60"/>
        <v>-1.100000000000001</v>
      </c>
      <c r="CI62" s="52">
        <v>0</v>
      </c>
    </row>
    <row r="63" spans="2:87" ht="13.5" customHeight="1">
      <c r="B63" s="240"/>
      <c r="C63" s="240"/>
      <c r="D63" s="238"/>
      <c r="E63" s="113" t="s">
        <v>75</v>
      </c>
      <c r="F63" s="79" t="s">
        <v>76</v>
      </c>
      <c r="G63" s="168">
        <v>20138822</v>
      </c>
      <c r="H63" s="169">
        <f t="shared" ref="H63" si="139">IFERROR(G63/G69,"-")</f>
        <v>8.6146978815988783E-3</v>
      </c>
      <c r="I63" s="170">
        <v>49</v>
      </c>
      <c r="J63" s="10">
        <f t="shared" ref="J63" si="140">IFERROR(I63/D59,"-")</f>
        <v>3.5960663437545866E-3</v>
      </c>
      <c r="K63" s="46">
        <f t="shared" si="0"/>
        <v>410996.36734693876</v>
      </c>
      <c r="L63" s="17"/>
      <c r="N63" s="240"/>
      <c r="O63" s="240"/>
      <c r="P63" s="238"/>
      <c r="Q63" s="112" t="s">
        <v>75</v>
      </c>
      <c r="R63" s="61" t="s">
        <v>76</v>
      </c>
      <c r="S63" s="67">
        <v>23465335</v>
      </c>
      <c r="T63" s="12">
        <v>1.1364974155640377E-2</v>
      </c>
      <c r="U63" s="44">
        <v>46</v>
      </c>
      <c r="V63" s="12">
        <v>3.4630731009561095E-3</v>
      </c>
      <c r="W63" s="44">
        <v>510115.97826086957</v>
      </c>
      <c r="X63" s="51">
        <v>60</v>
      </c>
      <c r="Y63" s="21" t="s">
        <v>44</v>
      </c>
      <c r="Z63" s="57">
        <f t="shared" si="1"/>
        <v>0.16319650538145067</v>
      </c>
      <c r="AA63" s="57">
        <f t="shared" si="2"/>
        <v>0.1664253053819891</v>
      </c>
      <c r="AB63" s="58">
        <f t="shared" si="3"/>
        <v>-0.30000000000000027</v>
      </c>
      <c r="AC63" s="57">
        <f t="shared" si="4"/>
        <v>6.4076278130649283E-2</v>
      </c>
      <c r="AD63" s="57">
        <f t="shared" si="5"/>
        <v>6.6795196943728416E-2</v>
      </c>
      <c r="AE63" s="58">
        <f t="shared" si="6"/>
        <v>-0.30000000000000027</v>
      </c>
      <c r="AF63" s="57">
        <f t="shared" si="7"/>
        <v>0.16736509143057704</v>
      </c>
      <c r="AG63" s="57">
        <f t="shared" si="8"/>
        <v>0.13958208989990342</v>
      </c>
      <c r="AH63" s="58">
        <f t="shared" si="9"/>
        <v>2.6999999999999997</v>
      </c>
      <c r="AI63" s="57">
        <f t="shared" si="10"/>
        <v>8.2331826813786674E-2</v>
      </c>
      <c r="AJ63" s="57">
        <f t="shared" si="11"/>
        <v>8.6035040178152916E-2</v>
      </c>
      <c r="AK63" s="58">
        <f t="shared" si="12"/>
        <v>-0.39999999999999897</v>
      </c>
      <c r="AL63" s="57">
        <f t="shared" si="13"/>
        <v>2.3308929426322237E-2</v>
      </c>
      <c r="AM63" s="57">
        <f t="shared" si="14"/>
        <v>1.6902829288594181E-2</v>
      </c>
      <c r="AN63" s="58">
        <f t="shared" si="15"/>
        <v>0.59999999999999987</v>
      </c>
      <c r="AO63" s="57">
        <f t="shared" si="16"/>
        <v>4.7348851188853444E-2</v>
      </c>
      <c r="AP63" s="57">
        <f t="shared" si="17"/>
        <v>4.5012715492411134E-2</v>
      </c>
      <c r="AQ63" s="58">
        <f t="shared" si="18"/>
        <v>0.20000000000000018</v>
      </c>
      <c r="AR63" s="57">
        <f t="shared" si="19"/>
        <v>0.15521336249359316</v>
      </c>
      <c r="AS63" s="57">
        <f t="shared" si="20"/>
        <v>0.16331812505462023</v>
      </c>
      <c r="AT63" s="58">
        <f t="shared" si="21"/>
        <v>-0.80000000000000071</v>
      </c>
      <c r="AU63" s="57">
        <f t="shared" si="22"/>
        <v>1.0640563462806485E-3</v>
      </c>
      <c r="AV63" s="57">
        <f t="shared" si="23"/>
        <v>1.7330778133293042E-4</v>
      </c>
      <c r="AW63" s="58">
        <f t="shared" si="24"/>
        <v>0.1</v>
      </c>
      <c r="AX63" s="57">
        <f t="shared" si="25"/>
        <v>2.6490224717276384E-2</v>
      </c>
      <c r="AY63" s="57">
        <f t="shared" si="26"/>
        <v>1.7722015394062519E-2</v>
      </c>
      <c r="AZ63" s="58">
        <f t="shared" si="27"/>
        <v>0.8</v>
      </c>
      <c r="BA63" s="57">
        <f t="shared" si="28"/>
        <v>0.26960487407121048</v>
      </c>
      <c r="BB63" s="57">
        <f t="shared" si="29"/>
        <v>0.29803337458520512</v>
      </c>
      <c r="BC63" s="58">
        <f t="shared" si="30"/>
        <v>-2.7999999999999972</v>
      </c>
      <c r="BE63" s="57">
        <f t="shared" si="31"/>
        <v>0.17684201570938243</v>
      </c>
      <c r="BF63" s="57">
        <f t="shared" si="32"/>
        <v>0.18033776271426594</v>
      </c>
      <c r="BG63" s="58">
        <f t="shared" si="33"/>
        <v>-0.30000000000000027</v>
      </c>
      <c r="BH63" s="57">
        <f t="shared" si="34"/>
        <v>8.1073621217677402E-2</v>
      </c>
      <c r="BI63" s="57">
        <f t="shared" si="35"/>
        <v>7.9859713242912564E-2</v>
      </c>
      <c r="BJ63" s="58">
        <f t="shared" si="36"/>
        <v>0.10000000000000009</v>
      </c>
      <c r="BK63" s="57">
        <f t="shared" si="37"/>
        <v>0.15636188168833842</v>
      </c>
      <c r="BL63" s="57">
        <f t="shared" si="38"/>
        <v>0.13688745242690861</v>
      </c>
      <c r="BM63" s="58">
        <f t="shared" si="39"/>
        <v>1.899999999999999</v>
      </c>
      <c r="BN63" s="57">
        <f t="shared" si="40"/>
        <v>0.10109473300292811</v>
      </c>
      <c r="BO63" s="57">
        <f t="shared" si="41"/>
        <v>0.10365059814629948</v>
      </c>
      <c r="BP63" s="58">
        <f t="shared" si="42"/>
        <v>-0.29999999999999888</v>
      </c>
      <c r="BQ63" s="57">
        <f t="shared" si="43"/>
        <v>1.2224141284250343E-2</v>
      </c>
      <c r="BR63" s="57">
        <f t="shared" si="44"/>
        <v>1.0715097983587565E-2</v>
      </c>
      <c r="BS63" s="58">
        <f t="shared" si="45"/>
        <v>0.10000000000000009</v>
      </c>
      <c r="BT63" s="57">
        <f t="shared" si="46"/>
        <v>4.1363705372950824E-2</v>
      </c>
      <c r="BU63" s="57">
        <f t="shared" si="47"/>
        <v>4.2860796756360946E-2</v>
      </c>
      <c r="BV63" s="58">
        <f t="shared" si="48"/>
        <v>-0.19999999999999948</v>
      </c>
      <c r="BW63" s="57">
        <f t="shared" si="49"/>
        <v>0.16263671402688881</v>
      </c>
      <c r="BX63" s="57">
        <f t="shared" si="50"/>
        <v>0.1651392645688585</v>
      </c>
      <c r="BY63" s="58">
        <f t="shared" si="51"/>
        <v>-0.20000000000000018</v>
      </c>
      <c r="BZ63" s="57">
        <f t="shared" si="52"/>
        <v>4.693293001112503E-4</v>
      </c>
      <c r="CA63" s="57">
        <f t="shared" si="53"/>
        <v>4.0598715210265384E-4</v>
      </c>
      <c r="CB63" s="58">
        <f t="shared" si="54"/>
        <v>0</v>
      </c>
      <c r="CC63" s="57">
        <f t="shared" si="55"/>
        <v>2.4678978586183391E-2</v>
      </c>
      <c r="CD63" s="57">
        <f t="shared" si="56"/>
        <v>2.616511192131412E-2</v>
      </c>
      <c r="CE63" s="58">
        <f t="shared" si="57"/>
        <v>-9.9999999999999742E-2</v>
      </c>
      <c r="CF63" s="57">
        <f t="shared" si="58"/>
        <v>0.24325487981128902</v>
      </c>
      <c r="CG63" s="57">
        <f t="shared" si="59"/>
        <v>0.2539782150873896</v>
      </c>
      <c r="CH63" s="58">
        <f t="shared" si="60"/>
        <v>-1.100000000000001</v>
      </c>
      <c r="CI63" s="52">
        <v>0</v>
      </c>
    </row>
    <row r="64" spans="2:87" ht="13.5" customHeight="1">
      <c r="B64" s="240"/>
      <c r="C64" s="240"/>
      <c r="D64" s="238"/>
      <c r="E64" s="113" t="s">
        <v>77</v>
      </c>
      <c r="F64" s="79" t="s">
        <v>78</v>
      </c>
      <c r="G64" s="168">
        <v>90293638</v>
      </c>
      <c r="H64" s="169">
        <f t="shared" ref="H64" si="141">IFERROR(G64/G69,"-")</f>
        <v>3.862452391706208E-2</v>
      </c>
      <c r="I64" s="170">
        <v>505</v>
      </c>
      <c r="J64" s="10">
        <f t="shared" ref="J64" si="142">IFERROR(I64/D59,"-")</f>
        <v>3.7061500073389111E-2</v>
      </c>
      <c r="K64" s="46">
        <f t="shared" si="0"/>
        <v>178799.28316831682</v>
      </c>
      <c r="L64" s="17"/>
      <c r="N64" s="240"/>
      <c r="O64" s="240"/>
      <c r="P64" s="238"/>
      <c r="Q64" s="112" t="s">
        <v>77</v>
      </c>
      <c r="R64" s="61" t="s">
        <v>78</v>
      </c>
      <c r="S64" s="67">
        <v>78178735</v>
      </c>
      <c r="T64" s="12">
        <v>3.7864334892114597E-2</v>
      </c>
      <c r="U64" s="44">
        <v>501</v>
      </c>
      <c r="V64" s="12">
        <v>3.7717383121282845E-2</v>
      </c>
      <c r="W64" s="44">
        <v>156045.37924151696</v>
      </c>
      <c r="X64" s="51">
        <v>61</v>
      </c>
      <c r="Y64" s="21" t="s">
        <v>16</v>
      </c>
      <c r="Z64" s="57">
        <f t="shared" si="1"/>
        <v>0.167117483995917</v>
      </c>
      <c r="AA64" s="57">
        <f t="shared" si="2"/>
        <v>0.18027833577566724</v>
      </c>
      <c r="AB64" s="58">
        <f t="shared" si="3"/>
        <v>-1.2999999999999985</v>
      </c>
      <c r="AC64" s="57">
        <f t="shared" si="4"/>
        <v>6.9081387929640026E-2</v>
      </c>
      <c r="AD64" s="57">
        <f t="shared" si="5"/>
        <v>7.1919384651862248E-2</v>
      </c>
      <c r="AE64" s="58">
        <f t="shared" si="6"/>
        <v>-0.29999999999999888</v>
      </c>
      <c r="AF64" s="57">
        <f t="shared" si="7"/>
        <v>0.13907628138321804</v>
      </c>
      <c r="AG64" s="57">
        <f t="shared" si="8"/>
        <v>0.12868654804939608</v>
      </c>
      <c r="AH64" s="58">
        <f t="shared" si="9"/>
        <v>1.0000000000000009</v>
      </c>
      <c r="AI64" s="57">
        <f t="shared" si="10"/>
        <v>0.11071930462546985</v>
      </c>
      <c r="AJ64" s="57">
        <f t="shared" si="11"/>
        <v>0.12445279978424863</v>
      </c>
      <c r="AK64" s="58">
        <f t="shared" si="12"/>
        <v>-1.2999999999999998</v>
      </c>
      <c r="AL64" s="57">
        <f t="shared" si="13"/>
        <v>6.9224761705804442E-3</v>
      </c>
      <c r="AM64" s="57">
        <f t="shared" si="14"/>
        <v>1.2828468906118658E-2</v>
      </c>
      <c r="AN64" s="58">
        <f t="shared" si="15"/>
        <v>-0.6</v>
      </c>
      <c r="AO64" s="57">
        <f t="shared" si="16"/>
        <v>5.4033324136773447E-2</v>
      </c>
      <c r="AP64" s="57">
        <f t="shared" si="17"/>
        <v>3.4135934444767098E-2</v>
      </c>
      <c r="AQ64" s="58">
        <f t="shared" si="18"/>
        <v>1.9999999999999998</v>
      </c>
      <c r="AR64" s="57">
        <f t="shared" si="19"/>
        <v>0.1717942929231932</v>
      </c>
      <c r="AS64" s="57">
        <f t="shared" si="20"/>
        <v>0.15699598648576168</v>
      </c>
      <c r="AT64" s="58">
        <f t="shared" si="21"/>
        <v>1.4999999999999987</v>
      </c>
      <c r="AU64" s="57">
        <f t="shared" si="22"/>
        <v>1.3854026877189286E-4</v>
      </c>
      <c r="AV64" s="57">
        <f t="shared" si="23"/>
        <v>9.7353863194608254E-5</v>
      </c>
      <c r="AW64" s="58">
        <f t="shared" si="24"/>
        <v>0</v>
      </c>
      <c r="AX64" s="57">
        <f t="shared" si="25"/>
        <v>2.9705438334160741E-2</v>
      </c>
      <c r="AY64" s="57">
        <f t="shared" si="26"/>
        <v>2.6196209721621441E-2</v>
      </c>
      <c r="AZ64" s="58">
        <f t="shared" si="27"/>
        <v>0.4</v>
      </c>
      <c r="BA64" s="57">
        <f t="shared" si="28"/>
        <v>0.25141147023227534</v>
      </c>
      <c r="BB64" s="57">
        <f t="shared" si="29"/>
        <v>0.26440897831736232</v>
      </c>
      <c r="BC64" s="58">
        <f t="shared" si="30"/>
        <v>-1.3000000000000012</v>
      </c>
      <c r="BE64" s="57">
        <f t="shared" si="31"/>
        <v>0.17684201570938243</v>
      </c>
      <c r="BF64" s="57">
        <f t="shared" si="32"/>
        <v>0.18033776271426594</v>
      </c>
      <c r="BG64" s="58">
        <f t="shared" si="33"/>
        <v>-0.30000000000000027</v>
      </c>
      <c r="BH64" s="57">
        <f t="shared" si="34"/>
        <v>8.1073621217677402E-2</v>
      </c>
      <c r="BI64" s="57">
        <f t="shared" si="35"/>
        <v>7.9859713242912564E-2</v>
      </c>
      <c r="BJ64" s="58">
        <f t="shared" si="36"/>
        <v>0.10000000000000009</v>
      </c>
      <c r="BK64" s="57">
        <f t="shared" si="37"/>
        <v>0.15636188168833842</v>
      </c>
      <c r="BL64" s="57">
        <f t="shared" si="38"/>
        <v>0.13688745242690861</v>
      </c>
      <c r="BM64" s="58">
        <f t="shared" si="39"/>
        <v>1.899999999999999</v>
      </c>
      <c r="BN64" s="57">
        <f t="shared" si="40"/>
        <v>0.10109473300292811</v>
      </c>
      <c r="BO64" s="57">
        <f t="shared" si="41"/>
        <v>0.10365059814629948</v>
      </c>
      <c r="BP64" s="58">
        <f t="shared" si="42"/>
        <v>-0.29999999999999888</v>
      </c>
      <c r="BQ64" s="57">
        <f t="shared" si="43"/>
        <v>1.2224141284250343E-2</v>
      </c>
      <c r="BR64" s="57">
        <f t="shared" si="44"/>
        <v>1.0715097983587565E-2</v>
      </c>
      <c r="BS64" s="58">
        <f t="shared" si="45"/>
        <v>0.10000000000000009</v>
      </c>
      <c r="BT64" s="57">
        <f t="shared" si="46"/>
        <v>4.1363705372950824E-2</v>
      </c>
      <c r="BU64" s="57">
        <f t="shared" si="47"/>
        <v>4.2860796756360946E-2</v>
      </c>
      <c r="BV64" s="58">
        <f t="shared" si="48"/>
        <v>-0.19999999999999948</v>
      </c>
      <c r="BW64" s="57">
        <f t="shared" si="49"/>
        <v>0.16263671402688881</v>
      </c>
      <c r="BX64" s="57">
        <f t="shared" si="50"/>
        <v>0.1651392645688585</v>
      </c>
      <c r="BY64" s="58">
        <f t="shared" si="51"/>
        <v>-0.20000000000000018</v>
      </c>
      <c r="BZ64" s="57">
        <f t="shared" si="52"/>
        <v>4.693293001112503E-4</v>
      </c>
      <c r="CA64" s="57">
        <f t="shared" si="53"/>
        <v>4.0598715210265384E-4</v>
      </c>
      <c r="CB64" s="58">
        <f t="shared" si="54"/>
        <v>0</v>
      </c>
      <c r="CC64" s="57">
        <f t="shared" si="55"/>
        <v>2.4678978586183391E-2</v>
      </c>
      <c r="CD64" s="57">
        <f t="shared" si="56"/>
        <v>2.616511192131412E-2</v>
      </c>
      <c r="CE64" s="58">
        <f t="shared" si="57"/>
        <v>-9.9999999999999742E-2</v>
      </c>
      <c r="CF64" s="57">
        <f t="shared" si="58"/>
        <v>0.24325487981128902</v>
      </c>
      <c r="CG64" s="57">
        <f t="shared" si="59"/>
        <v>0.2539782150873896</v>
      </c>
      <c r="CH64" s="58">
        <f t="shared" si="60"/>
        <v>-1.100000000000001</v>
      </c>
      <c r="CI64" s="52">
        <v>0</v>
      </c>
    </row>
    <row r="65" spans="2:87" ht="13.5" customHeight="1">
      <c r="B65" s="240"/>
      <c r="C65" s="240"/>
      <c r="D65" s="238"/>
      <c r="E65" s="113" t="s">
        <v>79</v>
      </c>
      <c r="F65" s="79" t="s">
        <v>80</v>
      </c>
      <c r="G65" s="168">
        <v>409704945</v>
      </c>
      <c r="H65" s="169">
        <f t="shared" ref="H65" si="143">IFERROR(G65/G69,"-")</f>
        <v>0.17525773462678626</v>
      </c>
      <c r="I65" s="170">
        <v>2364</v>
      </c>
      <c r="J65" s="10">
        <f t="shared" ref="J65" si="144">IFERROR(I65/D59,"-")</f>
        <v>0.17349185380889476</v>
      </c>
      <c r="K65" s="46">
        <f t="shared" si="0"/>
        <v>173310.04441624365</v>
      </c>
      <c r="L65" s="17"/>
      <c r="N65" s="240"/>
      <c r="O65" s="240"/>
      <c r="P65" s="238"/>
      <c r="Q65" s="112" t="s">
        <v>79</v>
      </c>
      <c r="R65" s="61" t="s">
        <v>80</v>
      </c>
      <c r="S65" s="67">
        <v>356905121</v>
      </c>
      <c r="T65" s="12">
        <v>0.17285998585490903</v>
      </c>
      <c r="U65" s="44">
        <v>2344</v>
      </c>
      <c r="V65" s="12">
        <v>0.17646615975306784</v>
      </c>
      <c r="W65" s="44">
        <v>152263.27687713312</v>
      </c>
      <c r="X65" s="51">
        <v>62</v>
      </c>
      <c r="Y65" s="21" t="s">
        <v>17</v>
      </c>
      <c r="Z65" s="57">
        <f t="shared" si="1"/>
        <v>0.18144385764171761</v>
      </c>
      <c r="AA65" s="57">
        <f t="shared" si="2"/>
        <v>0.19068660657411118</v>
      </c>
      <c r="AB65" s="58">
        <f t="shared" si="3"/>
        <v>-1.0000000000000009</v>
      </c>
      <c r="AC65" s="57">
        <f t="shared" si="4"/>
        <v>8.0654922120736938E-2</v>
      </c>
      <c r="AD65" s="57">
        <f t="shared" si="5"/>
        <v>8.3634886307161149E-2</v>
      </c>
      <c r="AE65" s="58">
        <f t="shared" si="6"/>
        <v>-0.30000000000000027</v>
      </c>
      <c r="AF65" s="57">
        <f t="shared" si="7"/>
        <v>0.14642180321496789</v>
      </c>
      <c r="AG65" s="57">
        <f t="shared" si="8"/>
        <v>0.13987063376734526</v>
      </c>
      <c r="AH65" s="58">
        <f t="shared" si="9"/>
        <v>0.59999999999999776</v>
      </c>
      <c r="AI65" s="57">
        <f t="shared" si="10"/>
        <v>8.3990997797208797E-2</v>
      </c>
      <c r="AJ65" s="57">
        <f t="shared" si="11"/>
        <v>8.9691502681009727E-2</v>
      </c>
      <c r="AK65" s="58">
        <f t="shared" si="12"/>
        <v>-0.5999999999999992</v>
      </c>
      <c r="AL65" s="57">
        <f t="shared" si="13"/>
        <v>1.0201566966280677E-2</v>
      </c>
      <c r="AM65" s="57">
        <f t="shared" si="14"/>
        <v>1.3537252599801574E-2</v>
      </c>
      <c r="AN65" s="58">
        <f t="shared" si="15"/>
        <v>-0.4</v>
      </c>
      <c r="AO65" s="57">
        <f t="shared" si="16"/>
        <v>5.1424105262773176E-2</v>
      </c>
      <c r="AP65" s="57">
        <f t="shared" si="17"/>
        <v>5.7987017908929205E-2</v>
      </c>
      <c r="AQ65" s="58">
        <f t="shared" si="18"/>
        <v>-0.70000000000000062</v>
      </c>
      <c r="AR65" s="57">
        <f t="shared" si="19"/>
        <v>0.16298743512699387</v>
      </c>
      <c r="AS65" s="57">
        <f t="shared" si="20"/>
        <v>0.13516132759556695</v>
      </c>
      <c r="AT65" s="58">
        <f t="shared" si="21"/>
        <v>2.8</v>
      </c>
      <c r="AU65" s="57">
        <f t="shared" si="22"/>
        <v>1.3394959216937746E-4</v>
      </c>
      <c r="AV65" s="57">
        <f t="shared" si="23"/>
        <v>2.3714349613232223E-4</v>
      </c>
      <c r="AW65" s="58">
        <f t="shared" si="24"/>
        <v>0</v>
      </c>
      <c r="AX65" s="57">
        <f t="shared" si="25"/>
        <v>1.743882398110061E-2</v>
      </c>
      <c r="AY65" s="57">
        <f t="shared" si="26"/>
        <v>9.8712204200511813E-3</v>
      </c>
      <c r="AZ65" s="58">
        <f t="shared" si="27"/>
        <v>0.70000000000000007</v>
      </c>
      <c r="BA65" s="57">
        <f t="shared" si="28"/>
        <v>0.26530253829605105</v>
      </c>
      <c r="BB65" s="57">
        <f t="shared" si="29"/>
        <v>0.27932240864989144</v>
      </c>
      <c r="BC65" s="58">
        <f t="shared" si="30"/>
        <v>-1.4000000000000012</v>
      </c>
      <c r="BE65" s="57">
        <f t="shared" si="31"/>
        <v>0.17684201570938243</v>
      </c>
      <c r="BF65" s="57">
        <f t="shared" si="32"/>
        <v>0.18033776271426594</v>
      </c>
      <c r="BG65" s="58">
        <f t="shared" si="33"/>
        <v>-0.30000000000000027</v>
      </c>
      <c r="BH65" s="57">
        <f t="shared" si="34"/>
        <v>8.1073621217677402E-2</v>
      </c>
      <c r="BI65" s="57">
        <f t="shared" si="35"/>
        <v>7.9859713242912564E-2</v>
      </c>
      <c r="BJ65" s="58">
        <f t="shared" si="36"/>
        <v>0.10000000000000009</v>
      </c>
      <c r="BK65" s="57">
        <f t="shared" si="37"/>
        <v>0.15636188168833842</v>
      </c>
      <c r="BL65" s="57">
        <f t="shared" si="38"/>
        <v>0.13688745242690861</v>
      </c>
      <c r="BM65" s="58">
        <f t="shared" si="39"/>
        <v>1.899999999999999</v>
      </c>
      <c r="BN65" s="57">
        <f t="shared" si="40"/>
        <v>0.10109473300292811</v>
      </c>
      <c r="BO65" s="57">
        <f t="shared" si="41"/>
        <v>0.10365059814629948</v>
      </c>
      <c r="BP65" s="58">
        <f t="shared" si="42"/>
        <v>-0.29999999999999888</v>
      </c>
      <c r="BQ65" s="57">
        <f t="shared" si="43"/>
        <v>1.2224141284250343E-2</v>
      </c>
      <c r="BR65" s="57">
        <f t="shared" si="44"/>
        <v>1.0715097983587565E-2</v>
      </c>
      <c r="BS65" s="58">
        <f t="shared" si="45"/>
        <v>0.10000000000000009</v>
      </c>
      <c r="BT65" s="57">
        <f t="shared" si="46"/>
        <v>4.1363705372950824E-2</v>
      </c>
      <c r="BU65" s="57">
        <f t="shared" si="47"/>
        <v>4.2860796756360946E-2</v>
      </c>
      <c r="BV65" s="58">
        <f t="shared" si="48"/>
        <v>-0.19999999999999948</v>
      </c>
      <c r="BW65" s="57">
        <f t="shared" si="49"/>
        <v>0.16263671402688881</v>
      </c>
      <c r="BX65" s="57">
        <f t="shared" si="50"/>
        <v>0.1651392645688585</v>
      </c>
      <c r="BY65" s="58">
        <f t="shared" si="51"/>
        <v>-0.20000000000000018</v>
      </c>
      <c r="BZ65" s="57">
        <f t="shared" si="52"/>
        <v>4.693293001112503E-4</v>
      </c>
      <c r="CA65" s="57">
        <f t="shared" si="53"/>
        <v>4.0598715210265384E-4</v>
      </c>
      <c r="CB65" s="58">
        <f t="shared" si="54"/>
        <v>0</v>
      </c>
      <c r="CC65" s="57">
        <f t="shared" si="55"/>
        <v>2.4678978586183391E-2</v>
      </c>
      <c r="CD65" s="57">
        <f t="shared" si="56"/>
        <v>2.616511192131412E-2</v>
      </c>
      <c r="CE65" s="58">
        <f t="shared" si="57"/>
        <v>-9.9999999999999742E-2</v>
      </c>
      <c r="CF65" s="57">
        <f t="shared" si="58"/>
        <v>0.24325487981128902</v>
      </c>
      <c r="CG65" s="57">
        <f t="shared" si="59"/>
        <v>0.2539782150873896</v>
      </c>
      <c r="CH65" s="58">
        <f t="shared" si="60"/>
        <v>-1.100000000000001</v>
      </c>
      <c r="CI65" s="52">
        <v>0</v>
      </c>
    </row>
    <row r="66" spans="2:87" ht="13.5" customHeight="1">
      <c r="B66" s="240"/>
      <c r="C66" s="240"/>
      <c r="D66" s="238"/>
      <c r="E66" s="113" t="s">
        <v>81</v>
      </c>
      <c r="F66" s="79" t="s">
        <v>82</v>
      </c>
      <c r="G66" s="168">
        <v>538090</v>
      </c>
      <c r="H66" s="169">
        <f t="shared" ref="H66" si="145">IFERROR(G66/G69,"-")</f>
        <v>2.3017646131981008E-4</v>
      </c>
      <c r="I66" s="170">
        <v>47</v>
      </c>
      <c r="J66" s="10">
        <f t="shared" ref="J66" si="146">IFERROR(I66/D59,"-")</f>
        <v>3.4492881256421547E-3</v>
      </c>
      <c r="K66" s="46">
        <f t="shared" si="0"/>
        <v>11448.723404255319</v>
      </c>
      <c r="L66" s="17"/>
      <c r="N66" s="240"/>
      <c r="O66" s="240"/>
      <c r="P66" s="238"/>
      <c r="Q66" s="112" t="s">
        <v>81</v>
      </c>
      <c r="R66" s="61" t="s">
        <v>82</v>
      </c>
      <c r="S66" s="67">
        <v>782646</v>
      </c>
      <c r="T66" s="12">
        <v>3.7905921918503693E-4</v>
      </c>
      <c r="U66" s="44">
        <v>44</v>
      </c>
      <c r="V66" s="12">
        <v>3.3125047052623654E-3</v>
      </c>
      <c r="W66" s="44">
        <v>17787.409090909092</v>
      </c>
      <c r="X66" s="51">
        <v>63</v>
      </c>
      <c r="Y66" s="21" t="s">
        <v>26</v>
      </c>
      <c r="Z66" s="57">
        <f t="shared" si="1"/>
        <v>0.18402008481019827</v>
      </c>
      <c r="AA66" s="57">
        <f t="shared" si="2"/>
        <v>0.17773809055046308</v>
      </c>
      <c r="AB66" s="58">
        <f t="shared" si="3"/>
        <v>0.60000000000000053</v>
      </c>
      <c r="AC66" s="57">
        <f t="shared" si="4"/>
        <v>7.8313657973154149E-2</v>
      </c>
      <c r="AD66" s="57">
        <f t="shared" si="5"/>
        <v>7.9513905151912756E-2</v>
      </c>
      <c r="AE66" s="58">
        <f t="shared" si="6"/>
        <v>-0.20000000000000018</v>
      </c>
      <c r="AF66" s="57">
        <f t="shared" si="7"/>
        <v>0.16062137730312362</v>
      </c>
      <c r="AG66" s="57">
        <f t="shared" si="8"/>
        <v>0.14133275006179077</v>
      </c>
      <c r="AH66" s="58">
        <f t="shared" si="9"/>
        <v>2.0000000000000018</v>
      </c>
      <c r="AI66" s="57">
        <f t="shared" si="10"/>
        <v>8.2232699977744142E-2</v>
      </c>
      <c r="AJ66" s="57">
        <f t="shared" si="11"/>
        <v>8.3424170796013816E-2</v>
      </c>
      <c r="AK66" s="58">
        <f t="shared" si="12"/>
        <v>-0.10000000000000009</v>
      </c>
      <c r="AL66" s="57">
        <f t="shared" si="13"/>
        <v>1.2157989698232119E-2</v>
      </c>
      <c r="AM66" s="57">
        <f t="shared" si="14"/>
        <v>6.0130736206948261E-3</v>
      </c>
      <c r="AN66" s="58">
        <f t="shared" si="15"/>
        <v>0.6</v>
      </c>
      <c r="AO66" s="57">
        <f t="shared" si="16"/>
        <v>4.3446805459372441E-2</v>
      </c>
      <c r="AP66" s="57">
        <f t="shared" si="17"/>
        <v>4.6083402322552064E-2</v>
      </c>
      <c r="AQ66" s="58">
        <f t="shared" si="18"/>
        <v>-0.30000000000000027</v>
      </c>
      <c r="AR66" s="57">
        <f t="shared" si="19"/>
        <v>0.17128225740081801</v>
      </c>
      <c r="AS66" s="57">
        <f t="shared" si="20"/>
        <v>0.17983027645151911</v>
      </c>
      <c r="AT66" s="58">
        <f t="shared" si="21"/>
        <v>-0.89999999999999802</v>
      </c>
      <c r="AU66" s="57">
        <f t="shared" si="22"/>
        <v>4.8950270486750169E-5</v>
      </c>
      <c r="AV66" s="57">
        <f t="shared" si="23"/>
        <v>1.0581256680983794E-4</v>
      </c>
      <c r="AW66" s="58">
        <f t="shared" si="24"/>
        <v>0</v>
      </c>
      <c r="AX66" s="57">
        <f t="shared" si="25"/>
        <v>1.8330296362170304E-2</v>
      </c>
      <c r="AY66" s="57">
        <f t="shared" si="26"/>
        <v>2.8324578832968652E-2</v>
      </c>
      <c r="AZ66" s="58">
        <f t="shared" si="27"/>
        <v>-1.0000000000000002</v>
      </c>
      <c r="BA66" s="57">
        <f t="shared" si="28"/>
        <v>0.24954588074470022</v>
      </c>
      <c r="BB66" s="57">
        <f t="shared" si="29"/>
        <v>0.25763393964527509</v>
      </c>
      <c r="BC66" s="58">
        <f t="shared" si="30"/>
        <v>-0.80000000000000071</v>
      </c>
      <c r="BE66" s="57">
        <f t="shared" si="31"/>
        <v>0.17684201570938243</v>
      </c>
      <c r="BF66" s="57">
        <f t="shared" si="32"/>
        <v>0.18033776271426594</v>
      </c>
      <c r="BG66" s="58">
        <f t="shared" si="33"/>
        <v>-0.30000000000000027</v>
      </c>
      <c r="BH66" s="57">
        <f t="shared" si="34"/>
        <v>8.1073621217677402E-2</v>
      </c>
      <c r="BI66" s="57">
        <f t="shared" si="35"/>
        <v>7.9859713242912564E-2</v>
      </c>
      <c r="BJ66" s="58">
        <f t="shared" si="36"/>
        <v>0.10000000000000009</v>
      </c>
      <c r="BK66" s="57">
        <f t="shared" si="37"/>
        <v>0.15636188168833842</v>
      </c>
      <c r="BL66" s="57">
        <f t="shared" si="38"/>
        <v>0.13688745242690861</v>
      </c>
      <c r="BM66" s="58">
        <f t="shared" si="39"/>
        <v>1.899999999999999</v>
      </c>
      <c r="BN66" s="57">
        <f t="shared" si="40"/>
        <v>0.10109473300292811</v>
      </c>
      <c r="BO66" s="57">
        <f t="shared" si="41"/>
        <v>0.10365059814629948</v>
      </c>
      <c r="BP66" s="58">
        <f t="shared" si="42"/>
        <v>-0.29999999999999888</v>
      </c>
      <c r="BQ66" s="57">
        <f t="shared" si="43"/>
        <v>1.2224141284250343E-2</v>
      </c>
      <c r="BR66" s="57">
        <f t="shared" si="44"/>
        <v>1.0715097983587565E-2</v>
      </c>
      <c r="BS66" s="58">
        <f t="shared" si="45"/>
        <v>0.10000000000000009</v>
      </c>
      <c r="BT66" s="57">
        <f t="shared" si="46"/>
        <v>4.1363705372950824E-2</v>
      </c>
      <c r="BU66" s="57">
        <f t="shared" si="47"/>
        <v>4.2860796756360946E-2</v>
      </c>
      <c r="BV66" s="58">
        <f t="shared" si="48"/>
        <v>-0.19999999999999948</v>
      </c>
      <c r="BW66" s="57">
        <f t="shared" si="49"/>
        <v>0.16263671402688881</v>
      </c>
      <c r="BX66" s="57">
        <f t="shared" si="50"/>
        <v>0.1651392645688585</v>
      </c>
      <c r="BY66" s="58">
        <f t="shared" si="51"/>
        <v>-0.20000000000000018</v>
      </c>
      <c r="BZ66" s="57">
        <f t="shared" si="52"/>
        <v>4.693293001112503E-4</v>
      </c>
      <c r="CA66" s="57">
        <f t="shared" si="53"/>
        <v>4.0598715210265384E-4</v>
      </c>
      <c r="CB66" s="58">
        <f t="shared" si="54"/>
        <v>0</v>
      </c>
      <c r="CC66" s="57">
        <f t="shared" si="55"/>
        <v>2.4678978586183391E-2</v>
      </c>
      <c r="CD66" s="57">
        <f t="shared" si="56"/>
        <v>2.616511192131412E-2</v>
      </c>
      <c r="CE66" s="58">
        <f t="shared" si="57"/>
        <v>-9.9999999999999742E-2</v>
      </c>
      <c r="CF66" s="57">
        <f t="shared" si="58"/>
        <v>0.24325487981128902</v>
      </c>
      <c r="CG66" s="57">
        <f t="shared" si="59"/>
        <v>0.2539782150873896</v>
      </c>
      <c r="CH66" s="58">
        <f t="shared" si="60"/>
        <v>-1.100000000000001</v>
      </c>
      <c r="CI66" s="52">
        <v>0</v>
      </c>
    </row>
    <row r="67" spans="2:87" ht="13.5" customHeight="1">
      <c r="B67" s="240"/>
      <c r="C67" s="240"/>
      <c r="D67" s="238"/>
      <c r="E67" s="113" t="s">
        <v>83</v>
      </c>
      <c r="F67" s="79" t="s">
        <v>84</v>
      </c>
      <c r="G67" s="168">
        <v>55702134</v>
      </c>
      <c r="H67" s="169">
        <f t="shared" ref="H67" si="147">IFERROR(G67/G69,"-")</f>
        <v>2.3827463978297082E-2</v>
      </c>
      <c r="I67" s="170">
        <v>1299</v>
      </c>
      <c r="J67" s="10">
        <f t="shared" ref="J67" si="148">IFERROR(I67/D59,"-")</f>
        <v>9.5332452664024653E-2</v>
      </c>
      <c r="K67" s="46">
        <f t="shared" si="0"/>
        <v>42880.780600461891</v>
      </c>
      <c r="L67" s="17"/>
      <c r="N67" s="240"/>
      <c r="O67" s="240"/>
      <c r="P67" s="238"/>
      <c r="Q67" s="112" t="s">
        <v>83</v>
      </c>
      <c r="R67" s="61" t="s">
        <v>84</v>
      </c>
      <c r="S67" s="67">
        <v>51928977</v>
      </c>
      <c r="T67" s="12">
        <v>2.51507801415937E-2</v>
      </c>
      <c r="U67" s="44">
        <v>1281</v>
      </c>
      <c r="V67" s="12">
        <v>9.643905744184296E-2</v>
      </c>
      <c r="W67" s="44">
        <v>40537.843091334893</v>
      </c>
      <c r="X67" s="51">
        <v>64</v>
      </c>
      <c r="Y67" s="21" t="s">
        <v>45</v>
      </c>
      <c r="Z67" s="57">
        <f t="shared" si="1"/>
        <v>0.17671150321258225</v>
      </c>
      <c r="AA67" s="57">
        <f t="shared" si="2"/>
        <v>0.17678344964027701</v>
      </c>
      <c r="AB67" s="58">
        <f t="shared" si="3"/>
        <v>0</v>
      </c>
      <c r="AC67" s="57">
        <f t="shared" si="4"/>
        <v>7.036668578334794E-2</v>
      </c>
      <c r="AD67" s="57">
        <f t="shared" si="5"/>
        <v>7.1686678136827386E-2</v>
      </c>
      <c r="AE67" s="58">
        <f t="shared" si="6"/>
        <v>-0.19999999999999879</v>
      </c>
      <c r="AF67" s="57">
        <f t="shared" si="7"/>
        <v>0.15355398170571835</v>
      </c>
      <c r="AG67" s="57">
        <f t="shared" si="8"/>
        <v>0.12845808234884146</v>
      </c>
      <c r="AH67" s="58">
        <f t="shared" si="9"/>
        <v>2.5999999999999996</v>
      </c>
      <c r="AI67" s="57">
        <f t="shared" si="10"/>
        <v>0.10178945795806971</v>
      </c>
      <c r="AJ67" s="57">
        <f t="shared" si="11"/>
        <v>0.11414947010622889</v>
      </c>
      <c r="AK67" s="58">
        <f t="shared" si="12"/>
        <v>-1.2000000000000011</v>
      </c>
      <c r="AL67" s="57">
        <f t="shared" si="13"/>
        <v>3.0068122061552632E-3</v>
      </c>
      <c r="AM67" s="57">
        <f t="shared" si="14"/>
        <v>1.2753446642206663E-2</v>
      </c>
      <c r="AN67" s="58">
        <f t="shared" si="15"/>
        <v>-0.99999999999999989</v>
      </c>
      <c r="AO67" s="57">
        <f t="shared" si="16"/>
        <v>3.7066413920569086E-2</v>
      </c>
      <c r="AP67" s="57">
        <f t="shared" si="17"/>
        <v>4.5561608961678858E-2</v>
      </c>
      <c r="AQ67" s="58">
        <f t="shared" si="18"/>
        <v>-0.90000000000000013</v>
      </c>
      <c r="AR67" s="57">
        <f t="shared" si="19"/>
        <v>0.16007132637735894</v>
      </c>
      <c r="AS67" s="57">
        <f t="shared" si="20"/>
        <v>0.1515358213908328</v>
      </c>
      <c r="AT67" s="58">
        <f t="shared" si="21"/>
        <v>0.80000000000000071</v>
      </c>
      <c r="AU67" s="57">
        <f t="shared" si="22"/>
        <v>3.6682715936588671E-4</v>
      </c>
      <c r="AV67" s="57">
        <f t="shared" si="23"/>
        <v>4.7754649841661513E-4</v>
      </c>
      <c r="AW67" s="58">
        <f t="shared" si="24"/>
        <v>0</v>
      </c>
      <c r="AX67" s="57">
        <f t="shared" si="25"/>
        <v>1.4626295005770753E-2</v>
      </c>
      <c r="AY67" s="57">
        <f t="shared" si="26"/>
        <v>2.5944059484596139E-2</v>
      </c>
      <c r="AZ67" s="58">
        <f t="shared" si="27"/>
        <v>-1.0999999999999999</v>
      </c>
      <c r="BA67" s="57">
        <f t="shared" si="28"/>
        <v>0.28244069667106181</v>
      </c>
      <c r="BB67" s="57">
        <f t="shared" si="29"/>
        <v>0.27264983679009419</v>
      </c>
      <c r="BC67" s="58">
        <f t="shared" si="30"/>
        <v>0.89999999999999525</v>
      </c>
      <c r="BE67" s="57">
        <f t="shared" si="31"/>
        <v>0.17684201570938243</v>
      </c>
      <c r="BF67" s="57">
        <f t="shared" si="32"/>
        <v>0.18033776271426594</v>
      </c>
      <c r="BG67" s="58">
        <f t="shared" si="33"/>
        <v>-0.30000000000000027</v>
      </c>
      <c r="BH67" s="57">
        <f t="shared" si="34"/>
        <v>8.1073621217677402E-2</v>
      </c>
      <c r="BI67" s="57">
        <f t="shared" si="35"/>
        <v>7.9859713242912564E-2</v>
      </c>
      <c r="BJ67" s="58">
        <f t="shared" si="36"/>
        <v>0.10000000000000009</v>
      </c>
      <c r="BK67" s="57">
        <f t="shared" si="37"/>
        <v>0.15636188168833842</v>
      </c>
      <c r="BL67" s="57">
        <f t="shared" si="38"/>
        <v>0.13688745242690861</v>
      </c>
      <c r="BM67" s="58">
        <f t="shared" si="39"/>
        <v>1.899999999999999</v>
      </c>
      <c r="BN67" s="57">
        <f t="shared" si="40"/>
        <v>0.10109473300292811</v>
      </c>
      <c r="BO67" s="57">
        <f t="shared" si="41"/>
        <v>0.10365059814629948</v>
      </c>
      <c r="BP67" s="58">
        <f t="shared" si="42"/>
        <v>-0.29999999999999888</v>
      </c>
      <c r="BQ67" s="57">
        <f t="shared" si="43"/>
        <v>1.2224141284250343E-2</v>
      </c>
      <c r="BR67" s="57">
        <f t="shared" si="44"/>
        <v>1.0715097983587565E-2</v>
      </c>
      <c r="BS67" s="58">
        <f t="shared" si="45"/>
        <v>0.10000000000000009</v>
      </c>
      <c r="BT67" s="57">
        <f t="shared" si="46"/>
        <v>4.1363705372950824E-2</v>
      </c>
      <c r="BU67" s="57">
        <f t="shared" si="47"/>
        <v>4.2860796756360946E-2</v>
      </c>
      <c r="BV67" s="58">
        <f t="shared" si="48"/>
        <v>-0.19999999999999948</v>
      </c>
      <c r="BW67" s="57">
        <f t="shared" si="49"/>
        <v>0.16263671402688881</v>
      </c>
      <c r="BX67" s="57">
        <f t="shared" si="50"/>
        <v>0.1651392645688585</v>
      </c>
      <c r="BY67" s="58">
        <f t="shared" si="51"/>
        <v>-0.20000000000000018</v>
      </c>
      <c r="BZ67" s="57">
        <f t="shared" si="52"/>
        <v>4.693293001112503E-4</v>
      </c>
      <c r="CA67" s="57">
        <f t="shared" si="53"/>
        <v>4.0598715210265384E-4</v>
      </c>
      <c r="CB67" s="58">
        <f t="shared" si="54"/>
        <v>0</v>
      </c>
      <c r="CC67" s="57">
        <f t="shared" si="55"/>
        <v>2.4678978586183391E-2</v>
      </c>
      <c r="CD67" s="57">
        <f t="shared" si="56"/>
        <v>2.616511192131412E-2</v>
      </c>
      <c r="CE67" s="58">
        <f t="shared" si="57"/>
        <v>-9.9999999999999742E-2</v>
      </c>
      <c r="CF67" s="57">
        <f t="shared" si="58"/>
        <v>0.24325487981128902</v>
      </c>
      <c r="CG67" s="57">
        <f t="shared" si="59"/>
        <v>0.2539782150873896</v>
      </c>
      <c r="CH67" s="58">
        <f t="shared" si="60"/>
        <v>-1.100000000000001</v>
      </c>
      <c r="CI67" s="52">
        <v>0</v>
      </c>
    </row>
    <row r="68" spans="2:87" ht="13.5" customHeight="1">
      <c r="B68" s="240"/>
      <c r="C68" s="240"/>
      <c r="D68" s="238"/>
      <c r="E68" s="114" t="s">
        <v>85</v>
      </c>
      <c r="F68" s="80" t="s">
        <v>86</v>
      </c>
      <c r="G68" s="171">
        <v>626353186</v>
      </c>
      <c r="H68" s="172">
        <f t="shared" ref="H68" si="149">IFERROR(G68/G69,"-")</f>
        <v>0.26793242745612966</v>
      </c>
      <c r="I68" s="173">
        <v>1423</v>
      </c>
      <c r="J68" s="11">
        <f t="shared" ref="J68" si="150">IFERROR(I68/D59,"-")</f>
        <v>0.10443270218699545</v>
      </c>
      <c r="K68" s="47">
        <f t="shared" si="0"/>
        <v>440163.8692902319</v>
      </c>
      <c r="L68" s="17"/>
      <c r="N68" s="240"/>
      <c r="O68" s="240"/>
      <c r="P68" s="238"/>
      <c r="Q68" s="112" t="s">
        <v>85</v>
      </c>
      <c r="R68" s="61" t="s">
        <v>86</v>
      </c>
      <c r="S68" s="67">
        <v>564789016</v>
      </c>
      <c r="T68" s="12">
        <v>0.27354446762552337</v>
      </c>
      <c r="U68" s="44">
        <v>1296</v>
      </c>
      <c r="V68" s="12">
        <v>9.7568320409546036E-2</v>
      </c>
      <c r="W68" s="44">
        <v>435793.99382716051</v>
      </c>
      <c r="X68" s="51">
        <v>65</v>
      </c>
      <c r="Y68" s="21" t="s">
        <v>10</v>
      </c>
      <c r="Z68" s="57">
        <f t="shared" si="1"/>
        <v>0.16480417850300572</v>
      </c>
      <c r="AA68" s="57">
        <f t="shared" si="2"/>
        <v>0.15552659741024408</v>
      </c>
      <c r="AB68" s="58">
        <f t="shared" si="3"/>
        <v>0.9000000000000008</v>
      </c>
      <c r="AC68" s="57">
        <f t="shared" si="4"/>
        <v>8.1554106838739093E-2</v>
      </c>
      <c r="AD68" s="57">
        <f t="shared" si="5"/>
        <v>7.3185196556499341E-2</v>
      </c>
      <c r="AE68" s="58">
        <f t="shared" si="6"/>
        <v>0.9000000000000008</v>
      </c>
      <c r="AF68" s="57">
        <f t="shared" si="7"/>
        <v>0.15823707054335148</v>
      </c>
      <c r="AG68" s="57">
        <f t="shared" si="8"/>
        <v>0.12449135006876941</v>
      </c>
      <c r="AH68" s="58">
        <f t="shared" si="9"/>
        <v>3.4000000000000004</v>
      </c>
      <c r="AI68" s="57">
        <f t="shared" si="10"/>
        <v>7.2378369286736119E-2</v>
      </c>
      <c r="AJ68" s="57">
        <f t="shared" si="11"/>
        <v>8.6389962576784496E-2</v>
      </c>
      <c r="AK68" s="58">
        <f t="shared" si="12"/>
        <v>-1.4</v>
      </c>
      <c r="AL68" s="57">
        <f t="shared" si="13"/>
        <v>2.564362456983299E-2</v>
      </c>
      <c r="AM68" s="57">
        <f t="shared" si="14"/>
        <v>1.7876622777667422E-2</v>
      </c>
      <c r="AN68" s="58">
        <f t="shared" si="15"/>
        <v>0.8</v>
      </c>
      <c r="AO68" s="57">
        <f t="shared" si="16"/>
        <v>7.071890593959608E-2</v>
      </c>
      <c r="AP68" s="57">
        <f t="shared" si="17"/>
        <v>7.0875478928351734E-2</v>
      </c>
      <c r="AQ68" s="58">
        <f t="shared" si="18"/>
        <v>0</v>
      </c>
      <c r="AR68" s="57">
        <f t="shared" si="19"/>
        <v>0.16277609429969592</v>
      </c>
      <c r="AS68" s="57">
        <f t="shared" si="20"/>
        <v>0.20470578453452426</v>
      </c>
      <c r="AT68" s="58">
        <f t="shared" si="21"/>
        <v>-4.1999999999999984</v>
      </c>
      <c r="AU68" s="57">
        <f t="shared" si="22"/>
        <v>9.354526592482048E-5</v>
      </c>
      <c r="AV68" s="57">
        <f t="shared" si="23"/>
        <v>5.4516467649738749E-5</v>
      </c>
      <c r="AW68" s="58">
        <f t="shared" si="24"/>
        <v>0</v>
      </c>
      <c r="AX68" s="57">
        <f t="shared" si="25"/>
        <v>1.8411714069876534E-2</v>
      </c>
      <c r="AY68" s="57">
        <f t="shared" si="26"/>
        <v>2.0166787789153116E-2</v>
      </c>
      <c r="AZ68" s="58">
        <f t="shared" si="27"/>
        <v>-0.20000000000000018</v>
      </c>
      <c r="BA68" s="57">
        <f t="shared" si="28"/>
        <v>0.24538239068324125</v>
      </c>
      <c r="BB68" s="57">
        <f t="shared" si="29"/>
        <v>0.24672770289035642</v>
      </c>
      <c r="BC68" s="58">
        <f t="shared" si="30"/>
        <v>-0.20000000000000018</v>
      </c>
      <c r="BE68" s="57">
        <f t="shared" si="31"/>
        <v>0.17684201570938243</v>
      </c>
      <c r="BF68" s="57">
        <f t="shared" si="32"/>
        <v>0.18033776271426594</v>
      </c>
      <c r="BG68" s="58">
        <f t="shared" si="33"/>
        <v>-0.30000000000000027</v>
      </c>
      <c r="BH68" s="57">
        <f t="shared" si="34"/>
        <v>8.1073621217677402E-2</v>
      </c>
      <c r="BI68" s="57">
        <f t="shared" si="35"/>
        <v>7.9859713242912564E-2</v>
      </c>
      <c r="BJ68" s="58">
        <f t="shared" si="36"/>
        <v>0.10000000000000009</v>
      </c>
      <c r="BK68" s="57">
        <f t="shared" si="37"/>
        <v>0.15636188168833842</v>
      </c>
      <c r="BL68" s="57">
        <f t="shared" si="38"/>
        <v>0.13688745242690861</v>
      </c>
      <c r="BM68" s="58">
        <f t="shared" si="39"/>
        <v>1.899999999999999</v>
      </c>
      <c r="BN68" s="57">
        <f t="shared" si="40"/>
        <v>0.10109473300292811</v>
      </c>
      <c r="BO68" s="57">
        <f t="shared" si="41"/>
        <v>0.10365059814629948</v>
      </c>
      <c r="BP68" s="58">
        <f t="shared" si="42"/>
        <v>-0.29999999999999888</v>
      </c>
      <c r="BQ68" s="57">
        <f t="shared" si="43"/>
        <v>1.2224141284250343E-2</v>
      </c>
      <c r="BR68" s="57">
        <f t="shared" si="44"/>
        <v>1.0715097983587565E-2</v>
      </c>
      <c r="BS68" s="58">
        <f t="shared" si="45"/>
        <v>0.10000000000000009</v>
      </c>
      <c r="BT68" s="57">
        <f t="shared" si="46"/>
        <v>4.1363705372950824E-2</v>
      </c>
      <c r="BU68" s="57">
        <f t="shared" si="47"/>
        <v>4.2860796756360946E-2</v>
      </c>
      <c r="BV68" s="58">
        <f t="shared" si="48"/>
        <v>-0.19999999999999948</v>
      </c>
      <c r="BW68" s="57">
        <f t="shared" si="49"/>
        <v>0.16263671402688881</v>
      </c>
      <c r="BX68" s="57">
        <f t="shared" si="50"/>
        <v>0.1651392645688585</v>
      </c>
      <c r="BY68" s="58">
        <f t="shared" si="51"/>
        <v>-0.20000000000000018</v>
      </c>
      <c r="BZ68" s="57">
        <f t="shared" si="52"/>
        <v>4.693293001112503E-4</v>
      </c>
      <c r="CA68" s="57">
        <f t="shared" si="53"/>
        <v>4.0598715210265384E-4</v>
      </c>
      <c r="CB68" s="58">
        <f t="shared" si="54"/>
        <v>0</v>
      </c>
      <c r="CC68" s="57">
        <f t="shared" si="55"/>
        <v>2.4678978586183391E-2</v>
      </c>
      <c r="CD68" s="57">
        <f t="shared" si="56"/>
        <v>2.616511192131412E-2</v>
      </c>
      <c r="CE68" s="58">
        <f t="shared" si="57"/>
        <v>-9.9999999999999742E-2</v>
      </c>
      <c r="CF68" s="57">
        <f t="shared" si="58"/>
        <v>0.24325487981128902</v>
      </c>
      <c r="CG68" s="57">
        <f t="shared" si="59"/>
        <v>0.2539782150873896</v>
      </c>
      <c r="CH68" s="58">
        <f t="shared" si="60"/>
        <v>-1.100000000000001</v>
      </c>
      <c r="CI68" s="52">
        <v>0</v>
      </c>
    </row>
    <row r="69" spans="2:87" ht="13.5" customHeight="1">
      <c r="B69" s="201"/>
      <c r="C69" s="201"/>
      <c r="D69" s="239"/>
      <c r="E69" s="115" t="s">
        <v>115</v>
      </c>
      <c r="F69" s="116"/>
      <c r="G69" s="174">
        <f>SUM(G59:G68)</f>
        <v>2337728180</v>
      </c>
      <c r="H69" s="175" t="s">
        <v>131</v>
      </c>
      <c r="I69" s="176">
        <v>10715</v>
      </c>
      <c r="J69" s="12">
        <f t="shared" ref="J69" si="151">IFERROR(I69/D59,"-")</f>
        <v>0.78636430353735509</v>
      </c>
      <c r="K69" s="48">
        <f t="shared" ref="K69:K132" si="152">IFERROR(G69/I69,"-")</f>
        <v>218173.41857209519</v>
      </c>
      <c r="L69" s="17"/>
      <c r="N69" s="201"/>
      <c r="O69" s="201"/>
      <c r="P69" s="239"/>
      <c r="Q69" s="117" t="s">
        <v>115</v>
      </c>
      <c r="R69" s="117"/>
      <c r="S69" s="67">
        <v>2064706411</v>
      </c>
      <c r="T69" s="12" t="s">
        <v>131</v>
      </c>
      <c r="U69" s="44">
        <v>10445</v>
      </c>
      <c r="V69" s="12">
        <v>0.78634344651057742</v>
      </c>
      <c r="W69" s="44">
        <v>197674.14179033029</v>
      </c>
      <c r="X69" s="51">
        <v>66</v>
      </c>
      <c r="Y69" s="21" t="s">
        <v>5</v>
      </c>
      <c r="Z69" s="57">
        <f t="shared" ref="Z69:Z78" si="153">INDEX($H:$H,ROW()+(($X69-1)*10))</f>
        <v>0.18314640866577001</v>
      </c>
      <c r="AA69" s="57">
        <f t="shared" ref="AA69:AA78" si="154">INDEX($T:$T,ROW()+(($X69-1)*10))</f>
        <v>0.19122854819209606</v>
      </c>
      <c r="AB69" s="58">
        <f t="shared" ref="AB69:AB78" si="155">(ROUND(Z69,3)-ROUND(AA69,3))*100</f>
        <v>-0.80000000000000071</v>
      </c>
      <c r="AC69" s="57">
        <f t="shared" ref="AC69:AC78" si="156">INDEX($H:$H,ROW()+(($X69-1)*10+1))</f>
        <v>9.2120863178354384E-2</v>
      </c>
      <c r="AD69" s="57">
        <f t="shared" ref="AD69:AD78" si="157">INDEX($T:$T,ROW()+(($X69-1)*10+1))</f>
        <v>9.2484150681401978E-2</v>
      </c>
      <c r="AE69" s="58">
        <f t="shared" ref="AE69:AE78" si="158">(ROUND(AC69,3)-ROUND(AD69,3))*100</f>
        <v>0</v>
      </c>
      <c r="AF69" s="57">
        <f t="shared" ref="AF69:AF78" si="159">INDEX($H:$H,ROW()+(($X69-1)*10+2))</f>
        <v>0.16075727147337648</v>
      </c>
      <c r="AG69" s="57">
        <f t="shared" ref="AG69:AG78" si="160">INDEX($T:$T,ROW()+(($X69-1)*10+2))</f>
        <v>0.14671600875663024</v>
      </c>
      <c r="AH69" s="58">
        <f t="shared" ref="AH69:AH78" si="161">(ROUND(AF69,3)-ROUND(AG69,3))*100</f>
        <v>1.4000000000000012</v>
      </c>
      <c r="AI69" s="57">
        <f t="shared" ref="AI69:AI78" si="162">INDEX($H:$H,ROW()+(($X69-1)*10+3))</f>
        <v>0.10577533357186737</v>
      </c>
      <c r="AJ69" s="57">
        <f t="shared" ref="AJ69:AJ78" si="163">INDEX($T:$T,ROW()+(($X69-1)*10+3))</f>
        <v>0.11010145577286551</v>
      </c>
      <c r="AK69" s="58">
        <f t="shared" ref="AK69:AK78" si="164">(ROUND(AI69,3)-ROUND(AJ69,3))*100</f>
        <v>-0.40000000000000036</v>
      </c>
      <c r="AL69" s="57">
        <f t="shared" ref="AL69:AL78" si="165">INDEX($H:$H,ROW()+(($X69-1)*10+4))</f>
        <v>1.7926375937086115E-2</v>
      </c>
      <c r="AM69" s="57">
        <f t="shared" ref="AM69:AM78" si="166">INDEX($T:$T,ROW()+(($X69-1)*10+4))</f>
        <v>9.4958702622779858E-3</v>
      </c>
      <c r="AN69" s="58">
        <f t="shared" ref="AN69:AN78" si="167">(ROUND(AL69,3)-ROUND(AM69,3))*100</f>
        <v>0.89999999999999991</v>
      </c>
      <c r="AO69" s="57">
        <f t="shared" ref="AO69:AO78" si="168">INDEX($H:$H,ROW()+(($X69-1)*10+5))</f>
        <v>5.1394202073532812E-2</v>
      </c>
      <c r="AP69" s="57">
        <f t="shared" ref="AP69:AP78" si="169">INDEX($T:$T,ROW()+(($X69-1)*10+5))</f>
        <v>7.0519283025098994E-2</v>
      </c>
      <c r="AQ69" s="58">
        <f t="shared" ref="AQ69:AQ78" si="170">(ROUND(AO69,3)-ROUND(AP69,3))*100</f>
        <v>-1.9999999999999998</v>
      </c>
      <c r="AR69" s="57">
        <f t="shared" ref="AR69:AR78" si="171">INDEX($H:$H,ROW()+(($X69-1)*10+6))</f>
        <v>0.16552192826320283</v>
      </c>
      <c r="AS69" s="57">
        <f t="shared" ref="AS69:AS78" si="172">INDEX($T:$T,ROW()+(($X69-1)*10+6))</f>
        <v>0.16759444779921875</v>
      </c>
      <c r="AT69" s="58">
        <f t="shared" ref="AT69:AT78" si="173">(ROUND(AR69,3)-ROUND(AS69,3))*100</f>
        <v>-0.20000000000000018</v>
      </c>
      <c r="AU69" s="57">
        <f t="shared" ref="AU69:AU78" si="174">INDEX($H:$H,ROW()+(($X69-1)*10+7))</f>
        <v>2.6931369163460986E-4</v>
      </c>
      <c r="AV69" s="57">
        <f t="shared" ref="AV69:AV78" si="175">INDEX($T:$T,ROW()+(($X69-1)*10+7))</f>
        <v>9.1654374381148817E-5</v>
      </c>
      <c r="AW69" s="58">
        <f t="shared" ref="AW69:AW78" si="176">(ROUND(AU69,3)-ROUND(AV69,3))*100</f>
        <v>0</v>
      </c>
      <c r="AX69" s="57">
        <f t="shared" ref="AX69:AX78" si="177">INDEX($H:$H,ROW()+(($X69-1)*10+8))</f>
        <v>1.9894159305663281E-2</v>
      </c>
      <c r="AY69" s="57">
        <f t="shared" ref="AY69:AY78" si="178">INDEX($T:$T,ROW()+(($X69-1)*10+8))</f>
        <v>2.2618719727248958E-2</v>
      </c>
      <c r="AZ69" s="58">
        <f t="shared" ref="AZ69:AZ78" si="179">(ROUND(AX69,3)-ROUND(AY69,3))*100</f>
        <v>-0.29999999999999993</v>
      </c>
      <c r="BA69" s="57">
        <f t="shared" ref="BA69:BA78" si="180">INDEX($H:$H,ROW()+(($X69-1)*10+9))</f>
        <v>0.20319414383951209</v>
      </c>
      <c r="BB69" s="57">
        <f t="shared" ref="BB69:BB78" si="181">INDEX($T:$T,ROW()+(($X69-1)*10+9))</f>
        <v>0.1891498614087804</v>
      </c>
      <c r="BC69" s="58">
        <f t="shared" ref="BC69:BC78" si="182">(ROUND(BA69,3)-ROUND(BB69,3))*100</f>
        <v>1.4000000000000012</v>
      </c>
      <c r="BE69" s="57">
        <f t="shared" ref="BE69:BE77" si="183">$H$818</f>
        <v>0.17684201570938243</v>
      </c>
      <c r="BF69" s="57">
        <f t="shared" ref="BF69:BF77" si="184">$T$818</f>
        <v>0.18033776271426594</v>
      </c>
      <c r="BG69" s="58">
        <f t="shared" ref="BG69:BG77" si="185">(ROUND(BE69,3)-ROUND(BF69,3))*100</f>
        <v>-0.30000000000000027</v>
      </c>
      <c r="BH69" s="57">
        <f t="shared" ref="BH69:BH77" si="186">$H$819</f>
        <v>8.1073621217677402E-2</v>
      </c>
      <c r="BI69" s="57">
        <f t="shared" ref="BI69:BI77" si="187">$T$819</f>
        <v>7.9859713242912564E-2</v>
      </c>
      <c r="BJ69" s="58">
        <f t="shared" ref="BJ69:BJ77" si="188">(ROUND(BH69,3)-ROUND(BI69,3))*100</f>
        <v>0.10000000000000009</v>
      </c>
      <c r="BK69" s="57">
        <f t="shared" ref="BK69:BK77" si="189">$H$820</f>
        <v>0.15636188168833842</v>
      </c>
      <c r="BL69" s="57">
        <f t="shared" ref="BL69:BL77" si="190">$T$820</f>
        <v>0.13688745242690861</v>
      </c>
      <c r="BM69" s="58">
        <f t="shared" ref="BM69:BM77" si="191">(ROUND(BK69,3)-ROUND(BL69,3))*100</f>
        <v>1.899999999999999</v>
      </c>
      <c r="BN69" s="57">
        <f t="shared" ref="BN69:BN77" si="192">$H$821</f>
        <v>0.10109473300292811</v>
      </c>
      <c r="BO69" s="57">
        <f t="shared" ref="BO69:BO77" si="193">$T$821</f>
        <v>0.10365059814629948</v>
      </c>
      <c r="BP69" s="58">
        <f t="shared" ref="BP69:BP77" si="194">(ROUND(BN69,3)-ROUND(BO69,3))*100</f>
        <v>-0.29999999999999888</v>
      </c>
      <c r="BQ69" s="57">
        <f t="shared" ref="BQ69:BQ77" si="195">$H$822</f>
        <v>1.2224141284250343E-2</v>
      </c>
      <c r="BR69" s="57">
        <f t="shared" ref="BR69:BR77" si="196">$T$822</f>
        <v>1.0715097983587565E-2</v>
      </c>
      <c r="BS69" s="58">
        <f t="shared" ref="BS69:BS77" si="197">(ROUND(BQ69,3)-ROUND(BR69,3))*100</f>
        <v>0.10000000000000009</v>
      </c>
      <c r="BT69" s="57">
        <f t="shared" ref="BT69:BT77" si="198">$H$823</f>
        <v>4.1363705372950824E-2</v>
      </c>
      <c r="BU69" s="57">
        <f t="shared" ref="BU69:BU77" si="199">$T$823</f>
        <v>4.2860796756360946E-2</v>
      </c>
      <c r="BV69" s="58">
        <f t="shared" ref="BV69:BV77" si="200">(ROUND(BT69,3)-ROUND(BU69,3))*100</f>
        <v>-0.19999999999999948</v>
      </c>
      <c r="BW69" s="57">
        <f t="shared" ref="BW69:BW77" si="201">$H$824</f>
        <v>0.16263671402688881</v>
      </c>
      <c r="BX69" s="57">
        <f t="shared" ref="BX69:BX77" si="202">$T$824</f>
        <v>0.1651392645688585</v>
      </c>
      <c r="BY69" s="58">
        <f t="shared" ref="BY69:BY77" si="203">(ROUND(BW69,3)-ROUND(BX69,3))*100</f>
        <v>-0.20000000000000018</v>
      </c>
      <c r="BZ69" s="57">
        <f t="shared" ref="BZ69:BZ77" si="204">$H$825</f>
        <v>4.693293001112503E-4</v>
      </c>
      <c r="CA69" s="57">
        <f t="shared" ref="CA69:CA77" si="205">$T$825</f>
        <v>4.0598715210265384E-4</v>
      </c>
      <c r="CB69" s="58">
        <f t="shared" ref="CB69:CB77" si="206">(ROUND(BZ69,3)-ROUND(CA69,3))*100</f>
        <v>0</v>
      </c>
      <c r="CC69" s="57">
        <f t="shared" ref="CC69:CC77" si="207">$H$826</f>
        <v>2.4678978586183391E-2</v>
      </c>
      <c r="CD69" s="57">
        <f t="shared" ref="CD69:CD77" si="208">$T$826</f>
        <v>2.616511192131412E-2</v>
      </c>
      <c r="CE69" s="58">
        <f t="shared" ref="CE69:CE77" si="209">(ROUND(CC69,3)-ROUND(CD69,3))*100</f>
        <v>-9.9999999999999742E-2</v>
      </c>
      <c r="CF69" s="57">
        <f t="shared" ref="CF69:CF77" si="210">$H$827</f>
        <v>0.24325487981128902</v>
      </c>
      <c r="CG69" s="57">
        <f t="shared" ref="CG69:CG77" si="211">$T$827</f>
        <v>0.2539782150873896</v>
      </c>
      <c r="CH69" s="58">
        <f t="shared" ref="CH69:CH77" si="212">(ROUND(CF69,3)-ROUND(CG69,3))*100</f>
        <v>-1.100000000000001</v>
      </c>
      <c r="CI69" s="52">
        <v>0</v>
      </c>
    </row>
    <row r="70" spans="2:87" ht="13.5" customHeight="1">
      <c r="B70" s="200">
        <v>7</v>
      </c>
      <c r="C70" s="200" t="s">
        <v>98</v>
      </c>
      <c r="D70" s="237">
        <f>VLOOKUP(C70,市区町村別_生活習慣病の状況!$C$5:$D$78,2,FALSE)</f>
        <v>12294</v>
      </c>
      <c r="E70" s="111" t="s">
        <v>67</v>
      </c>
      <c r="F70" s="77" t="s">
        <v>68</v>
      </c>
      <c r="G70" s="165">
        <v>342839491</v>
      </c>
      <c r="H70" s="166">
        <f t="shared" ref="H70" si="213">IFERROR(G70/G80,"-")</f>
        <v>0.1597234297773461</v>
      </c>
      <c r="I70" s="167">
        <v>6940</v>
      </c>
      <c r="J70" s="9">
        <f t="shared" ref="J70" si="214">IFERROR(I70/D70,"-")</f>
        <v>0.56450300959817801</v>
      </c>
      <c r="K70" s="45">
        <f t="shared" si="152"/>
        <v>49400.503025936596</v>
      </c>
      <c r="L70" s="17"/>
      <c r="N70" s="200">
        <v>7</v>
      </c>
      <c r="O70" s="200" t="s">
        <v>98</v>
      </c>
      <c r="P70" s="237">
        <v>11994</v>
      </c>
      <c r="Q70" s="112" t="s">
        <v>67</v>
      </c>
      <c r="R70" s="61" t="s">
        <v>68</v>
      </c>
      <c r="S70" s="67">
        <v>343328239</v>
      </c>
      <c r="T70" s="12">
        <v>0.16295100965227813</v>
      </c>
      <c r="U70" s="44">
        <v>6642</v>
      </c>
      <c r="V70" s="12">
        <v>0.55377688844422213</v>
      </c>
      <c r="W70" s="44">
        <v>51690.49066546221</v>
      </c>
      <c r="X70" s="51">
        <v>67</v>
      </c>
      <c r="Y70" s="21" t="s">
        <v>6</v>
      </c>
      <c r="Z70" s="57">
        <f t="shared" si="153"/>
        <v>0.15529519314293952</v>
      </c>
      <c r="AA70" s="57">
        <f t="shared" si="154"/>
        <v>0.17631021044532971</v>
      </c>
      <c r="AB70" s="58">
        <f t="shared" si="155"/>
        <v>-2.0999999999999992</v>
      </c>
      <c r="AC70" s="57">
        <f t="shared" si="156"/>
        <v>5.3953981055163948E-2</v>
      </c>
      <c r="AD70" s="57">
        <f t="shared" si="157"/>
        <v>5.2596514754576655E-2</v>
      </c>
      <c r="AE70" s="58">
        <f t="shared" si="158"/>
        <v>0.10000000000000009</v>
      </c>
      <c r="AF70" s="57">
        <f t="shared" si="159"/>
        <v>0.10724575877277884</v>
      </c>
      <c r="AG70" s="57">
        <f t="shared" si="160"/>
        <v>9.4079924022931749E-2</v>
      </c>
      <c r="AH70" s="58">
        <f t="shared" si="161"/>
        <v>1.2999999999999998</v>
      </c>
      <c r="AI70" s="57">
        <f t="shared" si="162"/>
        <v>9.1085266068483967E-2</v>
      </c>
      <c r="AJ70" s="57">
        <f t="shared" si="163"/>
        <v>8.5345626194998025E-2</v>
      </c>
      <c r="AK70" s="58">
        <f t="shared" si="164"/>
        <v>0.5999999999999992</v>
      </c>
      <c r="AL70" s="57">
        <f t="shared" si="165"/>
        <v>1.8657082060505953E-2</v>
      </c>
      <c r="AM70" s="57">
        <f t="shared" si="166"/>
        <v>1.1015002446844587E-2</v>
      </c>
      <c r="AN70" s="58">
        <f t="shared" si="167"/>
        <v>0.8</v>
      </c>
      <c r="AO70" s="57">
        <f t="shared" si="168"/>
        <v>7.1366818311520933E-2</v>
      </c>
      <c r="AP70" s="57">
        <f t="shared" si="169"/>
        <v>7.8868489230010566E-2</v>
      </c>
      <c r="AQ70" s="58">
        <f t="shared" si="170"/>
        <v>-0.80000000000000071</v>
      </c>
      <c r="AR70" s="57">
        <f t="shared" si="171"/>
        <v>0.21761312567520016</v>
      </c>
      <c r="AS70" s="57">
        <f t="shared" si="172"/>
        <v>0.15634325576418573</v>
      </c>
      <c r="AT70" s="58">
        <f t="shared" si="173"/>
        <v>6.2</v>
      </c>
      <c r="AU70" s="57">
        <f t="shared" si="174"/>
        <v>4.6619973177461759E-3</v>
      </c>
      <c r="AV70" s="57">
        <f t="shared" si="175"/>
        <v>2.4932165861248664E-3</v>
      </c>
      <c r="AW70" s="58">
        <f t="shared" si="176"/>
        <v>0.3</v>
      </c>
      <c r="AX70" s="57">
        <f t="shared" si="177"/>
        <v>1.4108834429563132E-2</v>
      </c>
      <c r="AY70" s="57">
        <f t="shared" si="178"/>
        <v>2.1405968807463274E-2</v>
      </c>
      <c r="AZ70" s="58">
        <f t="shared" si="179"/>
        <v>-0.70000000000000007</v>
      </c>
      <c r="BA70" s="57">
        <f t="shared" si="180"/>
        <v>0.26601194316609739</v>
      </c>
      <c r="BB70" s="57">
        <f t="shared" si="181"/>
        <v>0.32154179174753483</v>
      </c>
      <c r="BC70" s="58">
        <f t="shared" si="182"/>
        <v>-5.6</v>
      </c>
      <c r="BE70" s="57">
        <f t="shared" si="183"/>
        <v>0.17684201570938243</v>
      </c>
      <c r="BF70" s="57">
        <f t="shared" si="184"/>
        <v>0.18033776271426594</v>
      </c>
      <c r="BG70" s="58">
        <f t="shared" si="185"/>
        <v>-0.30000000000000027</v>
      </c>
      <c r="BH70" s="57">
        <f t="shared" si="186"/>
        <v>8.1073621217677402E-2</v>
      </c>
      <c r="BI70" s="57">
        <f t="shared" si="187"/>
        <v>7.9859713242912564E-2</v>
      </c>
      <c r="BJ70" s="58">
        <f t="shared" si="188"/>
        <v>0.10000000000000009</v>
      </c>
      <c r="BK70" s="57">
        <f t="shared" si="189"/>
        <v>0.15636188168833842</v>
      </c>
      <c r="BL70" s="57">
        <f t="shared" si="190"/>
        <v>0.13688745242690861</v>
      </c>
      <c r="BM70" s="58">
        <f t="shared" si="191"/>
        <v>1.899999999999999</v>
      </c>
      <c r="BN70" s="57">
        <f t="shared" si="192"/>
        <v>0.10109473300292811</v>
      </c>
      <c r="BO70" s="57">
        <f t="shared" si="193"/>
        <v>0.10365059814629948</v>
      </c>
      <c r="BP70" s="58">
        <f t="shared" si="194"/>
        <v>-0.29999999999999888</v>
      </c>
      <c r="BQ70" s="57">
        <f t="shared" si="195"/>
        <v>1.2224141284250343E-2</v>
      </c>
      <c r="BR70" s="57">
        <f t="shared" si="196"/>
        <v>1.0715097983587565E-2</v>
      </c>
      <c r="BS70" s="58">
        <f t="shared" si="197"/>
        <v>0.10000000000000009</v>
      </c>
      <c r="BT70" s="57">
        <f t="shared" si="198"/>
        <v>4.1363705372950824E-2</v>
      </c>
      <c r="BU70" s="57">
        <f t="shared" si="199"/>
        <v>4.2860796756360946E-2</v>
      </c>
      <c r="BV70" s="58">
        <f t="shared" si="200"/>
        <v>-0.19999999999999948</v>
      </c>
      <c r="BW70" s="57">
        <f t="shared" si="201"/>
        <v>0.16263671402688881</v>
      </c>
      <c r="BX70" s="57">
        <f t="shared" si="202"/>
        <v>0.1651392645688585</v>
      </c>
      <c r="BY70" s="58">
        <f t="shared" si="203"/>
        <v>-0.20000000000000018</v>
      </c>
      <c r="BZ70" s="57">
        <f t="shared" si="204"/>
        <v>4.693293001112503E-4</v>
      </c>
      <c r="CA70" s="57">
        <f t="shared" si="205"/>
        <v>4.0598715210265384E-4</v>
      </c>
      <c r="CB70" s="58">
        <f t="shared" si="206"/>
        <v>0</v>
      </c>
      <c r="CC70" s="57">
        <f t="shared" si="207"/>
        <v>2.4678978586183391E-2</v>
      </c>
      <c r="CD70" s="57">
        <f t="shared" si="208"/>
        <v>2.616511192131412E-2</v>
      </c>
      <c r="CE70" s="58">
        <f t="shared" si="209"/>
        <v>-9.9999999999999742E-2</v>
      </c>
      <c r="CF70" s="57">
        <f t="shared" si="210"/>
        <v>0.24325487981128902</v>
      </c>
      <c r="CG70" s="57">
        <f t="shared" si="211"/>
        <v>0.2539782150873896</v>
      </c>
      <c r="CH70" s="58">
        <f t="shared" si="212"/>
        <v>-1.100000000000001</v>
      </c>
      <c r="CI70" s="52">
        <v>0</v>
      </c>
    </row>
    <row r="71" spans="2:87" ht="13.5" customHeight="1">
      <c r="B71" s="240"/>
      <c r="C71" s="240"/>
      <c r="D71" s="238"/>
      <c r="E71" s="113" t="s">
        <v>69</v>
      </c>
      <c r="F71" s="78" t="s">
        <v>70</v>
      </c>
      <c r="G71" s="168">
        <v>154002222</v>
      </c>
      <c r="H71" s="169">
        <f t="shared" ref="H71" si="215">IFERROR(G71/G80,"-")</f>
        <v>7.1747169555715695E-2</v>
      </c>
      <c r="I71" s="170">
        <v>5310</v>
      </c>
      <c r="J71" s="10">
        <f t="shared" ref="J71" si="216">IFERROR(I71/D70,"-")</f>
        <v>0.43191800878477304</v>
      </c>
      <c r="K71" s="46">
        <f t="shared" si="152"/>
        <v>29002.301694915255</v>
      </c>
      <c r="L71" s="17"/>
      <c r="N71" s="240"/>
      <c r="O71" s="240"/>
      <c r="P71" s="238"/>
      <c r="Q71" s="112" t="s">
        <v>69</v>
      </c>
      <c r="R71" s="61" t="s">
        <v>70</v>
      </c>
      <c r="S71" s="67">
        <v>148464464</v>
      </c>
      <c r="T71" s="12">
        <v>7.046444643396868E-2</v>
      </c>
      <c r="U71" s="44">
        <v>4976</v>
      </c>
      <c r="V71" s="12">
        <v>0.41487410371852596</v>
      </c>
      <c r="W71" s="44">
        <v>29836.106109324759</v>
      </c>
      <c r="X71" s="51">
        <v>68</v>
      </c>
      <c r="Y71" s="21" t="s">
        <v>46</v>
      </c>
      <c r="Z71" s="57">
        <f t="shared" si="153"/>
        <v>0.14846842715543887</v>
      </c>
      <c r="AA71" s="57">
        <f t="shared" si="154"/>
        <v>0.16418775955384685</v>
      </c>
      <c r="AB71" s="58">
        <f t="shared" si="155"/>
        <v>-1.6000000000000014</v>
      </c>
      <c r="AC71" s="57">
        <f t="shared" si="156"/>
        <v>6.6029192398309844E-2</v>
      </c>
      <c r="AD71" s="57">
        <f t="shared" si="157"/>
        <v>6.3222211704727915E-2</v>
      </c>
      <c r="AE71" s="58">
        <f t="shared" si="158"/>
        <v>0.30000000000000027</v>
      </c>
      <c r="AF71" s="57">
        <f t="shared" si="159"/>
        <v>0.16032335652410346</v>
      </c>
      <c r="AG71" s="57">
        <f t="shared" si="160"/>
        <v>0.13922408285513727</v>
      </c>
      <c r="AH71" s="58">
        <f t="shared" si="161"/>
        <v>2.0999999999999992</v>
      </c>
      <c r="AI71" s="57">
        <f t="shared" si="162"/>
        <v>0.121784720406017</v>
      </c>
      <c r="AJ71" s="57">
        <f t="shared" si="163"/>
        <v>0.10143828150547127</v>
      </c>
      <c r="AK71" s="58">
        <f t="shared" si="164"/>
        <v>2.0999999999999992</v>
      </c>
      <c r="AL71" s="57">
        <f t="shared" si="165"/>
        <v>1.525310268620915E-2</v>
      </c>
      <c r="AM71" s="57">
        <f t="shared" si="166"/>
        <v>2.1476332181399972E-2</v>
      </c>
      <c r="AN71" s="58">
        <f t="shared" si="167"/>
        <v>-0.6000000000000002</v>
      </c>
      <c r="AO71" s="57">
        <f t="shared" si="168"/>
        <v>5.2247497485220618E-2</v>
      </c>
      <c r="AP71" s="57">
        <f t="shared" si="169"/>
        <v>3.6940402553397464E-2</v>
      </c>
      <c r="AQ71" s="58">
        <f t="shared" si="170"/>
        <v>1.5</v>
      </c>
      <c r="AR71" s="57">
        <f t="shared" si="171"/>
        <v>0.17180765735568485</v>
      </c>
      <c r="AS71" s="57">
        <f t="shared" si="172"/>
        <v>0.20057417587537577</v>
      </c>
      <c r="AT71" s="58">
        <f t="shared" si="173"/>
        <v>-2.9000000000000026</v>
      </c>
      <c r="AU71" s="57">
        <f t="shared" si="174"/>
        <v>5.6989305590208919E-4</v>
      </c>
      <c r="AV71" s="57">
        <f t="shared" si="175"/>
        <v>4.7349257469263235E-4</v>
      </c>
      <c r="AW71" s="58">
        <f t="shared" si="176"/>
        <v>0.1</v>
      </c>
      <c r="AX71" s="57">
        <f t="shared" si="177"/>
        <v>4.299992561492106E-2</v>
      </c>
      <c r="AY71" s="57">
        <f t="shared" si="178"/>
        <v>2.3730726287388107E-2</v>
      </c>
      <c r="AZ71" s="58">
        <f t="shared" si="179"/>
        <v>1.8999999999999997</v>
      </c>
      <c r="BA71" s="57">
        <f t="shared" si="180"/>
        <v>0.22051622731819306</v>
      </c>
      <c r="BB71" s="57">
        <f t="shared" si="181"/>
        <v>0.24873253490856276</v>
      </c>
      <c r="BC71" s="58">
        <f t="shared" si="182"/>
        <v>-2.8</v>
      </c>
      <c r="BE71" s="57">
        <f t="shared" si="183"/>
        <v>0.17684201570938243</v>
      </c>
      <c r="BF71" s="57">
        <f t="shared" si="184"/>
        <v>0.18033776271426594</v>
      </c>
      <c r="BG71" s="58">
        <f t="shared" si="185"/>
        <v>-0.30000000000000027</v>
      </c>
      <c r="BH71" s="57">
        <f t="shared" si="186"/>
        <v>8.1073621217677402E-2</v>
      </c>
      <c r="BI71" s="57">
        <f t="shared" si="187"/>
        <v>7.9859713242912564E-2</v>
      </c>
      <c r="BJ71" s="58">
        <f t="shared" si="188"/>
        <v>0.10000000000000009</v>
      </c>
      <c r="BK71" s="57">
        <f t="shared" si="189"/>
        <v>0.15636188168833842</v>
      </c>
      <c r="BL71" s="57">
        <f t="shared" si="190"/>
        <v>0.13688745242690861</v>
      </c>
      <c r="BM71" s="58">
        <f t="shared" si="191"/>
        <v>1.899999999999999</v>
      </c>
      <c r="BN71" s="57">
        <f t="shared" si="192"/>
        <v>0.10109473300292811</v>
      </c>
      <c r="BO71" s="57">
        <f t="shared" si="193"/>
        <v>0.10365059814629948</v>
      </c>
      <c r="BP71" s="58">
        <f t="shared" si="194"/>
        <v>-0.29999999999999888</v>
      </c>
      <c r="BQ71" s="57">
        <f t="shared" si="195"/>
        <v>1.2224141284250343E-2</v>
      </c>
      <c r="BR71" s="57">
        <f t="shared" si="196"/>
        <v>1.0715097983587565E-2</v>
      </c>
      <c r="BS71" s="58">
        <f t="shared" si="197"/>
        <v>0.10000000000000009</v>
      </c>
      <c r="BT71" s="57">
        <f t="shared" si="198"/>
        <v>4.1363705372950824E-2</v>
      </c>
      <c r="BU71" s="57">
        <f t="shared" si="199"/>
        <v>4.2860796756360946E-2</v>
      </c>
      <c r="BV71" s="58">
        <f t="shared" si="200"/>
        <v>-0.19999999999999948</v>
      </c>
      <c r="BW71" s="57">
        <f t="shared" si="201"/>
        <v>0.16263671402688881</v>
      </c>
      <c r="BX71" s="57">
        <f t="shared" si="202"/>
        <v>0.1651392645688585</v>
      </c>
      <c r="BY71" s="58">
        <f t="shared" si="203"/>
        <v>-0.20000000000000018</v>
      </c>
      <c r="BZ71" s="57">
        <f t="shared" si="204"/>
        <v>4.693293001112503E-4</v>
      </c>
      <c r="CA71" s="57">
        <f t="shared" si="205"/>
        <v>4.0598715210265384E-4</v>
      </c>
      <c r="CB71" s="58">
        <f t="shared" si="206"/>
        <v>0</v>
      </c>
      <c r="CC71" s="57">
        <f t="shared" si="207"/>
        <v>2.4678978586183391E-2</v>
      </c>
      <c r="CD71" s="57">
        <f t="shared" si="208"/>
        <v>2.616511192131412E-2</v>
      </c>
      <c r="CE71" s="58">
        <f t="shared" si="209"/>
        <v>-9.9999999999999742E-2</v>
      </c>
      <c r="CF71" s="57">
        <f t="shared" si="210"/>
        <v>0.24325487981128902</v>
      </c>
      <c r="CG71" s="57">
        <f t="shared" si="211"/>
        <v>0.2539782150873896</v>
      </c>
      <c r="CH71" s="58">
        <f t="shared" si="212"/>
        <v>-1.100000000000001</v>
      </c>
      <c r="CI71" s="52">
        <v>0</v>
      </c>
    </row>
    <row r="72" spans="2:87" ht="13.5" customHeight="1">
      <c r="B72" s="240"/>
      <c r="C72" s="240"/>
      <c r="D72" s="238"/>
      <c r="E72" s="113" t="s">
        <v>71</v>
      </c>
      <c r="F72" s="79" t="s">
        <v>72</v>
      </c>
      <c r="G72" s="168">
        <v>293660545</v>
      </c>
      <c r="H72" s="169">
        <f t="shared" ref="H72" si="217">IFERROR(G72/G80,"-")</f>
        <v>0.13681174622232969</v>
      </c>
      <c r="I72" s="170">
        <v>7920</v>
      </c>
      <c r="J72" s="10">
        <f t="shared" ref="J72" si="218">IFERROR(I72/D70,"-")</f>
        <v>0.64421669106881407</v>
      </c>
      <c r="K72" s="46">
        <f t="shared" si="152"/>
        <v>37078.351641414141</v>
      </c>
      <c r="L72" s="17"/>
      <c r="N72" s="240"/>
      <c r="O72" s="240"/>
      <c r="P72" s="238"/>
      <c r="Q72" s="112" t="s">
        <v>71</v>
      </c>
      <c r="R72" s="61" t="s">
        <v>72</v>
      </c>
      <c r="S72" s="67">
        <v>241411189</v>
      </c>
      <c r="T72" s="12">
        <v>0.11457897289044999</v>
      </c>
      <c r="U72" s="44">
        <v>7754</v>
      </c>
      <c r="V72" s="12">
        <v>0.64648991162247793</v>
      </c>
      <c r="W72" s="44">
        <v>31133.761800361102</v>
      </c>
      <c r="X72" s="51">
        <v>69</v>
      </c>
      <c r="Y72" s="21" t="s">
        <v>47</v>
      </c>
      <c r="Z72" s="57">
        <f t="shared" si="153"/>
        <v>0.20154283800784567</v>
      </c>
      <c r="AA72" s="57">
        <f t="shared" si="154"/>
        <v>0.195852562152626</v>
      </c>
      <c r="AB72" s="58">
        <f t="shared" si="155"/>
        <v>0.60000000000000053</v>
      </c>
      <c r="AC72" s="57">
        <f t="shared" si="156"/>
        <v>8.1212557465005317E-2</v>
      </c>
      <c r="AD72" s="57">
        <f t="shared" si="157"/>
        <v>7.6252463225344833E-2</v>
      </c>
      <c r="AE72" s="58">
        <f t="shared" si="158"/>
        <v>0.50000000000000044</v>
      </c>
      <c r="AF72" s="57">
        <f t="shared" si="159"/>
        <v>0.15762723281974353</v>
      </c>
      <c r="AG72" s="57">
        <f t="shared" si="160"/>
        <v>0.13506664532131721</v>
      </c>
      <c r="AH72" s="58">
        <f t="shared" si="161"/>
        <v>2.2999999999999994</v>
      </c>
      <c r="AI72" s="57">
        <f t="shared" si="162"/>
        <v>0.11086184072569125</v>
      </c>
      <c r="AJ72" s="57">
        <f t="shared" si="163"/>
        <v>0.10432764719446617</v>
      </c>
      <c r="AK72" s="58">
        <f t="shared" si="164"/>
        <v>0.70000000000000062</v>
      </c>
      <c r="AL72" s="57">
        <f t="shared" si="165"/>
        <v>1.5702880657698471E-2</v>
      </c>
      <c r="AM72" s="57">
        <f t="shared" si="166"/>
        <v>1.5804413969977196E-2</v>
      </c>
      <c r="AN72" s="58">
        <f t="shared" si="167"/>
        <v>0</v>
      </c>
      <c r="AO72" s="57">
        <f t="shared" si="168"/>
        <v>3.3656666065178475E-2</v>
      </c>
      <c r="AP72" s="57">
        <f t="shared" si="169"/>
        <v>2.332130340331387E-2</v>
      </c>
      <c r="AQ72" s="58">
        <f t="shared" si="170"/>
        <v>1.1000000000000003</v>
      </c>
      <c r="AR72" s="57">
        <f t="shared" si="171"/>
        <v>0.14896716492816339</v>
      </c>
      <c r="AS72" s="57">
        <f t="shared" si="172"/>
        <v>0.18080730550612839</v>
      </c>
      <c r="AT72" s="58">
        <f t="shared" si="173"/>
        <v>-3.2</v>
      </c>
      <c r="AU72" s="57">
        <f t="shared" si="174"/>
        <v>1.1974101653135592E-3</v>
      </c>
      <c r="AV72" s="57">
        <f t="shared" si="175"/>
        <v>4.269520963648514E-4</v>
      </c>
      <c r="AW72" s="58">
        <f t="shared" si="176"/>
        <v>0.1</v>
      </c>
      <c r="AX72" s="57">
        <f t="shared" si="177"/>
        <v>3.1106164331209111E-2</v>
      </c>
      <c r="AY72" s="57">
        <f t="shared" si="178"/>
        <v>1.6526689484999284E-2</v>
      </c>
      <c r="AZ72" s="58">
        <f t="shared" si="179"/>
        <v>1.4</v>
      </c>
      <c r="BA72" s="57">
        <f t="shared" si="180"/>
        <v>0.21812524483415119</v>
      </c>
      <c r="BB72" s="57">
        <f t="shared" si="181"/>
        <v>0.25161401764546221</v>
      </c>
      <c r="BC72" s="58">
        <f t="shared" si="182"/>
        <v>-3.4000000000000004</v>
      </c>
      <c r="BE72" s="57">
        <f t="shared" si="183"/>
        <v>0.17684201570938243</v>
      </c>
      <c r="BF72" s="57">
        <f t="shared" si="184"/>
        <v>0.18033776271426594</v>
      </c>
      <c r="BG72" s="58">
        <f t="shared" si="185"/>
        <v>-0.30000000000000027</v>
      </c>
      <c r="BH72" s="57">
        <f t="shared" si="186"/>
        <v>8.1073621217677402E-2</v>
      </c>
      <c r="BI72" s="57">
        <f t="shared" si="187"/>
        <v>7.9859713242912564E-2</v>
      </c>
      <c r="BJ72" s="58">
        <f t="shared" si="188"/>
        <v>0.10000000000000009</v>
      </c>
      <c r="BK72" s="57">
        <f t="shared" si="189"/>
        <v>0.15636188168833842</v>
      </c>
      <c r="BL72" s="57">
        <f t="shared" si="190"/>
        <v>0.13688745242690861</v>
      </c>
      <c r="BM72" s="58">
        <f t="shared" si="191"/>
        <v>1.899999999999999</v>
      </c>
      <c r="BN72" s="57">
        <f t="shared" si="192"/>
        <v>0.10109473300292811</v>
      </c>
      <c r="BO72" s="57">
        <f t="shared" si="193"/>
        <v>0.10365059814629948</v>
      </c>
      <c r="BP72" s="58">
        <f t="shared" si="194"/>
        <v>-0.29999999999999888</v>
      </c>
      <c r="BQ72" s="57">
        <f t="shared" si="195"/>
        <v>1.2224141284250343E-2</v>
      </c>
      <c r="BR72" s="57">
        <f t="shared" si="196"/>
        <v>1.0715097983587565E-2</v>
      </c>
      <c r="BS72" s="58">
        <f t="shared" si="197"/>
        <v>0.10000000000000009</v>
      </c>
      <c r="BT72" s="57">
        <f t="shared" si="198"/>
        <v>4.1363705372950824E-2</v>
      </c>
      <c r="BU72" s="57">
        <f t="shared" si="199"/>
        <v>4.2860796756360946E-2</v>
      </c>
      <c r="BV72" s="58">
        <f t="shared" si="200"/>
        <v>-0.19999999999999948</v>
      </c>
      <c r="BW72" s="57">
        <f t="shared" si="201"/>
        <v>0.16263671402688881</v>
      </c>
      <c r="BX72" s="57">
        <f t="shared" si="202"/>
        <v>0.1651392645688585</v>
      </c>
      <c r="BY72" s="58">
        <f t="shared" si="203"/>
        <v>-0.20000000000000018</v>
      </c>
      <c r="BZ72" s="57">
        <f t="shared" si="204"/>
        <v>4.693293001112503E-4</v>
      </c>
      <c r="CA72" s="57">
        <f t="shared" si="205"/>
        <v>4.0598715210265384E-4</v>
      </c>
      <c r="CB72" s="58">
        <f t="shared" si="206"/>
        <v>0</v>
      </c>
      <c r="CC72" s="57">
        <f t="shared" si="207"/>
        <v>2.4678978586183391E-2</v>
      </c>
      <c r="CD72" s="57">
        <f t="shared" si="208"/>
        <v>2.616511192131412E-2</v>
      </c>
      <c r="CE72" s="58">
        <f t="shared" si="209"/>
        <v>-9.9999999999999742E-2</v>
      </c>
      <c r="CF72" s="57">
        <f t="shared" si="210"/>
        <v>0.24325487981128902</v>
      </c>
      <c r="CG72" s="57">
        <f t="shared" si="211"/>
        <v>0.2539782150873896</v>
      </c>
      <c r="CH72" s="58">
        <f t="shared" si="212"/>
        <v>-1.100000000000001</v>
      </c>
      <c r="CI72" s="52">
        <v>0</v>
      </c>
    </row>
    <row r="73" spans="2:87" ht="13.5" customHeight="1">
      <c r="B73" s="240"/>
      <c r="C73" s="240"/>
      <c r="D73" s="238"/>
      <c r="E73" s="113" t="s">
        <v>73</v>
      </c>
      <c r="F73" s="79" t="s">
        <v>74</v>
      </c>
      <c r="G73" s="168">
        <v>233530107</v>
      </c>
      <c r="H73" s="169">
        <f t="shared" ref="H73" si="219">IFERROR(G73/G80,"-")</f>
        <v>0.10879793788490552</v>
      </c>
      <c r="I73" s="170">
        <v>3551</v>
      </c>
      <c r="J73" s="10">
        <f t="shared" ref="J73" si="220">IFERROR(I73/D70,"-")</f>
        <v>0.28884008459411092</v>
      </c>
      <c r="K73" s="46">
        <f t="shared" si="152"/>
        <v>65764.603491974092</v>
      </c>
      <c r="L73" s="17"/>
      <c r="N73" s="240"/>
      <c r="O73" s="240"/>
      <c r="P73" s="238"/>
      <c r="Q73" s="112" t="s">
        <v>73</v>
      </c>
      <c r="R73" s="61" t="s">
        <v>74</v>
      </c>
      <c r="S73" s="67">
        <v>230387938</v>
      </c>
      <c r="T73" s="12">
        <v>0.10934709949334069</v>
      </c>
      <c r="U73" s="44">
        <v>3399</v>
      </c>
      <c r="V73" s="12">
        <v>0.28339169584792395</v>
      </c>
      <c r="W73" s="44">
        <v>67781.093851132682</v>
      </c>
      <c r="X73" s="51">
        <v>70</v>
      </c>
      <c r="Y73" s="21" t="s">
        <v>48</v>
      </c>
      <c r="Z73" s="57">
        <f t="shared" si="153"/>
        <v>0.21391640841983492</v>
      </c>
      <c r="AA73" s="57">
        <f t="shared" si="154"/>
        <v>0.20701972186163131</v>
      </c>
      <c r="AB73" s="58">
        <f t="shared" si="155"/>
        <v>0.70000000000000062</v>
      </c>
      <c r="AC73" s="57">
        <f t="shared" si="156"/>
        <v>9.0673150138130917E-2</v>
      </c>
      <c r="AD73" s="57">
        <f t="shared" si="157"/>
        <v>8.8215562517508991E-2</v>
      </c>
      <c r="AE73" s="58">
        <f t="shared" si="158"/>
        <v>0.30000000000000027</v>
      </c>
      <c r="AF73" s="57">
        <f t="shared" si="159"/>
        <v>0.1716600659039528</v>
      </c>
      <c r="AG73" s="57">
        <f t="shared" si="160"/>
        <v>0.15404531058008225</v>
      </c>
      <c r="AH73" s="58">
        <f t="shared" si="161"/>
        <v>1.7999999999999989</v>
      </c>
      <c r="AI73" s="57">
        <f t="shared" si="162"/>
        <v>0.11848195343019723</v>
      </c>
      <c r="AJ73" s="57">
        <f t="shared" si="163"/>
        <v>0.17267302756297984</v>
      </c>
      <c r="AK73" s="58">
        <f t="shared" si="164"/>
        <v>-5.4999999999999991</v>
      </c>
      <c r="AL73" s="57">
        <f t="shared" si="165"/>
        <v>2.4675948458640633E-3</v>
      </c>
      <c r="AM73" s="57">
        <f t="shared" si="166"/>
        <v>4.678585650629305E-2</v>
      </c>
      <c r="AN73" s="58">
        <f t="shared" si="167"/>
        <v>-4.5</v>
      </c>
      <c r="AO73" s="57">
        <f t="shared" si="168"/>
        <v>4.9461261371592735E-2</v>
      </c>
      <c r="AP73" s="57">
        <f t="shared" si="169"/>
        <v>3.297133616026604E-2</v>
      </c>
      <c r="AQ73" s="58">
        <f t="shared" si="170"/>
        <v>1.6</v>
      </c>
      <c r="AR73" s="57">
        <f t="shared" si="171"/>
        <v>0.16786401366745499</v>
      </c>
      <c r="AS73" s="57">
        <f t="shared" si="172"/>
        <v>0.1163360238659757</v>
      </c>
      <c r="AT73" s="58">
        <f t="shared" si="173"/>
        <v>5.2</v>
      </c>
      <c r="AU73" s="57">
        <f t="shared" si="174"/>
        <v>1.3092874877315786E-3</v>
      </c>
      <c r="AV73" s="57">
        <f t="shared" si="175"/>
        <v>1.3233232225268602E-3</v>
      </c>
      <c r="AW73" s="58">
        <f t="shared" si="176"/>
        <v>0</v>
      </c>
      <c r="AX73" s="57">
        <f t="shared" si="177"/>
        <v>2.1490194399484908E-2</v>
      </c>
      <c r="AY73" s="57">
        <f t="shared" si="178"/>
        <v>1.6552478750865622E-2</v>
      </c>
      <c r="AZ73" s="58">
        <f t="shared" si="179"/>
        <v>0.4</v>
      </c>
      <c r="BA73" s="57">
        <f t="shared" si="180"/>
        <v>0.16267607033575585</v>
      </c>
      <c r="BB73" s="57">
        <f t="shared" si="181"/>
        <v>0.16407735897187034</v>
      </c>
      <c r="BC73" s="58">
        <f t="shared" si="182"/>
        <v>-0.10000000000000009</v>
      </c>
      <c r="BE73" s="57">
        <f t="shared" si="183"/>
        <v>0.17684201570938243</v>
      </c>
      <c r="BF73" s="57">
        <f t="shared" si="184"/>
        <v>0.18033776271426594</v>
      </c>
      <c r="BG73" s="58">
        <f t="shared" si="185"/>
        <v>-0.30000000000000027</v>
      </c>
      <c r="BH73" s="57">
        <f t="shared" si="186"/>
        <v>8.1073621217677402E-2</v>
      </c>
      <c r="BI73" s="57">
        <f t="shared" si="187"/>
        <v>7.9859713242912564E-2</v>
      </c>
      <c r="BJ73" s="58">
        <f t="shared" si="188"/>
        <v>0.10000000000000009</v>
      </c>
      <c r="BK73" s="57">
        <f t="shared" si="189"/>
        <v>0.15636188168833842</v>
      </c>
      <c r="BL73" s="57">
        <f t="shared" si="190"/>
        <v>0.13688745242690861</v>
      </c>
      <c r="BM73" s="58">
        <f t="shared" si="191"/>
        <v>1.899999999999999</v>
      </c>
      <c r="BN73" s="57">
        <f t="shared" si="192"/>
        <v>0.10109473300292811</v>
      </c>
      <c r="BO73" s="57">
        <f t="shared" si="193"/>
        <v>0.10365059814629948</v>
      </c>
      <c r="BP73" s="58">
        <f t="shared" si="194"/>
        <v>-0.29999999999999888</v>
      </c>
      <c r="BQ73" s="57">
        <f t="shared" si="195"/>
        <v>1.2224141284250343E-2</v>
      </c>
      <c r="BR73" s="57">
        <f t="shared" si="196"/>
        <v>1.0715097983587565E-2</v>
      </c>
      <c r="BS73" s="58">
        <f t="shared" si="197"/>
        <v>0.10000000000000009</v>
      </c>
      <c r="BT73" s="57">
        <f t="shared" si="198"/>
        <v>4.1363705372950824E-2</v>
      </c>
      <c r="BU73" s="57">
        <f t="shared" si="199"/>
        <v>4.2860796756360946E-2</v>
      </c>
      <c r="BV73" s="58">
        <f t="shared" si="200"/>
        <v>-0.19999999999999948</v>
      </c>
      <c r="BW73" s="57">
        <f t="shared" si="201"/>
        <v>0.16263671402688881</v>
      </c>
      <c r="BX73" s="57">
        <f t="shared" si="202"/>
        <v>0.1651392645688585</v>
      </c>
      <c r="BY73" s="58">
        <f t="shared" si="203"/>
        <v>-0.20000000000000018</v>
      </c>
      <c r="BZ73" s="57">
        <f t="shared" si="204"/>
        <v>4.693293001112503E-4</v>
      </c>
      <c r="CA73" s="57">
        <f t="shared" si="205"/>
        <v>4.0598715210265384E-4</v>
      </c>
      <c r="CB73" s="58">
        <f t="shared" si="206"/>
        <v>0</v>
      </c>
      <c r="CC73" s="57">
        <f t="shared" si="207"/>
        <v>2.4678978586183391E-2</v>
      </c>
      <c r="CD73" s="57">
        <f t="shared" si="208"/>
        <v>2.616511192131412E-2</v>
      </c>
      <c r="CE73" s="58">
        <f t="shared" si="209"/>
        <v>-9.9999999999999742E-2</v>
      </c>
      <c r="CF73" s="57">
        <f t="shared" si="210"/>
        <v>0.24325487981128902</v>
      </c>
      <c r="CG73" s="57">
        <f t="shared" si="211"/>
        <v>0.2539782150873896</v>
      </c>
      <c r="CH73" s="58">
        <f t="shared" si="212"/>
        <v>-1.100000000000001</v>
      </c>
      <c r="CI73" s="52">
        <v>0</v>
      </c>
    </row>
    <row r="74" spans="2:87" ht="13.5" customHeight="1">
      <c r="B74" s="240"/>
      <c r="C74" s="240"/>
      <c r="D74" s="238"/>
      <c r="E74" s="113" t="s">
        <v>75</v>
      </c>
      <c r="F74" s="79" t="s">
        <v>76</v>
      </c>
      <c r="G74" s="168">
        <v>22379367</v>
      </c>
      <c r="H74" s="169">
        <f t="shared" ref="H74" si="221">IFERROR(G74/G80,"-")</f>
        <v>1.0426188777318997E-2</v>
      </c>
      <c r="I74" s="170">
        <v>42</v>
      </c>
      <c r="J74" s="10">
        <f t="shared" ref="J74" si="222">IFERROR(I74/D70,"-")</f>
        <v>3.4163006344558322E-3</v>
      </c>
      <c r="K74" s="46">
        <f t="shared" si="152"/>
        <v>532842.07142857148</v>
      </c>
      <c r="L74" s="17"/>
      <c r="N74" s="240"/>
      <c r="O74" s="240"/>
      <c r="P74" s="238"/>
      <c r="Q74" s="112" t="s">
        <v>75</v>
      </c>
      <c r="R74" s="61" t="s">
        <v>76</v>
      </c>
      <c r="S74" s="67">
        <v>18846244</v>
      </c>
      <c r="T74" s="12">
        <v>8.9448351143442892E-3</v>
      </c>
      <c r="U74" s="44">
        <v>40</v>
      </c>
      <c r="V74" s="12">
        <v>3.3350008337502085E-3</v>
      </c>
      <c r="W74" s="44">
        <v>471156.1</v>
      </c>
      <c r="X74" s="51">
        <v>71</v>
      </c>
      <c r="Y74" s="21" t="s">
        <v>49</v>
      </c>
      <c r="Z74" s="57">
        <f t="shared" si="153"/>
        <v>0.17120530797827957</v>
      </c>
      <c r="AA74" s="57">
        <f t="shared" si="154"/>
        <v>0.16929838949635162</v>
      </c>
      <c r="AB74" s="58">
        <f t="shared" si="155"/>
        <v>0.20000000000000018</v>
      </c>
      <c r="AC74" s="57">
        <f t="shared" si="156"/>
        <v>7.0816943108509611E-2</v>
      </c>
      <c r="AD74" s="57">
        <f t="shared" si="157"/>
        <v>7.68173538277023E-2</v>
      </c>
      <c r="AE74" s="58">
        <f t="shared" si="158"/>
        <v>-0.60000000000000053</v>
      </c>
      <c r="AF74" s="57">
        <f t="shared" si="159"/>
        <v>0.16396286035314303</v>
      </c>
      <c r="AG74" s="57">
        <f t="shared" si="160"/>
        <v>0.14374448075396851</v>
      </c>
      <c r="AH74" s="58">
        <f t="shared" si="161"/>
        <v>2.0000000000000018</v>
      </c>
      <c r="AI74" s="57">
        <f t="shared" si="162"/>
        <v>0.1000975805060703</v>
      </c>
      <c r="AJ74" s="57">
        <f t="shared" si="163"/>
        <v>0.11866427013914606</v>
      </c>
      <c r="AK74" s="58">
        <f t="shared" si="164"/>
        <v>-1.899999999999999</v>
      </c>
      <c r="AL74" s="57">
        <f t="shared" si="165"/>
        <v>8.1360899646898653E-3</v>
      </c>
      <c r="AM74" s="57">
        <f t="shared" si="166"/>
        <v>4.0760888632756405E-3</v>
      </c>
      <c r="AN74" s="58">
        <f t="shared" si="167"/>
        <v>0.4</v>
      </c>
      <c r="AO74" s="57">
        <f t="shared" si="168"/>
        <v>5.6589050722880799E-2</v>
      </c>
      <c r="AP74" s="57">
        <f t="shared" si="169"/>
        <v>4.1665339174311908E-2</v>
      </c>
      <c r="AQ74" s="58">
        <f t="shared" si="170"/>
        <v>1.5</v>
      </c>
      <c r="AR74" s="57">
        <f t="shared" si="171"/>
        <v>0.18865335177666309</v>
      </c>
      <c r="AS74" s="57">
        <f t="shared" si="172"/>
        <v>0.20917131811132736</v>
      </c>
      <c r="AT74" s="58">
        <f t="shared" si="173"/>
        <v>-1.9999999999999991</v>
      </c>
      <c r="AU74" s="57">
        <f t="shared" si="174"/>
        <v>1.3447335959576351E-4</v>
      </c>
      <c r="AV74" s="57">
        <f t="shared" si="175"/>
        <v>1.6491806228632601E-4</v>
      </c>
      <c r="AW74" s="58">
        <f t="shared" si="176"/>
        <v>0</v>
      </c>
      <c r="AX74" s="57">
        <f t="shared" si="177"/>
        <v>2.3787416067549642E-2</v>
      </c>
      <c r="AY74" s="57">
        <f t="shared" si="178"/>
        <v>3.3633140496862543E-2</v>
      </c>
      <c r="AZ74" s="58">
        <f t="shared" si="179"/>
        <v>-1.0000000000000002</v>
      </c>
      <c r="BA74" s="57">
        <f t="shared" si="180"/>
        <v>0.21661692616261832</v>
      </c>
      <c r="BB74" s="57">
        <f t="shared" si="181"/>
        <v>0.20276470107476774</v>
      </c>
      <c r="BC74" s="58">
        <f t="shared" si="182"/>
        <v>1.3999999999999986</v>
      </c>
      <c r="BE74" s="57">
        <f t="shared" si="183"/>
        <v>0.17684201570938243</v>
      </c>
      <c r="BF74" s="57">
        <f t="shared" si="184"/>
        <v>0.18033776271426594</v>
      </c>
      <c r="BG74" s="58">
        <f t="shared" si="185"/>
        <v>-0.30000000000000027</v>
      </c>
      <c r="BH74" s="57">
        <f t="shared" si="186"/>
        <v>8.1073621217677402E-2</v>
      </c>
      <c r="BI74" s="57">
        <f t="shared" si="187"/>
        <v>7.9859713242912564E-2</v>
      </c>
      <c r="BJ74" s="58">
        <f t="shared" si="188"/>
        <v>0.10000000000000009</v>
      </c>
      <c r="BK74" s="57">
        <f t="shared" si="189"/>
        <v>0.15636188168833842</v>
      </c>
      <c r="BL74" s="57">
        <f t="shared" si="190"/>
        <v>0.13688745242690861</v>
      </c>
      <c r="BM74" s="58">
        <f t="shared" si="191"/>
        <v>1.899999999999999</v>
      </c>
      <c r="BN74" s="57">
        <f t="shared" si="192"/>
        <v>0.10109473300292811</v>
      </c>
      <c r="BO74" s="57">
        <f t="shared" si="193"/>
        <v>0.10365059814629948</v>
      </c>
      <c r="BP74" s="58">
        <f t="shared" si="194"/>
        <v>-0.29999999999999888</v>
      </c>
      <c r="BQ74" s="57">
        <f t="shared" si="195"/>
        <v>1.2224141284250343E-2</v>
      </c>
      <c r="BR74" s="57">
        <f t="shared" si="196"/>
        <v>1.0715097983587565E-2</v>
      </c>
      <c r="BS74" s="58">
        <f t="shared" si="197"/>
        <v>0.10000000000000009</v>
      </c>
      <c r="BT74" s="57">
        <f t="shared" si="198"/>
        <v>4.1363705372950824E-2</v>
      </c>
      <c r="BU74" s="57">
        <f t="shared" si="199"/>
        <v>4.2860796756360946E-2</v>
      </c>
      <c r="BV74" s="58">
        <f t="shared" si="200"/>
        <v>-0.19999999999999948</v>
      </c>
      <c r="BW74" s="57">
        <f t="shared" si="201"/>
        <v>0.16263671402688881</v>
      </c>
      <c r="BX74" s="57">
        <f t="shared" si="202"/>
        <v>0.1651392645688585</v>
      </c>
      <c r="BY74" s="58">
        <f t="shared" si="203"/>
        <v>-0.20000000000000018</v>
      </c>
      <c r="BZ74" s="57">
        <f t="shared" si="204"/>
        <v>4.693293001112503E-4</v>
      </c>
      <c r="CA74" s="57">
        <f t="shared" si="205"/>
        <v>4.0598715210265384E-4</v>
      </c>
      <c r="CB74" s="58">
        <f t="shared" si="206"/>
        <v>0</v>
      </c>
      <c r="CC74" s="57">
        <f t="shared" si="207"/>
        <v>2.4678978586183391E-2</v>
      </c>
      <c r="CD74" s="57">
        <f t="shared" si="208"/>
        <v>2.616511192131412E-2</v>
      </c>
      <c r="CE74" s="58">
        <f t="shared" si="209"/>
        <v>-9.9999999999999742E-2</v>
      </c>
      <c r="CF74" s="57">
        <f t="shared" si="210"/>
        <v>0.24325487981128902</v>
      </c>
      <c r="CG74" s="57">
        <f t="shared" si="211"/>
        <v>0.2539782150873896</v>
      </c>
      <c r="CH74" s="58">
        <f t="shared" si="212"/>
        <v>-1.100000000000001</v>
      </c>
      <c r="CI74" s="52">
        <v>0</v>
      </c>
    </row>
    <row r="75" spans="2:87" ht="13.5" customHeight="1">
      <c r="B75" s="240"/>
      <c r="C75" s="240"/>
      <c r="D75" s="238"/>
      <c r="E75" s="113" t="s">
        <v>77</v>
      </c>
      <c r="F75" s="79" t="s">
        <v>78</v>
      </c>
      <c r="G75" s="168">
        <v>84458171</v>
      </c>
      <c r="H75" s="169">
        <f t="shared" ref="H75" si="223">IFERROR(G75/G80,"-")</f>
        <v>3.9347709639557221E-2</v>
      </c>
      <c r="I75" s="170">
        <v>472</v>
      </c>
      <c r="J75" s="10">
        <f t="shared" ref="J75" si="224">IFERROR(I75/D70,"-")</f>
        <v>3.8392711891979826E-2</v>
      </c>
      <c r="K75" s="46">
        <f t="shared" si="152"/>
        <v>178936.80296610171</v>
      </c>
      <c r="L75" s="17"/>
      <c r="N75" s="240"/>
      <c r="O75" s="240"/>
      <c r="P75" s="238"/>
      <c r="Q75" s="112" t="s">
        <v>77</v>
      </c>
      <c r="R75" s="61" t="s">
        <v>78</v>
      </c>
      <c r="S75" s="67">
        <v>97079622</v>
      </c>
      <c r="T75" s="12">
        <v>4.6076088782086785E-2</v>
      </c>
      <c r="U75" s="44">
        <v>497</v>
      </c>
      <c r="V75" s="12">
        <v>4.1437385359346338E-2</v>
      </c>
      <c r="W75" s="44">
        <v>195331.23138832999</v>
      </c>
      <c r="X75" s="51">
        <v>72</v>
      </c>
      <c r="Y75" s="21" t="s">
        <v>27</v>
      </c>
      <c r="Z75" s="57">
        <f t="shared" si="153"/>
        <v>0.19353272293660981</v>
      </c>
      <c r="AA75" s="57">
        <f t="shared" si="154"/>
        <v>0.20122823993081093</v>
      </c>
      <c r="AB75" s="58">
        <f t="shared" si="155"/>
        <v>-0.70000000000000062</v>
      </c>
      <c r="AC75" s="57">
        <f t="shared" si="156"/>
        <v>0.10023650820077597</v>
      </c>
      <c r="AD75" s="57">
        <f t="shared" si="157"/>
        <v>9.6376549976022588E-2</v>
      </c>
      <c r="AE75" s="58">
        <f t="shared" si="158"/>
        <v>0.40000000000000036</v>
      </c>
      <c r="AF75" s="57">
        <f t="shared" si="159"/>
        <v>0.19034402976884332</v>
      </c>
      <c r="AG75" s="57">
        <f t="shared" si="160"/>
        <v>0.17785240796497753</v>
      </c>
      <c r="AH75" s="58">
        <f t="shared" si="161"/>
        <v>1.2000000000000011</v>
      </c>
      <c r="AI75" s="57">
        <f t="shared" si="162"/>
        <v>0.11840379866804897</v>
      </c>
      <c r="AJ75" s="57">
        <f t="shared" si="163"/>
        <v>0.125881725078968</v>
      </c>
      <c r="AK75" s="58">
        <f t="shared" si="164"/>
        <v>-0.80000000000000071</v>
      </c>
      <c r="AL75" s="57">
        <f t="shared" si="165"/>
        <v>1.6534088677999079E-2</v>
      </c>
      <c r="AM75" s="57">
        <f t="shared" si="166"/>
        <v>1.3072755013891725E-2</v>
      </c>
      <c r="AN75" s="58">
        <f t="shared" si="167"/>
        <v>0.40000000000000019</v>
      </c>
      <c r="AO75" s="57">
        <f t="shared" si="168"/>
        <v>0.10335177222153932</v>
      </c>
      <c r="AP75" s="57">
        <f t="shared" si="169"/>
        <v>9.3063487599398878E-2</v>
      </c>
      <c r="AQ75" s="58">
        <f t="shared" si="170"/>
        <v>0.99999999999999956</v>
      </c>
      <c r="AR75" s="57">
        <f t="shared" si="171"/>
        <v>0.12377517315446683</v>
      </c>
      <c r="AS75" s="57">
        <f t="shared" si="172"/>
        <v>0.12598486102495715</v>
      </c>
      <c r="AT75" s="58">
        <f t="shared" si="173"/>
        <v>-0.20000000000000018</v>
      </c>
      <c r="AU75" s="57">
        <f t="shared" si="174"/>
        <v>1.8706203667368256E-5</v>
      </c>
      <c r="AV75" s="57">
        <f t="shared" si="175"/>
        <v>7.0826221347345872E-4</v>
      </c>
      <c r="AW75" s="58">
        <f t="shared" si="176"/>
        <v>-0.1</v>
      </c>
      <c r="AX75" s="57">
        <f t="shared" si="177"/>
        <v>6.4243403662598052E-3</v>
      </c>
      <c r="AY75" s="57">
        <f t="shared" si="178"/>
        <v>7.9518888317506448E-3</v>
      </c>
      <c r="AZ75" s="58">
        <f t="shared" si="179"/>
        <v>-0.2</v>
      </c>
      <c r="BA75" s="57">
        <f t="shared" si="180"/>
        <v>0.14737885980178952</v>
      </c>
      <c r="BB75" s="57">
        <f t="shared" si="181"/>
        <v>0.15787982236574907</v>
      </c>
      <c r="BC75" s="58">
        <f t="shared" si="182"/>
        <v>-1.100000000000001</v>
      </c>
      <c r="BE75" s="57">
        <f t="shared" si="183"/>
        <v>0.17684201570938243</v>
      </c>
      <c r="BF75" s="57">
        <f t="shared" si="184"/>
        <v>0.18033776271426594</v>
      </c>
      <c r="BG75" s="58">
        <f t="shared" si="185"/>
        <v>-0.30000000000000027</v>
      </c>
      <c r="BH75" s="57">
        <f t="shared" si="186"/>
        <v>8.1073621217677402E-2</v>
      </c>
      <c r="BI75" s="57">
        <f t="shared" si="187"/>
        <v>7.9859713242912564E-2</v>
      </c>
      <c r="BJ75" s="58">
        <f t="shared" si="188"/>
        <v>0.10000000000000009</v>
      </c>
      <c r="BK75" s="57">
        <f t="shared" si="189"/>
        <v>0.15636188168833842</v>
      </c>
      <c r="BL75" s="57">
        <f t="shared" si="190"/>
        <v>0.13688745242690861</v>
      </c>
      <c r="BM75" s="58">
        <f t="shared" si="191"/>
        <v>1.899999999999999</v>
      </c>
      <c r="BN75" s="57">
        <f t="shared" si="192"/>
        <v>0.10109473300292811</v>
      </c>
      <c r="BO75" s="57">
        <f t="shared" si="193"/>
        <v>0.10365059814629948</v>
      </c>
      <c r="BP75" s="58">
        <f t="shared" si="194"/>
        <v>-0.29999999999999888</v>
      </c>
      <c r="BQ75" s="57">
        <f t="shared" si="195"/>
        <v>1.2224141284250343E-2</v>
      </c>
      <c r="BR75" s="57">
        <f t="shared" si="196"/>
        <v>1.0715097983587565E-2</v>
      </c>
      <c r="BS75" s="58">
        <f t="shared" si="197"/>
        <v>0.10000000000000009</v>
      </c>
      <c r="BT75" s="57">
        <f t="shared" si="198"/>
        <v>4.1363705372950824E-2</v>
      </c>
      <c r="BU75" s="57">
        <f t="shared" si="199"/>
        <v>4.2860796756360946E-2</v>
      </c>
      <c r="BV75" s="58">
        <f t="shared" si="200"/>
        <v>-0.19999999999999948</v>
      </c>
      <c r="BW75" s="57">
        <f t="shared" si="201"/>
        <v>0.16263671402688881</v>
      </c>
      <c r="BX75" s="57">
        <f t="shared" si="202"/>
        <v>0.1651392645688585</v>
      </c>
      <c r="BY75" s="58">
        <f t="shared" si="203"/>
        <v>-0.20000000000000018</v>
      </c>
      <c r="BZ75" s="57">
        <f t="shared" si="204"/>
        <v>4.693293001112503E-4</v>
      </c>
      <c r="CA75" s="57">
        <f t="shared" si="205"/>
        <v>4.0598715210265384E-4</v>
      </c>
      <c r="CB75" s="58">
        <f t="shared" si="206"/>
        <v>0</v>
      </c>
      <c r="CC75" s="57">
        <f t="shared" si="207"/>
        <v>2.4678978586183391E-2</v>
      </c>
      <c r="CD75" s="57">
        <f t="shared" si="208"/>
        <v>2.616511192131412E-2</v>
      </c>
      <c r="CE75" s="58">
        <f t="shared" si="209"/>
        <v>-9.9999999999999742E-2</v>
      </c>
      <c r="CF75" s="57">
        <f t="shared" si="210"/>
        <v>0.24325487981128902</v>
      </c>
      <c r="CG75" s="57">
        <f t="shared" si="211"/>
        <v>0.2539782150873896</v>
      </c>
      <c r="CH75" s="58">
        <f t="shared" si="212"/>
        <v>-1.100000000000001</v>
      </c>
      <c r="CI75" s="52">
        <v>0</v>
      </c>
    </row>
    <row r="76" spans="2:87" ht="13.5" customHeight="1">
      <c r="B76" s="240"/>
      <c r="C76" s="240"/>
      <c r="D76" s="238"/>
      <c r="E76" s="113" t="s">
        <v>79</v>
      </c>
      <c r="F76" s="79" t="s">
        <v>80</v>
      </c>
      <c r="G76" s="168">
        <v>331073012</v>
      </c>
      <c r="H76" s="169">
        <f t="shared" ref="H76" si="225">IFERROR(G76/G80,"-")</f>
        <v>0.15424161560010152</v>
      </c>
      <c r="I76" s="170">
        <v>2164</v>
      </c>
      <c r="J76" s="10">
        <f t="shared" ref="J76" si="226">IFERROR(I76/D70,"-")</f>
        <v>0.17602082316577192</v>
      </c>
      <c r="K76" s="46">
        <f t="shared" si="152"/>
        <v>152991.22550831793</v>
      </c>
      <c r="L76" s="17"/>
      <c r="N76" s="240"/>
      <c r="O76" s="240"/>
      <c r="P76" s="238"/>
      <c r="Q76" s="112" t="s">
        <v>79</v>
      </c>
      <c r="R76" s="61" t="s">
        <v>80</v>
      </c>
      <c r="S76" s="67">
        <v>339238842</v>
      </c>
      <c r="T76" s="12">
        <v>0.16101009336773386</v>
      </c>
      <c r="U76" s="44">
        <v>2249</v>
      </c>
      <c r="V76" s="12">
        <v>0.18751042187760547</v>
      </c>
      <c r="W76" s="44">
        <v>150839.85860382393</v>
      </c>
      <c r="X76" s="51">
        <v>73</v>
      </c>
      <c r="Y76" s="21" t="s">
        <v>28</v>
      </c>
      <c r="Z76" s="57">
        <f t="shared" si="153"/>
        <v>0.17505891306857196</v>
      </c>
      <c r="AA76" s="57">
        <f t="shared" si="154"/>
        <v>0.18175442525345301</v>
      </c>
      <c r="AB76" s="58">
        <f t="shared" si="155"/>
        <v>-0.70000000000000062</v>
      </c>
      <c r="AC76" s="57">
        <f t="shared" si="156"/>
        <v>8.4097419205125479E-2</v>
      </c>
      <c r="AD76" s="57">
        <f t="shared" si="157"/>
        <v>8.4028164387044496E-2</v>
      </c>
      <c r="AE76" s="58">
        <f t="shared" si="158"/>
        <v>0</v>
      </c>
      <c r="AF76" s="57">
        <f t="shared" si="159"/>
        <v>0.17809127025818625</v>
      </c>
      <c r="AG76" s="57">
        <f t="shared" si="160"/>
        <v>0.15566216120201423</v>
      </c>
      <c r="AH76" s="58">
        <f t="shared" si="161"/>
        <v>2.1999999999999993</v>
      </c>
      <c r="AI76" s="57">
        <f t="shared" si="162"/>
        <v>9.30004154141299E-2</v>
      </c>
      <c r="AJ76" s="57">
        <f t="shared" si="163"/>
        <v>6.179235568286795E-2</v>
      </c>
      <c r="AK76" s="58">
        <f t="shared" si="164"/>
        <v>3.1</v>
      </c>
      <c r="AL76" s="57">
        <f t="shared" si="165"/>
        <v>1.4822627242931439E-2</v>
      </c>
      <c r="AM76" s="57">
        <f t="shared" si="166"/>
        <v>2.3327956937186121E-2</v>
      </c>
      <c r="AN76" s="58">
        <f t="shared" si="167"/>
        <v>-0.8</v>
      </c>
      <c r="AO76" s="57">
        <f t="shared" si="168"/>
        <v>2.0650895483903354E-2</v>
      </c>
      <c r="AP76" s="57">
        <f t="shared" si="169"/>
        <v>4.8180314587078964E-2</v>
      </c>
      <c r="AQ76" s="58">
        <f t="shared" si="170"/>
        <v>-2.7</v>
      </c>
      <c r="AR76" s="57">
        <f t="shared" si="171"/>
        <v>0.15827920583302843</v>
      </c>
      <c r="AS76" s="57">
        <f t="shared" si="172"/>
        <v>0.13988661620490297</v>
      </c>
      <c r="AT76" s="58">
        <f t="shared" si="173"/>
        <v>1.7999999999999989</v>
      </c>
      <c r="AU76" s="57">
        <f t="shared" si="174"/>
        <v>3.4440693299368499E-5</v>
      </c>
      <c r="AV76" s="57">
        <f t="shared" si="175"/>
        <v>2.6757241736406478E-5</v>
      </c>
      <c r="AW76" s="58">
        <f t="shared" si="176"/>
        <v>0</v>
      </c>
      <c r="AX76" s="57">
        <f t="shared" si="177"/>
        <v>9.6944349575466479E-3</v>
      </c>
      <c r="AY76" s="57">
        <f t="shared" si="178"/>
        <v>1.4219877219413809E-2</v>
      </c>
      <c r="AZ76" s="58">
        <f t="shared" si="179"/>
        <v>-0.4</v>
      </c>
      <c r="BA76" s="57">
        <f t="shared" si="180"/>
        <v>0.26627037784327717</v>
      </c>
      <c r="BB76" s="57">
        <f t="shared" si="181"/>
        <v>0.29112137128430204</v>
      </c>
      <c r="BC76" s="58">
        <f t="shared" si="182"/>
        <v>-2.4999999999999964</v>
      </c>
      <c r="BE76" s="57">
        <f t="shared" si="183"/>
        <v>0.17684201570938243</v>
      </c>
      <c r="BF76" s="57">
        <f t="shared" si="184"/>
        <v>0.18033776271426594</v>
      </c>
      <c r="BG76" s="58">
        <f t="shared" si="185"/>
        <v>-0.30000000000000027</v>
      </c>
      <c r="BH76" s="57">
        <f t="shared" si="186"/>
        <v>8.1073621217677402E-2</v>
      </c>
      <c r="BI76" s="57">
        <f t="shared" si="187"/>
        <v>7.9859713242912564E-2</v>
      </c>
      <c r="BJ76" s="58">
        <f t="shared" si="188"/>
        <v>0.10000000000000009</v>
      </c>
      <c r="BK76" s="57">
        <f t="shared" si="189"/>
        <v>0.15636188168833842</v>
      </c>
      <c r="BL76" s="57">
        <f t="shared" si="190"/>
        <v>0.13688745242690861</v>
      </c>
      <c r="BM76" s="58">
        <f t="shared" si="191"/>
        <v>1.899999999999999</v>
      </c>
      <c r="BN76" s="57">
        <f t="shared" si="192"/>
        <v>0.10109473300292811</v>
      </c>
      <c r="BO76" s="57">
        <f t="shared" si="193"/>
        <v>0.10365059814629948</v>
      </c>
      <c r="BP76" s="58">
        <f t="shared" si="194"/>
        <v>-0.29999999999999888</v>
      </c>
      <c r="BQ76" s="57">
        <f t="shared" si="195"/>
        <v>1.2224141284250343E-2</v>
      </c>
      <c r="BR76" s="57">
        <f t="shared" si="196"/>
        <v>1.0715097983587565E-2</v>
      </c>
      <c r="BS76" s="58">
        <f t="shared" si="197"/>
        <v>0.10000000000000009</v>
      </c>
      <c r="BT76" s="57">
        <f t="shared" si="198"/>
        <v>4.1363705372950824E-2</v>
      </c>
      <c r="BU76" s="57">
        <f t="shared" si="199"/>
        <v>4.2860796756360946E-2</v>
      </c>
      <c r="BV76" s="58">
        <f t="shared" si="200"/>
        <v>-0.19999999999999948</v>
      </c>
      <c r="BW76" s="57">
        <f t="shared" si="201"/>
        <v>0.16263671402688881</v>
      </c>
      <c r="BX76" s="57">
        <f t="shared" si="202"/>
        <v>0.1651392645688585</v>
      </c>
      <c r="BY76" s="58">
        <f t="shared" si="203"/>
        <v>-0.20000000000000018</v>
      </c>
      <c r="BZ76" s="57">
        <f t="shared" si="204"/>
        <v>4.693293001112503E-4</v>
      </c>
      <c r="CA76" s="57">
        <f t="shared" si="205"/>
        <v>4.0598715210265384E-4</v>
      </c>
      <c r="CB76" s="58">
        <f t="shared" si="206"/>
        <v>0</v>
      </c>
      <c r="CC76" s="57">
        <f t="shared" si="207"/>
        <v>2.4678978586183391E-2</v>
      </c>
      <c r="CD76" s="57">
        <f t="shared" si="208"/>
        <v>2.616511192131412E-2</v>
      </c>
      <c r="CE76" s="58">
        <f t="shared" si="209"/>
        <v>-9.9999999999999742E-2</v>
      </c>
      <c r="CF76" s="57">
        <f t="shared" si="210"/>
        <v>0.24325487981128902</v>
      </c>
      <c r="CG76" s="57">
        <f t="shared" si="211"/>
        <v>0.2539782150873896</v>
      </c>
      <c r="CH76" s="58">
        <f t="shared" si="212"/>
        <v>-1.100000000000001</v>
      </c>
      <c r="CI76" s="52">
        <v>0</v>
      </c>
    </row>
    <row r="77" spans="2:87" ht="13.5" customHeight="1">
      <c r="B77" s="240"/>
      <c r="C77" s="240"/>
      <c r="D77" s="238"/>
      <c r="E77" s="113" t="s">
        <v>81</v>
      </c>
      <c r="F77" s="79" t="s">
        <v>82</v>
      </c>
      <c r="G77" s="168">
        <v>396902</v>
      </c>
      <c r="H77" s="169">
        <f t="shared" ref="H77" si="227">IFERROR(G77/G80,"-")</f>
        <v>1.8491028714509504E-4</v>
      </c>
      <c r="I77" s="170">
        <v>72</v>
      </c>
      <c r="J77" s="10">
        <f t="shared" ref="J77" si="228">IFERROR(I77/D70,"-")</f>
        <v>5.8565153733528552E-3</v>
      </c>
      <c r="K77" s="46">
        <f t="shared" si="152"/>
        <v>5512.5277777777774</v>
      </c>
      <c r="L77" s="17"/>
      <c r="N77" s="240"/>
      <c r="O77" s="240"/>
      <c r="P77" s="238"/>
      <c r="Q77" s="112" t="s">
        <v>81</v>
      </c>
      <c r="R77" s="61" t="s">
        <v>82</v>
      </c>
      <c r="S77" s="67">
        <v>766221</v>
      </c>
      <c r="T77" s="12">
        <v>3.6366506271212428E-4</v>
      </c>
      <c r="U77" s="44">
        <v>88</v>
      </c>
      <c r="V77" s="12">
        <v>7.3370018342504588E-3</v>
      </c>
      <c r="W77" s="44">
        <v>8707.056818181818</v>
      </c>
      <c r="X77" s="51">
        <v>74</v>
      </c>
      <c r="Y77" s="21" t="s">
        <v>29</v>
      </c>
      <c r="Z77" s="57">
        <f t="shared" si="153"/>
        <v>0.18185751174330789</v>
      </c>
      <c r="AA77" s="57">
        <f t="shared" si="154"/>
        <v>0.16672692916616519</v>
      </c>
      <c r="AB77" s="58">
        <f t="shared" si="155"/>
        <v>1.4999999999999987</v>
      </c>
      <c r="AC77" s="57">
        <f t="shared" si="156"/>
        <v>6.7019193429958102E-2</v>
      </c>
      <c r="AD77" s="57">
        <f t="shared" si="157"/>
        <v>6.1857058905889627E-2</v>
      </c>
      <c r="AE77" s="58">
        <f t="shared" si="158"/>
        <v>0.50000000000000044</v>
      </c>
      <c r="AF77" s="57">
        <f t="shared" si="159"/>
        <v>0.17628436357937211</v>
      </c>
      <c r="AG77" s="57">
        <f t="shared" si="160"/>
        <v>0.13413669781159876</v>
      </c>
      <c r="AH77" s="58">
        <f t="shared" si="161"/>
        <v>4.1999999999999984</v>
      </c>
      <c r="AI77" s="57">
        <f t="shared" si="162"/>
        <v>5.5567323937978405E-2</v>
      </c>
      <c r="AJ77" s="57">
        <f t="shared" si="163"/>
        <v>6.6520020025252258E-2</v>
      </c>
      <c r="AK77" s="58">
        <f t="shared" si="164"/>
        <v>-1.1000000000000003</v>
      </c>
      <c r="AL77" s="57">
        <f t="shared" si="165"/>
        <v>5.5252478975278694E-3</v>
      </c>
      <c r="AM77" s="57">
        <f t="shared" si="166"/>
        <v>1.8741346954650739E-2</v>
      </c>
      <c r="AN77" s="58">
        <f t="shared" si="167"/>
        <v>-1.3</v>
      </c>
      <c r="AO77" s="57">
        <f t="shared" si="168"/>
        <v>4.3857134116817867E-2</v>
      </c>
      <c r="AP77" s="57">
        <f t="shared" si="169"/>
        <v>6.7343725163330634E-2</v>
      </c>
      <c r="AQ77" s="58">
        <f t="shared" si="170"/>
        <v>-2.3000000000000007</v>
      </c>
      <c r="AR77" s="57">
        <f t="shared" si="171"/>
        <v>0.17523547143344118</v>
      </c>
      <c r="AS77" s="57">
        <f t="shared" si="172"/>
        <v>0.1719636997180721</v>
      </c>
      <c r="AT77" s="58">
        <f t="shared" si="173"/>
        <v>0.30000000000000027</v>
      </c>
      <c r="AU77" s="57">
        <f t="shared" si="174"/>
        <v>1.5189515587369479E-4</v>
      </c>
      <c r="AV77" s="57">
        <f t="shared" si="175"/>
        <v>9.6141225384249939E-6</v>
      </c>
      <c r="AW77" s="58">
        <f t="shared" si="176"/>
        <v>0</v>
      </c>
      <c r="AX77" s="57">
        <f t="shared" si="177"/>
        <v>3.0557012021386942E-2</v>
      </c>
      <c r="AY77" s="57">
        <f t="shared" si="178"/>
        <v>2.1049799635789162E-2</v>
      </c>
      <c r="AZ77" s="58">
        <f t="shared" si="179"/>
        <v>0.99999999999999989</v>
      </c>
      <c r="BA77" s="57">
        <f t="shared" si="180"/>
        <v>0.26394484668433599</v>
      </c>
      <c r="BB77" s="57">
        <f t="shared" si="181"/>
        <v>0.29165110849671311</v>
      </c>
      <c r="BC77" s="58">
        <f t="shared" si="182"/>
        <v>-2.7999999999999972</v>
      </c>
      <c r="BE77" s="57">
        <f t="shared" si="183"/>
        <v>0.17684201570938243</v>
      </c>
      <c r="BF77" s="57">
        <f t="shared" si="184"/>
        <v>0.18033776271426594</v>
      </c>
      <c r="BG77" s="58">
        <f t="shared" si="185"/>
        <v>-0.30000000000000027</v>
      </c>
      <c r="BH77" s="57">
        <f t="shared" si="186"/>
        <v>8.1073621217677402E-2</v>
      </c>
      <c r="BI77" s="57">
        <f t="shared" si="187"/>
        <v>7.9859713242912564E-2</v>
      </c>
      <c r="BJ77" s="58">
        <f t="shared" si="188"/>
        <v>0.10000000000000009</v>
      </c>
      <c r="BK77" s="57">
        <f t="shared" si="189"/>
        <v>0.15636188168833842</v>
      </c>
      <c r="BL77" s="57">
        <f t="shared" si="190"/>
        <v>0.13688745242690861</v>
      </c>
      <c r="BM77" s="58">
        <f t="shared" si="191"/>
        <v>1.899999999999999</v>
      </c>
      <c r="BN77" s="57">
        <f t="shared" si="192"/>
        <v>0.10109473300292811</v>
      </c>
      <c r="BO77" s="57">
        <f t="shared" si="193"/>
        <v>0.10365059814629948</v>
      </c>
      <c r="BP77" s="58">
        <f t="shared" si="194"/>
        <v>-0.29999999999999888</v>
      </c>
      <c r="BQ77" s="57">
        <f t="shared" si="195"/>
        <v>1.2224141284250343E-2</v>
      </c>
      <c r="BR77" s="57">
        <f t="shared" si="196"/>
        <v>1.0715097983587565E-2</v>
      </c>
      <c r="BS77" s="58">
        <f t="shared" si="197"/>
        <v>0.10000000000000009</v>
      </c>
      <c r="BT77" s="57">
        <f t="shared" si="198"/>
        <v>4.1363705372950824E-2</v>
      </c>
      <c r="BU77" s="57">
        <f t="shared" si="199"/>
        <v>4.2860796756360946E-2</v>
      </c>
      <c r="BV77" s="58">
        <f t="shared" si="200"/>
        <v>-0.19999999999999948</v>
      </c>
      <c r="BW77" s="57">
        <f t="shared" si="201"/>
        <v>0.16263671402688881</v>
      </c>
      <c r="BX77" s="57">
        <f t="shared" si="202"/>
        <v>0.1651392645688585</v>
      </c>
      <c r="BY77" s="58">
        <f t="shared" si="203"/>
        <v>-0.20000000000000018</v>
      </c>
      <c r="BZ77" s="57">
        <f t="shared" si="204"/>
        <v>4.693293001112503E-4</v>
      </c>
      <c r="CA77" s="57">
        <f t="shared" si="205"/>
        <v>4.0598715210265384E-4</v>
      </c>
      <c r="CB77" s="58">
        <f t="shared" si="206"/>
        <v>0</v>
      </c>
      <c r="CC77" s="57">
        <f t="shared" si="207"/>
        <v>2.4678978586183391E-2</v>
      </c>
      <c r="CD77" s="57">
        <f t="shared" si="208"/>
        <v>2.616511192131412E-2</v>
      </c>
      <c r="CE77" s="58">
        <f t="shared" si="209"/>
        <v>-9.9999999999999742E-2</v>
      </c>
      <c r="CF77" s="57">
        <f t="shared" si="210"/>
        <v>0.24325487981128902</v>
      </c>
      <c r="CG77" s="57">
        <f t="shared" si="211"/>
        <v>0.2539782150873896</v>
      </c>
      <c r="CH77" s="58">
        <f t="shared" si="212"/>
        <v>-1.100000000000001</v>
      </c>
      <c r="CI77" s="62">
        <v>999</v>
      </c>
    </row>
    <row r="78" spans="2:87" ht="13.5" customHeight="1">
      <c r="B78" s="240"/>
      <c r="C78" s="240"/>
      <c r="D78" s="238"/>
      <c r="E78" s="113" t="s">
        <v>83</v>
      </c>
      <c r="F78" s="79" t="s">
        <v>84</v>
      </c>
      <c r="G78" s="168">
        <v>74728451</v>
      </c>
      <c r="H78" s="169">
        <f t="shared" ref="H78" si="229">IFERROR(G78/G80,"-")</f>
        <v>3.4814788870598197E-2</v>
      </c>
      <c r="I78" s="170">
        <v>1777</v>
      </c>
      <c r="J78" s="10">
        <f t="shared" ref="J78" si="230">IFERROR(I78/D70,"-")</f>
        <v>0.14454205303400033</v>
      </c>
      <c r="K78" s="46">
        <f t="shared" si="152"/>
        <v>42053.151941474396</v>
      </c>
      <c r="L78" s="17"/>
      <c r="N78" s="240"/>
      <c r="O78" s="240"/>
      <c r="P78" s="238"/>
      <c r="Q78" s="112" t="s">
        <v>83</v>
      </c>
      <c r="R78" s="61" t="s">
        <v>84</v>
      </c>
      <c r="S78" s="67">
        <v>72202527</v>
      </c>
      <c r="T78" s="12">
        <v>3.4268881314175471E-2</v>
      </c>
      <c r="U78" s="44">
        <v>1753</v>
      </c>
      <c r="V78" s="12">
        <v>0.14615641153910289</v>
      </c>
      <c r="W78" s="44">
        <v>41187.97889332573</v>
      </c>
      <c r="X78" s="51">
        <v>75</v>
      </c>
      <c r="Y78" s="21" t="s">
        <v>114</v>
      </c>
      <c r="Z78" s="57">
        <f t="shared" si="153"/>
        <v>0.17684201570938243</v>
      </c>
      <c r="AA78" s="57">
        <f t="shared" si="154"/>
        <v>0.18033776271426594</v>
      </c>
      <c r="AB78" s="58">
        <f t="shared" si="155"/>
        <v>-0.30000000000000027</v>
      </c>
      <c r="AC78" s="57">
        <f t="shared" si="156"/>
        <v>8.1073621217677402E-2</v>
      </c>
      <c r="AD78" s="57">
        <f t="shared" si="157"/>
        <v>7.9859713242912564E-2</v>
      </c>
      <c r="AE78" s="58">
        <f t="shared" si="158"/>
        <v>0.10000000000000009</v>
      </c>
      <c r="AF78" s="57">
        <f t="shared" si="159"/>
        <v>0.15636188168833842</v>
      </c>
      <c r="AG78" s="57">
        <f t="shared" si="160"/>
        <v>0.13688745242690861</v>
      </c>
      <c r="AH78" s="58">
        <f t="shared" si="161"/>
        <v>1.899999999999999</v>
      </c>
      <c r="AI78" s="57">
        <f t="shared" si="162"/>
        <v>0.10109473300292811</v>
      </c>
      <c r="AJ78" s="57">
        <f t="shared" si="163"/>
        <v>0.10365059814629948</v>
      </c>
      <c r="AK78" s="58">
        <f t="shared" si="164"/>
        <v>-0.29999999999999888</v>
      </c>
      <c r="AL78" s="57">
        <f t="shared" si="165"/>
        <v>1.2224141284250343E-2</v>
      </c>
      <c r="AM78" s="57">
        <f t="shared" si="166"/>
        <v>1.0715097983587565E-2</v>
      </c>
      <c r="AN78" s="58">
        <f t="shared" si="167"/>
        <v>0.10000000000000009</v>
      </c>
      <c r="AO78" s="57">
        <f t="shared" si="168"/>
        <v>4.1363705372950824E-2</v>
      </c>
      <c r="AP78" s="57">
        <f t="shared" si="169"/>
        <v>4.2860796756360946E-2</v>
      </c>
      <c r="AQ78" s="58">
        <f t="shared" si="170"/>
        <v>-0.19999999999999948</v>
      </c>
      <c r="AR78" s="57">
        <f t="shared" si="171"/>
        <v>0.16263671402688881</v>
      </c>
      <c r="AS78" s="57">
        <f t="shared" si="172"/>
        <v>0.1651392645688585</v>
      </c>
      <c r="AT78" s="58">
        <f t="shared" si="173"/>
        <v>-0.20000000000000018</v>
      </c>
      <c r="AU78" s="57">
        <f t="shared" si="174"/>
        <v>4.693293001112503E-4</v>
      </c>
      <c r="AV78" s="57">
        <f t="shared" si="175"/>
        <v>4.0598715210265384E-4</v>
      </c>
      <c r="AW78" s="58">
        <f t="shared" si="176"/>
        <v>0</v>
      </c>
      <c r="AX78" s="57">
        <f t="shared" si="177"/>
        <v>2.4678978586183391E-2</v>
      </c>
      <c r="AY78" s="57">
        <f t="shared" si="178"/>
        <v>2.616511192131412E-2</v>
      </c>
      <c r="AZ78" s="58">
        <f t="shared" si="179"/>
        <v>-9.9999999999999742E-2</v>
      </c>
      <c r="BA78" s="57">
        <f t="shared" si="180"/>
        <v>0.24325487981128902</v>
      </c>
      <c r="BB78" s="57">
        <f t="shared" si="181"/>
        <v>0.2539782150873896</v>
      </c>
      <c r="BC78" s="58">
        <f t="shared" si="182"/>
        <v>-1.100000000000001</v>
      </c>
      <c r="BG78" s="118"/>
      <c r="BH78" s="119"/>
    </row>
    <row r="79" spans="2:87" ht="13.5" customHeight="1">
      <c r="B79" s="240"/>
      <c r="C79" s="240"/>
      <c r="D79" s="238"/>
      <c r="E79" s="114" t="s">
        <v>85</v>
      </c>
      <c r="F79" s="80" t="s">
        <v>86</v>
      </c>
      <c r="G79" s="171">
        <v>609388839</v>
      </c>
      <c r="H79" s="172">
        <f t="shared" ref="H79" si="231">IFERROR(G79/G80,"-")</f>
        <v>0.28390450338498191</v>
      </c>
      <c r="I79" s="173">
        <v>1432</v>
      </c>
      <c r="J79" s="11">
        <f t="shared" ref="J79" si="232">IFERROR(I79/D70,"-")</f>
        <v>0.11647958353668456</v>
      </c>
      <c r="K79" s="47">
        <f t="shared" si="152"/>
        <v>425550.86522346368</v>
      </c>
      <c r="L79" s="17"/>
      <c r="N79" s="240"/>
      <c r="O79" s="240"/>
      <c r="P79" s="238"/>
      <c r="Q79" s="112" t="s">
        <v>85</v>
      </c>
      <c r="R79" s="61" t="s">
        <v>86</v>
      </c>
      <c r="S79" s="67">
        <v>615216179</v>
      </c>
      <c r="T79" s="12">
        <v>0.29199490788890997</v>
      </c>
      <c r="U79" s="44">
        <v>1354</v>
      </c>
      <c r="V79" s="12">
        <v>0.11288977822244456</v>
      </c>
      <c r="W79" s="44">
        <v>454369.40841949778</v>
      </c>
      <c r="X79" s="17"/>
    </row>
    <row r="80" spans="2:87" ht="13.5" customHeight="1">
      <c r="B80" s="201"/>
      <c r="C80" s="201"/>
      <c r="D80" s="239"/>
      <c r="E80" s="115" t="s">
        <v>115</v>
      </c>
      <c r="F80" s="116"/>
      <c r="G80" s="174">
        <f>SUM(G70:G79)</f>
        <v>2146457107</v>
      </c>
      <c r="H80" s="175" t="s">
        <v>131</v>
      </c>
      <c r="I80" s="176">
        <v>9774</v>
      </c>
      <c r="J80" s="12">
        <f t="shared" ref="J80" si="233">IFERROR(I80/D70,"-")</f>
        <v>0.79502196193265007</v>
      </c>
      <c r="K80" s="48">
        <f t="shared" si="152"/>
        <v>219608.87118886842</v>
      </c>
      <c r="L80" s="17"/>
      <c r="N80" s="201"/>
      <c r="O80" s="201"/>
      <c r="P80" s="239"/>
      <c r="Q80" s="117" t="s">
        <v>115</v>
      </c>
      <c r="R80" s="117"/>
      <c r="S80" s="67">
        <v>2106941465</v>
      </c>
      <c r="T80" s="12" t="s">
        <v>131</v>
      </c>
      <c r="U80" s="44">
        <v>9571</v>
      </c>
      <c r="V80" s="12">
        <v>0.79798232449558115</v>
      </c>
      <c r="W80" s="44">
        <v>220138.0696896876</v>
      </c>
      <c r="X80" s="17"/>
    </row>
    <row r="81" spans="2:24" ht="13.5" customHeight="1">
      <c r="B81" s="200">
        <v>8</v>
      </c>
      <c r="C81" s="200" t="s">
        <v>51</v>
      </c>
      <c r="D81" s="237">
        <f>VLOOKUP(C81,市区町村別_生活習慣病の状況!$C$5:$D$78,2,FALSE)</f>
        <v>10557</v>
      </c>
      <c r="E81" s="111" t="s">
        <v>67</v>
      </c>
      <c r="F81" s="77" t="s">
        <v>68</v>
      </c>
      <c r="G81" s="165">
        <v>276068874</v>
      </c>
      <c r="H81" s="166">
        <f t="shared" ref="H81" si="234">IFERROR(G81/G91,"-")</f>
        <v>0.19178979477094549</v>
      </c>
      <c r="I81" s="167">
        <v>4888</v>
      </c>
      <c r="J81" s="9">
        <f t="shared" ref="J81" si="235">IFERROR(I81/D81,"-")</f>
        <v>0.463010324902908</v>
      </c>
      <c r="K81" s="45">
        <f t="shared" si="152"/>
        <v>56478.902209492633</v>
      </c>
      <c r="L81" s="17"/>
      <c r="N81" s="200">
        <v>8</v>
      </c>
      <c r="O81" s="200" t="s">
        <v>51</v>
      </c>
      <c r="P81" s="237">
        <v>10094</v>
      </c>
      <c r="Q81" s="112" t="s">
        <v>67</v>
      </c>
      <c r="R81" s="61" t="s">
        <v>68</v>
      </c>
      <c r="S81" s="67">
        <v>246312170</v>
      </c>
      <c r="T81" s="12">
        <v>0.18122046181606383</v>
      </c>
      <c r="U81" s="44">
        <v>4472</v>
      </c>
      <c r="V81" s="12">
        <v>0.44303546661382998</v>
      </c>
      <c r="W81" s="44">
        <v>55078.75</v>
      </c>
      <c r="X81" s="17"/>
    </row>
    <row r="82" spans="2:24" ht="13.5" customHeight="1">
      <c r="B82" s="240"/>
      <c r="C82" s="240"/>
      <c r="D82" s="238"/>
      <c r="E82" s="113" t="s">
        <v>69</v>
      </c>
      <c r="F82" s="78" t="s">
        <v>70</v>
      </c>
      <c r="G82" s="168">
        <v>135369254</v>
      </c>
      <c r="H82" s="169">
        <f t="shared" ref="H82" si="236">IFERROR(G82/G91,"-")</f>
        <v>9.404334891790804E-2</v>
      </c>
      <c r="I82" s="170">
        <v>4311</v>
      </c>
      <c r="J82" s="10">
        <f t="shared" ref="J82" si="237">IFERROR(I82/D81,"-")</f>
        <v>0.40835464620630862</v>
      </c>
      <c r="K82" s="46">
        <f t="shared" si="152"/>
        <v>31400.893992113201</v>
      </c>
      <c r="L82" s="17"/>
      <c r="N82" s="240"/>
      <c r="O82" s="240"/>
      <c r="P82" s="238"/>
      <c r="Q82" s="112" t="s">
        <v>69</v>
      </c>
      <c r="R82" s="61" t="s">
        <v>70</v>
      </c>
      <c r="S82" s="67">
        <v>122220462</v>
      </c>
      <c r="T82" s="12">
        <v>8.9921860405893381E-2</v>
      </c>
      <c r="U82" s="44">
        <v>3888</v>
      </c>
      <c r="V82" s="12">
        <v>0.38517931444422432</v>
      </c>
      <c r="W82" s="44">
        <v>31435.304012345678</v>
      </c>
      <c r="X82" s="17"/>
    </row>
    <row r="83" spans="2:24" ht="13.5" customHeight="1">
      <c r="B83" s="240"/>
      <c r="C83" s="240"/>
      <c r="D83" s="238"/>
      <c r="E83" s="113" t="s">
        <v>71</v>
      </c>
      <c r="F83" s="79" t="s">
        <v>72</v>
      </c>
      <c r="G83" s="168">
        <v>233602212</v>
      </c>
      <c r="H83" s="169">
        <f t="shared" ref="H83" si="238">IFERROR(G83/G91,"-")</f>
        <v>0.16228747431164187</v>
      </c>
      <c r="I83" s="170">
        <v>5928</v>
      </c>
      <c r="J83" s="10">
        <f t="shared" ref="J83" si="239">IFERROR(I83/D81,"-")</f>
        <v>0.56152315998863311</v>
      </c>
      <c r="K83" s="46">
        <f t="shared" si="152"/>
        <v>39406.580971659918</v>
      </c>
      <c r="L83" s="17"/>
      <c r="N83" s="240"/>
      <c r="O83" s="240"/>
      <c r="P83" s="238"/>
      <c r="Q83" s="112" t="s">
        <v>71</v>
      </c>
      <c r="R83" s="61" t="s">
        <v>72</v>
      </c>
      <c r="S83" s="67">
        <v>192144475</v>
      </c>
      <c r="T83" s="12">
        <v>0.14136739770067039</v>
      </c>
      <c r="U83" s="44">
        <v>5686</v>
      </c>
      <c r="V83" s="12">
        <v>0.56330493362393497</v>
      </c>
      <c r="W83" s="44">
        <v>33792.556278578966</v>
      </c>
      <c r="X83" s="17"/>
    </row>
    <row r="84" spans="2:24" ht="13.5" customHeight="1">
      <c r="B84" s="240"/>
      <c r="C84" s="240"/>
      <c r="D84" s="238"/>
      <c r="E84" s="113" t="s">
        <v>73</v>
      </c>
      <c r="F84" s="79" t="s">
        <v>74</v>
      </c>
      <c r="G84" s="168">
        <v>125898717</v>
      </c>
      <c r="H84" s="169">
        <f t="shared" ref="H84" si="240">IFERROR(G84/G91,"-")</f>
        <v>8.7464003983858549E-2</v>
      </c>
      <c r="I84" s="170">
        <v>2329</v>
      </c>
      <c r="J84" s="10">
        <f t="shared" ref="J84" si="241">IFERROR(I84/D81,"-")</f>
        <v>0.22061191626409019</v>
      </c>
      <c r="K84" s="46">
        <f t="shared" si="152"/>
        <v>54056.984542722195</v>
      </c>
      <c r="L84" s="17"/>
      <c r="N84" s="240"/>
      <c r="O84" s="240"/>
      <c r="P84" s="238"/>
      <c r="Q84" s="112" t="s">
        <v>73</v>
      </c>
      <c r="R84" s="61" t="s">
        <v>74</v>
      </c>
      <c r="S84" s="67">
        <v>111884902</v>
      </c>
      <c r="T84" s="12">
        <v>8.2317628116731073E-2</v>
      </c>
      <c r="U84" s="44">
        <v>2183</v>
      </c>
      <c r="V84" s="12">
        <v>0.21626708936001585</v>
      </c>
      <c r="W84" s="44">
        <v>51252.818140174073</v>
      </c>
      <c r="X84" s="17"/>
    </row>
    <row r="85" spans="2:24" ht="13.5" customHeight="1">
      <c r="B85" s="240"/>
      <c r="C85" s="240"/>
      <c r="D85" s="238"/>
      <c r="E85" s="113" t="s">
        <v>75</v>
      </c>
      <c r="F85" s="79" t="s">
        <v>76</v>
      </c>
      <c r="G85" s="168">
        <v>22053996</v>
      </c>
      <c r="H85" s="169">
        <f t="shared" ref="H85" si="242">IFERROR(G85/G91,"-")</f>
        <v>1.5321290319455762E-2</v>
      </c>
      <c r="I85" s="170">
        <v>46</v>
      </c>
      <c r="J85" s="10">
        <f t="shared" ref="J85" si="243">IFERROR(I85/D81,"-")</f>
        <v>4.3572984749455342E-3</v>
      </c>
      <c r="K85" s="46">
        <f t="shared" si="152"/>
        <v>479434.69565217389</v>
      </c>
      <c r="L85" s="17"/>
      <c r="N85" s="240"/>
      <c r="O85" s="240"/>
      <c r="P85" s="238"/>
      <c r="Q85" s="112" t="s">
        <v>75</v>
      </c>
      <c r="R85" s="61" t="s">
        <v>76</v>
      </c>
      <c r="S85" s="67">
        <v>32408496</v>
      </c>
      <c r="T85" s="12">
        <v>2.3844061833745597E-2</v>
      </c>
      <c r="U85" s="44">
        <v>42</v>
      </c>
      <c r="V85" s="12">
        <v>4.160887656033287E-3</v>
      </c>
      <c r="W85" s="44">
        <v>771630.85714285716</v>
      </c>
      <c r="X85" s="17"/>
    </row>
    <row r="86" spans="2:24" ht="13.5" customHeight="1">
      <c r="B86" s="240"/>
      <c r="C86" s="240"/>
      <c r="D86" s="238"/>
      <c r="E86" s="113" t="s">
        <v>77</v>
      </c>
      <c r="F86" s="79" t="s">
        <v>78</v>
      </c>
      <c r="G86" s="168">
        <v>36025875</v>
      </c>
      <c r="H86" s="169">
        <f t="shared" ref="H86" si="244">IFERROR(G86/G91,"-")</f>
        <v>2.5027794957767444E-2</v>
      </c>
      <c r="I86" s="170">
        <v>357</v>
      </c>
      <c r="J86" s="10">
        <f t="shared" ref="J86" si="245">IFERROR(I86/D81,"-")</f>
        <v>3.3816425120772944E-2</v>
      </c>
      <c r="K86" s="46">
        <f t="shared" si="152"/>
        <v>100912.81512605042</v>
      </c>
      <c r="L86" s="17"/>
      <c r="N86" s="240"/>
      <c r="O86" s="240"/>
      <c r="P86" s="238"/>
      <c r="Q86" s="112" t="s">
        <v>77</v>
      </c>
      <c r="R86" s="61" t="s">
        <v>78</v>
      </c>
      <c r="S86" s="67">
        <v>51788480</v>
      </c>
      <c r="T86" s="12">
        <v>3.8102592585465771E-2</v>
      </c>
      <c r="U86" s="44">
        <v>384</v>
      </c>
      <c r="V86" s="12">
        <v>3.8042401426590051E-2</v>
      </c>
      <c r="W86" s="44">
        <v>134865.83333333334</v>
      </c>
      <c r="X86" s="17"/>
    </row>
    <row r="87" spans="2:24" ht="13.5" customHeight="1">
      <c r="B87" s="240"/>
      <c r="C87" s="240"/>
      <c r="D87" s="238"/>
      <c r="E87" s="113" t="s">
        <v>79</v>
      </c>
      <c r="F87" s="79" t="s">
        <v>80</v>
      </c>
      <c r="G87" s="168">
        <v>224249983</v>
      </c>
      <c r="H87" s="169">
        <f t="shared" ref="H87" si="246">IFERROR(G87/G91,"-")</f>
        <v>0.15579031997992651</v>
      </c>
      <c r="I87" s="170">
        <v>1842</v>
      </c>
      <c r="J87" s="10">
        <f t="shared" ref="J87" si="247">IFERROR(I87/D81,"-")</f>
        <v>0.17448138675760158</v>
      </c>
      <c r="K87" s="46">
        <f t="shared" si="152"/>
        <v>121742.66178067318</v>
      </c>
      <c r="L87" s="17"/>
      <c r="N87" s="240"/>
      <c r="O87" s="240"/>
      <c r="P87" s="238"/>
      <c r="Q87" s="112" t="s">
        <v>79</v>
      </c>
      <c r="R87" s="61" t="s">
        <v>80</v>
      </c>
      <c r="S87" s="67">
        <v>225982191</v>
      </c>
      <c r="T87" s="12">
        <v>0.16626298658010258</v>
      </c>
      <c r="U87" s="44">
        <v>1755</v>
      </c>
      <c r="V87" s="12">
        <v>0.17386566276996235</v>
      </c>
      <c r="W87" s="44">
        <v>128764.7811965812</v>
      </c>
      <c r="X87" s="17"/>
    </row>
    <row r="88" spans="2:24" ht="13.5" customHeight="1">
      <c r="B88" s="240"/>
      <c r="C88" s="240"/>
      <c r="D88" s="238"/>
      <c r="E88" s="113" t="s">
        <v>81</v>
      </c>
      <c r="F88" s="79" t="s">
        <v>82</v>
      </c>
      <c r="G88" s="168">
        <v>195443</v>
      </c>
      <c r="H88" s="169">
        <f t="shared" ref="H88" si="248">IFERROR(G88/G91,"-")</f>
        <v>1.35777613449526E-4</v>
      </c>
      <c r="I88" s="170">
        <v>24</v>
      </c>
      <c r="J88" s="10">
        <f t="shared" ref="J88" si="249">IFERROR(I88/D81,"-")</f>
        <v>2.2733731173628872E-3</v>
      </c>
      <c r="K88" s="46">
        <f t="shared" si="152"/>
        <v>8143.458333333333</v>
      </c>
      <c r="L88" s="17"/>
      <c r="N88" s="240"/>
      <c r="O88" s="240"/>
      <c r="P88" s="238"/>
      <c r="Q88" s="112" t="s">
        <v>81</v>
      </c>
      <c r="R88" s="61" t="s">
        <v>82</v>
      </c>
      <c r="S88" s="67">
        <v>179208</v>
      </c>
      <c r="T88" s="12">
        <v>1.3184958145240312E-4</v>
      </c>
      <c r="U88" s="44">
        <v>23</v>
      </c>
      <c r="V88" s="12">
        <v>2.2785813354468001E-3</v>
      </c>
      <c r="W88" s="44">
        <v>7791.652173913043</v>
      </c>
      <c r="X88" s="17"/>
    </row>
    <row r="89" spans="2:24" ht="13.5" customHeight="1">
      <c r="B89" s="240"/>
      <c r="C89" s="240"/>
      <c r="D89" s="238"/>
      <c r="E89" s="113" t="s">
        <v>83</v>
      </c>
      <c r="F89" s="79" t="s">
        <v>84</v>
      </c>
      <c r="G89" s="168">
        <v>53322701</v>
      </c>
      <c r="H89" s="169">
        <f t="shared" ref="H89" si="250">IFERROR(G89/G91,"-")</f>
        <v>3.704419746147293E-2</v>
      </c>
      <c r="I89" s="170">
        <v>997</v>
      </c>
      <c r="J89" s="10">
        <f t="shared" ref="J89" si="251">IFERROR(I89/D81,"-")</f>
        <v>9.4439708250449936E-2</v>
      </c>
      <c r="K89" s="46">
        <f t="shared" si="152"/>
        <v>53483.150451354064</v>
      </c>
      <c r="L89" s="17"/>
      <c r="N89" s="240"/>
      <c r="O89" s="240"/>
      <c r="P89" s="238"/>
      <c r="Q89" s="112" t="s">
        <v>83</v>
      </c>
      <c r="R89" s="61" t="s">
        <v>84</v>
      </c>
      <c r="S89" s="67">
        <v>65293825</v>
      </c>
      <c r="T89" s="12">
        <v>4.8038946351035977E-2</v>
      </c>
      <c r="U89" s="44">
        <v>983</v>
      </c>
      <c r="V89" s="12">
        <v>9.7384584901921936E-2</v>
      </c>
      <c r="W89" s="44">
        <v>66423.016276703973</v>
      </c>
      <c r="X89" s="17"/>
    </row>
    <row r="90" spans="2:24" ht="13.5" customHeight="1">
      <c r="B90" s="240"/>
      <c r="C90" s="240"/>
      <c r="D90" s="238"/>
      <c r="E90" s="114" t="s">
        <v>85</v>
      </c>
      <c r="F90" s="80" t="s">
        <v>86</v>
      </c>
      <c r="G90" s="171">
        <v>332647584</v>
      </c>
      <c r="H90" s="172">
        <f t="shared" ref="H90" si="252">IFERROR(G90/G91,"-")</f>
        <v>0.23109599768357389</v>
      </c>
      <c r="I90" s="173">
        <v>1100</v>
      </c>
      <c r="J90" s="11">
        <f t="shared" ref="J90" si="253">IFERROR(I90/D81,"-")</f>
        <v>0.10419626787913233</v>
      </c>
      <c r="K90" s="47">
        <f t="shared" si="152"/>
        <v>302406.89454545453</v>
      </c>
      <c r="L90" s="17"/>
      <c r="N90" s="240"/>
      <c r="O90" s="240"/>
      <c r="P90" s="238"/>
      <c r="Q90" s="112" t="s">
        <v>85</v>
      </c>
      <c r="R90" s="61" t="s">
        <v>86</v>
      </c>
      <c r="S90" s="67">
        <v>310970993</v>
      </c>
      <c r="T90" s="12">
        <v>0.22879221502883901</v>
      </c>
      <c r="U90" s="44">
        <v>1039</v>
      </c>
      <c r="V90" s="12">
        <v>0.10293243510996632</v>
      </c>
      <c r="W90" s="44">
        <v>299298.35707410972</v>
      </c>
      <c r="X90" s="17"/>
    </row>
    <row r="91" spans="2:24" ht="13.5" customHeight="1">
      <c r="B91" s="201"/>
      <c r="C91" s="201"/>
      <c r="D91" s="239"/>
      <c r="E91" s="115" t="s">
        <v>115</v>
      </c>
      <c r="F91" s="116"/>
      <c r="G91" s="174">
        <f>SUM(G81:G90)</f>
        <v>1439434639</v>
      </c>
      <c r="H91" s="175" t="s">
        <v>131</v>
      </c>
      <c r="I91" s="176">
        <v>7530</v>
      </c>
      <c r="J91" s="12">
        <f t="shared" ref="J91" si="254">IFERROR(I91/D81,"-")</f>
        <v>0.71327081557260585</v>
      </c>
      <c r="K91" s="48">
        <f t="shared" si="152"/>
        <v>191159.97861885789</v>
      </c>
      <c r="L91" s="17"/>
      <c r="N91" s="201"/>
      <c r="O91" s="201"/>
      <c r="P91" s="239"/>
      <c r="Q91" s="117" t="s">
        <v>115</v>
      </c>
      <c r="R91" s="117"/>
      <c r="S91" s="67">
        <v>1359185202</v>
      </c>
      <c r="T91" s="12" t="s">
        <v>131</v>
      </c>
      <c r="U91" s="44">
        <v>7231</v>
      </c>
      <c r="V91" s="12">
        <v>0.71636615811373094</v>
      </c>
      <c r="W91" s="44">
        <v>187966.42262480984</v>
      </c>
      <c r="X91" s="17"/>
    </row>
    <row r="92" spans="2:24" ht="13.5" customHeight="1">
      <c r="B92" s="200">
        <v>9</v>
      </c>
      <c r="C92" s="200" t="s">
        <v>99</v>
      </c>
      <c r="D92" s="237">
        <f>VLOOKUP(C92,市区町村別_生活習慣病の状況!$C$5:$D$78,2,FALSE)</f>
        <v>6809</v>
      </c>
      <c r="E92" s="111" t="s">
        <v>67</v>
      </c>
      <c r="F92" s="77" t="s">
        <v>68</v>
      </c>
      <c r="G92" s="165">
        <v>166732436</v>
      </c>
      <c r="H92" s="166">
        <f t="shared" ref="H92" si="255">IFERROR(G92/G102,"-")</f>
        <v>0.16476000647492522</v>
      </c>
      <c r="I92" s="167">
        <v>2986</v>
      </c>
      <c r="J92" s="9">
        <f t="shared" ref="J92" si="256">IFERROR(I92/D92,"-")</f>
        <v>0.43853723013658391</v>
      </c>
      <c r="K92" s="45">
        <f t="shared" si="152"/>
        <v>55838.05626255861</v>
      </c>
      <c r="L92" s="17"/>
      <c r="N92" s="200">
        <v>9</v>
      </c>
      <c r="O92" s="200" t="s">
        <v>99</v>
      </c>
      <c r="P92" s="237">
        <v>6537</v>
      </c>
      <c r="Q92" s="112" t="s">
        <v>67</v>
      </c>
      <c r="R92" s="61" t="s">
        <v>68</v>
      </c>
      <c r="S92" s="67">
        <v>166129881</v>
      </c>
      <c r="T92" s="12">
        <v>0.17729348796667638</v>
      </c>
      <c r="U92" s="44">
        <v>2878</v>
      </c>
      <c r="V92" s="12">
        <v>0.44026311763806025</v>
      </c>
      <c r="W92" s="44">
        <v>57724.072619874911</v>
      </c>
      <c r="X92" s="17"/>
    </row>
    <row r="93" spans="2:24" ht="13.5" customHeight="1">
      <c r="B93" s="240"/>
      <c r="C93" s="240"/>
      <c r="D93" s="238"/>
      <c r="E93" s="113" t="s">
        <v>69</v>
      </c>
      <c r="F93" s="78" t="s">
        <v>70</v>
      </c>
      <c r="G93" s="168">
        <v>74888106</v>
      </c>
      <c r="H93" s="169">
        <f t="shared" ref="H93" si="257">IFERROR(G93/G102,"-")</f>
        <v>7.4002186529889644E-2</v>
      </c>
      <c r="I93" s="170">
        <v>2480</v>
      </c>
      <c r="J93" s="10">
        <f t="shared" ref="J93" si="258">IFERROR(I93/D92,"-")</f>
        <v>0.36422382141283594</v>
      </c>
      <c r="K93" s="46">
        <f t="shared" si="152"/>
        <v>30196.816935483872</v>
      </c>
      <c r="L93" s="17"/>
      <c r="N93" s="240"/>
      <c r="O93" s="240"/>
      <c r="P93" s="238"/>
      <c r="Q93" s="112" t="s">
        <v>69</v>
      </c>
      <c r="R93" s="61" t="s">
        <v>70</v>
      </c>
      <c r="S93" s="67">
        <v>70837288</v>
      </c>
      <c r="T93" s="12">
        <v>7.559741686457952E-2</v>
      </c>
      <c r="U93" s="44">
        <v>2304</v>
      </c>
      <c r="V93" s="12">
        <v>0.35245525470399264</v>
      </c>
      <c r="W93" s="44">
        <v>30745.350694444445</v>
      </c>
      <c r="X93" s="17"/>
    </row>
    <row r="94" spans="2:24" ht="13.5" customHeight="1">
      <c r="B94" s="240"/>
      <c r="C94" s="240"/>
      <c r="D94" s="238"/>
      <c r="E94" s="113" t="s">
        <v>71</v>
      </c>
      <c r="F94" s="79" t="s">
        <v>72</v>
      </c>
      <c r="G94" s="168">
        <v>154230604</v>
      </c>
      <c r="H94" s="169">
        <f t="shared" ref="H94" si="259">IFERROR(G94/G102,"-")</f>
        <v>0.15240607000830739</v>
      </c>
      <c r="I94" s="170">
        <v>3793</v>
      </c>
      <c r="J94" s="10">
        <f t="shared" ref="J94" si="260">IFERROR(I94/D92,"-")</f>
        <v>0.5570568365398737</v>
      </c>
      <c r="K94" s="46">
        <f t="shared" si="152"/>
        <v>40661.90456103348</v>
      </c>
      <c r="L94" s="17"/>
      <c r="N94" s="240"/>
      <c r="O94" s="240"/>
      <c r="P94" s="238"/>
      <c r="Q94" s="112" t="s">
        <v>71</v>
      </c>
      <c r="R94" s="61" t="s">
        <v>72</v>
      </c>
      <c r="S94" s="67">
        <v>126236426</v>
      </c>
      <c r="T94" s="12">
        <v>0.13471926988250377</v>
      </c>
      <c r="U94" s="44">
        <v>3682</v>
      </c>
      <c r="V94" s="12">
        <v>0.56325531589414102</v>
      </c>
      <c r="W94" s="44">
        <v>34284.743617599132</v>
      </c>
      <c r="X94" s="17"/>
    </row>
    <row r="95" spans="2:24" ht="13.5" customHeight="1">
      <c r="B95" s="240"/>
      <c r="C95" s="240"/>
      <c r="D95" s="238"/>
      <c r="E95" s="113" t="s">
        <v>73</v>
      </c>
      <c r="F95" s="79" t="s">
        <v>74</v>
      </c>
      <c r="G95" s="168">
        <v>107234378</v>
      </c>
      <c r="H95" s="169">
        <f t="shared" ref="H95" si="261">IFERROR(G95/G102,"-")</f>
        <v>0.10596580507955021</v>
      </c>
      <c r="I95" s="170">
        <v>1341</v>
      </c>
      <c r="J95" s="10">
        <f t="shared" ref="J95" si="262">IFERROR(I95/D92,"-")</f>
        <v>0.19694521956234395</v>
      </c>
      <c r="K95" s="46">
        <f t="shared" si="152"/>
        <v>79965.979120059652</v>
      </c>
      <c r="L95" s="17"/>
      <c r="N95" s="240"/>
      <c r="O95" s="240"/>
      <c r="P95" s="238"/>
      <c r="Q95" s="112" t="s">
        <v>73</v>
      </c>
      <c r="R95" s="61" t="s">
        <v>74</v>
      </c>
      <c r="S95" s="67">
        <v>84105201</v>
      </c>
      <c r="T95" s="12">
        <v>8.9756907978694081E-2</v>
      </c>
      <c r="U95" s="44">
        <v>1311</v>
      </c>
      <c r="V95" s="12">
        <v>0.200550711335475</v>
      </c>
      <c r="W95" s="44">
        <v>64153.47139588101</v>
      </c>
      <c r="X95" s="17"/>
    </row>
    <row r="96" spans="2:24" ht="13.5" customHeight="1">
      <c r="B96" s="240"/>
      <c r="C96" s="240"/>
      <c r="D96" s="238"/>
      <c r="E96" s="113" t="s">
        <v>75</v>
      </c>
      <c r="F96" s="79" t="s">
        <v>76</v>
      </c>
      <c r="G96" s="168">
        <v>1084138</v>
      </c>
      <c r="H96" s="169">
        <f t="shared" ref="H96" si="263">IFERROR(G96/G102,"-")</f>
        <v>1.0713127462476017E-3</v>
      </c>
      <c r="I96" s="170">
        <v>24</v>
      </c>
      <c r="J96" s="10">
        <f t="shared" ref="J96" si="264">IFERROR(I96/D92,"-")</f>
        <v>3.5247466588338963E-3</v>
      </c>
      <c r="K96" s="46">
        <f t="shared" si="152"/>
        <v>45172.416666666664</v>
      </c>
      <c r="L96" s="17"/>
      <c r="N96" s="240"/>
      <c r="O96" s="240"/>
      <c r="P96" s="238"/>
      <c r="Q96" s="112" t="s">
        <v>75</v>
      </c>
      <c r="R96" s="61" t="s">
        <v>76</v>
      </c>
      <c r="S96" s="67">
        <v>5523902</v>
      </c>
      <c r="T96" s="12">
        <v>5.8950975397743148E-3</v>
      </c>
      <c r="U96" s="44">
        <v>18</v>
      </c>
      <c r="V96" s="12">
        <v>2.7535566773749425E-3</v>
      </c>
      <c r="W96" s="44">
        <v>306883.44444444444</v>
      </c>
      <c r="X96" s="17"/>
    </row>
    <row r="97" spans="2:24" ht="13.5" customHeight="1">
      <c r="B97" s="240"/>
      <c r="C97" s="240"/>
      <c r="D97" s="238"/>
      <c r="E97" s="113" t="s">
        <v>77</v>
      </c>
      <c r="F97" s="79" t="s">
        <v>78</v>
      </c>
      <c r="G97" s="168">
        <v>47812002</v>
      </c>
      <c r="H97" s="169">
        <f t="shared" ref="H97" si="265">IFERROR(G97/G102,"-")</f>
        <v>4.7246390373011392E-2</v>
      </c>
      <c r="I97" s="170">
        <v>235</v>
      </c>
      <c r="J97" s="10">
        <f t="shared" ref="J97" si="266">IFERROR(I97/D92,"-")</f>
        <v>3.451314436774857E-2</v>
      </c>
      <c r="K97" s="46">
        <f t="shared" si="152"/>
        <v>203455.32765957445</v>
      </c>
      <c r="L97" s="17"/>
      <c r="N97" s="240"/>
      <c r="O97" s="240"/>
      <c r="P97" s="238"/>
      <c r="Q97" s="112" t="s">
        <v>77</v>
      </c>
      <c r="R97" s="61" t="s">
        <v>78</v>
      </c>
      <c r="S97" s="67">
        <v>64914469</v>
      </c>
      <c r="T97" s="12">
        <v>6.9276595873289576E-2</v>
      </c>
      <c r="U97" s="44">
        <v>233</v>
      </c>
      <c r="V97" s="12">
        <v>3.5643261434908979E-2</v>
      </c>
      <c r="W97" s="44">
        <v>278602.8712446352</v>
      </c>
      <c r="X97" s="17"/>
    </row>
    <row r="98" spans="2:24" ht="13.5" customHeight="1">
      <c r="B98" s="240"/>
      <c r="C98" s="240"/>
      <c r="D98" s="238"/>
      <c r="E98" s="113" t="s">
        <v>79</v>
      </c>
      <c r="F98" s="79" t="s">
        <v>80</v>
      </c>
      <c r="G98" s="168">
        <v>154328995</v>
      </c>
      <c r="H98" s="169">
        <f t="shared" ref="H98" si="267">IFERROR(G98/G102,"-")</f>
        <v>0.15250329705174284</v>
      </c>
      <c r="I98" s="170">
        <v>1079</v>
      </c>
      <c r="J98" s="10">
        <f t="shared" ref="J98" si="268">IFERROR(I98/D92,"-")</f>
        <v>0.15846673520340726</v>
      </c>
      <c r="K98" s="46">
        <f t="shared" si="152"/>
        <v>143029.65245597775</v>
      </c>
      <c r="L98" s="17"/>
      <c r="N98" s="240"/>
      <c r="O98" s="240"/>
      <c r="P98" s="238"/>
      <c r="Q98" s="112" t="s">
        <v>79</v>
      </c>
      <c r="R98" s="61" t="s">
        <v>80</v>
      </c>
      <c r="S98" s="67">
        <v>146387664</v>
      </c>
      <c r="T98" s="12">
        <v>0.15622463213498519</v>
      </c>
      <c r="U98" s="44">
        <v>1103</v>
      </c>
      <c r="V98" s="12">
        <v>0.16873183417469786</v>
      </c>
      <c r="W98" s="44">
        <v>132717.73708068902</v>
      </c>
      <c r="X98" s="17"/>
    </row>
    <row r="99" spans="2:24" ht="13.5" customHeight="1">
      <c r="B99" s="240"/>
      <c r="C99" s="240"/>
      <c r="D99" s="238"/>
      <c r="E99" s="113" t="s">
        <v>81</v>
      </c>
      <c r="F99" s="79" t="s">
        <v>82</v>
      </c>
      <c r="G99" s="168">
        <v>100206</v>
      </c>
      <c r="H99" s="169">
        <f t="shared" ref="H99" si="269">IFERROR(G99/G102,"-")</f>
        <v>9.9020572150858264E-5</v>
      </c>
      <c r="I99" s="170">
        <v>12</v>
      </c>
      <c r="J99" s="10">
        <f t="shared" ref="J99" si="270">IFERROR(I99/D92,"-")</f>
        <v>1.7623733294169482E-3</v>
      </c>
      <c r="K99" s="46">
        <f t="shared" si="152"/>
        <v>8350.5</v>
      </c>
      <c r="L99" s="17"/>
      <c r="N99" s="240"/>
      <c r="O99" s="240"/>
      <c r="P99" s="238"/>
      <c r="Q99" s="112" t="s">
        <v>81</v>
      </c>
      <c r="R99" s="61" t="s">
        <v>82</v>
      </c>
      <c r="S99" s="67">
        <v>52408</v>
      </c>
      <c r="T99" s="12">
        <v>5.5929716324527892E-5</v>
      </c>
      <c r="U99" s="44">
        <v>7</v>
      </c>
      <c r="V99" s="12">
        <v>1.0708275967569222E-3</v>
      </c>
      <c r="W99" s="44">
        <v>7486.8571428571431</v>
      </c>
      <c r="X99" s="17"/>
    </row>
    <row r="100" spans="2:24" ht="13.5" customHeight="1">
      <c r="B100" s="240"/>
      <c r="C100" s="240"/>
      <c r="D100" s="238"/>
      <c r="E100" s="113" t="s">
        <v>83</v>
      </c>
      <c r="F100" s="79" t="s">
        <v>84</v>
      </c>
      <c r="G100" s="168">
        <v>29789727</v>
      </c>
      <c r="H100" s="169">
        <f t="shared" ref="H100" si="271">IFERROR(G100/G102,"-")</f>
        <v>2.943731724405595E-2</v>
      </c>
      <c r="I100" s="170">
        <v>715</v>
      </c>
      <c r="J100" s="10">
        <f t="shared" ref="J100" si="272">IFERROR(I100/D92,"-")</f>
        <v>0.1050080775444265</v>
      </c>
      <c r="K100" s="46">
        <f t="shared" si="152"/>
        <v>41663.953846153847</v>
      </c>
      <c r="L100" s="17"/>
      <c r="N100" s="240"/>
      <c r="O100" s="240"/>
      <c r="P100" s="238"/>
      <c r="Q100" s="112" t="s">
        <v>83</v>
      </c>
      <c r="R100" s="61" t="s">
        <v>84</v>
      </c>
      <c r="S100" s="67">
        <v>36375743</v>
      </c>
      <c r="T100" s="12">
        <v>3.8820122635550514E-2</v>
      </c>
      <c r="U100" s="44">
        <v>682</v>
      </c>
      <c r="V100" s="12">
        <v>0.10432920299831727</v>
      </c>
      <c r="W100" s="44">
        <v>53336.866568914957</v>
      </c>
      <c r="X100" s="17"/>
    </row>
    <row r="101" spans="2:24" ht="13.5" customHeight="1">
      <c r="B101" s="240"/>
      <c r="C101" s="240"/>
      <c r="D101" s="238"/>
      <c r="E101" s="114" t="s">
        <v>85</v>
      </c>
      <c r="F101" s="80" t="s">
        <v>86</v>
      </c>
      <c r="G101" s="171">
        <v>275770939</v>
      </c>
      <c r="H101" s="172">
        <f t="shared" ref="H101" si="273">IFERROR(G101/G102,"-")</f>
        <v>0.27250859392011889</v>
      </c>
      <c r="I101" s="173">
        <v>672</v>
      </c>
      <c r="J101" s="11">
        <f t="shared" ref="J101" si="274">IFERROR(I101/D92,"-")</f>
        <v>9.8692906447349099E-2</v>
      </c>
      <c r="K101" s="47">
        <f t="shared" si="152"/>
        <v>410373.42113095237</v>
      </c>
      <c r="L101" s="17"/>
      <c r="N101" s="240"/>
      <c r="O101" s="240"/>
      <c r="P101" s="238"/>
      <c r="Q101" s="112" t="s">
        <v>85</v>
      </c>
      <c r="R101" s="61" t="s">
        <v>86</v>
      </c>
      <c r="S101" s="67">
        <v>236470199</v>
      </c>
      <c r="T101" s="12">
        <v>0.2523605394076221</v>
      </c>
      <c r="U101" s="44">
        <v>628</v>
      </c>
      <c r="V101" s="12">
        <v>9.6068532966192444E-2</v>
      </c>
      <c r="W101" s="44">
        <v>376544.90286624205</v>
      </c>
      <c r="X101" s="17"/>
    </row>
    <row r="102" spans="2:24" ht="13.5" customHeight="1">
      <c r="B102" s="201"/>
      <c r="C102" s="201"/>
      <c r="D102" s="239"/>
      <c r="E102" s="115" t="s">
        <v>115</v>
      </c>
      <c r="F102" s="116"/>
      <c r="G102" s="174">
        <f>SUM(G92:G101)</f>
        <v>1011971531</v>
      </c>
      <c r="H102" s="175" t="s">
        <v>131</v>
      </c>
      <c r="I102" s="176">
        <v>4704</v>
      </c>
      <c r="J102" s="12">
        <f t="shared" ref="J102" si="275">IFERROR(I102/D92,"-")</f>
        <v>0.69085034513144372</v>
      </c>
      <c r="K102" s="48">
        <f t="shared" si="152"/>
        <v>215130.00233843538</v>
      </c>
      <c r="L102" s="17"/>
      <c r="N102" s="201"/>
      <c r="O102" s="201"/>
      <c r="P102" s="239"/>
      <c r="Q102" s="117" t="s">
        <v>115</v>
      </c>
      <c r="R102" s="117"/>
      <c r="S102" s="67">
        <v>937033181</v>
      </c>
      <c r="T102" s="12" t="s">
        <v>131</v>
      </c>
      <c r="U102" s="44">
        <v>4572</v>
      </c>
      <c r="V102" s="12">
        <v>0.69940339605323543</v>
      </c>
      <c r="W102" s="44">
        <v>204950.38954505688</v>
      </c>
      <c r="X102" s="17"/>
    </row>
    <row r="103" spans="2:24" ht="13.5" customHeight="1">
      <c r="B103" s="200">
        <v>10</v>
      </c>
      <c r="C103" s="200" t="s">
        <v>52</v>
      </c>
      <c r="D103" s="237">
        <f>VLOOKUP(C103,市区町村別_生活習慣病の状況!$C$5:$D$78,2,FALSE)</f>
        <v>15290</v>
      </c>
      <c r="E103" s="111" t="s">
        <v>67</v>
      </c>
      <c r="F103" s="77" t="s">
        <v>68</v>
      </c>
      <c r="G103" s="165">
        <v>480128460</v>
      </c>
      <c r="H103" s="166">
        <f t="shared" ref="H103" si="276">IFERROR(G103/G113,"-")</f>
        <v>0.1939406149193692</v>
      </c>
      <c r="I103" s="167">
        <v>7724</v>
      </c>
      <c r="J103" s="9">
        <f t="shared" ref="J103" si="277">IFERROR(I103/D103,"-")</f>
        <v>0.50516677567037283</v>
      </c>
      <c r="K103" s="45">
        <f t="shared" si="152"/>
        <v>62160.598135680993</v>
      </c>
      <c r="L103" s="17"/>
      <c r="N103" s="200">
        <v>10</v>
      </c>
      <c r="O103" s="200" t="s">
        <v>52</v>
      </c>
      <c r="P103" s="237">
        <v>14759</v>
      </c>
      <c r="Q103" s="112" t="s">
        <v>67</v>
      </c>
      <c r="R103" s="61" t="s">
        <v>68</v>
      </c>
      <c r="S103" s="67">
        <v>451412898</v>
      </c>
      <c r="T103" s="12">
        <v>0.20644074271768492</v>
      </c>
      <c r="U103" s="44">
        <v>7380</v>
      </c>
      <c r="V103" s="12">
        <v>0.50003387763398599</v>
      </c>
      <c r="W103" s="44">
        <v>61167.059349593495</v>
      </c>
      <c r="X103" s="17"/>
    </row>
    <row r="104" spans="2:24" ht="13.5" customHeight="1">
      <c r="B104" s="240"/>
      <c r="C104" s="240"/>
      <c r="D104" s="238"/>
      <c r="E104" s="113" t="s">
        <v>69</v>
      </c>
      <c r="F104" s="78" t="s">
        <v>70</v>
      </c>
      <c r="G104" s="168">
        <v>204822120</v>
      </c>
      <c r="H104" s="169">
        <f t="shared" ref="H104" si="278">IFERROR(G104/G113,"-")</f>
        <v>8.2734791230432009E-2</v>
      </c>
      <c r="I104" s="170">
        <v>7037</v>
      </c>
      <c r="J104" s="10">
        <f t="shared" ref="J104" si="279">IFERROR(I104/D103,"-")</f>
        <v>0.4602354480052322</v>
      </c>
      <c r="K104" s="46">
        <f t="shared" si="152"/>
        <v>29106.454455023446</v>
      </c>
      <c r="L104" s="17"/>
      <c r="N104" s="240"/>
      <c r="O104" s="240"/>
      <c r="P104" s="238"/>
      <c r="Q104" s="112" t="s">
        <v>69</v>
      </c>
      <c r="R104" s="61" t="s">
        <v>70</v>
      </c>
      <c r="S104" s="67">
        <v>184074483</v>
      </c>
      <c r="T104" s="12">
        <v>8.4181185682235121E-2</v>
      </c>
      <c r="U104" s="44">
        <v>6480</v>
      </c>
      <c r="V104" s="12">
        <v>0.43905413645910968</v>
      </c>
      <c r="W104" s="44">
        <v>28406.556018518517</v>
      </c>
      <c r="X104" s="17"/>
    </row>
    <row r="105" spans="2:24" ht="13.5" customHeight="1">
      <c r="B105" s="240"/>
      <c r="C105" s="240"/>
      <c r="D105" s="238"/>
      <c r="E105" s="113" t="s">
        <v>71</v>
      </c>
      <c r="F105" s="79" t="s">
        <v>72</v>
      </c>
      <c r="G105" s="168">
        <v>375696223</v>
      </c>
      <c r="H105" s="169">
        <f t="shared" ref="H105" si="280">IFERROR(G105/G113,"-")</f>
        <v>0.15175679548657553</v>
      </c>
      <c r="I105" s="170">
        <v>9918</v>
      </c>
      <c r="J105" s="10">
        <f t="shared" ref="J105" si="281">IFERROR(I105/D103,"-")</f>
        <v>0.64865925441465011</v>
      </c>
      <c r="K105" s="46">
        <f t="shared" si="152"/>
        <v>37880.240270215771</v>
      </c>
      <c r="L105" s="17"/>
      <c r="N105" s="240"/>
      <c r="O105" s="240"/>
      <c r="P105" s="238"/>
      <c r="Q105" s="112" t="s">
        <v>71</v>
      </c>
      <c r="R105" s="61" t="s">
        <v>72</v>
      </c>
      <c r="S105" s="67">
        <v>299274889</v>
      </c>
      <c r="T105" s="12">
        <v>0.13686478750528017</v>
      </c>
      <c r="U105" s="44">
        <v>9524</v>
      </c>
      <c r="V105" s="12">
        <v>0.64530117216613592</v>
      </c>
      <c r="W105" s="44">
        <v>31423.234880302392</v>
      </c>
      <c r="X105" s="17"/>
    </row>
    <row r="106" spans="2:24" ht="13.5" customHeight="1">
      <c r="B106" s="240"/>
      <c r="C106" s="240"/>
      <c r="D106" s="238"/>
      <c r="E106" s="113" t="s">
        <v>73</v>
      </c>
      <c r="F106" s="79" t="s">
        <v>74</v>
      </c>
      <c r="G106" s="168">
        <v>254430728</v>
      </c>
      <c r="H106" s="169">
        <f t="shared" ref="H106" si="282">IFERROR(G106/G113,"-")</f>
        <v>0.10277343659799455</v>
      </c>
      <c r="I106" s="170">
        <v>4077</v>
      </c>
      <c r="J106" s="10">
        <f t="shared" ref="J106" si="283">IFERROR(I106/D103,"-")</f>
        <v>0.26664486592544145</v>
      </c>
      <c r="K106" s="46">
        <f t="shared" si="152"/>
        <v>62406.35957812117</v>
      </c>
      <c r="L106" s="17"/>
      <c r="N106" s="240"/>
      <c r="O106" s="240"/>
      <c r="P106" s="238"/>
      <c r="Q106" s="112" t="s">
        <v>73</v>
      </c>
      <c r="R106" s="61" t="s">
        <v>74</v>
      </c>
      <c r="S106" s="67">
        <v>240557639</v>
      </c>
      <c r="T106" s="12">
        <v>0.110012137184376</v>
      </c>
      <c r="U106" s="44">
        <v>3949</v>
      </c>
      <c r="V106" s="12">
        <v>0.26756555322176301</v>
      </c>
      <c r="W106" s="44">
        <v>60916.08989617625</v>
      </c>
      <c r="X106" s="17"/>
    </row>
    <row r="107" spans="2:24" ht="13.5" customHeight="1">
      <c r="B107" s="240"/>
      <c r="C107" s="240"/>
      <c r="D107" s="238"/>
      <c r="E107" s="113" t="s">
        <v>75</v>
      </c>
      <c r="F107" s="79" t="s">
        <v>76</v>
      </c>
      <c r="G107" s="168">
        <v>36334556</v>
      </c>
      <c r="H107" s="169">
        <f t="shared" ref="H107" si="284">IFERROR(G107/G113,"-")</f>
        <v>1.4676793234590292E-2</v>
      </c>
      <c r="I107" s="170">
        <v>61</v>
      </c>
      <c r="J107" s="10">
        <f t="shared" ref="J107" si="285">IFERROR(I107/D103,"-")</f>
        <v>3.9895356442119032E-3</v>
      </c>
      <c r="K107" s="46">
        <f t="shared" si="152"/>
        <v>595648.4590163934</v>
      </c>
      <c r="L107" s="17"/>
      <c r="N107" s="240"/>
      <c r="O107" s="240"/>
      <c r="P107" s="238"/>
      <c r="Q107" s="112" t="s">
        <v>75</v>
      </c>
      <c r="R107" s="61" t="s">
        <v>76</v>
      </c>
      <c r="S107" s="67">
        <v>14798113</v>
      </c>
      <c r="T107" s="12">
        <v>6.7674925817919991E-3</v>
      </c>
      <c r="U107" s="44">
        <v>48</v>
      </c>
      <c r="V107" s="12">
        <v>3.252252862660072E-3</v>
      </c>
      <c r="W107" s="44">
        <v>308294.02083333331</v>
      </c>
      <c r="X107" s="17"/>
    </row>
    <row r="108" spans="2:24" ht="13.5" customHeight="1">
      <c r="B108" s="240"/>
      <c r="C108" s="240"/>
      <c r="D108" s="238"/>
      <c r="E108" s="113" t="s">
        <v>77</v>
      </c>
      <c r="F108" s="79" t="s">
        <v>78</v>
      </c>
      <c r="G108" s="168">
        <v>119322743</v>
      </c>
      <c r="H108" s="169">
        <f t="shared" ref="H108" si="286">IFERROR(G108/G113,"-")</f>
        <v>4.8198613661197792E-2</v>
      </c>
      <c r="I108" s="170">
        <v>672</v>
      </c>
      <c r="J108" s="10">
        <f t="shared" ref="J108" si="287">IFERROR(I108/D103,"-")</f>
        <v>4.3950294310006542E-2</v>
      </c>
      <c r="K108" s="46">
        <f t="shared" si="152"/>
        <v>177563.60565476189</v>
      </c>
      <c r="L108" s="17"/>
      <c r="N108" s="240"/>
      <c r="O108" s="240"/>
      <c r="P108" s="238"/>
      <c r="Q108" s="112" t="s">
        <v>77</v>
      </c>
      <c r="R108" s="61" t="s">
        <v>78</v>
      </c>
      <c r="S108" s="67">
        <v>44171784</v>
      </c>
      <c r="T108" s="12">
        <v>2.0200698598836116E-2</v>
      </c>
      <c r="U108" s="44">
        <v>569</v>
      </c>
      <c r="V108" s="12">
        <v>3.855274747611627E-2</v>
      </c>
      <c r="W108" s="44">
        <v>77630.551845342707</v>
      </c>
      <c r="X108" s="17"/>
    </row>
    <row r="109" spans="2:24" ht="13.5" customHeight="1">
      <c r="B109" s="240"/>
      <c r="C109" s="240"/>
      <c r="D109" s="238"/>
      <c r="E109" s="113" t="s">
        <v>79</v>
      </c>
      <c r="F109" s="79" t="s">
        <v>80</v>
      </c>
      <c r="G109" s="168">
        <v>345483655</v>
      </c>
      <c r="H109" s="169">
        <f t="shared" ref="H109" si="288">IFERROR(G109/G113,"-")</f>
        <v>0.13955288652393402</v>
      </c>
      <c r="I109" s="170">
        <v>2617</v>
      </c>
      <c r="J109" s="10">
        <f t="shared" ref="J109" si="289">IFERROR(I109/D103,"-")</f>
        <v>0.17115761935905821</v>
      </c>
      <c r="K109" s="46">
        <f t="shared" si="152"/>
        <v>132015.15284677112</v>
      </c>
      <c r="L109" s="17"/>
      <c r="N109" s="240"/>
      <c r="O109" s="240"/>
      <c r="P109" s="238"/>
      <c r="Q109" s="112" t="s">
        <v>79</v>
      </c>
      <c r="R109" s="61" t="s">
        <v>80</v>
      </c>
      <c r="S109" s="67">
        <v>327422230</v>
      </c>
      <c r="T109" s="12">
        <v>0.14973716666704692</v>
      </c>
      <c r="U109" s="44">
        <v>2528</v>
      </c>
      <c r="V109" s="12">
        <v>0.17128531743343045</v>
      </c>
      <c r="W109" s="44">
        <v>129518.28718354431</v>
      </c>
      <c r="X109" s="17"/>
    </row>
    <row r="110" spans="2:24" ht="13.5" customHeight="1">
      <c r="B110" s="240"/>
      <c r="C110" s="240"/>
      <c r="D110" s="238"/>
      <c r="E110" s="113" t="s">
        <v>81</v>
      </c>
      <c r="F110" s="79" t="s">
        <v>82</v>
      </c>
      <c r="G110" s="168">
        <v>398913</v>
      </c>
      <c r="H110" s="169">
        <f t="shared" ref="H110" si="290">IFERROR(G110/G113,"-")</f>
        <v>1.6113486069817715E-4</v>
      </c>
      <c r="I110" s="170">
        <v>41</v>
      </c>
      <c r="J110" s="10">
        <f t="shared" ref="J110" si="291">IFERROR(I110/D103,"-")</f>
        <v>2.6814911706998039E-3</v>
      </c>
      <c r="K110" s="46">
        <f t="shared" si="152"/>
        <v>9729.585365853658</v>
      </c>
      <c r="L110" s="17"/>
      <c r="N110" s="240"/>
      <c r="O110" s="240"/>
      <c r="P110" s="238"/>
      <c r="Q110" s="112" t="s">
        <v>81</v>
      </c>
      <c r="R110" s="61" t="s">
        <v>82</v>
      </c>
      <c r="S110" s="67">
        <v>377381</v>
      </c>
      <c r="T110" s="12">
        <v>1.725843773465743E-4</v>
      </c>
      <c r="U110" s="44">
        <v>33</v>
      </c>
      <c r="V110" s="12">
        <v>2.2359238430787994E-3</v>
      </c>
      <c r="W110" s="44">
        <v>11435.787878787878</v>
      </c>
      <c r="X110" s="17"/>
    </row>
    <row r="111" spans="2:24" ht="13.5" customHeight="1">
      <c r="B111" s="240"/>
      <c r="C111" s="240"/>
      <c r="D111" s="238"/>
      <c r="E111" s="113" t="s">
        <v>83</v>
      </c>
      <c r="F111" s="79" t="s">
        <v>84</v>
      </c>
      <c r="G111" s="168">
        <v>33500221</v>
      </c>
      <c r="H111" s="169">
        <f t="shared" ref="H111" si="292">IFERROR(G111/G113,"-")</f>
        <v>1.3531906566577547E-2</v>
      </c>
      <c r="I111" s="170">
        <v>1668</v>
      </c>
      <c r="J111" s="10">
        <f t="shared" ref="J111" si="293">IFERROR(I111/D103,"-")</f>
        <v>0.10909090909090909</v>
      </c>
      <c r="K111" s="46">
        <f t="shared" si="152"/>
        <v>20084.065347721822</v>
      </c>
      <c r="L111" s="17"/>
      <c r="N111" s="240"/>
      <c r="O111" s="240"/>
      <c r="P111" s="238"/>
      <c r="Q111" s="112" t="s">
        <v>83</v>
      </c>
      <c r="R111" s="61" t="s">
        <v>84</v>
      </c>
      <c r="S111" s="67">
        <v>53125117</v>
      </c>
      <c r="T111" s="12">
        <v>2.4295248671525351E-2</v>
      </c>
      <c r="U111" s="44">
        <v>1668</v>
      </c>
      <c r="V111" s="12">
        <v>0.1130157869774375</v>
      </c>
      <c r="W111" s="44">
        <v>31849.590527577937</v>
      </c>
      <c r="X111" s="17"/>
    </row>
    <row r="112" spans="2:24" ht="13.5" customHeight="1">
      <c r="B112" s="240"/>
      <c r="C112" s="240"/>
      <c r="D112" s="238"/>
      <c r="E112" s="114" t="s">
        <v>85</v>
      </c>
      <c r="F112" s="80" t="s">
        <v>86</v>
      </c>
      <c r="G112" s="171">
        <v>625529167</v>
      </c>
      <c r="H112" s="172">
        <f t="shared" ref="H112" si="294">IFERROR(G112/G113,"-")</f>
        <v>0.25267302691863086</v>
      </c>
      <c r="I112" s="173">
        <v>1767</v>
      </c>
      <c r="J112" s="11">
        <f t="shared" ref="J112" si="295">IFERROR(I112/D103,"-")</f>
        <v>0.11556572923479398</v>
      </c>
      <c r="K112" s="47">
        <f t="shared" si="152"/>
        <v>354006.31975099037</v>
      </c>
      <c r="L112" s="17"/>
      <c r="N112" s="240"/>
      <c r="O112" s="240"/>
      <c r="P112" s="238"/>
      <c r="Q112" s="112" t="s">
        <v>85</v>
      </c>
      <c r="R112" s="61" t="s">
        <v>86</v>
      </c>
      <c r="S112" s="67">
        <v>571431823</v>
      </c>
      <c r="T112" s="12">
        <v>0.26132795601387682</v>
      </c>
      <c r="U112" s="44">
        <v>1646</v>
      </c>
      <c r="V112" s="12">
        <v>0.11152517108205164</v>
      </c>
      <c r="W112" s="44">
        <v>347163.92648845684</v>
      </c>
      <c r="X112" s="17"/>
    </row>
    <row r="113" spans="2:24" ht="13.5" customHeight="1">
      <c r="B113" s="201"/>
      <c r="C113" s="201"/>
      <c r="D113" s="239"/>
      <c r="E113" s="115" t="s">
        <v>115</v>
      </c>
      <c r="F113" s="116"/>
      <c r="G113" s="174">
        <f>SUM(G103:G112)</f>
        <v>2475646786</v>
      </c>
      <c r="H113" s="175" t="s">
        <v>131</v>
      </c>
      <c r="I113" s="176">
        <v>12183</v>
      </c>
      <c r="J113" s="12">
        <f t="shared" ref="J113" si="296">IFERROR(I113/D103,"-")</f>
        <v>0.79679529103989533</v>
      </c>
      <c r="K113" s="48">
        <f t="shared" si="152"/>
        <v>203205.02224411065</v>
      </c>
      <c r="L113" s="17"/>
      <c r="N113" s="201"/>
      <c r="O113" s="201"/>
      <c r="P113" s="239"/>
      <c r="Q113" s="117" t="s">
        <v>115</v>
      </c>
      <c r="R113" s="117"/>
      <c r="S113" s="67">
        <v>2186646357</v>
      </c>
      <c r="T113" s="12" t="s">
        <v>131</v>
      </c>
      <c r="U113" s="44">
        <v>11723</v>
      </c>
      <c r="V113" s="12">
        <v>0.79429500643675044</v>
      </c>
      <c r="W113" s="44">
        <v>186526.17563763543</v>
      </c>
      <c r="X113" s="17"/>
    </row>
    <row r="114" spans="2:24" ht="13.5" customHeight="1">
      <c r="B114" s="200">
        <v>11</v>
      </c>
      <c r="C114" s="200" t="s">
        <v>53</v>
      </c>
      <c r="D114" s="237">
        <f>VLOOKUP(C114,市区町村別_生活習慣病の状況!$C$5:$D$78,2,FALSE)</f>
        <v>25886</v>
      </c>
      <c r="E114" s="111" t="s">
        <v>67</v>
      </c>
      <c r="F114" s="77" t="s">
        <v>68</v>
      </c>
      <c r="G114" s="165">
        <v>731004673</v>
      </c>
      <c r="H114" s="166">
        <f t="shared" ref="H114" si="297">IFERROR(G114/G124,"-")</f>
        <v>0.17565150366804838</v>
      </c>
      <c r="I114" s="167">
        <v>13652</v>
      </c>
      <c r="J114" s="9">
        <f t="shared" ref="J114" si="298">IFERROR(I114/D114,"-")</f>
        <v>0.52738932241365988</v>
      </c>
      <c r="K114" s="45">
        <f t="shared" si="152"/>
        <v>53545.610386756518</v>
      </c>
      <c r="L114" s="17"/>
      <c r="N114" s="200">
        <v>11</v>
      </c>
      <c r="O114" s="200" t="s">
        <v>53</v>
      </c>
      <c r="P114" s="237">
        <v>25098</v>
      </c>
      <c r="Q114" s="112" t="s">
        <v>67</v>
      </c>
      <c r="R114" s="61" t="s">
        <v>68</v>
      </c>
      <c r="S114" s="67">
        <v>707299907</v>
      </c>
      <c r="T114" s="12">
        <v>0.18031924495793961</v>
      </c>
      <c r="U114" s="44">
        <v>12800</v>
      </c>
      <c r="V114" s="12">
        <v>0.51000079687624511</v>
      </c>
      <c r="W114" s="44">
        <v>55257.805234375002</v>
      </c>
      <c r="X114" s="17"/>
    </row>
    <row r="115" spans="2:24" ht="13.5" customHeight="1">
      <c r="B115" s="240"/>
      <c r="C115" s="240"/>
      <c r="D115" s="238"/>
      <c r="E115" s="113" t="s">
        <v>69</v>
      </c>
      <c r="F115" s="78" t="s">
        <v>70</v>
      </c>
      <c r="G115" s="168">
        <v>334522669</v>
      </c>
      <c r="H115" s="169">
        <f t="shared" ref="H115" si="299">IFERROR(G115/G124,"-")</f>
        <v>8.038171572796339E-2</v>
      </c>
      <c r="I115" s="170">
        <v>11486</v>
      </c>
      <c r="J115" s="10">
        <f t="shared" ref="J115" si="300">IFERROR(I115/D114,"-")</f>
        <v>0.443714749285328</v>
      </c>
      <c r="K115" s="46">
        <f t="shared" si="152"/>
        <v>29124.38351036044</v>
      </c>
      <c r="L115" s="17"/>
      <c r="N115" s="240"/>
      <c r="O115" s="240"/>
      <c r="P115" s="238"/>
      <c r="Q115" s="112" t="s">
        <v>69</v>
      </c>
      <c r="R115" s="61" t="s">
        <v>70</v>
      </c>
      <c r="S115" s="67">
        <v>298183191</v>
      </c>
      <c r="T115" s="12">
        <v>7.6018909840276691E-2</v>
      </c>
      <c r="U115" s="44">
        <v>10595</v>
      </c>
      <c r="V115" s="12">
        <v>0.4221451908518607</v>
      </c>
      <c r="W115" s="44">
        <v>28143.765077866919</v>
      </c>
      <c r="X115" s="17"/>
    </row>
    <row r="116" spans="2:24" ht="13.5" customHeight="1">
      <c r="B116" s="240"/>
      <c r="C116" s="240"/>
      <c r="D116" s="238"/>
      <c r="E116" s="113" t="s">
        <v>71</v>
      </c>
      <c r="F116" s="79" t="s">
        <v>72</v>
      </c>
      <c r="G116" s="168">
        <v>662049698</v>
      </c>
      <c r="H116" s="169">
        <f t="shared" ref="H116" si="301">IFERROR(G116/G124,"-")</f>
        <v>0.15908246452027447</v>
      </c>
      <c r="I116" s="170">
        <v>16722</v>
      </c>
      <c r="J116" s="10">
        <f t="shared" ref="J116" si="302">IFERROR(I116/D114,"-")</f>
        <v>0.64598624739241284</v>
      </c>
      <c r="K116" s="46">
        <f t="shared" si="152"/>
        <v>39591.537973926563</v>
      </c>
      <c r="L116" s="17"/>
      <c r="N116" s="240"/>
      <c r="O116" s="240"/>
      <c r="P116" s="238"/>
      <c r="Q116" s="112" t="s">
        <v>71</v>
      </c>
      <c r="R116" s="61" t="s">
        <v>72</v>
      </c>
      <c r="S116" s="67">
        <v>517162884</v>
      </c>
      <c r="T116" s="12">
        <v>0.13184565675780655</v>
      </c>
      <c r="U116" s="44">
        <v>16062</v>
      </c>
      <c r="V116" s="12">
        <v>0.63997131245517569</v>
      </c>
      <c r="W116" s="44">
        <v>32197.913335823683</v>
      </c>
      <c r="X116" s="17"/>
    </row>
    <row r="117" spans="2:24" ht="13.5" customHeight="1">
      <c r="B117" s="240"/>
      <c r="C117" s="240"/>
      <c r="D117" s="238"/>
      <c r="E117" s="113" t="s">
        <v>73</v>
      </c>
      <c r="F117" s="79" t="s">
        <v>74</v>
      </c>
      <c r="G117" s="168">
        <v>443989408</v>
      </c>
      <c r="H117" s="169">
        <f t="shared" ref="H117" si="303">IFERROR(G117/G124,"-")</f>
        <v>0.10668523746617231</v>
      </c>
      <c r="I117" s="170">
        <v>6213</v>
      </c>
      <c r="J117" s="10">
        <f t="shared" ref="J117" si="304">IFERROR(I117/D114,"-")</f>
        <v>0.24001390713126786</v>
      </c>
      <c r="K117" s="46">
        <f t="shared" si="152"/>
        <v>71461.356510542406</v>
      </c>
      <c r="L117" s="17"/>
      <c r="N117" s="240"/>
      <c r="O117" s="240"/>
      <c r="P117" s="238"/>
      <c r="Q117" s="112" t="s">
        <v>73</v>
      </c>
      <c r="R117" s="61" t="s">
        <v>74</v>
      </c>
      <c r="S117" s="67">
        <v>452040114</v>
      </c>
      <c r="T117" s="12">
        <v>0.11524323874565551</v>
      </c>
      <c r="U117" s="44">
        <v>5942</v>
      </c>
      <c r="V117" s="12">
        <v>0.23675193242489442</v>
      </c>
      <c r="W117" s="44">
        <v>76075.414675193533</v>
      </c>
      <c r="X117" s="17"/>
    </row>
    <row r="118" spans="2:24" ht="13.5" customHeight="1">
      <c r="B118" s="240"/>
      <c r="C118" s="240"/>
      <c r="D118" s="238"/>
      <c r="E118" s="113" t="s">
        <v>75</v>
      </c>
      <c r="F118" s="79" t="s">
        <v>76</v>
      </c>
      <c r="G118" s="168">
        <v>67172258</v>
      </c>
      <c r="H118" s="169">
        <f t="shared" ref="H118" si="305">IFERROR(G118/G124,"-")</f>
        <v>1.6140674004252356E-2</v>
      </c>
      <c r="I118" s="170">
        <v>100</v>
      </c>
      <c r="J118" s="10">
        <f t="shared" ref="J118" si="306">IFERROR(I118/D114,"-")</f>
        <v>3.8630920188518891E-3</v>
      </c>
      <c r="K118" s="46">
        <f t="shared" si="152"/>
        <v>671722.58</v>
      </c>
      <c r="L118" s="17"/>
      <c r="N118" s="240"/>
      <c r="O118" s="240"/>
      <c r="P118" s="238"/>
      <c r="Q118" s="112" t="s">
        <v>75</v>
      </c>
      <c r="R118" s="61" t="s">
        <v>76</v>
      </c>
      <c r="S118" s="67">
        <v>36641343</v>
      </c>
      <c r="T118" s="12">
        <v>9.341354690726526E-3</v>
      </c>
      <c r="U118" s="44">
        <v>86</v>
      </c>
      <c r="V118" s="12">
        <v>3.4265678540122721E-3</v>
      </c>
      <c r="W118" s="44">
        <v>426062.12790697673</v>
      </c>
      <c r="X118" s="17"/>
    </row>
    <row r="119" spans="2:24" ht="13.5" customHeight="1">
      <c r="B119" s="240"/>
      <c r="C119" s="240"/>
      <c r="D119" s="238"/>
      <c r="E119" s="113" t="s">
        <v>77</v>
      </c>
      <c r="F119" s="79" t="s">
        <v>78</v>
      </c>
      <c r="G119" s="168">
        <v>120309528</v>
      </c>
      <c r="H119" s="169">
        <f t="shared" ref="H119" si="307">IFERROR(G119/G124,"-")</f>
        <v>2.8908911638097244E-2</v>
      </c>
      <c r="I119" s="170">
        <v>916</v>
      </c>
      <c r="J119" s="10">
        <f t="shared" ref="J119" si="308">IFERROR(I119/D114,"-")</f>
        <v>3.5385922892683302E-2</v>
      </c>
      <c r="K119" s="46">
        <f t="shared" si="152"/>
        <v>131342.27947598253</v>
      </c>
      <c r="L119" s="17"/>
      <c r="N119" s="240"/>
      <c r="O119" s="240"/>
      <c r="P119" s="238"/>
      <c r="Q119" s="112" t="s">
        <v>77</v>
      </c>
      <c r="R119" s="61" t="s">
        <v>78</v>
      </c>
      <c r="S119" s="67">
        <v>147202007</v>
      </c>
      <c r="T119" s="12">
        <v>3.7527722675825742E-2</v>
      </c>
      <c r="U119" s="44">
        <v>800</v>
      </c>
      <c r="V119" s="12">
        <v>3.1875049804765319E-2</v>
      </c>
      <c r="W119" s="44">
        <v>184002.50875000001</v>
      </c>
      <c r="X119" s="17"/>
    </row>
    <row r="120" spans="2:24" ht="13.5" customHeight="1">
      <c r="B120" s="240"/>
      <c r="C120" s="240"/>
      <c r="D120" s="238"/>
      <c r="E120" s="113" t="s">
        <v>79</v>
      </c>
      <c r="F120" s="79" t="s">
        <v>80</v>
      </c>
      <c r="G120" s="168">
        <v>684803727</v>
      </c>
      <c r="H120" s="169">
        <f t="shared" ref="H120" si="309">IFERROR(G120/G124,"-")</f>
        <v>0.16454998005879193</v>
      </c>
      <c r="I120" s="170">
        <v>4152</v>
      </c>
      <c r="J120" s="10">
        <f t="shared" ref="J120" si="310">IFERROR(I120/D114,"-")</f>
        <v>0.16039558062273043</v>
      </c>
      <c r="K120" s="46">
        <f t="shared" si="152"/>
        <v>164933.46026011559</v>
      </c>
      <c r="L120" s="17"/>
      <c r="N120" s="240"/>
      <c r="O120" s="240"/>
      <c r="P120" s="238"/>
      <c r="Q120" s="112" t="s">
        <v>79</v>
      </c>
      <c r="R120" s="61" t="s">
        <v>80</v>
      </c>
      <c r="S120" s="67">
        <v>674055650</v>
      </c>
      <c r="T120" s="12">
        <v>0.17184394436465436</v>
      </c>
      <c r="U120" s="44">
        <v>4192</v>
      </c>
      <c r="V120" s="12">
        <v>0.16702526097697026</v>
      </c>
      <c r="W120" s="44">
        <v>160795.71803435116</v>
      </c>
      <c r="X120" s="17"/>
    </row>
    <row r="121" spans="2:24" ht="13.5" customHeight="1">
      <c r="B121" s="240"/>
      <c r="C121" s="240"/>
      <c r="D121" s="238"/>
      <c r="E121" s="113" t="s">
        <v>81</v>
      </c>
      <c r="F121" s="79" t="s">
        <v>82</v>
      </c>
      <c r="G121" s="168">
        <v>608004</v>
      </c>
      <c r="H121" s="169">
        <f t="shared" ref="H121" si="311">IFERROR(G121/G124,"-")</f>
        <v>1.4609594272208996E-4</v>
      </c>
      <c r="I121" s="170">
        <v>47</v>
      </c>
      <c r="J121" s="10">
        <f t="shared" ref="J121" si="312">IFERROR(I121/D114,"-")</f>
        <v>1.8156532488603878E-3</v>
      </c>
      <c r="K121" s="46">
        <f t="shared" si="152"/>
        <v>12936.255319148937</v>
      </c>
      <c r="L121" s="17"/>
      <c r="N121" s="240"/>
      <c r="O121" s="240"/>
      <c r="P121" s="238"/>
      <c r="Q121" s="112" t="s">
        <v>81</v>
      </c>
      <c r="R121" s="61" t="s">
        <v>82</v>
      </c>
      <c r="S121" s="67">
        <v>2217430</v>
      </c>
      <c r="T121" s="12">
        <v>5.6531225211526009E-4</v>
      </c>
      <c r="U121" s="44">
        <v>35</v>
      </c>
      <c r="V121" s="12">
        <v>1.3945334289584828E-3</v>
      </c>
      <c r="W121" s="44">
        <v>63355.142857142855</v>
      </c>
      <c r="X121" s="17"/>
    </row>
    <row r="122" spans="2:24" ht="13.5" customHeight="1">
      <c r="B122" s="240"/>
      <c r="C122" s="240"/>
      <c r="D122" s="238"/>
      <c r="E122" s="113" t="s">
        <v>83</v>
      </c>
      <c r="F122" s="79" t="s">
        <v>84</v>
      </c>
      <c r="G122" s="168">
        <v>97072541</v>
      </c>
      <c r="H122" s="169">
        <f t="shared" ref="H122" si="313">IFERROR(G122/G124,"-")</f>
        <v>2.3325347184925967E-2</v>
      </c>
      <c r="I122" s="170">
        <v>3332</v>
      </c>
      <c r="J122" s="10">
        <f t="shared" ref="J122" si="314">IFERROR(I122/D114,"-")</f>
        <v>0.12871822606814495</v>
      </c>
      <c r="K122" s="46">
        <f t="shared" si="152"/>
        <v>29133.415666266508</v>
      </c>
      <c r="L122" s="17"/>
      <c r="N122" s="240"/>
      <c r="O122" s="240"/>
      <c r="P122" s="238"/>
      <c r="Q122" s="112" t="s">
        <v>83</v>
      </c>
      <c r="R122" s="61" t="s">
        <v>84</v>
      </c>
      <c r="S122" s="67">
        <v>90252830</v>
      </c>
      <c r="T122" s="12">
        <v>2.3009082851353013E-2</v>
      </c>
      <c r="U122" s="44">
        <v>3373</v>
      </c>
      <c r="V122" s="12">
        <v>0.13439317873934178</v>
      </c>
      <c r="W122" s="44">
        <v>26757.435517343612</v>
      </c>
      <c r="X122" s="17"/>
    </row>
    <row r="123" spans="2:24" ht="13.5" customHeight="1">
      <c r="B123" s="240"/>
      <c r="C123" s="240"/>
      <c r="D123" s="238"/>
      <c r="E123" s="114" t="s">
        <v>85</v>
      </c>
      <c r="F123" s="80" t="s">
        <v>86</v>
      </c>
      <c r="G123" s="171">
        <v>1020143641</v>
      </c>
      <c r="H123" s="172">
        <f t="shared" ref="H123" si="315">IFERROR(G123/G124,"-")</f>
        <v>0.24512806978875187</v>
      </c>
      <c r="I123" s="173">
        <v>2948</v>
      </c>
      <c r="J123" s="11">
        <f t="shared" ref="J123" si="316">IFERROR(I123/D114,"-")</f>
        <v>0.11388395271575369</v>
      </c>
      <c r="K123" s="47">
        <f t="shared" si="152"/>
        <v>346046.01119402982</v>
      </c>
      <c r="L123" s="17"/>
      <c r="N123" s="240"/>
      <c r="O123" s="240"/>
      <c r="P123" s="238"/>
      <c r="Q123" s="112" t="s">
        <v>85</v>
      </c>
      <c r="R123" s="61" t="s">
        <v>86</v>
      </c>
      <c r="S123" s="67">
        <v>997431715</v>
      </c>
      <c r="T123" s="12">
        <v>0.25428553286364675</v>
      </c>
      <c r="U123" s="44">
        <v>2668</v>
      </c>
      <c r="V123" s="12">
        <v>0.10630329109889235</v>
      </c>
      <c r="W123" s="44">
        <v>373849.96814092953</v>
      </c>
      <c r="X123" s="17"/>
    </row>
    <row r="124" spans="2:24" ht="13.5" customHeight="1">
      <c r="B124" s="201"/>
      <c r="C124" s="201"/>
      <c r="D124" s="239"/>
      <c r="E124" s="115" t="s">
        <v>115</v>
      </c>
      <c r="F124" s="116"/>
      <c r="G124" s="174">
        <f>SUM(G114:G123)</f>
        <v>4161676147</v>
      </c>
      <c r="H124" s="175" t="s">
        <v>131</v>
      </c>
      <c r="I124" s="176">
        <v>20581</v>
      </c>
      <c r="J124" s="12">
        <f t="shared" ref="J124" si="317">IFERROR(I124/D114,"-")</f>
        <v>0.79506296839990731</v>
      </c>
      <c r="K124" s="48">
        <f t="shared" si="152"/>
        <v>202209.61794859337</v>
      </c>
      <c r="L124" s="17"/>
      <c r="N124" s="201"/>
      <c r="O124" s="201"/>
      <c r="P124" s="239"/>
      <c r="Q124" s="117" t="s">
        <v>115</v>
      </c>
      <c r="R124" s="117"/>
      <c r="S124" s="67">
        <v>3922487071</v>
      </c>
      <c r="T124" s="12" t="s">
        <v>131</v>
      </c>
      <c r="U124" s="44">
        <v>19918</v>
      </c>
      <c r="V124" s="12">
        <v>0.7936090525141446</v>
      </c>
      <c r="W124" s="44">
        <v>196931.77382267296</v>
      </c>
      <c r="X124" s="17"/>
    </row>
    <row r="125" spans="2:24" ht="13.5" customHeight="1">
      <c r="B125" s="200">
        <v>12</v>
      </c>
      <c r="C125" s="200" t="s">
        <v>100</v>
      </c>
      <c r="D125" s="237">
        <f>VLOOKUP(C125,市区町村別_生活習慣病の状況!$C$5:$D$78,2,FALSE)</f>
        <v>13293</v>
      </c>
      <c r="E125" s="111" t="s">
        <v>67</v>
      </c>
      <c r="F125" s="77" t="s">
        <v>68</v>
      </c>
      <c r="G125" s="165">
        <v>356616046</v>
      </c>
      <c r="H125" s="166">
        <f t="shared" ref="H125" si="318">IFERROR(G125/G135,"-")</f>
        <v>0.1745284291427259</v>
      </c>
      <c r="I125" s="167">
        <v>6401</v>
      </c>
      <c r="J125" s="9">
        <f t="shared" ref="J125" si="319">IFERROR(I125/D125,"-")</f>
        <v>0.48153163319040099</v>
      </c>
      <c r="K125" s="45">
        <f t="shared" si="152"/>
        <v>55712.552101234185</v>
      </c>
      <c r="L125" s="17"/>
      <c r="N125" s="200">
        <v>12</v>
      </c>
      <c r="O125" s="200" t="s">
        <v>100</v>
      </c>
      <c r="P125" s="237">
        <v>12972</v>
      </c>
      <c r="Q125" s="112" t="s">
        <v>67</v>
      </c>
      <c r="R125" s="61" t="s">
        <v>68</v>
      </c>
      <c r="S125" s="67">
        <v>328994721</v>
      </c>
      <c r="T125" s="12">
        <v>0.17127069846695789</v>
      </c>
      <c r="U125" s="44">
        <v>6044</v>
      </c>
      <c r="V125" s="12">
        <v>0.46592661116250383</v>
      </c>
      <c r="W125" s="44">
        <v>54433.276141628063</v>
      </c>
      <c r="X125" s="17"/>
    </row>
    <row r="126" spans="2:24" ht="13.5" customHeight="1">
      <c r="B126" s="240"/>
      <c r="C126" s="240"/>
      <c r="D126" s="238"/>
      <c r="E126" s="113" t="s">
        <v>69</v>
      </c>
      <c r="F126" s="78" t="s">
        <v>70</v>
      </c>
      <c r="G126" s="168">
        <v>184284196</v>
      </c>
      <c r="H126" s="169">
        <f t="shared" ref="H126" si="320">IFERROR(G126/G135,"-")</f>
        <v>9.0188962623712704E-2</v>
      </c>
      <c r="I126" s="170">
        <v>5599</v>
      </c>
      <c r="J126" s="10">
        <f t="shared" ref="J126" si="321">IFERROR(I126/D125,"-")</f>
        <v>0.42119912736026482</v>
      </c>
      <c r="K126" s="46">
        <f t="shared" si="152"/>
        <v>32913.769601714594</v>
      </c>
      <c r="L126" s="17"/>
      <c r="N126" s="240"/>
      <c r="O126" s="240"/>
      <c r="P126" s="238"/>
      <c r="Q126" s="112" t="s">
        <v>69</v>
      </c>
      <c r="R126" s="61" t="s">
        <v>70</v>
      </c>
      <c r="S126" s="67">
        <v>163935551</v>
      </c>
      <c r="T126" s="12">
        <v>8.5342877958627175E-2</v>
      </c>
      <c r="U126" s="44">
        <v>5223</v>
      </c>
      <c r="V126" s="12">
        <v>0.40263644773358004</v>
      </c>
      <c r="W126" s="44">
        <v>31387.239326057821</v>
      </c>
      <c r="X126" s="17"/>
    </row>
    <row r="127" spans="2:24" ht="13.5" customHeight="1">
      <c r="B127" s="240"/>
      <c r="C127" s="240"/>
      <c r="D127" s="238"/>
      <c r="E127" s="113" t="s">
        <v>71</v>
      </c>
      <c r="F127" s="79" t="s">
        <v>72</v>
      </c>
      <c r="G127" s="168">
        <v>349267169</v>
      </c>
      <c r="H127" s="169">
        <f t="shared" ref="H127" si="322">IFERROR(G127/G135,"-")</f>
        <v>0.17093187768869203</v>
      </c>
      <c r="I127" s="170">
        <v>8133</v>
      </c>
      <c r="J127" s="10">
        <f t="shared" ref="J127" si="323">IFERROR(I127/D125,"-")</f>
        <v>0.61182577296321372</v>
      </c>
      <c r="K127" s="46">
        <f t="shared" si="152"/>
        <v>42944.444731341449</v>
      </c>
      <c r="L127" s="17"/>
      <c r="N127" s="240"/>
      <c r="O127" s="240"/>
      <c r="P127" s="238"/>
      <c r="Q127" s="112" t="s">
        <v>71</v>
      </c>
      <c r="R127" s="61" t="s">
        <v>72</v>
      </c>
      <c r="S127" s="67">
        <v>277038829</v>
      </c>
      <c r="T127" s="12">
        <v>0.14422308540719139</v>
      </c>
      <c r="U127" s="44">
        <v>7961</v>
      </c>
      <c r="V127" s="12">
        <v>0.61370644465001545</v>
      </c>
      <c r="W127" s="44">
        <v>34799.501193317425</v>
      </c>
      <c r="X127" s="17"/>
    </row>
    <row r="128" spans="2:24" ht="13.5" customHeight="1">
      <c r="B128" s="240"/>
      <c r="C128" s="240"/>
      <c r="D128" s="238"/>
      <c r="E128" s="113" t="s">
        <v>73</v>
      </c>
      <c r="F128" s="79" t="s">
        <v>74</v>
      </c>
      <c r="G128" s="168">
        <v>231084180</v>
      </c>
      <c r="H128" s="169">
        <f t="shared" ref="H128" si="324">IFERROR(G128/G135,"-")</f>
        <v>0.11309294516471341</v>
      </c>
      <c r="I128" s="170">
        <v>3130</v>
      </c>
      <c r="J128" s="10">
        <f t="shared" ref="J128" si="325">IFERROR(I128/D125,"-")</f>
        <v>0.23546227337696532</v>
      </c>
      <c r="K128" s="46">
        <f t="shared" si="152"/>
        <v>73828.811501597447</v>
      </c>
      <c r="L128" s="17"/>
      <c r="N128" s="240"/>
      <c r="O128" s="240"/>
      <c r="P128" s="238"/>
      <c r="Q128" s="112" t="s">
        <v>73</v>
      </c>
      <c r="R128" s="61" t="s">
        <v>74</v>
      </c>
      <c r="S128" s="67">
        <v>176710061</v>
      </c>
      <c r="T128" s="12">
        <v>9.199313436281166E-2</v>
      </c>
      <c r="U128" s="44">
        <v>2931</v>
      </c>
      <c r="V128" s="12">
        <v>0.22594819611470859</v>
      </c>
      <c r="W128" s="44">
        <v>60290.024223814398</v>
      </c>
      <c r="X128" s="17"/>
    </row>
    <row r="129" spans="2:24" ht="13.5" customHeight="1">
      <c r="B129" s="240"/>
      <c r="C129" s="240"/>
      <c r="D129" s="238"/>
      <c r="E129" s="113" t="s">
        <v>75</v>
      </c>
      <c r="F129" s="79" t="s">
        <v>76</v>
      </c>
      <c r="G129" s="168">
        <v>34547023</v>
      </c>
      <c r="H129" s="169">
        <f t="shared" ref="H129" si="326">IFERROR(G129/G135,"-")</f>
        <v>1.6907365003277563E-2</v>
      </c>
      <c r="I129" s="170">
        <v>56</v>
      </c>
      <c r="J129" s="10">
        <f t="shared" ref="J129" si="327">IFERROR(I129/D125,"-")</f>
        <v>4.2127435492364399E-3</v>
      </c>
      <c r="K129" s="46">
        <f t="shared" si="152"/>
        <v>616911.125</v>
      </c>
      <c r="L129" s="17"/>
      <c r="N129" s="240"/>
      <c r="O129" s="240"/>
      <c r="P129" s="238"/>
      <c r="Q129" s="112" t="s">
        <v>75</v>
      </c>
      <c r="R129" s="61" t="s">
        <v>76</v>
      </c>
      <c r="S129" s="67">
        <v>13378770</v>
      </c>
      <c r="T129" s="12">
        <v>6.9648268992400699E-3</v>
      </c>
      <c r="U129" s="44">
        <v>49</v>
      </c>
      <c r="V129" s="12">
        <v>3.7773666358310205E-3</v>
      </c>
      <c r="W129" s="44">
        <v>273036.12244897959</v>
      </c>
      <c r="X129" s="17"/>
    </row>
    <row r="130" spans="2:24" ht="13.5" customHeight="1">
      <c r="B130" s="240"/>
      <c r="C130" s="240"/>
      <c r="D130" s="238"/>
      <c r="E130" s="113" t="s">
        <v>77</v>
      </c>
      <c r="F130" s="79" t="s">
        <v>78</v>
      </c>
      <c r="G130" s="168">
        <v>92357364</v>
      </c>
      <c r="H130" s="169">
        <f t="shared" ref="H130" si="328">IFERROR(G130/G135,"-")</f>
        <v>4.5199832815943856E-2</v>
      </c>
      <c r="I130" s="170">
        <v>547</v>
      </c>
      <c r="J130" s="10">
        <f t="shared" ref="J130" si="329">IFERROR(I130/D125,"-")</f>
        <v>4.1149477168434513E-2</v>
      </c>
      <c r="K130" s="46">
        <f t="shared" si="152"/>
        <v>168843.44424131626</v>
      </c>
      <c r="L130" s="17"/>
      <c r="N130" s="240"/>
      <c r="O130" s="240"/>
      <c r="P130" s="238"/>
      <c r="Q130" s="112" t="s">
        <v>77</v>
      </c>
      <c r="R130" s="61" t="s">
        <v>78</v>
      </c>
      <c r="S130" s="67">
        <v>89360956</v>
      </c>
      <c r="T130" s="12">
        <v>4.65202399092449E-2</v>
      </c>
      <c r="U130" s="44">
        <v>557</v>
      </c>
      <c r="V130" s="12">
        <v>4.2938637064446498E-2</v>
      </c>
      <c r="W130" s="44">
        <v>160432.59605026929</v>
      </c>
      <c r="X130" s="17"/>
    </row>
    <row r="131" spans="2:24" ht="13.5" customHeight="1">
      <c r="B131" s="240"/>
      <c r="C131" s="240"/>
      <c r="D131" s="238"/>
      <c r="E131" s="113" t="s">
        <v>79</v>
      </c>
      <c r="F131" s="79" t="s">
        <v>80</v>
      </c>
      <c r="G131" s="168">
        <v>259745953</v>
      </c>
      <c r="H131" s="169">
        <f t="shared" ref="H131" si="330">IFERROR(G131/G135,"-")</f>
        <v>0.12712005996855877</v>
      </c>
      <c r="I131" s="170">
        <v>2565</v>
      </c>
      <c r="J131" s="10">
        <f t="shared" ref="J131" si="331">IFERROR(I131/D125,"-")</f>
        <v>0.1929587000677048</v>
      </c>
      <c r="K131" s="46">
        <f t="shared" si="152"/>
        <v>101265.47875243664</v>
      </c>
      <c r="L131" s="17"/>
      <c r="N131" s="240"/>
      <c r="O131" s="240"/>
      <c r="P131" s="238"/>
      <c r="Q131" s="112" t="s">
        <v>79</v>
      </c>
      <c r="R131" s="61" t="s">
        <v>80</v>
      </c>
      <c r="S131" s="67">
        <v>334243291</v>
      </c>
      <c r="T131" s="12">
        <v>0.17400304094078353</v>
      </c>
      <c r="U131" s="44">
        <v>2568</v>
      </c>
      <c r="V131" s="12">
        <v>0.19796484736355227</v>
      </c>
      <c r="W131" s="44">
        <v>130157.04478193146</v>
      </c>
      <c r="X131" s="17"/>
    </row>
    <row r="132" spans="2:24" ht="13.5" customHeight="1">
      <c r="B132" s="240"/>
      <c r="C132" s="240"/>
      <c r="D132" s="238"/>
      <c r="E132" s="113" t="s">
        <v>81</v>
      </c>
      <c r="F132" s="79" t="s">
        <v>82</v>
      </c>
      <c r="G132" s="168">
        <v>358105</v>
      </c>
      <c r="H132" s="169">
        <f t="shared" ref="H132" si="332">IFERROR(G132/G135,"-")</f>
        <v>1.7525712546921082E-4</v>
      </c>
      <c r="I132" s="170">
        <v>48</v>
      </c>
      <c r="J132" s="10">
        <f t="shared" ref="J132" si="333">IFERROR(I132/D125,"-")</f>
        <v>3.6109230422026631E-3</v>
      </c>
      <c r="K132" s="46">
        <f t="shared" si="152"/>
        <v>7460.520833333333</v>
      </c>
      <c r="L132" s="17"/>
      <c r="N132" s="240"/>
      <c r="O132" s="240"/>
      <c r="P132" s="238"/>
      <c r="Q132" s="112" t="s">
        <v>81</v>
      </c>
      <c r="R132" s="61" t="s">
        <v>82</v>
      </c>
      <c r="S132" s="67">
        <v>529476</v>
      </c>
      <c r="T132" s="12">
        <v>2.7563884327946707E-4</v>
      </c>
      <c r="U132" s="44">
        <v>62</v>
      </c>
      <c r="V132" s="12">
        <v>4.7795251310514958E-3</v>
      </c>
      <c r="W132" s="44">
        <v>8539.9354838709678</v>
      </c>
      <c r="X132" s="17"/>
    </row>
    <row r="133" spans="2:24" ht="13.5" customHeight="1">
      <c r="B133" s="240"/>
      <c r="C133" s="240"/>
      <c r="D133" s="238"/>
      <c r="E133" s="113" t="s">
        <v>83</v>
      </c>
      <c r="F133" s="79" t="s">
        <v>84</v>
      </c>
      <c r="G133" s="168">
        <v>64321352</v>
      </c>
      <c r="H133" s="169">
        <f t="shared" ref="H133" si="334">IFERROR(G133/G135,"-")</f>
        <v>3.147896638643212E-2</v>
      </c>
      <c r="I133" s="170">
        <v>1255</v>
      </c>
      <c r="J133" s="10">
        <f t="shared" ref="J133" si="335">IFERROR(I133/D125,"-")</f>
        <v>9.4410592040923794E-2</v>
      </c>
      <c r="K133" s="46">
        <f t="shared" ref="K133:K196" si="336">IFERROR(G133/I133,"-")</f>
        <v>51252.073306772909</v>
      </c>
      <c r="L133" s="17"/>
      <c r="N133" s="240"/>
      <c r="O133" s="240"/>
      <c r="P133" s="238"/>
      <c r="Q133" s="112" t="s">
        <v>83</v>
      </c>
      <c r="R133" s="61" t="s">
        <v>84</v>
      </c>
      <c r="S133" s="67">
        <v>56838725</v>
      </c>
      <c r="T133" s="12">
        <v>2.95895572461825E-2</v>
      </c>
      <c r="U133" s="44">
        <v>1291</v>
      </c>
      <c r="V133" s="12">
        <v>9.9522047486894846E-2</v>
      </c>
      <c r="W133" s="44">
        <v>44026.897753679317</v>
      </c>
      <c r="X133" s="17"/>
    </row>
    <row r="134" spans="2:24" ht="13.5" customHeight="1">
      <c r="B134" s="240"/>
      <c r="C134" s="240"/>
      <c r="D134" s="238"/>
      <c r="E134" s="114" t="s">
        <v>85</v>
      </c>
      <c r="F134" s="80" t="s">
        <v>86</v>
      </c>
      <c r="G134" s="171">
        <v>470730683</v>
      </c>
      <c r="H134" s="172">
        <f t="shared" ref="H134" si="337">IFERROR(G134/G135,"-")</f>
        <v>0.23037630408047444</v>
      </c>
      <c r="I134" s="173">
        <v>1413</v>
      </c>
      <c r="J134" s="11">
        <f t="shared" ref="J134" si="338">IFERROR(I134/D125,"-")</f>
        <v>0.10629654705484089</v>
      </c>
      <c r="K134" s="47">
        <f t="shared" si="336"/>
        <v>333142.73389950459</v>
      </c>
      <c r="L134" s="17"/>
      <c r="N134" s="240"/>
      <c r="O134" s="240"/>
      <c r="P134" s="238"/>
      <c r="Q134" s="112" t="s">
        <v>85</v>
      </c>
      <c r="R134" s="61" t="s">
        <v>86</v>
      </c>
      <c r="S134" s="67">
        <v>479874503</v>
      </c>
      <c r="T134" s="12">
        <v>0.24981689996568143</v>
      </c>
      <c r="U134" s="44">
        <v>1268</v>
      </c>
      <c r="V134" s="12">
        <v>9.7748997841504773E-2</v>
      </c>
      <c r="W134" s="44">
        <v>378449.92350157729</v>
      </c>
      <c r="X134" s="17"/>
    </row>
    <row r="135" spans="2:24" ht="13.5" customHeight="1">
      <c r="B135" s="201"/>
      <c r="C135" s="201"/>
      <c r="D135" s="239"/>
      <c r="E135" s="115" t="s">
        <v>115</v>
      </c>
      <c r="F135" s="116"/>
      <c r="G135" s="174">
        <f>SUM(G125:G134)</f>
        <v>2043312071</v>
      </c>
      <c r="H135" s="175" t="s">
        <v>131</v>
      </c>
      <c r="I135" s="176">
        <v>10127</v>
      </c>
      <c r="J135" s="12">
        <f t="shared" ref="J135" si="339">IFERROR(I135/D125,"-")</f>
        <v>0.76182953434138267</v>
      </c>
      <c r="K135" s="48">
        <f t="shared" si="336"/>
        <v>201768.74405055793</v>
      </c>
      <c r="L135" s="17"/>
      <c r="N135" s="201"/>
      <c r="O135" s="201"/>
      <c r="P135" s="239"/>
      <c r="Q135" s="117" t="s">
        <v>115</v>
      </c>
      <c r="R135" s="117"/>
      <c r="S135" s="67">
        <v>1920904883</v>
      </c>
      <c r="T135" s="12" t="s">
        <v>131</v>
      </c>
      <c r="U135" s="44">
        <v>9874</v>
      </c>
      <c r="V135" s="12">
        <v>0.76117792167745912</v>
      </c>
      <c r="W135" s="44">
        <v>194541.71389507799</v>
      </c>
      <c r="X135" s="17"/>
    </row>
    <row r="136" spans="2:24" ht="13.5" customHeight="1">
      <c r="B136" s="200">
        <v>13</v>
      </c>
      <c r="C136" s="200" t="s">
        <v>101</v>
      </c>
      <c r="D136" s="237">
        <f>VLOOKUP(C136,市区町村別_生活習慣病の状況!$C$5:$D$78,2,FALSE)</f>
        <v>22534</v>
      </c>
      <c r="E136" s="111" t="s">
        <v>67</v>
      </c>
      <c r="F136" s="77" t="s">
        <v>68</v>
      </c>
      <c r="G136" s="165">
        <v>637671190</v>
      </c>
      <c r="H136" s="166">
        <f t="shared" ref="H136" si="340">IFERROR(G136/G146,"-")</f>
        <v>0.17559707947312811</v>
      </c>
      <c r="I136" s="167">
        <v>10579</v>
      </c>
      <c r="J136" s="9">
        <f t="shared" ref="J136" si="341">IFERROR(I136/D136,"-")</f>
        <v>0.46946835892429217</v>
      </c>
      <c r="K136" s="45">
        <f t="shared" si="336"/>
        <v>60277.076283202572</v>
      </c>
      <c r="L136" s="17"/>
      <c r="N136" s="200">
        <v>13</v>
      </c>
      <c r="O136" s="200" t="s">
        <v>101</v>
      </c>
      <c r="P136" s="237">
        <v>22027</v>
      </c>
      <c r="Q136" s="112" t="s">
        <v>67</v>
      </c>
      <c r="R136" s="61" t="s">
        <v>68</v>
      </c>
      <c r="S136" s="67">
        <v>616180039</v>
      </c>
      <c r="T136" s="12">
        <v>0.17260036935003306</v>
      </c>
      <c r="U136" s="44">
        <v>10052</v>
      </c>
      <c r="V136" s="12">
        <v>0.45634902619512419</v>
      </c>
      <c r="W136" s="44">
        <v>61299.247811380817</v>
      </c>
      <c r="X136" s="17"/>
    </row>
    <row r="137" spans="2:24" ht="13.5" customHeight="1">
      <c r="B137" s="240"/>
      <c r="C137" s="240"/>
      <c r="D137" s="238"/>
      <c r="E137" s="113" t="s">
        <v>69</v>
      </c>
      <c r="F137" s="78" t="s">
        <v>70</v>
      </c>
      <c r="G137" s="168">
        <v>282393131</v>
      </c>
      <c r="H137" s="169">
        <f t="shared" ref="H137" si="342">IFERROR(G137/G146,"-")</f>
        <v>7.7763289050070572E-2</v>
      </c>
      <c r="I137" s="170">
        <v>9440</v>
      </c>
      <c r="J137" s="10">
        <f t="shared" ref="J137" si="343">IFERROR(I137/D136,"-")</f>
        <v>0.41892251708529332</v>
      </c>
      <c r="K137" s="46">
        <f t="shared" si="336"/>
        <v>29914.526588983052</v>
      </c>
      <c r="L137" s="17"/>
      <c r="N137" s="240"/>
      <c r="O137" s="240"/>
      <c r="P137" s="238"/>
      <c r="Q137" s="112" t="s">
        <v>69</v>
      </c>
      <c r="R137" s="61" t="s">
        <v>70</v>
      </c>
      <c r="S137" s="67">
        <v>270860398</v>
      </c>
      <c r="T137" s="12">
        <v>7.5871663764000896E-2</v>
      </c>
      <c r="U137" s="44">
        <v>8928</v>
      </c>
      <c r="V137" s="12">
        <v>0.4053207427248377</v>
      </c>
      <c r="W137" s="44">
        <v>30338.306227598565</v>
      </c>
      <c r="X137" s="17"/>
    </row>
    <row r="138" spans="2:24" ht="13.5" customHeight="1">
      <c r="B138" s="240"/>
      <c r="C138" s="240"/>
      <c r="D138" s="238"/>
      <c r="E138" s="113" t="s">
        <v>71</v>
      </c>
      <c r="F138" s="79" t="s">
        <v>72</v>
      </c>
      <c r="G138" s="168">
        <v>604572125</v>
      </c>
      <c r="H138" s="169">
        <f t="shared" ref="H138" si="344">IFERROR(G138/G146,"-")</f>
        <v>0.16648250876892046</v>
      </c>
      <c r="I138" s="170">
        <v>14351</v>
      </c>
      <c r="J138" s="10">
        <f t="shared" ref="J138" si="345">IFERROR(I138/D136,"-")</f>
        <v>0.6368598562172717</v>
      </c>
      <c r="K138" s="46">
        <f t="shared" si="336"/>
        <v>42127.525956379344</v>
      </c>
      <c r="L138" s="17"/>
      <c r="N138" s="240"/>
      <c r="O138" s="240"/>
      <c r="P138" s="238"/>
      <c r="Q138" s="112" t="s">
        <v>71</v>
      </c>
      <c r="R138" s="61" t="s">
        <v>72</v>
      </c>
      <c r="S138" s="67">
        <v>492396247</v>
      </c>
      <c r="T138" s="12">
        <v>0.13792685371096564</v>
      </c>
      <c r="U138" s="44">
        <v>14074</v>
      </c>
      <c r="V138" s="12">
        <v>0.63894311526762615</v>
      </c>
      <c r="W138" s="44">
        <v>34986.233267017196</v>
      </c>
      <c r="X138" s="17"/>
    </row>
    <row r="139" spans="2:24" ht="13.5" customHeight="1">
      <c r="B139" s="240"/>
      <c r="C139" s="240"/>
      <c r="D139" s="238"/>
      <c r="E139" s="113" t="s">
        <v>73</v>
      </c>
      <c r="F139" s="79" t="s">
        <v>74</v>
      </c>
      <c r="G139" s="168">
        <v>279144010</v>
      </c>
      <c r="H139" s="169">
        <f t="shared" ref="H139" si="346">IFERROR(G139/G146,"-")</f>
        <v>7.68685706318607E-2</v>
      </c>
      <c r="I139" s="170">
        <v>5344</v>
      </c>
      <c r="J139" s="10">
        <f t="shared" ref="J139" si="347">IFERROR(I139/D136,"-")</f>
        <v>0.2371527469601491</v>
      </c>
      <c r="K139" s="46">
        <f t="shared" si="336"/>
        <v>52235.031811377245</v>
      </c>
      <c r="L139" s="17"/>
      <c r="N139" s="240"/>
      <c r="O139" s="240"/>
      <c r="P139" s="238"/>
      <c r="Q139" s="112" t="s">
        <v>73</v>
      </c>
      <c r="R139" s="61" t="s">
        <v>74</v>
      </c>
      <c r="S139" s="67">
        <v>331457462</v>
      </c>
      <c r="T139" s="12">
        <v>9.2845721613881341E-2</v>
      </c>
      <c r="U139" s="44">
        <v>5140</v>
      </c>
      <c r="V139" s="12">
        <v>0.23334997957052708</v>
      </c>
      <c r="W139" s="44">
        <v>64485.887548638129</v>
      </c>
      <c r="X139" s="17"/>
    </row>
    <row r="140" spans="2:24" ht="13.5" customHeight="1">
      <c r="B140" s="240"/>
      <c r="C140" s="240"/>
      <c r="D140" s="238"/>
      <c r="E140" s="113" t="s">
        <v>75</v>
      </c>
      <c r="F140" s="79" t="s">
        <v>76</v>
      </c>
      <c r="G140" s="168">
        <v>21103282</v>
      </c>
      <c r="H140" s="169">
        <f t="shared" ref="H140" si="348">IFERROR(G140/G146,"-")</f>
        <v>5.8112625199483042E-3</v>
      </c>
      <c r="I140" s="170">
        <v>94</v>
      </c>
      <c r="J140" s="10">
        <f t="shared" ref="J140" si="349">IFERROR(I140/D136,"-")</f>
        <v>4.1714742167391497E-3</v>
      </c>
      <c r="K140" s="46">
        <f t="shared" si="336"/>
        <v>224503</v>
      </c>
      <c r="L140" s="17"/>
      <c r="N140" s="240"/>
      <c r="O140" s="240"/>
      <c r="P140" s="238"/>
      <c r="Q140" s="112" t="s">
        <v>75</v>
      </c>
      <c r="R140" s="61" t="s">
        <v>76</v>
      </c>
      <c r="S140" s="67">
        <v>38689081</v>
      </c>
      <c r="T140" s="12">
        <v>1.0837335271766807E-2</v>
      </c>
      <c r="U140" s="44">
        <v>87</v>
      </c>
      <c r="V140" s="12">
        <v>3.9496980977890769E-3</v>
      </c>
      <c r="W140" s="44">
        <v>444702.08045977011</v>
      </c>
      <c r="X140" s="17"/>
    </row>
    <row r="141" spans="2:24" ht="13.5" customHeight="1">
      <c r="B141" s="240"/>
      <c r="C141" s="240"/>
      <c r="D141" s="238"/>
      <c r="E141" s="113" t="s">
        <v>77</v>
      </c>
      <c r="F141" s="79" t="s">
        <v>78</v>
      </c>
      <c r="G141" s="168">
        <v>122756526</v>
      </c>
      <c r="H141" s="169">
        <f t="shared" ref="H141" si="350">IFERROR(G141/G146,"-")</f>
        <v>3.380376562389014E-2</v>
      </c>
      <c r="I141" s="170">
        <v>828</v>
      </c>
      <c r="J141" s="10">
        <f t="shared" ref="J141" si="351">IFERROR(I141/D136,"-")</f>
        <v>3.6744475015532088E-2</v>
      </c>
      <c r="K141" s="46">
        <f t="shared" si="336"/>
        <v>148256.67391304349</v>
      </c>
      <c r="L141" s="17"/>
      <c r="N141" s="240"/>
      <c r="O141" s="240"/>
      <c r="P141" s="238"/>
      <c r="Q141" s="112" t="s">
        <v>77</v>
      </c>
      <c r="R141" s="61" t="s">
        <v>78</v>
      </c>
      <c r="S141" s="67">
        <v>108066754</v>
      </c>
      <c r="T141" s="12">
        <v>3.02709605542077E-2</v>
      </c>
      <c r="U141" s="44">
        <v>805</v>
      </c>
      <c r="V141" s="12">
        <v>3.6546057111726517E-2</v>
      </c>
      <c r="W141" s="44">
        <v>134244.4149068323</v>
      </c>
      <c r="X141" s="17"/>
    </row>
    <row r="142" spans="2:24" ht="13.5" customHeight="1">
      <c r="B142" s="240"/>
      <c r="C142" s="240"/>
      <c r="D142" s="238"/>
      <c r="E142" s="113" t="s">
        <v>79</v>
      </c>
      <c r="F142" s="79" t="s">
        <v>80</v>
      </c>
      <c r="G142" s="168">
        <v>612363096</v>
      </c>
      <c r="H142" s="169">
        <f t="shared" ref="H142" si="352">IFERROR(G142/G146,"-")</f>
        <v>0.1686279275604764</v>
      </c>
      <c r="I142" s="170">
        <v>4263</v>
      </c>
      <c r="J142" s="10">
        <f t="shared" ref="J142" si="353">IFERROR(I142/D136,"-")</f>
        <v>0.18918079346764888</v>
      </c>
      <c r="K142" s="46">
        <f t="shared" si="336"/>
        <v>143646.04644616466</v>
      </c>
      <c r="L142" s="17"/>
      <c r="N142" s="240"/>
      <c r="O142" s="240"/>
      <c r="P142" s="238"/>
      <c r="Q142" s="112" t="s">
        <v>79</v>
      </c>
      <c r="R142" s="61" t="s">
        <v>80</v>
      </c>
      <c r="S142" s="67">
        <v>638043133</v>
      </c>
      <c r="T142" s="12">
        <v>0.17872451791164282</v>
      </c>
      <c r="U142" s="44">
        <v>4120</v>
      </c>
      <c r="V142" s="12">
        <v>0.18704317428610343</v>
      </c>
      <c r="W142" s="44">
        <v>154864.83810679612</v>
      </c>
      <c r="X142" s="17"/>
    </row>
    <row r="143" spans="2:24" ht="13.5" customHeight="1">
      <c r="B143" s="240"/>
      <c r="C143" s="240"/>
      <c r="D143" s="238"/>
      <c r="E143" s="113" t="s">
        <v>81</v>
      </c>
      <c r="F143" s="79" t="s">
        <v>82</v>
      </c>
      <c r="G143" s="168">
        <v>1000582</v>
      </c>
      <c r="H143" s="169">
        <f t="shared" ref="H143" si="354">IFERROR(G143/G146,"-")</f>
        <v>2.7553271925830845E-4</v>
      </c>
      <c r="I143" s="170">
        <v>52</v>
      </c>
      <c r="J143" s="10">
        <f t="shared" ref="J143" si="355">IFERROR(I143/D136,"-")</f>
        <v>2.3076240347918702E-3</v>
      </c>
      <c r="K143" s="46">
        <f t="shared" si="336"/>
        <v>19241.961538461539</v>
      </c>
      <c r="L143" s="17"/>
      <c r="N143" s="240"/>
      <c r="O143" s="240"/>
      <c r="P143" s="238"/>
      <c r="Q143" s="112" t="s">
        <v>81</v>
      </c>
      <c r="R143" s="61" t="s">
        <v>82</v>
      </c>
      <c r="S143" s="67">
        <v>349704</v>
      </c>
      <c r="T143" s="12">
        <v>9.7956823887285904E-5</v>
      </c>
      <c r="U143" s="44">
        <v>43</v>
      </c>
      <c r="V143" s="12">
        <v>1.9521496345394288E-3</v>
      </c>
      <c r="W143" s="44">
        <v>8132.6511627906975</v>
      </c>
      <c r="X143" s="17"/>
    </row>
    <row r="144" spans="2:24" ht="13.5" customHeight="1">
      <c r="B144" s="240"/>
      <c r="C144" s="240"/>
      <c r="D144" s="238"/>
      <c r="E144" s="113" t="s">
        <v>83</v>
      </c>
      <c r="F144" s="79" t="s">
        <v>84</v>
      </c>
      <c r="G144" s="168">
        <v>112309758</v>
      </c>
      <c r="H144" s="169">
        <f t="shared" ref="H144" si="356">IFERROR(G144/G146,"-")</f>
        <v>3.092701349912607E-2</v>
      </c>
      <c r="I144" s="170">
        <v>2294</v>
      </c>
      <c r="J144" s="10">
        <f t="shared" ref="J144" si="357">IFERROR(I144/D136,"-")</f>
        <v>0.10180172184254904</v>
      </c>
      <c r="K144" s="46">
        <f t="shared" si="336"/>
        <v>48958.04620749782</v>
      </c>
      <c r="L144" s="17"/>
      <c r="N144" s="240"/>
      <c r="O144" s="240"/>
      <c r="P144" s="238"/>
      <c r="Q144" s="112" t="s">
        <v>83</v>
      </c>
      <c r="R144" s="61" t="s">
        <v>84</v>
      </c>
      <c r="S144" s="67">
        <v>100966953</v>
      </c>
      <c r="T144" s="12">
        <v>2.8282210193354588E-2</v>
      </c>
      <c r="U144" s="44">
        <v>2287</v>
      </c>
      <c r="V144" s="12">
        <v>0.10382712126027148</v>
      </c>
      <c r="W144" s="44">
        <v>44148.208570179275</v>
      </c>
      <c r="X144" s="17"/>
    </row>
    <row r="145" spans="2:24" ht="13.5" customHeight="1">
      <c r="B145" s="240"/>
      <c r="C145" s="240"/>
      <c r="D145" s="238"/>
      <c r="E145" s="114" t="s">
        <v>85</v>
      </c>
      <c r="F145" s="80" t="s">
        <v>86</v>
      </c>
      <c r="G145" s="171">
        <v>958131606</v>
      </c>
      <c r="H145" s="172">
        <f t="shared" ref="H145" si="358">IFERROR(G145/G146,"-")</f>
        <v>0.26384305015332099</v>
      </c>
      <c r="I145" s="173">
        <v>2224</v>
      </c>
      <c r="J145" s="11">
        <f t="shared" ref="J145" si="359">IFERROR(I145/D136,"-")</f>
        <v>9.8695304872636905E-2</v>
      </c>
      <c r="K145" s="47">
        <f t="shared" si="336"/>
        <v>430814.57104316546</v>
      </c>
      <c r="L145" s="17"/>
      <c r="N145" s="240"/>
      <c r="O145" s="240"/>
      <c r="P145" s="238"/>
      <c r="Q145" s="112" t="s">
        <v>85</v>
      </c>
      <c r="R145" s="61" t="s">
        <v>86</v>
      </c>
      <c r="S145" s="67">
        <v>972971228</v>
      </c>
      <c r="T145" s="12">
        <v>0.27254241080625985</v>
      </c>
      <c r="U145" s="44">
        <v>2142</v>
      </c>
      <c r="V145" s="12">
        <v>9.7244291097289687E-2</v>
      </c>
      <c r="W145" s="44">
        <v>454234.93370681605</v>
      </c>
      <c r="X145" s="17"/>
    </row>
    <row r="146" spans="2:24" ht="13.5" customHeight="1">
      <c r="B146" s="201"/>
      <c r="C146" s="201"/>
      <c r="D146" s="239"/>
      <c r="E146" s="115" t="s">
        <v>115</v>
      </c>
      <c r="F146" s="116"/>
      <c r="G146" s="174">
        <f>SUM(G136:G145)</f>
        <v>3631445306</v>
      </c>
      <c r="H146" s="175" t="s">
        <v>131</v>
      </c>
      <c r="I146" s="176">
        <v>17431</v>
      </c>
      <c r="J146" s="12">
        <f t="shared" ref="J146" si="360">IFERROR(I146/D136,"-")</f>
        <v>0.77354220289340547</v>
      </c>
      <c r="K146" s="48">
        <f t="shared" si="336"/>
        <v>208332.58596752913</v>
      </c>
      <c r="L146" s="17"/>
      <c r="N146" s="201"/>
      <c r="O146" s="201"/>
      <c r="P146" s="239"/>
      <c r="Q146" s="117" t="s">
        <v>115</v>
      </c>
      <c r="R146" s="117"/>
      <c r="S146" s="67">
        <v>3569980999</v>
      </c>
      <c r="T146" s="12" t="s">
        <v>131</v>
      </c>
      <c r="U146" s="44">
        <v>17061</v>
      </c>
      <c r="V146" s="12">
        <v>0.77454941662505106</v>
      </c>
      <c r="W146" s="44">
        <v>209248.05105210716</v>
      </c>
      <c r="X146" s="17"/>
    </row>
    <row r="147" spans="2:24" ht="13.5" customHeight="1">
      <c r="B147" s="200">
        <v>14</v>
      </c>
      <c r="C147" s="200" t="s">
        <v>102</v>
      </c>
      <c r="D147" s="237">
        <f>VLOOKUP(C147,市区町村別_生活習慣病の状況!$C$5:$D$78,2,FALSE)</f>
        <v>17462</v>
      </c>
      <c r="E147" s="111" t="s">
        <v>67</v>
      </c>
      <c r="F147" s="77" t="s">
        <v>68</v>
      </c>
      <c r="G147" s="165">
        <v>475129922</v>
      </c>
      <c r="H147" s="166">
        <f>IFERROR(G147/G157,"-")</f>
        <v>0.16854306658723756</v>
      </c>
      <c r="I147" s="167">
        <v>8753</v>
      </c>
      <c r="J147" s="9">
        <f t="shared" ref="J147" si="361">IFERROR(I147/D147,"-")</f>
        <v>0.50125987859351739</v>
      </c>
      <c r="K147" s="45">
        <f t="shared" si="336"/>
        <v>54281.951559465328</v>
      </c>
      <c r="L147" s="17"/>
      <c r="N147" s="200">
        <v>14</v>
      </c>
      <c r="O147" s="200" t="s">
        <v>102</v>
      </c>
      <c r="P147" s="237">
        <v>16994</v>
      </c>
      <c r="Q147" s="112" t="s">
        <v>67</v>
      </c>
      <c r="R147" s="61" t="s">
        <v>68</v>
      </c>
      <c r="S147" s="67">
        <v>453743579</v>
      </c>
      <c r="T147" s="12">
        <v>0.18021230557118151</v>
      </c>
      <c r="U147" s="44">
        <v>8391</v>
      </c>
      <c r="V147" s="12">
        <v>0.49376250441332237</v>
      </c>
      <c r="W147" s="44">
        <v>54075.030270527946</v>
      </c>
      <c r="X147" s="17"/>
    </row>
    <row r="148" spans="2:24" ht="13.5" customHeight="1">
      <c r="B148" s="240"/>
      <c r="C148" s="240"/>
      <c r="D148" s="238"/>
      <c r="E148" s="113" t="s">
        <v>69</v>
      </c>
      <c r="F148" s="78" t="s">
        <v>70</v>
      </c>
      <c r="G148" s="168">
        <v>235231461</v>
      </c>
      <c r="H148" s="169">
        <f>IFERROR(G148/G157,"-")</f>
        <v>8.3443769712184479E-2</v>
      </c>
      <c r="I148" s="170">
        <v>7531</v>
      </c>
      <c r="J148" s="10">
        <f t="shared" ref="J148" si="362">IFERROR(I148/D147,"-")</f>
        <v>0.43127934944450808</v>
      </c>
      <c r="K148" s="46">
        <f t="shared" si="336"/>
        <v>31235.089762315762</v>
      </c>
      <c r="L148" s="17"/>
      <c r="N148" s="240"/>
      <c r="O148" s="240"/>
      <c r="P148" s="238"/>
      <c r="Q148" s="112" t="s">
        <v>69</v>
      </c>
      <c r="R148" s="61" t="s">
        <v>70</v>
      </c>
      <c r="S148" s="67">
        <v>211822022</v>
      </c>
      <c r="T148" s="12">
        <v>8.4128870847050674E-2</v>
      </c>
      <c r="U148" s="44">
        <v>6925</v>
      </c>
      <c r="V148" s="12">
        <v>0.4074967635636107</v>
      </c>
      <c r="W148" s="44">
        <v>30588.017617328518</v>
      </c>
      <c r="X148" s="17"/>
    </row>
    <row r="149" spans="2:24" ht="13.5" customHeight="1">
      <c r="B149" s="240"/>
      <c r="C149" s="240"/>
      <c r="D149" s="238"/>
      <c r="E149" s="113" t="s">
        <v>71</v>
      </c>
      <c r="F149" s="79" t="s">
        <v>72</v>
      </c>
      <c r="G149" s="168">
        <v>461444934</v>
      </c>
      <c r="H149" s="169">
        <f>IFERROR(G149/G157,"-")</f>
        <v>0.16368858418793805</v>
      </c>
      <c r="I149" s="170">
        <v>10607</v>
      </c>
      <c r="J149" s="10">
        <f t="shared" ref="J149" si="363">IFERROR(I149/D147,"-")</f>
        <v>0.60743328370175242</v>
      </c>
      <c r="K149" s="46">
        <f t="shared" si="336"/>
        <v>43503.812010936177</v>
      </c>
      <c r="L149" s="17"/>
      <c r="N149" s="240"/>
      <c r="O149" s="240"/>
      <c r="P149" s="238"/>
      <c r="Q149" s="112" t="s">
        <v>71</v>
      </c>
      <c r="R149" s="61" t="s">
        <v>72</v>
      </c>
      <c r="S149" s="67">
        <v>366440639</v>
      </c>
      <c r="T149" s="12">
        <v>0.14553839539659252</v>
      </c>
      <c r="U149" s="44">
        <v>10358</v>
      </c>
      <c r="V149" s="12">
        <v>0.60950923855478401</v>
      </c>
      <c r="W149" s="44">
        <v>35377.547692604749</v>
      </c>
      <c r="X149" s="17"/>
    </row>
    <row r="150" spans="2:24" ht="13.5" customHeight="1">
      <c r="B150" s="240"/>
      <c r="C150" s="240"/>
      <c r="D150" s="238"/>
      <c r="E150" s="113" t="s">
        <v>73</v>
      </c>
      <c r="F150" s="79" t="s">
        <v>74</v>
      </c>
      <c r="G150" s="168">
        <v>204483953</v>
      </c>
      <c r="H150" s="169">
        <f>IFERROR(G150/G157,"-")</f>
        <v>7.253669135681283E-2</v>
      </c>
      <c r="I150" s="170">
        <v>4053</v>
      </c>
      <c r="J150" s="10">
        <f t="shared" ref="J150" si="364">IFERROR(I150/D147,"-")</f>
        <v>0.23210399725117398</v>
      </c>
      <c r="K150" s="46">
        <f t="shared" si="336"/>
        <v>50452.492721440911</v>
      </c>
      <c r="L150" s="17"/>
      <c r="N150" s="240"/>
      <c r="O150" s="240"/>
      <c r="P150" s="238"/>
      <c r="Q150" s="112" t="s">
        <v>73</v>
      </c>
      <c r="R150" s="61" t="s">
        <v>74</v>
      </c>
      <c r="S150" s="67">
        <v>229618784</v>
      </c>
      <c r="T150" s="12">
        <v>9.119717034517226E-2</v>
      </c>
      <c r="U150" s="44">
        <v>3937</v>
      </c>
      <c r="V150" s="12">
        <v>0.23167000117688596</v>
      </c>
      <c r="W150" s="44">
        <v>58323.287782575564</v>
      </c>
      <c r="X150" s="17"/>
    </row>
    <row r="151" spans="2:24" ht="13.5" customHeight="1">
      <c r="B151" s="240"/>
      <c r="C151" s="240"/>
      <c r="D151" s="238"/>
      <c r="E151" s="113" t="s">
        <v>75</v>
      </c>
      <c r="F151" s="79" t="s">
        <v>76</v>
      </c>
      <c r="G151" s="168">
        <v>44136686</v>
      </c>
      <c r="H151" s="169">
        <f>IFERROR(G151/G157,"-")</f>
        <v>1.5656627930576841E-2</v>
      </c>
      <c r="I151" s="170">
        <v>64</v>
      </c>
      <c r="J151" s="10">
        <f t="shared" ref="J151" si="365">IFERROR(I151/D147,"-")</f>
        <v>3.6651013629595696E-3</v>
      </c>
      <c r="K151" s="46">
        <f t="shared" si="336"/>
        <v>689635.71875</v>
      </c>
      <c r="L151" s="17"/>
      <c r="N151" s="240"/>
      <c r="O151" s="240"/>
      <c r="P151" s="238"/>
      <c r="Q151" s="112" t="s">
        <v>75</v>
      </c>
      <c r="R151" s="61" t="s">
        <v>76</v>
      </c>
      <c r="S151" s="67">
        <v>18606157</v>
      </c>
      <c r="T151" s="12">
        <v>7.3897650699083018E-3</v>
      </c>
      <c r="U151" s="44">
        <v>48</v>
      </c>
      <c r="V151" s="12">
        <v>2.8245263034012004E-3</v>
      </c>
      <c r="W151" s="44">
        <v>387628.27083333331</v>
      </c>
      <c r="X151" s="17"/>
    </row>
    <row r="152" spans="2:24" ht="13.5" customHeight="1">
      <c r="B152" s="240"/>
      <c r="C152" s="240"/>
      <c r="D152" s="238"/>
      <c r="E152" s="113" t="s">
        <v>77</v>
      </c>
      <c r="F152" s="79" t="s">
        <v>78</v>
      </c>
      <c r="G152" s="168">
        <v>120633948</v>
      </c>
      <c r="H152" s="169">
        <f>IFERROR(G152/G157,"-")</f>
        <v>4.2792538606830473E-2</v>
      </c>
      <c r="I152" s="170">
        <v>513</v>
      </c>
      <c r="J152" s="10">
        <f t="shared" ref="J152" si="366">IFERROR(I152/D147,"-")</f>
        <v>2.9378078112472797E-2</v>
      </c>
      <c r="K152" s="46">
        <f t="shared" si="336"/>
        <v>235153.89473684211</v>
      </c>
      <c r="L152" s="17"/>
      <c r="N152" s="240"/>
      <c r="O152" s="240"/>
      <c r="P152" s="238"/>
      <c r="Q152" s="112" t="s">
        <v>77</v>
      </c>
      <c r="R152" s="61" t="s">
        <v>78</v>
      </c>
      <c r="S152" s="67">
        <v>70522592</v>
      </c>
      <c r="T152" s="12">
        <v>2.8009297513774317E-2</v>
      </c>
      <c r="U152" s="44">
        <v>420</v>
      </c>
      <c r="V152" s="12">
        <v>2.4714605154760504E-2</v>
      </c>
      <c r="W152" s="44">
        <v>167910.93333333332</v>
      </c>
      <c r="X152" s="17"/>
    </row>
    <row r="153" spans="2:24" ht="13.5" customHeight="1">
      <c r="B153" s="240"/>
      <c r="C153" s="240"/>
      <c r="D153" s="238"/>
      <c r="E153" s="113" t="s">
        <v>79</v>
      </c>
      <c r="F153" s="79" t="s">
        <v>80</v>
      </c>
      <c r="G153" s="168">
        <v>429113991</v>
      </c>
      <c r="H153" s="169">
        <f>IFERROR(G153/G157,"-")</f>
        <v>0.15221981317065578</v>
      </c>
      <c r="I153" s="170">
        <v>3002</v>
      </c>
      <c r="J153" s="10">
        <f t="shared" ref="J153" si="367">IFERROR(I153/D147,"-")</f>
        <v>0.1719161608063223</v>
      </c>
      <c r="K153" s="46">
        <f t="shared" si="336"/>
        <v>142942.70186542306</v>
      </c>
      <c r="L153" s="17"/>
      <c r="N153" s="240"/>
      <c r="O153" s="240"/>
      <c r="P153" s="238"/>
      <c r="Q153" s="112" t="s">
        <v>79</v>
      </c>
      <c r="R153" s="61" t="s">
        <v>80</v>
      </c>
      <c r="S153" s="67">
        <v>379295583</v>
      </c>
      <c r="T153" s="12">
        <v>0.15064396427612134</v>
      </c>
      <c r="U153" s="44">
        <v>2876</v>
      </c>
      <c r="V153" s="12">
        <v>0.16923620101212192</v>
      </c>
      <c r="W153" s="44">
        <v>131883.02607788597</v>
      </c>
      <c r="X153" s="17"/>
    </row>
    <row r="154" spans="2:24" ht="13.5" customHeight="1">
      <c r="B154" s="240"/>
      <c r="C154" s="240"/>
      <c r="D154" s="238"/>
      <c r="E154" s="113" t="s">
        <v>81</v>
      </c>
      <c r="F154" s="79" t="s">
        <v>82</v>
      </c>
      <c r="G154" s="168">
        <v>197984</v>
      </c>
      <c r="H154" s="169">
        <f>IFERROR(G154/G157,"-")</f>
        <v>7.0230959891445514E-5</v>
      </c>
      <c r="I154" s="170">
        <v>28</v>
      </c>
      <c r="J154" s="10">
        <f t="shared" ref="J154" si="368">IFERROR(I154/D147,"-")</f>
        <v>1.6034818462948115E-3</v>
      </c>
      <c r="K154" s="46">
        <f t="shared" si="336"/>
        <v>7070.8571428571431</v>
      </c>
      <c r="L154" s="17"/>
      <c r="N154" s="240"/>
      <c r="O154" s="240"/>
      <c r="P154" s="238"/>
      <c r="Q154" s="112" t="s">
        <v>81</v>
      </c>
      <c r="R154" s="61" t="s">
        <v>82</v>
      </c>
      <c r="S154" s="67">
        <v>218204</v>
      </c>
      <c r="T154" s="12">
        <v>8.6663586538277142E-5</v>
      </c>
      <c r="U154" s="44">
        <v>24</v>
      </c>
      <c r="V154" s="12">
        <v>1.4122631517006002E-3</v>
      </c>
      <c r="W154" s="44">
        <v>9091.8333333333339</v>
      </c>
      <c r="X154" s="17"/>
    </row>
    <row r="155" spans="2:24" ht="13.5" customHeight="1">
      <c r="B155" s="240"/>
      <c r="C155" s="240"/>
      <c r="D155" s="238"/>
      <c r="E155" s="113" t="s">
        <v>83</v>
      </c>
      <c r="F155" s="79" t="s">
        <v>84</v>
      </c>
      <c r="G155" s="168">
        <v>79089746</v>
      </c>
      <c r="H155" s="169">
        <f>IFERROR(G155/G157,"-")</f>
        <v>2.8055543777025484E-2</v>
      </c>
      <c r="I155" s="170">
        <v>2168</v>
      </c>
      <c r="J155" s="10">
        <f t="shared" ref="J155" si="369">IFERROR(I155/D147,"-")</f>
        <v>0.12415530867025541</v>
      </c>
      <c r="K155" s="46">
        <f t="shared" si="336"/>
        <v>36480.510147601475</v>
      </c>
      <c r="L155" s="17"/>
      <c r="N155" s="240"/>
      <c r="O155" s="240"/>
      <c r="P155" s="238"/>
      <c r="Q155" s="112" t="s">
        <v>83</v>
      </c>
      <c r="R155" s="61" t="s">
        <v>84</v>
      </c>
      <c r="S155" s="67">
        <v>83420015</v>
      </c>
      <c r="T155" s="12">
        <v>3.3131737681146439E-2</v>
      </c>
      <c r="U155" s="44">
        <v>2079</v>
      </c>
      <c r="V155" s="12">
        <v>0.1223372955160645</v>
      </c>
      <c r="W155" s="44">
        <v>40125.06734006734</v>
      </c>
      <c r="X155" s="17"/>
    </row>
    <row r="156" spans="2:24" ht="13.5" customHeight="1">
      <c r="B156" s="240"/>
      <c r="C156" s="240"/>
      <c r="D156" s="238"/>
      <c r="E156" s="114" t="s">
        <v>85</v>
      </c>
      <c r="F156" s="80" t="s">
        <v>86</v>
      </c>
      <c r="G156" s="171">
        <v>769579010</v>
      </c>
      <c r="H156" s="172">
        <f>IFERROR(G156/G157,"-")</f>
        <v>0.2729931337108471</v>
      </c>
      <c r="I156" s="173">
        <v>1971</v>
      </c>
      <c r="J156" s="11">
        <f t="shared" ref="J156" si="370">IFERROR(I156/D147,"-")</f>
        <v>0.11287366853739549</v>
      </c>
      <c r="K156" s="47">
        <f t="shared" si="336"/>
        <v>390451.04515474377</v>
      </c>
      <c r="L156" s="17"/>
      <c r="N156" s="240"/>
      <c r="O156" s="240"/>
      <c r="P156" s="238"/>
      <c r="Q156" s="112" t="s">
        <v>85</v>
      </c>
      <c r="R156" s="61" t="s">
        <v>86</v>
      </c>
      <c r="S156" s="67">
        <v>704140370</v>
      </c>
      <c r="T156" s="12">
        <v>0.27966182971251435</v>
      </c>
      <c r="U156" s="44">
        <v>1735</v>
      </c>
      <c r="V156" s="12">
        <v>0.1020948570083559</v>
      </c>
      <c r="W156" s="44">
        <v>405844.59365994239</v>
      </c>
      <c r="X156" s="17"/>
    </row>
    <row r="157" spans="2:24" ht="13.5" customHeight="1">
      <c r="B157" s="201"/>
      <c r="C157" s="201"/>
      <c r="D157" s="239"/>
      <c r="E157" s="115" t="s">
        <v>115</v>
      </c>
      <c r="F157" s="116"/>
      <c r="G157" s="174">
        <f>SUM(G147:G156)</f>
        <v>2819041635</v>
      </c>
      <c r="H157" s="175" t="s">
        <v>131</v>
      </c>
      <c r="I157" s="176">
        <v>13444</v>
      </c>
      <c r="J157" s="12">
        <f t="shared" ref="J157" si="371">IFERROR(I157/D147,"-")</f>
        <v>0.76990035505669452</v>
      </c>
      <c r="K157" s="48">
        <f t="shared" si="336"/>
        <v>209687.71459387089</v>
      </c>
      <c r="L157" s="17"/>
      <c r="N157" s="201"/>
      <c r="O157" s="201"/>
      <c r="P157" s="239"/>
      <c r="Q157" s="117" t="s">
        <v>115</v>
      </c>
      <c r="R157" s="117"/>
      <c r="S157" s="67">
        <v>2517827945</v>
      </c>
      <c r="T157" s="12" t="s">
        <v>131</v>
      </c>
      <c r="U157" s="44">
        <v>13135</v>
      </c>
      <c r="V157" s="12">
        <v>0.77291985406614094</v>
      </c>
      <c r="W157" s="44">
        <v>191688.46174343358</v>
      </c>
      <c r="X157" s="17"/>
    </row>
    <row r="158" spans="2:24" ht="13.5" customHeight="1">
      <c r="B158" s="200">
        <v>15</v>
      </c>
      <c r="C158" s="200" t="s">
        <v>103</v>
      </c>
      <c r="D158" s="237">
        <f>VLOOKUP(C158,市区町村別_生活習慣病の状況!$C$5:$D$78,2,FALSE)</f>
        <v>28655</v>
      </c>
      <c r="E158" s="111" t="s">
        <v>67</v>
      </c>
      <c r="F158" s="77" t="s">
        <v>68</v>
      </c>
      <c r="G158" s="165">
        <v>798922699</v>
      </c>
      <c r="H158" s="166">
        <f t="shared" ref="H158" si="372">IFERROR(G158/G168,"-")</f>
        <v>0.17778567759111652</v>
      </c>
      <c r="I158" s="167">
        <v>15088</v>
      </c>
      <c r="J158" s="9">
        <f t="shared" ref="J158" si="373">IFERROR(I158/D158,"-")</f>
        <v>0.52653987087768273</v>
      </c>
      <c r="K158" s="45">
        <f t="shared" si="336"/>
        <v>52950.86817338282</v>
      </c>
      <c r="L158" s="17"/>
      <c r="N158" s="200">
        <v>15</v>
      </c>
      <c r="O158" s="200" t="s">
        <v>103</v>
      </c>
      <c r="P158" s="237">
        <v>27763</v>
      </c>
      <c r="Q158" s="112" t="s">
        <v>67</v>
      </c>
      <c r="R158" s="61" t="s">
        <v>68</v>
      </c>
      <c r="S158" s="67">
        <v>771120358</v>
      </c>
      <c r="T158" s="12">
        <v>0.18216810091953511</v>
      </c>
      <c r="U158" s="44">
        <v>14376</v>
      </c>
      <c r="V158" s="12">
        <v>0.51781147570507513</v>
      </c>
      <c r="W158" s="44">
        <v>53639.423900946022</v>
      </c>
      <c r="X158" s="17"/>
    </row>
    <row r="159" spans="2:24" ht="13.5" customHeight="1">
      <c r="B159" s="240"/>
      <c r="C159" s="240"/>
      <c r="D159" s="238"/>
      <c r="E159" s="113" t="s">
        <v>69</v>
      </c>
      <c r="F159" s="78" t="s">
        <v>70</v>
      </c>
      <c r="G159" s="168">
        <v>373821883</v>
      </c>
      <c r="H159" s="169">
        <f t="shared" ref="H159" si="374">IFERROR(G159/G168,"-")</f>
        <v>8.3187243084630491E-2</v>
      </c>
      <c r="I159" s="170">
        <v>12384</v>
      </c>
      <c r="J159" s="10">
        <f t="shared" ref="J159" si="375">IFERROR(I159/D158,"-")</f>
        <v>0.43217588553481068</v>
      </c>
      <c r="K159" s="46">
        <f t="shared" si="336"/>
        <v>30185.875565245478</v>
      </c>
      <c r="L159" s="17"/>
      <c r="N159" s="240"/>
      <c r="O159" s="240"/>
      <c r="P159" s="238"/>
      <c r="Q159" s="112" t="s">
        <v>69</v>
      </c>
      <c r="R159" s="61" t="s">
        <v>70</v>
      </c>
      <c r="S159" s="67">
        <v>341435952</v>
      </c>
      <c r="T159" s="12">
        <v>8.0660221606409135E-2</v>
      </c>
      <c r="U159" s="44">
        <v>11594</v>
      </c>
      <c r="V159" s="12">
        <v>0.41760616648056764</v>
      </c>
      <c r="W159" s="44">
        <v>29449.366223908917</v>
      </c>
      <c r="X159" s="17"/>
    </row>
    <row r="160" spans="2:24" ht="13.5" customHeight="1">
      <c r="B160" s="240"/>
      <c r="C160" s="240"/>
      <c r="D160" s="238"/>
      <c r="E160" s="113" t="s">
        <v>71</v>
      </c>
      <c r="F160" s="79" t="s">
        <v>72</v>
      </c>
      <c r="G160" s="168">
        <v>699576523</v>
      </c>
      <c r="H160" s="169">
        <f t="shared" ref="H160" si="376">IFERROR(G160/G168,"-")</f>
        <v>0.1556779977888603</v>
      </c>
      <c r="I160" s="170">
        <v>17551</v>
      </c>
      <c r="J160" s="10">
        <f t="shared" ref="J160" si="377">IFERROR(I160/D158,"-")</f>
        <v>0.61249345663932997</v>
      </c>
      <c r="K160" s="46">
        <f t="shared" si="336"/>
        <v>39859.638937952252</v>
      </c>
      <c r="L160" s="17"/>
      <c r="N160" s="240"/>
      <c r="O160" s="240"/>
      <c r="P160" s="238"/>
      <c r="Q160" s="112" t="s">
        <v>71</v>
      </c>
      <c r="R160" s="61" t="s">
        <v>72</v>
      </c>
      <c r="S160" s="67">
        <v>567147297</v>
      </c>
      <c r="T160" s="12">
        <v>0.13398186802395062</v>
      </c>
      <c r="U160" s="44">
        <v>17060</v>
      </c>
      <c r="V160" s="12">
        <v>0.61448690703454234</v>
      </c>
      <c r="W160" s="44">
        <v>33244.272977725675</v>
      </c>
      <c r="X160" s="17"/>
    </row>
    <row r="161" spans="2:24" ht="13.5" customHeight="1">
      <c r="B161" s="240"/>
      <c r="C161" s="240"/>
      <c r="D161" s="238"/>
      <c r="E161" s="113" t="s">
        <v>73</v>
      </c>
      <c r="F161" s="79" t="s">
        <v>74</v>
      </c>
      <c r="G161" s="168">
        <v>407408664</v>
      </c>
      <c r="H161" s="169">
        <f t="shared" ref="H161" si="378">IFERROR(G161/G168,"-")</f>
        <v>9.0661368711131729E-2</v>
      </c>
      <c r="I161" s="170">
        <v>6494</v>
      </c>
      <c r="J161" s="10">
        <f t="shared" ref="J161" si="379">IFERROR(I161/D158,"-")</f>
        <v>0.22662711568661664</v>
      </c>
      <c r="K161" s="46">
        <f t="shared" si="336"/>
        <v>62736.16630736064</v>
      </c>
      <c r="L161" s="17"/>
      <c r="N161" s="240"/>
      <c r="O161" s="240"/>
      <c r="P161" s="238"/>
      <c r="Q161" s="112" t="s">
        <v>73</v>
      </c>
      <c r="R161" s="61" t="s">
        <v>74</v>
      </c>
      <c r="S161" s="67">
        <v>385855439</v>
      </c>
      <c r="T161" s="12">
        <v>9.1153802156658303E-2</v>
      </c>
      <c r="U161" s="44">
        <v>6203</v>
      </c>
      <c r="V161" s="12">
        <v>0.2234268630911645</v>
      </c>
      <c r="W161" s="44">
        <v>62204.649201999033</v>
      </c>
      <c r="X161" s="17"/>
    </row>
    <row r="162" spans="2:24" ht="13.5" customHeight="1">
      <c r="B162" s="240"/>
      <c r="C162" s="240"/>
      <c r="D162" s="238"/>
      <c r="E162" s="113" t="s">
        <v>75</v>
      </c>
      <c r="F162" s="79" t="s">
        <v>76</v>
      </c>
      <c r="G162" s="168">
        <v>50620651</v>
      </c>
      <c r="H162" s="169">
        <f t="shared" ref="H162" si="380">IFERROR(G162/G168,"-")</f>
        <v>1.1264702767117685E-2</v>
      </c>
      <c r="I162" s="170">
        <v>109</v>
      </c>
      <c r="J162" s="10">
        <f t="shared" ref="J162" si="381">IFERROR(I162/D158,"-")</f>
        <v>3.8038736695166636E-3</v>
      </c>
      <c r="K162" s="46">
        <f t="shared" si="336"/>
        <v>464409.64220183488</v>
      </c>
      <c r="L162" s="17"/>
      <c r="N162" s="240"/>
      <c r="O162" s="240"/>
      <c r="P162" s="238"/>
      <c r="Q162" s="112" t="s">
        <v>75</v>
      </c>
      <c r="R162" s="61" t="s">
        <v>76</v>
      </c>
      <c r="S162" s="67">
        <v>35962144</v>
      </c>
      <c r="T162" s="12">
        <v>8.4956328924658663E-3</v>
      </c>
      <c r="U162" s="44">
        <v>120</v>
      </c>
      <c r="V162" s="12">
        <v>4.3222994633144831E-3</v>
      </c>
      <c r="W162" s="44">
        <v>299684.53333333333</v>
      </c>
      <c r="X162" s="17"/>
    </row>
    <row r="163" spans="2:24" ht="13.5" customHeight="1">
      <c r="B163" s="240"/>
      <c r="C163" s="240"/>
      <c r="D163" s="238"/>
      <c r="E163" s="113" t="s">
        <v>77</v>
      </c>
      <c r="F163" s="79" t="s">
        <v>78</v>
      </c>
      <c r="G163" s="168">
        <v>161981301</v>
      </c>
      <c r="H163" s="169">
        <f t="shared" ref="H163" si="382">IFERROR(G163/G168,"-")</f>
        <v>3.6045984663374296E-2</v>
      </c>
      <c r="I163" s="170">
        <v>1028</v>
      </c>
      <c r="J163" s="10">
        <f t="shared" ref="J163" si="383">IFERROR(I163/D158,"-")</f>
        <v>3.5875065433606704E-2</v>
      </c>
      <c r="K163" s="46">
        <f t="shared" si="336"/>
        <v>157569.35894941635</v>
      </c>
      <c r="L163" s="17"/>
      <c r="N163" s="240"/>
      <c r="O163" s="240"/>
      <c r="P163" s="238"/>
      <c r="Q163" s="112" t="s">
        <v>77</v>
      </c>
      <c r="R163" s="61" t="s">
        <v>78</v>
      </c>
      <c r="S163" s="67">
        <v>126477805</v>
      </c>
      <c r="T163" s="12">
        <v>2.9878891545645436E-2</v>
      </c>
      <c r="U163" s="44">
        <v>955</v>
      </c>
      <c r="V163" s="12">
        <v>3.4398299895544431E-2</v>
      </c>
      <c r="W163" s="44">
        <v>132437.49214659687</v>
      </c>
      <c r="X163" s="17"/>
    </row>
    <row r="164" spans="2:24" ht="13.5" customHeight="1">
      <c r="B164" s="240"/>
      <c r="C164" s="240"/>
      <c r="D164" s="238"/>
      <c r="E164" s="113" t="s">
        <v>79</v>
      </c>
      <c r="F164" s="79" t="s">
        <v>80</v>
      </c>
      <c r="G164" s="168">
        <v>686828896</v>
      </c>
      <c r="H164" s="169">
        <f t="shared" ref="H164" si="384">IFERROR(G164/G168,"-")</f>
        <v>0.15284124586441183</v>
      </c>
      <c r="I164" s="170">
        <v>5096</v>
      </c>
      <c r="J164" s="10">
        <f t="shared" ref="J164" si="385">IFERROR(I164/D158,"-")</f>
        <v>0.17783981853079742</v>
      </c>
      <c r="K164" s="46">
        <f t="shared" si="336"/>
        <v>134778.04081632654</v>
      </c>
      <c r="L164" s="17"/>
      <c r="N164" s="240"/>
      <c r="O164" s="240"/>
      <c r="P164" s="238"/>
      <c r="Q164" s="112" t="s">
        <v>79</v>
      </c>
      <c r="R164" s="61" t="s">
        <v>80</v>
      </c>
      <c r="S164" s="67">
        <v>742622742</v>
      </c>
      <c r="T164" s="12">
        <v>0.1754358748362832</v>
      </c>
      <c r="U164" s="44">
        <v>4908</v>
      </c>
      <c r="V164" s="12">
        <v>0.17678204804956238</v>
      </c>
      <c r="W164" s="44">
        <v>151308.62713936431</v>
      </c>
      <c r="X164" s="17"/>
    </row>
    <row r="165" spans="2:24" ht="13.5" customHeight="1">
      <c r="B165" s="240"/>
      <c r="C165" s="240"/>
      <c r="D165" s="238"/>
      <c r="E165" s="113" t="s">
        <v>81</v>
      </c>
      <c r="F165" s="79" t="s">
        <v>82</v>
      </c>
      <c r="G165" s="168">
        <v>1621893</v>
      </c>
      <c r="H165" s="169">
        <f t="shared" ref="H165" si="386">IFERROR(G165/G168,"-")</f>
        <v>3.6092271047776143E-4</v>
      </c>
      <c r="I165" s="170">
        <v>72</v>
      </c>
      <c r="J165" s="10">
        <f t="shared" ref="J165" si="387">IFERROR(I165/D158,"-")</f>
        <v>2.512650497295411E-3</v>
      </c>
      <c r="K165" s="46">
        <f t="shared" si="336"/>
        <v>22526.291666666668</v>
      </c>
      <c r="L165" s="17"/>
      <c r="N165" s="240"/>
      <c r="O165" s="240"/>
      <c r="P165" s="238"/>
      <c r="Q165" s="112" t="s">
        <v>81</v>
      </c>
      <c r="R165" s="61" t="s">
        <v>82</v>
      </c>
      <c r="S165" s="67">
        <v>983194</v>
      </c>
      <c r="T165" s="12">
        <v>2.3226800065299458E-4</v>
      </c>
      <c r="U165" s="44">
        <v>63</v>
      </c>
      <c r="V165" s="12">
        <v>2.2692072182401036E-3</v>
      </c>
      <c r="W165" s="44">
        <v>15606.253968253968</v>
      </c>
      <c r="X165" s="17"/>
    </row>
    <row r="166" spans="2:24" ht="13.5" customHeight="1">
      <c r="B166" s="240"/>
      <c r="C166" s="240"/>
      <c r="D166" s="238"/>
      <c r="E166" s="113" t="s">
        <v>83</v>
      </c>
      <c r="F166" s="79" t="s">
        <v>84</v>
      </c>
      <c r="G166" s="168">
        <v>141291356</v>
      </c>
      <c r="H166" s="169">
        <f t="shared" ref="H166" si="388">IFERROR(G166/G168,"-")</f>
        <v>3.1441814703311699E-2</v>
      </c>
      <c r="I166" s="170">
        <v>3803</v>
      </c>
      <c r="J166" s="10">
        <f t="shared" ref="J166" si="389">IFERROR(I166/D158,"-")</f>
        <v>0.13271680335020067</v>
      </c>
      <c r="K166" s="46">
        <f t="shared" si="336"/>
        <v>37152.604785695505</v>
      </c>
      <c r="L166" s="17"/>
      <c r="N166" s="240"/>
      <c r="O166" s="240"/>
      <c r="P166" s="238"/>
      <c r="Q166" s="112" t="s">
        <v>83</v>
      </c>
      <c r="R166" s="61" t="s">
        <v>84</v>
      </c>
      <c r="S166" s="67">
        <v>134654371</v>
      </c>
      <c r="T166" s="12">
        <v>3.1810508944680876E-2</v>
      </c>
      <c r="U166" s="44">
        <v>3705</v>
      </c>
      <c r="V166" s="12">
        <v>0.13345099592983467</v>
      </c>
      <c r="W166" s="44">
        <v>36343.959784075574</v>
      </c>
      <c r="X166" s="17"/>
    </row>
    <row r="167" spans="2:24" ht="13.5" customHeight="1">
      <c r="B167" s="240"/>
      <c r="C167" s="240"/>
      <c r="D167" s="238"/>
      <c r="E167" s="114" t="s">
        <v>85</v>
      </c>
      <c r="F167" s="80" t="s">
        <v>86</v>
      </c>
      <c r="G167" s="171">
        <v>1171666630</v>
      </c>
      <c r="H167" s="172">
        <f t="shared" ref="H167" si="390">IFERROR(G167/G168,"-")</f>
        <v>0.26073304211556769</v>
      </c>
      <c r="I167" s="173">
        <v>2998</v>
      </c>
      <c r="J167" s="11">
        <f t="shared" ref="J167" si="391">IFERROR(I167/D158,"-")</f>
        <v>0.10462397487349502</v>
      </c>
      <c r="K167" s="47">
        <f t="shared" si="336"/>
        <v>390816.08739159442</v>
      </c>
      <c r="L167" s="17"/>
      <c r="N167" s="240"/>
      <c r="O167" s="240"/>
      <c r="P167" s="238"/>
      <c r="Q167" s="112" t="s">
        <v>85</v>
      </c>
      <c r="R167" s="61" t="s">
        <v>86</v>
      </c>
      <c r="S167" s="67">
        <v>1126755996</v>
      </c>
      <c r="T167" s="12">
        <v>0.26618283107371848</v>
      </c>
      <c r="U167" s="44">
        <v>2730</v>
      </c>
      <c r="V167" s="12">
        <v>9.8332312790404497E-2</v>
      </c>
      <c r="W167" s="44">
        <v>412731.13406593405</v>
      </c>
      <c r="X167" s="17"/>
    </row>
    <row r="168" spans="2:24" ht="13.5" customHeight="1">
      <c r="B168" s="201"/>
      <c r="C168" s="201"/>
      <c r="D168" s="239"/>
      <c r="E168" s="115" t="s">
        <v>115</v>
      </c>
      <c r="F168" s="116"/>
      <c r="G168" s="174">
        <f>SUM(G158:G167)</f>
        <v>4493740496</v>
      </c>
      <c r="H168" s="175" t="s">
        <v>131</v>
      </c>
      <c r="I168" s="176">
        <v>22138</v>
      </c>
      <c r="J168" s="12">
        <f t="shared" ref="J168" si="392">IFERROR(I168/D158,"-")</f>
        <v>0.7725702320711918</v>
      </c>
      <c r="K168" s="48">
        <f t="shared" si="336"/>
        <v>202987.64549643148</v>
      </c>
      <c r="L168" s="17"/>
      <c r="N168" s="201"/>
      <c r="O168" s="201"/>
      <c r="P168" s="239"/>
      <c r="Q168" s="117" t="s">
        <v>115</v>
      </c>
      <c r="R168" s="117"/>
      <c r="S168" s="67">
        <v>4233015298</v>
      </c>
      <c r="T168" s="12" t="s">
        <v>131</v>
      </c>
      <c r="U168" s="44">
        <v>21459</v>
      </c>
      <c r="V168" s="12">
        <v>0.77293520152721251</v>
      </c>
      <c r="W168" s="44">
        <v>197260.60384920079</v>
      </c>
      <c r="X168" s="17"/>
    </row>
    <row r="169" spans="2:24" ht="13.5" customHeight="1">
      <c r="B169" s="200">
        <v>16</v>
      </c>
      <c r="C169" s="200" t="s">
        <v>54</v>
      </c>
      <c r="D169" s="237">
        <f>VLOOKUP(C169,市区町村別_生活習慣病の状況!$C$5:$D$78,2,FALSE)</f>
        <v>18894</v>
      </c>
      <c r="E169" s="111" t="s">
        <v>67</v>
      </c>
      <c r="F169" s="77" t="s">
        <v>68</v>
      </c>
      <c r="G169" s="165">
        <v>446232548</v>
      </c>
      <c r="H169" s="166">
        <f t="shared" ref="H169" si="393">IFERROR(G169/G179,"-")</f>
        <v>0.16443990366769448</v>
      </c>
      <c r="I169" s="167">
        <v>8970</v>
      </c>
      <c r="J169" s="9">
        <f t="shared" ref="J169" si="394">IFERROR(I169/D169,"-")</f>
        <v>0.47475389012384883</v>
      </c>
      <c r="K169" s="45">
        <f t="shared" si="336"/>
        <v>49747.218283166112</v>
      </c>
      <c r="L169" s="17"/>
      <c r="N169" s="200">
        <v>16</v>
      </c>
      <c r="O169" s="200" t="s">
        <v>54</v>
      </c>
      <c r="P169" s="237">
        <v>18326</v>
      </c>
      <c r="Q169" s="112" t="s">
        <v>67</v>
      </c>
      <c r="R169" s="61" t="s">
        <v>68</v>
      </c>
      <c r="S169" s="67">
        <v>432414105</v>
      </c>
      <c r="T169" s="12">
        <v>0.17030638457891836</v>
      </c>
      <c r="U169" s="44">
        <v>8564</v>
      </c>
      <c r="V169" s="12">
        <v>0.46731419840663541</v>
      </c>
      <c r="W169" s="44">
        <v>50492.072045773006</v>
      </c>
      <c r="X169" s="17"/>
    </row>
    <row r="170" spans="2:24" ht="13.5" customHeight="1">
      <c r="B170" s="240"/>
      <c r="C170" s="240"/>
      <c r="D170" s="238"/>
      <c r="E170" s="113" t="s">
        <v>69</v>
      </c>
      <c r="F170" s="78" t="s">
        <v>70</v>
      </c>
      <c r="G170" s="168">
        <v>268936091</v>
      </c>
      <c r="H170" s="169">
        <f t="shared" ref="H170" si="395">IFERROR(G170/G179,"-")</f>
        <v>9.9104883978132233E-2</v>
      </c>
      <c r="I170" s="170">
        <v>7849</v>
      </c>
      <c r="J170" s="10">
        <f t="shared" ref="J170" si="396">IFERROR(I170/D169,"-")</f>
        <v>0.4154228855721393</v>
      </c>
      <c r="K170" s="46">
        <f t="shared" si="336"/>
        <v>34263.739457255702</v>
      </c>
      <c r="L170" s="17"/>
      <c r="N170" s="240"/>
      <c r="O170" s="240"/>
      <c r="P170" s="238"/>
      <c r="Q170" s="112" t="s">
        <v>69</v>
      </c>
      <c r="R170" s="61" t="s">
        <v>70</v>
      </c>
      <c r="S170" s="67">
        <v>225786294</v>
      </c>
      <c r="T170" s="12">
        <v>8.8925978533037742E-2</v>
      </c>
      <c r="U170" s="44">
        <v>7294</v>
      </c>
      <c r="V170" s="12">
        <v>0.39801375095492741</v>
      </c>
      <c r="W170" s="44">
        <v>30955.071839868386</v>
      </c>
      <c r="X170" s="17"/>
    </row>
    <row r="171" spans="2:24" ht="13.5" customHeight="1">
      <c r="B171" s="240"/>
      <c r="C171" s="240"/>
      <c r="D171" s="238"/>
      <c r="E171" s="113" t="s">
        <v>71</v>
      </c>
      <c r="F171" s="79" t="s">
        <v>72</v>
      </c>
      <c r="G171" s="168">
        <v>447363219</v>
      </c>
      <c r="H171" s="169">
        <f t="shared" ref="H171" si="397">IFERROR(G171/G179,"-")</f>
        <v>0.16485656406405771</v>
      </c>
      <c r="I171" s="170">
        <v>11032</v>
      </c>
      <c r="J171" s="10">
        <f t="shared" ref="J171" si="398">IFERROR(I171/D169,"-")</f>
        <v>0.58388906531173923</v>
      </c>
      <c r="K171" s="46">
        <f t="shared" si="336"/>
        <v>40551.415790427847</v>
      </c>
      <c r="L171" s="17"/>
      <c r="N171" s="240"/>
      <c r="O171" s="240"/>
      <c r="P171" s="238"/>
      <c r="Q171" s="112" t="s">
        <v>71</v>
      </c>
      <c r="R171" s="61" t="s">
        <v>72</v>
      </c>
      <c r="S171" s="67">
        <v>378043130</v>
      </c>
      <c r="T171" s="12">
        <v>0.14889236484364457</v>
      </c>
      <c r="U171" s="44">
        <v>10720</v>
      </c>
      <c r="V171" s="12">
        <v>0.58496125723016479</v>
      </c>
      <c r="W171" s="44">
        <v>35265.217350746272</v>
      </c>
      <c r="X171" s="17"/>
    </row>
    <row r="172" spans="2:24" ht="13.5" customHeight="1">
      <c r="B172" s="240"/>
      <c r="C172" s="240"/>
      <c r="D172" s="238"/>
      <c r="E172" s="113" t="s">
        <v>73</v>
      </c>
      <c r="F172" s="79" t="s">
        <v>74</v>
      </c>
      <c r="G172" s="168">
        <v>254865419</v>
      </c>
      <c r="H172" s="169">
        <f t="shared" ref="H172" si="399">IFERROR(G172/G179,"-")</f>
        <v>9.3919740136451435E-2</v>
      </c>
      <c r="I172" s="170">
        <v>4618</v>
      </c>
      <c r="J172" s="10">
        <f t="shared" ref="J172" si="400">IFERROR(I172/D169,"-")</f>
        <v>0.24441621678839842</v>
      </c>
      <c r="K172" s="46">
        <f t="shared" si="336"/>
        <v>55189.566695539193</v>
      </c>
      <c r="L172" s="17"/>
      <c r="N172" s="240"/>
      <c r="O172" s="240"/>
      <c r="P172" s="238"/>
      <c r="Q172" s="112" t="s">
        <v>73</v>
      </c>
      <c r="R172" s="61" t="s">
        <v>74</v>
      </c>
      <c r="S172" s="67">
        <v>274499542</v>
      </c>
      <c r="T172" s="12">
        <v>0.10811170132063326</v>
      </c>
      <c r="U172" s="44">
        <v>4424</v>
      </c>
      <c r="V172" s="12">
        <v>0.24140565317035906</v>
      </c>
      <c r="W172" s="44">
        <v>62047.81690777577</v>
      </c>
      <c r="X172" s="17"/>
    </row>
    <row r="173" spans="2:24" ht="13.5" customHeight="1">
      <c r="B173" s="240"/>
      <c r="C173" s="240"/>
      <c r="D173" s="238"/>
      <c r="E173" s="113" t="s">
        <v>75</v>
      </c>
      <c r="F173" s="79" t="s">
        <v>76</v>
      </c>
      <c r="G173" s="168">
        <v>47565727</v>
      </c>
      <c r="H173" s="169">
        <f t="shared" ref="H173" si="401">IFERROR(G173/G179,"-")</f>
        <v>1.7528312537533355E-2</v>
      </c>
      <c r="I173" s="170">
        <v>106</v>
      </c>
      <c r="J173" s="10">
        <f t="shared" ref="J173" si="402">IFERROR(I173/D169,"-")</f>
        <v>5.6102466391447017E-3</v>
      </c>
      <c r="K173" s="46">
        <f t="shared" si="336"/>
        <v>448733.27358490566</v>
      </c>
      <c r="L173" s="17"/>
      <c r="N173" s="240"/>
      <c r="O173" s="240"/>
      <c r="P173" s="238"/>
      <c r="Q173" s="112" t="s">
        <v>75</v>
      </c>
      <c r="R173" s="61" t="s">
        <v>76</v>
      </c>
      <c r="S173" s="67">
        <v>30212909</v>
      </c>
      <c r="T173" s="12">
        <v>1.1899360450792566E-2</v>
      </c>
      <c r="U173" s="44">
        <v>118</v>
      </c>
      <c r="V173" s="12">
        <v>6.4389392120484555E-3</v>
      </c>
      <c r="W173" s="44">
        <v>256041.60169491524</v>
      </c>
      <c r="X173" s="17"/>
    </row>
    <row r="174" spans="2:24" ht="13.5" customHeight="1">
      <c r="B174" s="240"/>
      <c r="C174" s="240"/>
      <c r="D174" s="238"/>
      <c r="E174" s="113" t="s">
        <v>77</v>
      </c>
      <c r="F174" s="79" t="s">
        <v>78</v>
      </c>
      <c r="G174" s="168">
        <v>117733577</v>
      </c>
      <c r="H174" s="169">
        <f t="shared" ref="H174" si="403">IFERROR(G174/G179,"-")</f>
        <v>4.3385669976572602E-2</v>
      </c>
      <c r="I174" s="170">
        <v>556</v>
      </c>
      <c r="J174" s="10">
        <f t="shared" ref="J174" si="404">IFERROR(I174/D169,"-")</f>
        <v>2.9427331427966549E-2</v>
      </c>
      <c r="K174" s="46">
        <f t="shared" si="336"/>
        <v>211751.03776978416</v>
      </c>
      <c r="L174" s="17"/>
      <c r="N174" s="240"/>
      <c r="O174" s="240"/>
      <c r="P174" s="238"/>
      <c r="Q174" s="112" t="s">
        <v>77</v>
      </c>
      <c r="R174" s="61" t="s">
        <v>78</v>
      </c>
      <c r="S174" s="67">
        <v>129405406</v>
      </c>
      <c r="T174" s="12">
        <v>5.0966345884640073E-2</v>
      </c>
      <c r="U174" s="44">
        <v>546</v>
      </c>
      <c r="V174" s="12">
        <v>2.9793735676088617E-2</v>
      </c>
      <c r="W174" s="44">
        <v>237006.23809523811</v>
      </c>
      <c r="X174" s="17"/>
    </row>
    <row r="175" spans="2:24" ht="13.5" customHeight="1">
      <c r="B175" s="240"/>
      <c r="C175" s="240"/>
      <c r="D175" s="238"/>
      <c r="E175" s="113" t="s">
        <v>79</v>
      </c>
      <c r="F175" s="79" t="s">
        <v>80</v>
      </c>
      <c r="G175" s="168">
        <v>447114281</v>
      </c>
      <c r="H175" s="169">
        <f t="shared" ref="H175" si="405">IFERROR(G175/G179,"-")</f>
        <v>0.16476482862045841</v>
      </c>
      <c r="I175" s="170">
        <v>3474</v>
      </c>
      <c r="J175" s="10">
        <f t="shared" ref="J175" si="406">IFERROR(I175/D169,"-")</f>
        <v>0.18386789456970468</v>
      </c>
      <c r="K175" s="46">
        <f t="shared" si="336"/>
        <v>128703.01698330455</v>
      </c>
      <c r="L175" s="17"/>
      <c r="N175" s="240"/>
      <c r="O175" s="240"/>
      <c r="P175" s="238"/>
      <c r="Q175" s="112" t="s">
        <v>79</v>
      </c>
      <c r="R175" s="61" t="s">
        <v>80</v>
      </c>
      <c r="S175" s="67">
        <v>380439259</v>
      </c>
      <c r="T175" s="12">
        <v>0.14983608074526783</v>
      </c>
      <c r="U175" s="44">
        <v>3291</v>
      </c>
      <c r="V175" s="12">
        <v>0.17958092327840228</v>
      </c>
      <c r="W175" s="44">
        <v>115599.89638407779</v>
      </c>
      <c r="X175" s="17"/>
    </row>
    <row r="176" spans="2:24" ht="13.5" customHeight="1">
      <c r="B176" s="240"/>
      <c r="C176" s="240"/>
      <c r="D176" s="238"/>
      <c r="E176" s="113" t="s">
        <v>81</v>
      </c>
      <c r="F176" s="79" t="s">
        <v>82</v>
      </c>
      <c r="G176" s="168">
        <v>563038</v>
      </c>
      <c r="H176" s="169">
        <f t="shared" ref="H176" si="407">IFERROR(G176/G179,"-")</f>
        <v>2.0748355290580771E-4</v>
      </c>
      <c r="I176" s="170">
        <v>46</v>
      </c>
      <c r="J176" s="10">
        <f t="shared" ref="J176" si="408">IFERROR(I176/D169,"-")</f>
        <v>2.4346353339684554E-3</v>
      </c>
      <c r="K176" s="46">
        <f t="shared" si="336"/>
        <v>12239.95652173913</v>
      </c>
      <c r="L176" s="17"/>
      <c r="N176" s="240"/>
      <c r="O176" s="240"/>
      <c r="P176" s="238"/>
      <c r="Q176" s="112" t="s">
        <v>81</v>
      </c>
      <c r="R176" s="61" t="s">
        <v>82</v>
      </c>
      <c r="S176" s="67">
        <v>1725636</v>
      </c>
      <c r="T176" s="12">
        <v>6.7964209506816704E-4</v>
      </c>
      <c r="U176" s="44">
        <v>32</v>
      </c>
      <c r="V176" s="12">
        <v>1.7461530066572083E-3</v>
      </c>
      <c r="W176" s="44">
        <v>53926.125</v>
      </c>
      <c r="X176" s="17"/>
    </row>
    <row r="177" spans="2:24" ht="13.5" customHeight="1">
      <c r="B177" s="240"/>
      <c r="C177" s="240"/>
      <c r="D177" s="238"/>
      <c r="E177" s="113" t="s">
        <v>83</v>
      </c>
      <c r="F177" s="79" t="s">
        <v>84</v>
      </c>
      <c r="G177" s="168">
        <v>65095919</v>
      </c>
      <c r="H177" s="169">
        <f t="shared" ref="H177" si="409">IFERROR(G177/G179,"-")</f>
        <v>2.3988314383378517E-2</v>
      </c>
      <c r="I177" s="170">
        <v>2448</v>
      </c>
      <c r="J177" s="10">
        <f t="shared" ref="J177" si="410">IFERROR(I177/D169,"-")</f>
        <v>0.12956494125119086</v>
      </c>
      <c r="K177" s="46">
        <f t="shared" si="336"/>
        <v>26591.470179738561</v>
      </c>
      <c r="L177" s="17"/>
      <c r="N177" s="240"/>
      <c r="O177" s="240"/>
      <c r="P177" s="238"/>
      <c r="Q177" s="112" t="s">
        <v>83</v>
      </c>
      <c r="R177" s="61" t="s">
        <v>84</v>
      </c>
      <c r="S177" s="67">
        <v>61691583</v>
      </c>
      <c r="T177" s="12">
        <v>2.4297242708306802E-2</v>
      </c>
      <c r="U177" s="44">
        <v>2457</v>
      </c>
      <c r="V177" s="12">
        <v>0.13407181054239878</v>
      </c>
      <c r="W177" s="44">
        <v>25108.49938949939</v>
      </c>
      <c r="X177" s="17"/>
    </row>
    <row r="178" spans="2:24" ht="13.5" customHeight="1">
      <c r="B178" s="240"/>
      <c r="C178" s="240"/>
      <c r="D178" s="238"/>
      <c r="E178" s="114" t="s">
        <v>85</v>
      </c>
      <c r="F178" s="80" t="s">
        <v>86</v>
      </c>
      <c r="G178" s="171">
        <v>618181418</v>
      </c>
      <c r="H178" s="172">
        <f t="shared" ref="H178" si="411">IFERROR(G178/G179,"-")</f>
        <v>0.22780429908281541</v>
      </c>
      <c r="I178" s="173">
        <v>1941</v>
      </c>
      <c r="J178" s="11">
        <f t="shared" ref="J178" si="412">IFERROR(I178/D169,"-")</f>
        <v>0.10273102572245157</v>
      </c>
      <c r="K178" s="47">
        <f t="shared" si="336"/>
        <v>318486.04739824834</v>
      </c>
      <c r="L178" s="17"/>
      <c r="N178" s="240"/>
      <c r="O178" s="240"/>
      <c r="P178" s="238"/>
      <c r="Q178" s="112" t="s">
        <v>85</v>
      </c>
      <c r="R178" s="61" t="s">
        <v>86</v>
      </c>
      <c r="S178" s="67">
        <v>624818509</v>
      </c>
      <c r="T178" s="12">
        <v>0.24608489883969062</v>
      </c>
      <c r="U178" s="44">
        <v>1738</v>
      </c>
      <c r="V178" s="12">
        <v>9.4837935174069632E-2</v>
      </c>
      <c r="W178" s="44">
        <v>359504.32048331416</v>
      </c>
      <c r="X178" s="17"/>
    </row>
    <row r="179" spans="2:24" ht="13.5" customHeight="1">
      <c r="B179" s="201"/>
      <c r="C179" s="201"/>
      <c r="D179" s="239"/>
      <c r="E179" s="115" t="s">
        <v>115</v>
      </c>
      <c r="F179" s="116"/>
      <c r="G179" s="174">
        <f>SUM(G169:G178)</f>
        <v>2713651237</v>
      </c>
      <c r="H179" s="175" t="s">
        <v>131</v>
      </c>
      <c r="I179" s="176">
        <v>14161</v>
      </c>
      <c r="J179" s="12">
        <f t="shared" ref="J179" si="413">IFERROR(I179/D169,"-")</f>
        <v>0.74949719487668043</v>
      </c>
      <c r="K179" s="48">
        <f t="shared" si="336"/>
        <v>191628.50342489936</v>
      </c>
      <c r="L179" s="17"/>
      <c r="N179" s="201"/>
      <c r="O179" s="201"/>
      <c r="P179" s="239"/>
      <c r="Q179" s="117" t="s">
        <v>115</v>
      </c>
      <c r="R179" s="117"/>
      <c r="S179" s="67">
        <v>2539036373</v>
      </c>
      <c r="T179" s="12" t="s">
        <v>131</v>
      </c>
      <c r="U179" s="44">
        <v>13689</v>
      </c>
      <c r="V179" s="12">
        <v>0.74697151587907895</v>
      </c>
      <c r="W179" s="44">
        <v>185480.04770253488</v>
      </c>
      <c r="X179" s="17"/>
    </row>
    <row r="180" spans="2:24" ht="13.5" customHeight="1">
      <c r="B180" s="200">
        <v>17</v>
      </c>
      <c r="C180" s="200" t="s">
        <v>104</v>
      </c>
      <c r="D180" s="237">
        <f>VLOOKUP(C180,市区町村別_生活習慣病の状況!$C$5:$D$78,2,FALSE)</f>
        <v>26607</v>
      </c>
      <c r="E180" s="111" t="s">
        <v>67</v>
      </c>
      <c r="F180" s="77" t="s">
        <v>68</v>
      </c>
      <c r="G180" s="165">
        <v>673540944</v>
      </c>
      <c r="H180" s="166">
        <f t="shared" ref="H180" si="414">IFERROR(G180/G190,"-")</f>
        <v>0.15838245091643924</v>
      </c>
      <c r="I180" s="167">
        <v>13166</v>
      </c>
      <c r="J180" s="9">
        <f t="shared" ref="J180" si="415">IFERROR(I180/D180,"-")</f>
        <v>0.49483218701845377</v>
      </c>
      <c r="K180" s="45">
        <f t="shared" si="336"/>
        <v>51157.598663223456</v>
      </c>
      <c r="L180" s="17"/>
      <c r="N180" s="200">
        <v>17</v>
      </c>
      <c r="O180" s="200" t="s">
        <v>104</v>
      </c>
      <c r="P180" s="237">
        <v>25948</v>
      </c>
      <c r="Q180" s="112" t="s">
        <v>67</v>
      </c>
      <c r="R180" s="61" t="s">
        <v>68</v>
      </c>
      <c r="S180" s="67">
        <v>642164826</v>
      </c>
      <c r="T180" s="12">
        <v>0.15801299175830202</v>
      </c>
      <c r="U180" s="44">
        <v>12630</v>
      </c>
      <c r="V180" s="12">
        <v>0.48674271620163406</v>
      </c>
      <c r="W180" s="44">
        <v>50844.404275534442</v>
      </c>
      <c r="X180" s="17"/>
    </row>
    <row r="181" spans="2:24" ht="13.5" customHeight="1">
      <c r="B181" s="240"/>
      <c r="C181" s="240"/>
      <c r="D181" s="238"/>
      <c r="E181" s="113" t="s">
        <v>69</v>
      </c>
      <c r="F181" s="78" t="s">
        <v>70</v>
      </c>
      <c r="G181" s="168">
        <v>339986808</v>
      </c>
      <c r="H181" s="169">
        <f t="shared" ref="H181" si="416">IFERROR(G181/G190,"-")</f>
        <v>7.9947543516072944E-2</v>
      </c>
      <c r="I181" s="170">
        <v>11275</v>
      </c>
      <c r="J181" s="10">
        <f t="shared" ref="J181" si="417">IFERROR(I181/D180,"-")</f>
        <v>0.42376066448678917</v>
      </c>
      <c r="K181" s="46">
        <f t="shared" si="336"/>
        <v>30154.040620842574</v>
      </c>
      <c r="L181" s="17"/>
      <c r="N181" s="240"/>
      <c r="O181" s="240"/>
      <c r="P181" s="238"/>
      <c r="Q181" s="112" t="s">
        <v>69</v>
      </c>
      <c r="R181" s="61" t="s">
        <v>70</v>
      </c>
      <c r="S181" s="67">
        <v>310185335</v>
      </c>
      <c r="T181" s="12">
        <v>7.6325128375843418E-2</v>
      </c>
      <c r="U181" s="44">
        <v>10446</v>
      </c>
      <c r="V181" s="12">
        <v>0.40257437952828734</v>
      </c>
      <c r="W181" s="44">
        <v>29694.173367796284</v>
      </c>
      <c r="X181" s="17"/>
    </row>
    <row r="182" spans="2:24" ht="13.5" customHeight="1">
      <c r="B182" s="240"/>
      <c r="C182" s="240"/>
      <c r="D182" s="238"/>
      <c r="E182" s="113" t="s">
        <v>71</v>
      </c>
      <c r="F182" s="79" t="s">
        <v>72</v>
      </c>
      <c r="G182" s="168">
        <v>636605704</v>
      </c>
      <c r="H182" s="169">
        <f t="shared" ref="H182" si="418">IFERROR(G182/G190,"-")</f>
        <v>0.14969716772987335</v>
      </c>
      <c r="I182" s="170">
        <v>16146</v>
      </c>
      <c r="J182" s="10">
        <f t="shared" ref="J182" si="419">IFERROR(I182/D180,"-")</f>
        <v>0.60683278836396437</v>
      </c>
      <c r="K182" s="46">
        <f t="shared" si="336"/>
        <v>39428.075312770961</v>
      </c>
      <c r="L182" s="17"/>
      <c r="N182" s="240"/>
      <c r="O182" s="240"/>
      <c r="P182" s="238"/>
      <c r="Q182" s="112" t="s">
        <v>71</v>
      </c>
      <c r="R182" s="61" t="s">
        <v>72</v>
      </c>
      <c r="S182" s="67">
        <v>515275198</v>
      </c>
      <c r="T182" s="12">
        <v>0.12679015155967363</v>
      </c>
      <c r="U182" s="44">
        <v>15814</v>
      </c>
      <c r="V182" s="12">
        <v>0.60944966856790506</v>
      </c>
      <c r="W182" s="44">
        <v>32583.482863285695</v>
      </c>
      <c r="X182" s="17"/>
    </row>
    <row r="183" spans="2:24" ht="13.5" customHeight="1">
      <c r="B183" s="240"/>
      <c r="C183" s="240"/>
      <c r="D183" s="238"/>
      <c r="E183" s="113" t="s">
        <v>73</v>
      </c>
      <c r="F183" s="79" t="s">
        <v>74</v>
      </c>
      <c r="G183" s="168">
        <v>589572645</v>
      </c>
      <c r="H183" s="169">
        <f t="shared" ref="H183" si="420">IFERROR(G183/G190,"-")</f>
        <v>0.13863739293091548</v>
      </c>
      <c r="I183" s="170">
        <v>7206</v>
      </c>
      <c r="J183" s="10">
        <f t="shared" ref="J183" si="421">IFERROR(I183/D180,"-")</f>
        <v>0.27083098432743263</v>
      </c>
      <c r="K183" s="46">
        <f t="shared" si="336"/>
        <v>81816.908825978346</v>
      </c>
      <c r="L183" s="17"/>
      <c r="N183" s="240"/>
      <c r="O183" s="240"/>
      <c r="P183" s="238"/>
      <c r="Q183" s="112" t="s">
        <v>73</v>
      </c>
      <c r="R183" s="61" t="s">
        <v>74</v>
      </c>
      <c r="S183" s="67">
        <v>587470144</v>
      </c>
      <c r="T183" s="12">
        <v>0.14455465522822097</v>
      </c>
      <c r="U183" s="44">
        <v>6826</v>
      </c>
      <c r="V183" s="12">
        <v>0.26306459071990135</v>
      </c>
      <c r="W183" s="44">
        <v>86063.601523586287</v>
      </c>
      <c r="X183" s="17"/>
    </row>
    <row r="184" spans="2:24" ht="13.5" customHeight="1">
      <c r="B184" s="240"/>
      <c r="C184" s="240"/>
      <c r="D184" s="238"/>
      <c r="E184" s="113" t="s">
        <v>75</v>
      </c>
      <c r="F184" s="79" t="s">
        <v>76</v>
      </c>
      <c r="G184" s="168">
        <v>56244282</v>
      </c>
      <c r="H184" s="169">
        <f t="shared" ref="H184" si="422">IFERROR(G184/G190,"-")</f>
        <v>1.3225784286092883E-2</v>
      </c>
      <c r="I184" s="170">
        <v>113</v>
      </c>
      <c r="J184" s="10">
        <f t="shared" ref="J184" si="423">IFERROR(I184/D180,"-")</f>
        <v>4.247002668470703E-3</v>
      </c>
      <c r="K184" s="46">
        <f t="shared" si="336"/>
        <v>497737.00884955755</v>
      </c>
      <c r="L184" s="17"/>
      <c r="N184" s="240"/>
      <c r="O184" s="240"/>
      <c r="P184" s="238"/>
      <c r="Q184" s="112" t="s">
        <v>75</v>
      </c>
      <c r="R184" s="61" t="s">
        <v>76</v>
      </c>
      <c r="S184" s="67">
        <v>47751988</v>
      </c>
      <c r="T184" s="12">
        <v>1.1749996544168455E-2</v>
      </c>
      <c r="U184" s="44">
        <v>152</v>
      </c>
      <c r="V184" s="12">
        <v>5.8578695853244954E-3</v>
      </c>
      <c r="W184" s="44">
        <v>314157.81578947371</v>
      </c>
      <c r="X184" s="17"/>
    </row>
    <row r="185" spans="2:24" ht="13.5" customHeight="1">
      <c r="B185" s="240"/>
      <c r="C185" s="240"/>
      <c r="D185" s="238"/>
      <c r="E185" s="113" t="s">
        <v>77</v>
      </c>
      <c r="F185" s="79" t="s">
        <v>78</v>
      </c>
      <c r="G185" s="168">
        <v>229592828</v>
      </c>
      <c r="H185" s="169">
        <f t="shared" ref="H185" si="424">IFERROR(G185/G190,"-")</f>
        <v>5.3988514188198299E-2</v>
      </c>
      <c r="I185" s="170">
        <v>712</v>
      </c>
      <c r="J185" s="10">
        <f t="shared" ref="J185" si="425">IFERROR(I185/D180,"-")</f>
        <v>2.6759875220806556E-2</v>
      </c>
      <c r="K185" s="46">
        <f t="shared" si="336"/>
        <v>322461.8370786517</v>
      </c>
      <c r="L185" s="17"/>
      <c r="N185" s="240"/>
      <c r="O185" s="240"/>
      <c r="P185" s="238"/>
      <c r="Q185" s="112" t="s">
        <v>77</v>
      </c>
      <c r="R185" s="61" t="s">
        <v>78</v>
      </c>
      <c r="S185" s="67">
        <v>228186576</v>
      </c>
      <c r="T185" s="12">
        <v>5.6148269249557368E-2</v>
      </c>
      <c r="U185" s="44">
        <v>669</v>
      </c>
      <c r="V185" s="12">
        <v>2.5782333898566365E-2</v>
      </c>
      <c r="W185" s="44">
        <v>341086.06278026907</v>
      </c>
      <c r="X185" s="17"/>
    </row>
    <row r="186" spans="2:24" ht="13.5" customHeight="1">
      <c r="B186" s="240"/>
      <c r="C186" s="240"/>
      <c r="D186" s="238"/>
      <c r="E186" s="113" t="s">
        <v>79</v>
      </c>
      <c r="F186" s="79" t="s">
        <v>80</v>
      </c>
      <c r="G186" s="168">
        <v>693462131</v>
      </c>
      <c r="H186" s="169">
        <f t="shared" ref="H186" si="426">IFERROR(G186/G190,"-")</f>
        <v>0.16306689727464713</v>
      </c>
      <c r="I186" s="170">
        <v>5547</v>
      </c>
      <c r="J186" s="10">
        <f t="shared" ref="J186" si="427">IFERROR(I186/D180,"-")</f>
        <v>0.2084789716991769</v>
      </c>
      <c r="K186" s="46">
        <f t="shared" si="336"/>
        <v>125015.70776996575</v>
      </c>
      <c r="L186" s="17"/>
      <c r="N186" s="240"/>
      <c r="O186" s="240"/>
      <c r="P186" s="238"/>
      <c r="Q186" s="112" t="s">
        <v>79</v>
      </c>
      <c r="R186" s="61" t="s">
        <v>80</v>
      </c>
      <c r="S186" s="67">
        <v>629403733</v>
      </c>
      <c r="T186" s="12">
        <v>0.15487295916636445</v>
      </c>
      <c r="U186" s="44">
        <v>5443</v>
      </c>
      <c r="V186" s="12">
        <v>0.20976568521658703</v>
      </c>
      <c r="W186" s="44">
        <v>115635.44607753077</v>
      </c>
      <c r="X186" s="17"/>
    </row>
    <row r="187" spans="2:24" ht="13.5" customHeight="1">
      <c r="B187" s="240"/>
      <c r="C187" s="240"/>
      <c r="D187" s="238"/>
      <c r="E187" s="113" t="s">
        <v>81</v>
      </c>
      <c r="F187" s="79" t="s">
        <v>82</v>
      </c>
      <c r="G187" s="168">
        <v>3204253</v>
      </c>
      <c r="H187" s="169">
        <f t="shared" ref="H187" si="428">IFERROR(G187/G190,"-")</f>
        <v>7.5347675299803772E-4</v>
      </c>
      <c r="I187" s="170">
        <v>176</v>
      </c>
      <c r="J187" s="10">
        <f t="shared" ref="J187" si="429">IFERROR(I187/D180,"-")</f>
        <v>6.6148006163791479E-3</v>
      </c>
      <c r="K187" s="46">
        <f t="shared" si="336"/>
        <v>18205.982954545456</v>
      </c>
      <c r="L187" s="17"/>
      <c r="N187" s="240"/>
      <c r="O187" s="240"/>
      <c r="P187" s="238"/>
      <c r="Q187" s="112" t="s">
        <v>81</v>
      </c>
      <c r="R187" s="61" t="s">
        <v>82</v>
      </c>
      <c r="S187" s="67">
        <v>2890206</v>
      </c>
      <c r="T187" s="12">
        <v>7.1117270577164104E-4</v>
      </c>
      <c r="U187" s="44">
        <v>170</v>
      </c>
      <c r="V187" s="12">
        <v>6.5515646677971329E-3</v>
      </c>
      <c r="W187" s="44">
        <v>17001.211764705884</v>
      </c>
      <c r="X187" s="17"/>
    </row>
    <row r="188" spans="2:24" ht="13.5" customHeight="1">
      <c r="B188" s="240"/>
      <c r="C188" s="240"/>
      <c r="D188" s="238"/>
      <c r="E188" s="113" t="s">
        <v>83</v>
      </c>
      <c r="F188" s="79" t="s">
        <v>84</v>
      </c>
      <c r="G188" s="168">
        <v>122326725</v>
      </c>
      <c r="H188" s="169">
        <f t="shared" ref="H188" si="430">IFERROR(G188/G190,"-")</f>
        <v>2.8765001876532185E-2</v>
      </c>
      <c r="I188" s="170">
        <v>3070</v>
      </c>
      <c r="J188" s="10">
        <f t="shared" ref="J188" si="431">IFERROR(I188/D180,"-")</f>
        <v>0.11538316984252264</v>
      </c>
      <c r="K188" s="46">
        <f t="shared" si="336"/>
        <v>39845.838762214982</v>
      </c>
      <c r="L188" s="17"/>
      <c r="N188" s="240"/>
      <c r="O188" s="240"/>
      <c r="P188" s="238"/>
      <c r="Q188" s="112" t="s">
        <v>83</v>
      </c>
      <c r="R188" s="61" t="s">
        <v>84</v>
      </c>
      <c r="S188" s="67">
        <v>119432989</v>
      </c>
      <c r="T188" s="12">
        <v>2.9388037373642102E-2</v>
      </c>
      <c r="U188" s="44">
        <v>3070</v>
      </c>
      <c r="V188" s="12">
        <v>0.11831355017727763</v>
      </c>
      <c r="W188" s="44">
        <v>38903.253745928341</v>
      </c>
      <c r="X188" s="17"/>
    </row>
    <row r="189" spans="2:24" ht="13.5" customHeight="1">
      <c r="B189" s="240"/>
      <c r="C189" s="240"/>
      <c r="D189" s="238"/>
      <c r="E189" s="114" t="s">
        <v>85</v>
      </c>
      <c r="F189" s="80" t="s">
        <v>86</v>
      </c>
      <c r="G189" s="171">
        <v>908087251</v>
      </c>
      <c r="H189" s="172">
        <f t="shared" ref="H189" si="432">IFERROR(G189/G190,"-")</f>
        <v>0.21353577052823047</v>
      </c>
      <c r="I189" s="173">
        <v>3253</v>
      </c>
      <c r="J189" s="11">
        <f t="shared" ref="J189" si="433">IFERROR(I189/D180,"-")</f>
        <v>0.12226105911978051</v>
      </c>
      <c r="K189" s="47">
        <f t="shared" si="336"/>
        <v>279153.7814325238</v>
      </c>
      <c r="L189" s="17"/>
      <c r="N189" s="240"/>
      <c r="O189" s="240"/>
      <c r="P189" s="238"/>
      <c r="Q189" s="112" t="s">
        <v>85</v>
      </c>
      <c r="R189" s="61" t="s">
        <v>86</v>
      </c>
      <c r="S189" s="67">
        <v>981239179</v>
      </c>
      <c r="T189" s="12">
        <v>0.24144663803845595</v>
      </c>
      <c r="U189" s="44">
        <v>2984</v>
      </c>
      <c r="V189" s="12">
        <v>0.11499922922768614</v>
      </c>
      <c r="W189" s="44">
        <v>328833.50502680964</v>
      </c>
      <c r="X189" s="17"/>
    </row>
    <row r="190" spans="2:24" ht="13.5" customHeight="1">
      <c r="B190" s="201"/>
      <c r="C190" s="201"/>
      <c r="D190" s="239"/>
      <c r="E190" s="115" t="s">
        <v>115</v>
      </c>
      <c r="F190" s="116"/>
      <c r="G190" s="174">
        <f>SUM(G180:G189)</f>
        <v>4252623571</v>
      </c>
      <c r="H190" s="175" t="s">
        <v>131</v>
      </c>
      <c r="I190" s="176">
        <v>20369</v>
      </c>
      <c r="J190" s="12">
        <f t="shared" ref="J190" si="434">IFERROR(I190/D180,"-")</f>
        <v>0.76555041906265264</v>
      </c>
      <c r="K190" s="48">
        <f t="shared" si="336"/>
        <v>208779.20226815259</v>
      </c>
      <c r="L190" s="17"/>
      <c r="N190" s="201"/>
      <c r="O190" s="201"/>
      <c r="P190" s="239"/>
      <c r="Q190" s="117" t="s">
        <v>115</v>
      </c>
      <c r="R190" s="117"/>
      <c r="S190" s="67">
        <v>4064000174</v>
      </c>
      <c r="T190" s="12" t="s">
        <v>131</v>
      </c>
      <c r="U190" s="44">
        <v>19955</v>
      </c>
      <c r="V190" s="12">
        <v>0.76903807615230457</v>
      </c>
      <c r="W190" s="44">
        <v>203658.23973941369</v>
      </c>
      <c r="X190" s="17"/>
    </row>
    <row r="191" spans="2:24" ht="13.5" customHeight="1">
      <c r="B191" s="200">
        <v>18</v>
      </c>
      <c r="C191" s="200" t="s">
        <v>55</v>
      </c>
      <c r="D191" s="237">
        <f>VLOOKUP(C191,市区町村別_生活習慣病の状況!$C$5:$D$78,2,FALSE)</f>
        <v>23766</v>
      </c>
      <c r="E191" s="111" t="s">
        <v>67</v>
      </c>
      <c r="F191" s="77" t="s">
        <v>68</v>
      </c>
      <c r="G191" s="165">
        <v>612287909</v>
      </c>
      <c r="H191" s="166">
        <f t="shared" ref="H191" si="435">IFERROR(G191/G201,"-")</f>
        <v>0.15833244561459095</v>
      </c>
      <c r="I191" s="167">
        <v>11426</v>
      </c>
      <c r="J191" s="9">
        <f t="shared" ref="J191" si="436">IFERROR(I191/D191,"-")</f>
        <v>0.48077084911217705</v>
      </c>
      <c r="K191" s="45">
        <f t="shared" si="336"/>
        <v>53587.249168562928</v>
      </c>
      <c r="L191" s="17"/>
      <c r="N191" s="200">
        <v>18</v>
      </c>
      <c r="O191" s="200" t="s">
        <v>55</v>
      </c>
      <c r="P191" s="237">
        <v>23197</v>
      </c>
      <c r="Q191" s="112" t="s">
        <v>67</v>
      </c>
      <c r="R191" s="61" t="s">
        <v>68</v>
      </c>
      <c r="S191" s="67">
        <v>583812576</v>
      </c>
      <c r="T191" s="12">
        <v>0.1645016299954212</v>
      </c>
      <c r="U191" s="44">
        <v>10967</v>
      </c>
      <c r="V191" s="12">
        <v>0.47277665215329567</v>
      </c>
      <c r="W191" s="44">
        <v>53233.571259232245</v>
      </c>
      <c r="X191" s="17"/>
    </row>
    <row r="192" spans="2:24" ht="13.5" customHeight="1">
      <c r="B192" s="240"/>
      <c r="C192" s="240"/>
      <c r="D192" s="238"/>
      <c r="E192" s="113" t="s">
        <v>69</v>
      </c>
      <c r="F192" s="78" t="s">
        <v>70</v>
      </c>
      <c r="G192" s="168">
        <v>318169643</v>
      </c>
      <c r="H192" s="169">
        <f t="shared" ref="H192" si="437">IFERROR(G192/G201,"-")</f>
        <v>8.2275963572083735E-2</v>
      </c>
      <c r="I192" s="170">
        <v>10056</v>
      </c>
      <c r="J192" s="10">
        <f t="shared" ref="J192" si="438">IFERROR(I192/D191,"-")</f>
        <v>0.42312547336531181</v>
      </c>
      <c r="K192" s="46">
        <f t="shared" si="336"/>
        <v>31639.781523468577</v>
      </c>
      <c r="L192" s="17"/>
      <c r="N192" s="240"/>
      <c r="O192" s="240"/>
      <c r="P192" s="238"/>
      <c r="Q192" s="112" t="s">
        <v>69</v>
      </c>
      <c r="R192" s="61" t="s">
        <v>70</v>
      </c>
      <c r="S192" s="67">
        <v>294239709</v>
      </c>
      <c r="T192" s="12">
        <v>8.2908306072321414E-2</v>
      </c>
      <c r="U192" s="44">
        <v>9362</v>
      </c>
      <c r="V192" s="12">
        <v>0.40358667069017545</v>
      </c>
      <c r="W192" s="44">
        <v>31429.150715659049</v>
      </c>
      <c r="X192" s="17"/>
    </row>
    <row r="193" spans="2:24" ht="13.5" customHeight="1">
      <c r="B193" s="240"/>
      <c r="C193" s="240"/>
      <c r="D193" s="238"/>
      <c r="E193" s="113" t="s">
        <v>71</v>
      </c>
      <c r="F193" s="79" t="s">
        <v>72</v>
      </c>
      <c r="G193" s="168">
        <v>572627396</v>
      </c>
      <c r="H193" s="169">
        <f t="shared" ref="H193" si="439">IFERROR(G193/G201,"-")</f>
        <v>0.14807657427479079</v>
      </c>
      <c r="I193" s="170">
        <v>14512</v>
      </c>
      <c r="J193" s="10">
        <f t="shared" ref="J193" si="440">IFERROR(I193/D191,"-")</f>
        <v>0.61062021375073638</v>
      </c>
      <c r="K193" s="46">
        <f t="shared" si="336"/>
        <v>39458.888919514888</v>
      </c>
      <c r="L193" s="17"/>
      <c r="N193" s="240"/>
      <c r="O193" s="240"/>
      <c r="P193" s="238"/>
      <c r="Q193" s="112" t="s">
        <v>71</v>
      </c>
      <c r="R193" s="61" t="s">
        <v>72</v>
      </c>
      <c r="S193" s="67">
        <v>487200048</v>
      </c>
      <c r="T193" s="12">
        <v>0.13727899213642061</v>
      </c>
      <c r="U193" s="44">
        <v>14200</v>
      </c>
      <c r="V193" s="12">
        <v>0.61214812260206064</v>
      </c>
      <c r="W193" s="44">
        <v>34309.862535211265</v>
      </c>
      <c r="X193" s="17"/>
    </row>
    <row r="194" spans="2:24" ht="13.5" customHeight="1">
      <c r="B194" s="240"/>
      <c r="C194" s="240"/>
      <c r="D194" s="238"/>
      <c r="E194" s="113" t="s">
        <v>73</v>
      </c>
      <c r="F194" s="79" t="s">
        <v>74</v>
      </c>
      <c r="G194" s="168">
        <v>419821653</v>
      </c>
      <c r="H194" s="169">
        <f t="shared" ref="H194" si="441">IFERROR(G194/G201,"-")</f>
        <v>0.10856230878380807</v>
      </c>
      <c r="I194" s="170">
        <v>5752</v>
      </c>
      <c r="J194" s="10">
        <f t="shared" ref="J194" si="442">IFERROR(I194/D191,"-")</f>
        <v>0.24202642430362703</v>
      </c>
      <c r="K194" s="46">
        <f t="shared" si="336"/>
        <v>72987.074582753819</v>
      </c>
      <c r="L194" s="17"/>
      <c r="N194" s="240"/>
      <c r="O194" s="240"/>
      <c r="P194" s="238"/>
      <c r="Q194" s="112" t="s">
        <v>73</v>
      </c>
      <c r="R194" s="61" t="s">
        <v>74</v>
      </c>
      <c r="S194" s="67">
        <v>369073173</v>
      </c>
      <c r="T194" s="12">
        <v>0.10399422869931819</v>
      </c>
      <c r="U194" s="44">
        <v>5322</v>
      </c>
      <c r="V194" s="12">
        <v>0.22942621890761736</v>
      </c>
      <c r="W194" s="44">
        <v>69348.585682074408</v>
      </c>
      <c r="X194" s="17"/>
    </row>
    <row r="195" spans="2:24" ht="13.5" customHeight="1">
      <c r="B195" s="240"/>
      <c r="C195" s="240"/>
      <c r="D195" s="238"/>
      <c r="E195" s="113" t="s">
        <v>75</v>
      </c>
      <c r="F195" s="79" t="s">
        <v>76</v>
      </c>
      <c r="G195" s="168">
        <v>48924586</v>
      </c>
      <c r="H195" s="169">
        <f t="shared" ref="H195" si="443">IFERROR(G195/G201,"-")</f>
        <v>1.2651481824478389E-2</v>
      </c>
      <c r="I195" s="170">
        <v>90</v>
      </c>
      <c r="J195" s="10">
        <f t="shared" ref="J195" si="444">IFERROR(I195/D191,"-")</f>
        <v>3.7869224943196163E-3</v>
      </c>
      <c r="K195" s="46">
        <f t="shared" si="336"/>
        <v>543606.51111111115</v>
      </c>
      <c r="L195" s="17"/>
      <c r="N195" s="240"/>
      <c r="O195" s="240"/>
      <c r="P195" s="238"/>
      <c r="Q195" s="112" t="s">
        <v>75</v>
      </c>
      <c r="R195" s="61" t="s">
        <v>76</v>
      </c>
      <c r="S195" s="67">
        <v>27933078</v>
      </c>
      <c r="T195" s="12">
        <v>7.8707397728089365E-3</v>
      </c>
      <c r="U195" s="44">
        <v>98</v>
      </c>
      <c r="V195" s="12">
        <v>4.2246842264085874E-3</v>
      </c>
      <c r="W195" s="44">
        <v>285031.40816326533</v>
      </c>
      <c r="X195" s="17"/>
    </row>
    <row r="196" spans="2:24" ht="13.5" customHeight="1">
      <c r="B196" s="240"/>
      <c r="C196" s="240"/>
      <c r="D196" s="238"/>
      <c r="E196" s="113" t="s">
        <v>77</v>
      </c>
      <c r="F196" s="79" t="s">
        <v>78</v>
      </c>
      <c r="G196" s="168">
        <v>123845157</v>
      </c>
      <c r="H196" s="169">
        <f t="shared" ref="H196" si="445">IFERROR(G196/G201,"-")</f>
        <v>3.2025304267984459E-2</v>
      </c>
      <c r="I196" s="170">
        <v>841</v>
      </c>
      <c r="J196" s="10">
        <f t="shared" ref="J196" si="446">IFERROR(I196/D191,"-")</f>
        <v>3.5386686863586633E-2</v>
      </c>
      <c r="K196" s="46">
        <f t="shared" si="336"/>
        <v>147259.40190249702</v>
      </c>
      <c r="L196" s="17"/>
      <c r="N196" s="240"/>
      <c r="O196" s="240"/>
      <c r="P196" s="238"/>
      <c r="Q196" s="112" t="s">
        <v>77</v>
      </c>
      <c r="R196" s="61" t="s">
        <v>78</v>
      </c>
      <c r="S196" s="67">
        <v>137083071</v>
      </c>
      <c r="T196" s="12">
        <v>3.8626075475767165E-2</v>
      </c>
      <c r="U196" s="44">
        <v>851</v>
      </c>
      <c r="V196" s="12">
        <v>3.6685778333405181E-2</v>
      </c>
      <c r="W196" s="44">
        <v>161084.68977673326</v>
      </c>
      <c r="X196" s="17"/>
    </row>
    <row r="197" spans="2:24" ht="13.5" customHeight="1">
      <c r="B197" s="240"/>
      <c r="C197" s="240"/>
      <c r="D197" s="238"/>
      <c r="E197" s="113" t="s">
        <v>79</v>
      </c>
      <c r="F197" s="79" t="s">
        <v>80</v>
      </c>
      <c r="G197" s="168">
        <v>611658940</v>
      </c>
      <c r="H197" s="169">
        <f t="shared" ref="H197" si="447">IFERROR(G197/G201,"-")</f>
        <v>0.15816979958072036</v>
      </c>
      <c r="I197" s="170">
        <v>4322</v>
      </c>
      <c r="J197" s="10">
        <f t="shared" ref="J197" si="448">IFERROR(I197/D191,"-")</f>
        <v>0.18185643356054867</v>
      </c>
      <c r="K197" s="46">
        <f t="shared" ref="K197:K260" si="449">IFERROR(G197/I197,"-")</f>
        <v>141522.19805645535</v>
      </c>
      <c r="L197" s="17"/>
      <c r="N197" s="240"/>
      <c r="O197" s="240"/>
      <c r="P197" s="238"/>
      <c r="Q197" s="112" t="s">
        <v>79</v>
      </c>
      <c r="R197" s="61" t="s">
        <v>80</v>
      </c>
      <c r="S197" s="67">
        <v>503199173</v>
      </c>
      <c r="T197" s="12">
        <v>0.14178708642762766</v>
      </c>
      <c r="U197" s="44">
        <v>4262</v>
      </c>
      <c r="V197" s="12">
        <v>0.18373065482605511</v>
      </c>
      <c r="W197" s="44">
        <v>118066.44134209292</v>
      </c>
      <c r="X197" s="17"/>
    </row>
    <row r="198" spans="2:24" ht="13.5" customHeight="1">
      <c r="B198" s="240"/>
      <c r="C198" s="240"/>
      <c r="D198" s="238"/>
      <c r="E198" s="113" t="s">
        <v>81</v>
      </c>
      <c r="F198" s="79" t="s">
        <v>82</v>
      </c>
      <c r="G198" s="168">
        <v>1085595</v>
      </c>
      <c r="H198" s="169">
        <f t="shared" ref="H198" si="450">IFERROR(G198/G201,"-")</f>
        <v>2.8072563375895743E-4</v>
      </c>
      <c r="I198" s="170">
        <v>74</v>
      </c>
      <c r="J198" s="10">
        <f t="shared" ref="J198" si="451">IFERROR(I198/D191,"-")</f>
        <v>3.1136918286627955E-3</v>
      </c>
      <c r="K198" s="46">
        <f t="shared" si="449"/>
        <v>14670.202702702703</v>
      </c>
      <c r="L198" s="17"/>
      <c r="N198" s="240"/>
      <c r="O198" s="240"/>
      <c r="P198" s="238"/>
      <c r="Q198" s="112" t="s">
        <v>81</v>
      </c>
      <c r="R198" s="61" t="s">
        <v>82</v>
      </c>
      <c r="S198" s="67">
        <v>758171</v>
      </c>
      <c r="T198" s="12">
        <v>2.1363083023970094E-4</v>
      </c>
      <c r="U198" s="44">
        <v>56</v>
      </c>
      <c r="V198" s="12">
        <v>2.4141052722334785E-3</v>
      </c>
      <c r="W198" s="44">
        <v>13538.767857142857</v>
      </c>
      <c r="X198" s="17"/>
    </row>
    <row r="199" spans="2:24" ht="13.5" customHeight="1">
      <c r="B199" s="240"/>
      <c r="C199" s="240"/>
      <c r="D199" s="238"/>
      <c r="E199" s="113" t="s">
        <v>83</v>
      </c>
      <c r="F199" s="79" t="s">
        <v>84</v>
      </c>
      <c r="G199" s="168">
        <v>111164387</v>
      </c>
      <c r="H199" s="169">
        <f t="shared" ref="H199" si="452">IFERROR(G199/G201,"-")</f>
        <v>2.8746164998918574E-2</v>
      </c>
      <c r="I199" s="170">
        <v>2857</v>
      </c>
      <c r="J199" s="10">
        <f t="shared" ref="J199" si="453">IFERROR(I199/D191,"-")</f>
        <v>0.12021375073634603</v>
      </c>
      <c r="K199" s="46">
        <f t="shared" si="449"/>
        <v>38909.480924046205</v>
      </c>
      <c r="L199" s="17"/>
      <c r="N199" s="240"/>
      <c r="O199" s="240"/>
      <c r="P199" s="238"/>
      <c r="Q199" s="112" t="s">
        <v>83</v>
      </c>
      <c r="R199" s="61" t="s">
        <v>84</v>
      </c>
      <c r="S199" s="67">
        <v>115743608</v>
      </c>
      <c r="T199" s="12">
        <v>3.261322719014377E-2</v>
      </c>
      <c r="U199" s="44">
        <v>2780</v>
      </c>
      <c r="V199" s="12">
        <v>0.11984308315730482</v>
      </c>
      <c r="W199" s="44">
        <v>41634.391366906471</v>
      </c>
      <c r="X199" s="17"/>
    </row>
    <row r="200" spans="2:24" ht="13.5" customHeight="1">
      <c r="B200" s="240"/>
      <c r="C200" s="240"/>
      <c r="D200" s="238"/>
      <c r="E200" s="114" t="s">
        <v>85</v>
      </c>
      <c r="F200" s="80" t="s">
        <v>86</v>
      </c>
      <c r="G200" s="171">
        <v>1047517946</v>
      </c>
      <c r="H200" s="172">
        <f t="shared" ref="H200" si="454">IFERROR(G200/G201,"-")</f>
        <v>0.27087923144886572</v>
      </c>
      <c r="I200" s="173">
        <v>2598</v>
      </c>
      <c r="J200" s="11">
        <f t="shared" ref="J200" si="455">IFERROR(I200/D191,"-")</f>
        <v>0.10931582933602625</v>
      </c>
      <c r="K200" s="47">
        <f t="shared" si="449"/>
        <v>403201.67282525019</v>
      </c>
      <c r="L200" s="17"/>
      <c r="N200" s="240"/>
      <c r="O200" s="240"/>
      <c r="P200" s="238"/>
      <c r="Q200" s="112" t="s">
        <v>85</v>
      </c>
      <c r="R200" s="61" t="s">
        <v>86</v>
      </c>
      <c r="S200" s="67">
        <v>1029934847</v>
      </c>
      <c r="T200" s="12">
        <v>0.29020608339993137</v>
      </c>
      <c r="U200" s="44">
        <v>2407</v>
      </c>
      <c r="V200" s="12">
        <v>0.10376341768332112</v>
      </c>
      <c r="W200" s="44">
        <v>427891.502700457</v>
      </c>
      <c r="X200" s="17"/>
    </row>
    <row r="201" spans="2:24" ht="13.5" customHeight="1">
      <c r="B201" s="201"/>
      <c r="C201" s="201"/>
      <c r="D201" s="239"/>
      <c r="E201" s="115" t="s">
        <v>115</v>
      </c>
      <c r="F201" s="116"/>
      <c r="G201" s="174">
        <f>SUM(G191:G200)</f>
        <v>3867103212</v>
      </c>
      <c r="H201" s="175" t="s">
        <v>131</v>
      </c>
      <c r="I201" s="176">
        <v>18279</v>
      </c>
      <c r="J201" s="12">
        <f t="shared" ref="J201" si="456">IFERROR(I201/D191,"-")</f>
        <v>0.76912395859631411</v>
      </c>
      <c r="K201" s="48">
        <f t="shared" si="449"/>
        <v>211559.88905301166</v>
      </c>
      <c r="L201" s="17"/>
      <c r="N201" s="201"/>
      <c r="O201" s="201"/>
      <c r="P201" s="239"/>
      <c r="Q201" s="117" t="s">
        <v>115</v>
      </c>
      <c r="R201" s="117"/>
      <c r="S201" s="67">
        <v>3548977454</v>
      </c>
      <c r="T201" s="12" t="s">
        <v>131</v>
      </c>
      <c r="U201" s="44">
        <v>17977</v>
      </c>
      <c r="V201" s="12">
        <v>0.77497090140966507</v>
      </c>
      <c r="W201" s="44">
        <v>197417.67002280691</v>
      </c>
      <c r="X201" s="17"/>
    </row>
    <row r="202" spans="2:24" ht="13.5" customHeight="1">
      <c r="B202" s="200">
        <v>19</v>
      </c>
      <c r="C202" s="200" t="s">
        <v>105</v>
      </c>
      <c r="D202" s="237">
        <f>VLOOKUP(C202,市区町村別_生活習慣病の状況!$C$5:$D$78,2,FALSE)</f>
        <v>16375</v>
      </c>
      <c r="E202" s="111" t="s">
        <v>67</v>
      </c>
      <c r="F202" s="77" t="s">
        <v>68</v>
      </c>
      <c r="G202" s="165">
        <v>412501952</v>
      </c>
      <c r="H202" s="166">
        <f t="shared" ref="H202" si="457">IFERROR(G202/G212,"-")</f>
        <v>0.16417956401188363</v>
      </c>
      <c r="I202" s="167">
        <v>7866</v>
      </c>
      <c r="J202" s="9">
        <f t="shared" ref="J202" si="458">IFERROR(I202/D202,"-")</f>
        <v>0.48036641221374043</v>
      </c>
      <c r="K202" s="45">
        <f t="shared" si="449"/>
        <v>52441.132977370966</v>
      </c>
      <c r="L202" s="17"/>
      <c r="N202" s="200">
        <v>19</v>
      </c>
      <c r="O202" s="200" t="s">
        <v>105</v>
      </c>
      <c r="P202" s="237">
        <v>16046</v>
      </c>
      <c r="Q202" s="112" t="s">
        <v>67</v>
      </c>
      <c r="R202" s="61" t="s">
        <v>68</v>
      </c>
      <c r="S202" s="67">
        <v>421471307</v>
      </c>
      <c r="T202" s="12">
        <v>0.17599688058011251</v>
      </c>
      <c r="U202" s="44">
        <v>7623</v>
      </c>
      <c r="V202" s="12">
        <v>0.47507166895176367</v>
      </c>
      <c r="W202" s="44">
        <v>55289.427653154926</v>
      </c>
      <c r="X202" s="17"/>
    </row>
    <row r="203" spans="2:24" ht="13.5" customHeight="1">
      <c r="B203" s="240"/>
      <c r="C203" s="240"/>
      <c r="D203" s="238"/>
      <c r="E203" s="113" t="s">
        <v>69</v>
      </c>
      <c r="F203" s="78" t="s">
        <v>70</v>
      </c>
      <c r="G203" s="168">
        <v>178744686</v>
      </c>
      <c r="H203" s="169">
        <f t="shared" ref="H203" si="459">IFERROR(G203/G212,"-")</f>
        <v>7.1142026054996796E-2</v>
      </c>
      <c r="I203" s="170">
        <v>6295</v>
      </c>
      <c r="J203" s="10">
        <f t="shared" ref="J203" si="460">IFERROR(I203/D202,"-")</f>
        <v>0.38442748091603052</v>
      </c>
      <c r="K203" s="46">
        <f t="shared" si="449"/>
        <v>28394.707863383639</v>
      </c>
      <c r="L203" s="17"/>
      <c r="N203" s="240"/>
      <c r="O203" s="240"/>
      <c r="P203" s="238"/>
      <c r="Q203" s="112" t="s">
        <v>69</v>
      </c>
      <c r="R203" s="61" t="s">
        <v>70</v>
      </c>
      <c r="S203" s="67">
        <v>167625843</v>
      </c>
      <c r="T203" s="12">
        <v>6.9996758931472627E-2</v>
      </c>
      <c r="U203" s="44">
        <v>5926</v>
      </c>
      <c r="V203" s="12">
        <v>0.36931322447962112</v>
      </c>
      <c r="W203" s="44">
        <v>28286.507424907188</v>
      </c>
      <c r="X203" s="17"/>
    </row>
    <row r="204" spans="2:24" ht="13.5" customHeight="1">
      <c r="B204" s="240"/>
      <c r="C204" s="240"/>
      <c r="D204" s="238"/>
      <c r="E204" s="113" t="s">
        <v>71</v>
      </c>
      <c r="F204" s="79" t="s">
        <v>72</v>
      </c>
      <c r="G204" s="168">
        <v>407306897</v>
      </c>
      <c r="H204" s="169">
        <f t="shared" ref="H204" si="461">IFERROR(G204/G212,"-")</f>
        <v>0.16211188442689645</v>
      </c>
      <c r="I204" s="170">
        <v>9765</v>
      </c>
      <c r="J204" s="10">
        <f t="shared" ref="J204" si="462">IFERROR(I204/D202,"-")</f>
        <v>0.59633587786259545</v>
      </c>
      <c r="K204" s="46">
        <f t="shared" si="449"/>
        <v>41710.895750128009</v>
      </c>
      <c r="L204" s="17"/>
      <c r="N204" s="240"/>
      <c r="O204" s="240"/>
      <c r="P204" s="238"/>
      <c r="Q204" s="112" t="s">
        <v>71</v>
      </c>
      <c r="R204" s="61" t="s">
        <v>72</v>
      </c>
      <c r="S204" s="67">
        <v>335700353</v>
      </c>
      <c r="T204" s="12">
        <v>0.14018087104952703</v>
      </c>
      <c r="U204" s="44">
        <v>9652</v>
      </c>
      <c r="V204" s="12">
        <v>0.60152062819394236</v>
      </c>
      <c r="W204" s="44">
        <v>34780.392975549112</v>
      </c>
      <c r="X204" s="17"/>
    </row>
    <row r="205" spans="2:24" ht="13.5" customHeight="1">
      <c r="B205" s="240"/>
      <c r="C205" s="240"/>
      <c r="D205" s="238"/>
      <c r="E205" s="113" t="s">
        <v>73</v>
      </c>
      <c r="F205" s="79" t="s">
        <v>74</v>
      </c>
      <c r="G205" s="168">
        <v>283664644</v>
      </c>
      <c r="H205" s="169">
        <f t="shared" ref="H205" si="463">IFERROR(G205/G212,"-")</f>
        <v>0.11290113259271602</v>
      </c>
      <c r="I205" s="170">
        <v>3640</v>
      </c>
      <c r="J205" s="10">
        <f t="shared" ref="J205" si="464">IFERROR(I205/D202,"-")</f>
        <v>0.22229007633587786</v>
      </c>
      <c r="K205" s="46">
        <f t="shared" si="449"/>
        <v>77929.847252747248</v>
      </c>
      <c r="L205" s="17"/>
      <c r="N205" s="240"/>
      <c r="O205" s="240"/>
      <c r="P205" s="238"/>
      <c r="Q205" s="112" t="s">
        <v>73</v>
      </c>
      <c r="R205" s="61" t="s">
        <v>74</v>
      </c>
      <c r="S205" s="67">
        <v>245448176</v>
      </c>
      <c r="T205" s="12">
        <v>0.10249360419706682</v>
      </c>
      <c r="U205" s="44">
        <v>3498</v>
      </c>
      <c r="V205" s="12">
        <v>0.21799825501682663</v>
      </c>
      <c r="W205" s="44">
        <v>70168.146369353912</v>
      </c>
      <c r="X205" s="17"/>
    </row>
    <row r="206" spans="2:24" ht="13.5" customHeight="1">
      <c r="B206" s="240"/>
      <c r="C206" s="240"/>
      <c r="D206" s="238"/>
      <c r="E206" s="113" t="s">
        <v>75</v>
      </c>
      <c r="F206" s="79" t="s">
        <v>76</v>
      </c>
      <c r="G206" s="168">
        <v>15851578</v>
      </c>
      <c r="H206" s="169">
        <f t="shared" ref="H206" si="465">IFERROR(G206/G212,"-")</f>
        <v>6.3090735748575705E-3</v>
      </c>
      <c r="I206" s="170">
        <v>56</v>
      </c>
      <c r="J206" s="10">
        <f t="shared" ref="J206" si="466">IFERROR(I206/D202,"-")</f>
        <v>3.4198473282442748E-3</v>
      </c>
      <c r="K206" s="46">
        <f t="shared" si="449"/>
        <v>283063.89285714284</v>
      </c>
      <c r="L206" s="17"/>
      <c r="N206" s="240"/>
      <c r="O206" s="240"/>
      <c r="P206" s="238"/>
      <c r="Q206" s="112" t="s">
        <v>75</v>
      </c>
      <c r="R206" s="61" t="s">
        <v>76</v>
      </c>
      <c r="S206" s="67">
        <v>5087790</v>
      </c>
      <c r="T206" s="12">
        <v>2.1245459754314681E-3</v>
      </c>
      <c r="U206" s="44">
        <v>44</v>
      </c>
      <c r="V206" s="12">
        <v>2.7421164153059951E-3</v>
      </c>
      <c r="W206" s="44">
        <v>115631.59090909091</v>
      </c>
      <c r="X206" s="17"/>
    </row>
    <row r="207" spans="2:24" ht="13.5" customHeight="1">
      <c r="B207" s="240"/>
      <c r="C207" s="240"/>
      <c r="D207" s="238"/>
      <c r="E207" s="113" t="s">
        <v>77</v>
      </c>
      <c r="F207" s="79" t="s">
        <v>78</v>
      </c>
      <c r="G207" s="168">
        <v>108996347</v>
      </c>
      <c r="H207" s="169">
        <f t="shared" ref="H207" si="467">IFERROR(G207/G212,"-")</f>
        <v>4.3381546784408864E-2</v>
      </c>
      <c r="I207" s="170">
        <v>468</v>
      </c>
      <c r="J207" s="10">
        <f t="shared" ref="J207" si="468">IFERROR(I207/D202,"-")</f>
        <v>2.8580152671755725E-2</v>
      </c>
      <c r="K207" s="46">
        <f t="shared" si="449"/>
        <v>232898.17735042734</v>
      </c>
      <c r="L207" s="17"/>
      <c r="N207" s="240"/>
      <c r="O207" s="240"/>
      <c r="P207" s="238"/>
      <c r="Q207" s="112" t="s">
        <v>77</v>
      </c>
      <c r="R207" s="61" t="s">
        <v>78</v>
      </c>
      <c r="S207" s="67">
        <v>85586381</v>
      </c>
      <c r="T207" s="12">
        <v>3.5738936022377939E-2</v>
      </c>
      <c r="U207" s="44">
        <v>487</v>
      </c>
      <c r="V207" s="12">
        <v>3.0350243051227719E-2</v>
      </c>
      <c r="W207" s="44">
        <v>175742.05544147844</v>
      </c>
      <c r="X207" s="17"/>
    </row>
    <row r="208" spans="2:24" ht="13.5" customHeight="1">
      <c r="B208" s="240"/>
      <c r="C208" s="240"/>
      <c r="D208" s="238"/>
      <c r="E208" s="113" t="s">
        <v>79</v>
      </c>
      <c r="F208" s="79" t="s">
        <v>80</v>
      </c>
      <c r="G208" s="168">
        <v>337867247</v>
      </c>
      <c r="H208" s="169">
        <f t="shared" ref="H208" si="469">IFERROR(G208/G212,"-")</f>
        <v>0.13447426621233394</v>
      </c>
      <c r="I208" s="170">
        <v>2839</v>
      </c>
      <c r="J208" s="10">
        <f t="shared" ref="J208" si="470">IFERROR(I208/D202,"-")</f>
        <v>0.17337404580152671</v>
      </c>
      <c r="K208" s="46">
        <f t="shared" si="449"/>
        <v>119009.24515674534</v>
      </c>
      <c r="L208" s="17"/>
      <c r="N208" s="240"/>
      <c r="O208" s="240"/>
      <c r="P208" s="238"/>
      <c r="Q208" s="112" t="s">
        <v>79</v>
      </c>
      <c r="R208" s="61" t="s">
        <v>80</v>
      </c>
      <c r="S208" s="67">
        <v>387693738</v>
      </c>
      <c r="T208" s="12">
        <v>0.16189213209819625</v>
      </c>
      <c r="U208" s="44">
        <v>2831</v>
      </c>
      <c r="V208" s="12">
        <v>0.17643026299389256</v>
      </c>
      <c r="W208" s="44">
        <v>136945.86294595548</v>
      </c>
      <c r="X208" s="17"/>
    </row>
    <row r="209" spans="2:24" ht="13.5" customHeight="1">
      <c r="B209" s="240"/>
      <c r="C209" s="240"/>
      <c r="D209" s="238"/>
      <c r="E209" s="113" t="s">
        <v>81</v>
      </c>
      <c r="F209" s="79" t="s">
        <v>82</v>
      </c>
      <c r="G209" s="168">
        <v>2030455</v>
      </c>
      <c r="H209" s="169">
        <f t="shared" ref="H209" si="471">IFERROR(G209/G212,"-")</f>
        <v>8.0813973128968162E-4</v>
      </c>
      <c r="I209" s="170">
        <v>111</v>
      </c>
      <c r="J209" s="10">
        <f t="shared" ref="J209" si="472">IFERROR(I209/D202,"-")</f>
        <v>6.7786259541984736E-3</v>
      </c>
      <c r="K209" s="46">
        <f t="shared" si="449"/>
        <v>18292.387387387389</v>
      </c>
      <c r="L209" s="17"/>
      <c r="N209" s="240"/>
      <c r="O209" s="240"/>
      <c r="P209" s="238"/>
      <c r="Q209" s="112" t="s">
        <v>81</v>
      </c>
      <c r="R209" s="61" t="s">
        <v>82</v>
      </c>
      <c r="S209" s="67">
        <v>1842425</v>
      </c>
      <c r="T209" s="12">
        <v>7.6935498886241814E-4</v>
      </c>
      <c r="U209" s="44">
        <v>116</v>
      </c>
      <c r="V209" s="12">
        <v>7.2292160039885327E-3</v>
      </c>
      <c r="W209" s="44">
        <v>15882.974137931034</v>
      </c>
      <c r="X209" s="17"/>
    </row>
    <row r="210" spans="2:24" ht="13.5" customHeight="1">
      <c r="B210" s="240"/>
      <c r="C210" s="240"/>
      <c r="D210" s="238"/>
      <c r="E210" s="113" t="s">
        <v>83</v>
      </c>
      <c r="F210" s="79" t="s">
        <v>84</v>
      </c>
      <c r="G210" s="168">
        <v>86064217</v>
      </c>
      <c r="H210" s="169">
        <f t="shared" ref="H210" si="473">IFERROR(G210/G212,"-")</f>
        <v>3.4254348508111161E-2</v>
      </c>
      <c r="I210" s="170">
        <v>1994</v>
      </c>
      <c r="J210" s="10">
        <f t="shared" ref="J210" si="474">IFERROR(I210/D202,"-")</f>
        <v>0.12177099236641221</v>
      </c>
      <c r="K210" s="46">
        <f t="shared" si="449"/>
        <v>43161.593279839515</v>
      </c>
      <c r="L210" s="17"/>
      <c r="N210" s="240"/>
      <c r="O210" s="240"/>
      <c r="P210" s="238"/>
      <c r="Q210" s="112" t="s">
        <v>83</v>
      </c>
      <c r="R210" s="61" t="s">
        <v>84</v>
      </c>
      <c r="S210" s="67">
        <v>72592807</v>
      </c>
      <c r="T210" s="12">
        <v>3.0313113543822226E-2</v>
      </c>
      <c r="U210" s="44">
        <v>2021</v>
      </c>
      <c r="V210" s="12">
        <v>0.12595039262121402</v>
      </c>
      <c r="W210" s="44">
        <v>35919.251360712522</v>
      </c>
      <c r="X210" s="17"/>
    </row>
    <row r="211" spans="2:24" ht="13.5" customHeight="1">
      <c r="B211" s="240"/>
      <c r="C211" s="240"/>
      <c r="D211" s="238"/>
      <c r="E211" s="114" t="s">
        <v>85</v>
      </c>
      <c r="F211" s="80" t="s">
        <v>86</v>
      </c>
      <c r="G211" s="171">
        <v>679476834</v>
      </c>
      <c r="H211" s="172">
        <f t="shared" ref="H211" si="475">IFERROR(G211/G212,"-")</f>
        <v>0.27043801810250589</v>
      </c>
      <c r="I211" s="173">
        <v>1869</v>
      </c>
      <c r="J211" s="11">
        <f t="shared" ref="J211" si="476">IFERROR(I211/D202,"-")</f>
        <v>0.11413740458015267</v>
      </c>
      <c r="K211" s="47">
        <f t="shared" si="449"/>
        <v>363551.00802568218</v>
      </c>
      <c r="L211" s="17"/>
      <c r="N211" s="240"/>
      <c r="O211" s="240"/>
      <c r="P211" s="238"/>
      <c r="Q211" s="112" t="s">
        <v>85</v>
      </c>
      <c r="R211" s="61" t="s">
        <v>86</v>
      </c>
      <c r="S211" s="67">
        <v>671716960</v>
      </c>
      <c r="T211" s="12">
        <v>0.28049380261313073</v>
      </c>
      <c r="U211" s="44">
        <v>1748</v>
      </c>
      <c r="V211" s="12">
        <v>0.10893680668079272</v>
      </c>
      <c r="W211" s="44">
        <v>384277.43707093823</v>
      </c>
      <c r="X211" s="17"/>
    </row>
    <row r="212" spans="2:24" ht="13.5" customHeight="1">
      <c r="B212" s="201"/>
      <c r="C212" s="201"/>
      <c r="D212" s="239"/>
      <c r="E212" s="115" t="s">
        <v>115</v>
      </c>
      <c r="F212" s="116"/>
      <c r="G212" s="174">
        <f>SUM(G202:G211)</f>
        <v>2512504857</v>
      </c>
      <c r="H212" s="175" t="s">
        <v>131</v>
      </c>
      <c r="I212" s="176">
        <v>12018</v>
      </c>
      <c r="J212" s="12">
        <f t="shared" ref="J212" si="477">IFERROR(I212/D202,"-")</f>
        <v>0.73392366412213739</v>
      </c>
      <c r="K212" s="48">
        <f t="shared" si="449"/>
        <v>209061.81203195208</v>
      </c>
      <c r="L212" s="17"/>
      <c r="N212" s="201"/>
      <c r="O212" s="201"/>
      <c r="P212" s="239"/>
      <c r="Q212" s="117" t="s">
        <v>115</v>
      </c>
      <c r="R212" s="117"/>
      <c r="S212" s="67">
        <v>2394765780</v>
      </c>
      <c r="T212" s="12" t="s">
        <v>131</v>
      </c>
      <c r="U212" s="44">
        <v>11944</v>
      </c>
      <c r="V212" s="12">
        <v>0.74435996510033653</v>
      </c>
      <c r="W212" s="44">
        <v>200499.47923643672</v>
      </c>
      <c r="X212" s="17"/>
    </row>
    <row r="213" spans="2:24" ht="13.5" customHeight="1">
      <c r="B213" s="200">
        <v>20</v>
      </c>
      <c r="C213" s="200" t="s">
        <v>106</v>
      </c>
      <c r="D213" s="237">
        <f>VLOOKUP(C213,市区町村別_生活習慣病の状況!$C$5:$D$78,2,FALSE)</f>
        <v>25909</v>
      </c>
      <c r="E213" s="111" t="s">
        <v>67</v>
      </c>
      <c r="F213" s="77" t="s">
        <v>68</v>
      </c>
      <c r="G213" s="165">
        <v>718549758</v>
      </c>
      <c r="H213" s="166">
        <f t="shared" ref="H213" si="478">IFERROR(G213/G223,"-")</f>
        <v>0.17005712575186882</v>
      </c>
      <c r="I213" s="167">
        <v>13811</v>
      </c>
      <c r="J213" s="9">
        <f t="shared" ref="J213" si="479">IFERROR(I213/D213,"-")</f>
        <v>0.53305801072986225</v>
      </c>
      <c r="K213" s="45">
        <f t="shared" si="449"/>
        <v>52027.351965824346</v>
      </c>
      <c r="L213" s="17"/>
      <c r="N213" s="200">
        <v>20</v>
      </c>
      <c r="O213" s="200" t="s">
        <v>106</v>
      </c>
      <c r="P213" s="237">
        <v>25098</v>
      </c>
      <c r="Q213" s="112" t="s">
        <v>67</v>
      </c>
      <c r="R213" s="61" t="s">
        <v>68</v>
      </c>
      <c r="S213" s="67">
        <v>686708556</v>
      </c>
      <c r="T213" s="12">
        <v>0.17307565938501904</v>
      </c>
      <c r="U213" s="44">
        <v>13173</v>
      </c>
      <c r="V213" s="12">
        <v>0.52486253884771694</v>
      </c>
      <c r="W213" s="44">
        <v>52130.005010248235</v>
      </c>
      <c r="X213" s="17"/>
    </row>
    <row r="214" spans="2:24" ht="13.5" customHeight="1">
      <c r="B214" s="240"/>
      <c r="C214" s="240"/>
      <c r="D214" s="238"/>
      <c r="E214" s="113" t="s">
        <v>69</v>
      </c>
      <c r="F214" s="78" t="s">
        <v>70</v>
      </c>
      <c r="G214" s="168">
        <v>335975642</v>
      </c>
      <c r="H214" s="169">
        <f t="shared" ref="H214" si="480">IFERROR(G214/G223,"-")</f>
        <v>7.9514398780381829E-2</v>
      </c>
      <c r="I214" s="170">
        <v>11259</v>
      </c>
      <c r="J214" s="10">
        <f t="shared" ref="J214" si="481">IFERROR(I214/D213,"-")</f>
        <v>0.4345594195067351</v>
      </c>
      <c r="K214" s="46">
        <f t="shared" si="449"/>
        <v>29840.629007904787</v>
      </c>
      <c r="L214" s="17"/>
      <c r="N214" s="240"/>
      <c r="O214" s="240"/>
      <c r="P214" s="238"/>
      <c r="Q214" s="112" t="s">
        <v>69</v>
      </c>
      <c r="R214" s="61" t="s">
        <v>70</v>
      </c>
      <c r="S214" s="67">
        <v>300166205</v>
      </c>
      <c r="T214" s="12">
        <v>7.5652856516140163E-2</v>
      </c>
      <c r="U214" s="44">
        <v>10469</v>
      </c>
      <c r="V214" s="12">
        <v>0.41712487050761016</v>
      </c>
      <c r="W214" s="44">
        <v>28671.908014136974</v>
      </c>
      <c r="X214" s="17"/>
    </row>
    <row r="215" spans="2:24" ht="13.5" customHeight="1">
      <c r="B215" s="240"/>
      <c r="C215" s="240"/>
      <c r="D215" s="238"/>
      <c r="E215" s="113" t="s">
        <v>71</v>
      </c>
      <c r="F215" s="79" t="s">
        <v>72</v>
      </c>
      <c r="G215" s="168">
        <v>629619389</v>
      </c>
      <c r="H215" s="169">
        <f t="shared" ref="H215" si="482">IFERROR(G215/G223,"-")</f>
        <v>0.14901022847604636</v>
      </c>
      <c r="I215" s="170">
        <v>16043</v>
      </c>
      <c r="J215" s="10">
        <f t="shared" ref="J215" si="483">IFERROR(I215/D213,"-")</f>
        <v>0.61920568142344357</v>
      </c>
      <c r="K215" s="46">
        <f t="shared" si="449"/>
        <v>39245.738889235181</v>
      </c>
      <c r="L215" s="17"/>
      <c r="N215" s="240"/>
      <c r="O215" s="240"/>
      <c r="P215" s="238"/>
      <c r="Q215" s="112" t="s">
        <v>71</v>
      </c>
      <c r="R215" s="61" t="s">
        <v>72</v>
      </c>
      <c r="S215" s="67">
        <v>513902342</v>
      </c>
      <c r="T215" s="12">
        <v>0.12952217636437249</v>
      </c>
      <c r="U215" s="44">
        <v>15627</v>
      </c>
      <c r="V215" s="12">
        <v>0.62263925412383458</v>
      </c>
      <c r="W215" s="44">
        <v>32885.54053881103</v>
      </c>
      <c r="X215" s="17"/>
    </row>
    <row r="216" spans="2:24" ht="13.5" customHeight="1">
      <c r="B216" s="240"/>
      <c r="C216" s="240"/>
      <c r="D216" s="238"/>
      <c r="E216" s="113" t="s">
        <v>73</v>
      </c>
      <c r="F216" s="79" t="s">
        <v>74</v>
      </c>
      <c r="G216" s="168">
        <v>511969588</v>
      </c>
      <c r="H216" s="169">
        <f t="shared" ref="H216" si="484">IFERROR(G216/G223,"-")</f>
        <v>0.12116638498352744</v>
      </c>
      <c r="I216" s="170">
        <v>6534</v>
      </c>
      <c r="J216" s="10">
        <f t="shared" ref="J216" si="485">IFERROR(I216/D213,"-")</f>
        <v>0.25219035856266164</v>
      </c>
      <c r="K216" s="46">
        <f t="shared" si="449"/>
        <v>78354.696663605748</v>
      </c>
      <c r="L216" s="17"/>
      <c r="N216" s="240"/>
      <c r="O216" s="240"/>
      <c r="P216" s="238"/>
      <c r="Q216" s="112" t="s">
        <v>73</v>
      </c>
      <c r="R216" s="61" t="s">
        <v>74</v>
      </c>
      <c r="S216" s="67">
        <v>416271156</v>
      </c>
      <c r="T216" s="12">
        <v>0.10491554849312833</v>
      </c>
      <c r="U216" s="44">
        <v>6343</v>
      </c>
      <c r="V216" s="12">
        <v>0.25272930113953301</v>
      </c>
      <c r="W216" s="44">
        <v>65626.857323033269</v>
      </c>
      <c r="X216" s="17"/>
    </row>
    <row r="217" spans="2:24" ht="13.5" customHeight="1">
      <c r="B217" s="240"/>
      <c r="C217" s="240"/>
      <c r="D217" s="238"/>
      <c r="E217" s="113" t="s">
        <v>75</v>
      </c>
      <c r="F217" s="79" t="s">
        <v>76</v>
      </c>
      <c r="G217" s="168">
        <v>37313120</v>
      </c>
      <c r="H217" s="169">
        <f t="shared" ref="H217" si="486">IFERROR(G217/G223,"-")</f>
        <v>8.8307898922632046E-3</v>
      </c>
      <c r="I217" s="170">
        <v>100</v>
      </c>
      <c r="J217" s="10">
        <f t="shared" ref="J217" si="487">IFERROR(I217/D213,"-")</f>
        <v>3.859662665483037E-3</v>
      </c>
      <c r="K217" s="46">
        <f t="shared" si="449"/>
        <v>373131.2</v>
      </c>
      <c r="L217" s="17"/>
      <c r="N217" s="240"/>
      <c r="O217" s="240"/>
      <c r="P217" s="238"/>
      <c r="Q217" s="112" t="s">
        <v>75</v>
      </c>
      <c r="R217" s="61" t="s">
        <v>76</v>
      </c>
      <c r="S217" s="67">
        <v>59143218</v>
      </c>
      <c r="T217" s="12">
        <v>1.4906252971605508E-2</v>
      </c>
      <c r="U217" s="44">
        <v>101</v>
      </c>
      <c r="V217" s="12">
        <v>4.0242250378516213E-3</v>
      </c>
      <c r="W217" s="44">
        <v>585576.41584158421</v>
      </c>
      <c r="X217" s="17"/>
    </row>
    <row r="218" spans="2:24" ht="13.5" customHeight="1">
      <c r="B218" s="240"/>
      <c r="C218" s="240"/>
      <c r="D218" s="238"/>
      <c r="E218" s="113" t="s">
        <v>77</v>
      </c>
      <c r="F218" s="79" t="s">
        <v>78</v>
      </c>
      <c r="G218" s="168">
        <v>194487826</v>
      </c>
      <c r="H218" s="169">
        <f t="shared" ref="H218" si="488">IFERROR(G218/G223,"-")</f>
        <v>4.6028880136773469E-2</v>
      </c>
      <c r="I218" s="170">
        <v>918</v>
      </c>
      <c r="J218" s="10">
        <f t="shared" ref="J218" si="489">IFERROR(I218/D213,"-")</f>
        <v>3.5431703269134279E-2</v>
      </c>
      <c r="K218" s="46">
        <f t="shared" si="449"/>
        <v>211860.3769063181</v>
      </c>
      <c r="L218" s="17"/>
      <c r="N218" s="240"/>
      <c r="O218" s="240"/>
      <c r="P218" s="238"/>
      <c r="Q218" s="112" t="s">
        <v>77</v>
      </c>
      <c r="R218" s="61" t="s">
        <v>78</v>
      </c>
      <c r="S218" s="67">
        <v>199594747</v>
      </c>
      <c r="T218" s="12">
        <v>5.0305172616505238E-2</v>
      </c>
      <c r="U218" s="44">
        <v>877</v>
      </c>
      <c r="V218" s="12">
        <v>3.4943023348473982E-2</v>
      </c>
      <c r="W218" s="44">
        <v>227588.08095781071</v>
      </c>
      <c r="X218" s="17"/>
    </row>
    <row r="219" spans="2:24" ht="13.5" customHeight="1">
      <c r="B219" s="240"/>
      <c r="C219" s="240"/>
      <c r="D219" s="238"/>
      <c r="E219" s="113" t="s">
        <v>79</v>
      </c>
      <c r="F219" s="79" t="s">
        <v>80</v>
      </c>
      <c r="G219" s="168">
        <v>612049334</v>
      </c>
      <c r="H219" s="169">
        <f t="shared" ref="H219" si="490">IFERROR(G219/G223,"-")</f>
        <v>0.14485197357534363</v>
      </c>
      <c r="I219" s="170">
        <v>4060</v>
      </c>
      <c r="J219" s="10">
        <f t="shared" ref="J219" si="491">IFERROR(I219/D213,"-")</f>
        <v>0.15670230421861128</v>
      </c>
      <c r="K219" s="46">
        <f t="shared" si="449"/>
        <v>150751.06748768472</v>
      </c>
      <c r="L219" s="17"/>
      <c r="N219" s="240"/>
      <c r="O219" s="240"/>
      <c r="P219" s="238"/>
      <c r="Q219" s="112" t="s">
        <v>79</v>
      </c>
      <c r="R219" s="61" t="s">
        <v>80</v>
      </c>
      <c r="S219" s="67">
        <v>670898864</v>
      </c>
      <c r="T219" s="12">
        <v>0.16909103906295325</v>
      </c>
      <c r="U219" s="44">
        <v>4147</v>
      </c>
      <c r="V219" s="12">
        <v>0.16523228942545223</v>
      </c>
      <c r="W219" s="44">
        <v>161779.3257776706</v>
      </c>
      <c r="X219" s="17"/>
    </row>
    <row r="220" spans="2:24" ht="13.5" customHeight="1">
      <c r="B220" s="240"/>
      <c r="C220" s="240"/>
      <c r="D220" s="238"/>
      <c r="E220" s="113" t="s">
        <v>81</v>
      </c>
      <c r="F220" s="79" t="s">
        <v>82</v>
      </c>
      <c r="G220" s="168">
        <v>295586</v>
      </c>
      <c r="H220" s="169">
        <f t="shared" ref="H220" si="492">IFERROR(G220/G223,"-")</f>
        <v>6.99554971842213E-5</v>
      </c>
      <c r="I220" s="170">
        <v>35</v>
      </c>
      <c r="J220" s="10">
        <f t="shared" ref="J220" si="493">IFERROR(I220/D213,"-")</f>
        <v>1.3508819329190629E-3</v>
      </c>
      <c r="K220" s="46">
        <f t="shared" si="449"/>
        <v>8445.3142857142866</v>
      </c>
      <c r="L220" s="17"/>
      <c r="N220" s="240"/>
      <c r="O220" s="240"/>
      <c r="P220" s="238"/>
      <c r="Q220" s="112" t="s">
        <v>81</v>
      </c>
      <c r="R220" s="61" t="s">
        <v>82</v>
      </c>
      <c r="S220" s="67">
        <v>168600</v>
      </c>
      <c r="T220" s="12">
        <v>4.2493363330562916E-5</v>
      </c>
      <c r="U220" s="44">
        <v>33</v>
      </c>
      <c r="V220" s="12">
        <v>1.3148458044465695E-3</v>
      </c>
      <c r="W220" s="44">
        <v>5109.090909090909</v>
      </c>
      <c r="X220" s="17"/>
    </row>
    <row r="221" spans="2:24" ht="13.5" customHeight="1">
      <c r="B221" s="240"/>
      <c r="C221" s="240"/>
      <c r="D221" s="238"/>
      <c r="E221" s="113" t="s">
        <v>83</v>
      </c>
      <c r="F221" s="79" t="s">
        <v>84</v>
      </c>
      <c r="G221" s="168">
        <v>91034383</v>
      </c>
      <c r="H221" s="169">
        <f t="shared" ref="H221" si="494">IFERROR(G221/G223,"-")</f>
        <v>2.1544848279769081E-2</v>
      </c>
      <c r="I221" s="170">
        <v>3289</v>
      </c>
      <c r="J221" s="10">
        <f t="shared" ref="J221" si="495">IFERROR(I221/D213,"-")</f>
        <v>0.12694430506773707</v>
      </c>
      <c r="K221" s="46">
        <f t="shared" si="449"/>
        <v>27678.4381270903</v>
      </c>
      <c r="L221" s="17"/>
      <c r="N221" s="240"/>
      <c r="O221" s="240"/>
      <c r="P221" s="238"/>
      <c r="Q221" s="112" t="s">
        <v>83</v>
      </c>
      <c r="R221" s="61" t="s">
        <v>84</v>
      </c>
      <c r="S221" s="67">
        <v>74005155</v>
      </c>
      <c r="T221" s="12">
        <v>1.8652004387601572E-2</v>
      </c>
      <c r="U221" s="44">
        <v>3304</v>
      </c>
      <c r="V221" s="12">
        <v>0.13164395569368076</v>
      </c>
      <c r="W221" s="44">
        <v>22398.65466101695</v>
      </c>
      <c r="X221" s="17"/>
    </row>
    <row r="222" spans="2:24" ht="13.5" customHeight="1">
      <c r="B222" s="240"/>
      <c r="C222" s="240"/>
      <c r="D222" s="238"/>
      <c r="E222" s="114" t="s">
        <v>85</v>
      </c>
      <c r="F222" s="80" t="s">
        <v>86</v>
      </c>
      <c r="G222" s="171">
        <v>1094048798</v>
      </c>
      <c r="H222" s="172">
        <f t="shared" ref="H222" si="496">IFERROR(G222/G223,"-")</f>
        <v>0.25892541462684193</v>
      </c>
      <c r="I222" s="173">
        <v>3276</v>
      </c>
      <c r="J222" s="11">
        <f t="shared" ref="J222" si="497">IFERROR(I222/D213,"-")</f>
        <v>0.12644254892122428</v>
      </c>
      <c r="K222" s="47">
        <f t="shared" si="449"/>
        <v>333958.72954822954</v>
      </c>
      <c r="L222" s="17"/>
      <c r="N222" s="240"/>
      <c r="O222" s="240"/>
      <c r="P222" s="238"/>
      <c r="Q222" s="112" t="s">
        <v>85</v>
      </c>
      <c r="R222" s="61" t="s">
        <v>86</v>
      </c>
      <c r="S222" s="67">
        <v>1046819561</v>
      </c>
      <c r="T222" s="12">
        <v>0.26383679683934386</v>
      </c>
      <c r="U222" s="44">
        <v>3002</v>
      </c>
      <c r="V222" s="12">
        <v>0.11961112439238186</v>
      </c>
      <c r="W222" s="44">
        <v>348707.38207861426</v>
      </c>
      <c r="X222" s="17"/>
    </row>
    <row r="223" spans="2:24" ht="13.5" customHeight="1">
      <c r="B223" s="201"/>
      <c r="C223" s="201"/>
      <c r="D223" s="239"/>
      <c r="E223" s="115" t="s">
        <v>115</v>
      </c>
      <c r="F223" s="116"/>
      <c r="G223" s="174">
        <f>SUM(G213:G222)</f>
        <v>4225343424</v>
      </c>
      <c r="H223" s="175" t="s">
        <v>131</v>
      </c>
      <c r="I223" s="176">
        <v>20044</v>
      </c>
      <c r="J223" s="12">
        <f t="shared" ref="J223" si="498">IFERROR(I223/D213,"-")</f>
        <v>0.77363078466941992</v>
      </c>
      <c r="K223" s="48">
        <f t="shared" si="449"/>
        <v>210803.40371183396</v>
      </c>
      <c r="L223" s="17"/>
      <c r="N223" s="201"/>
      <c r="O223" s="201"/>
      <c r="P223" s="239"/>
      <c r="Q223" s="117" t="s">
        <v>115</v>
      </c>
      <c r="R223" s="117"/>
      <c r="S223" s="67">
        <v>3967678404</v>
      </c>
      <c r="T223" s="12" t="s">
        <v>131</v>
      </c>
      <c r="U223" s="44">
        <v>19552</v>
      </c>
      <c r="V223" s="12">
        <v>0.77902621722846443</v>
      </c>
      <c r="W223" s="44">
        <v>202929.54193944353</v>
      </c>
      <c r="X223" s="17"/>
    </row>
    <row r="224" spans="2:24" ht="13.5" customHeight="1">
      <c r="B224" s="200">
        <v>21</v>
      </c>
      <c r="C224" s="200" t="s">
        <v>107</v>
      </c>
      <c r="D224" s="237">
        <f>VLOOKUP(C224,市区町村別_生活習慣病の状況!$C$5:$D$78,2,FALSE)</f>
        <v>16832</v>
      </c>
      <c r="E224" s="111" t="s">
        <v>67</v>
      </c>
      <c r="F224" s="77" t="s">
        <v>68</v>
      </c>
      <c r="G224" s="165">
        <v>513909032</v>
      </c>
      <c r="H224" s="166">
        <f t="shared" ref="H224" si="499">IFERROR(G224/G234,"-")</f>
        <v>0.18586691225589555</v>
      </c>
      <c r="I224" s="167">
        <v>9043</v>
      </c>
      <c r="J224" s="9">
        <f t="shared" ref="J224" si="500">IFERROR(I224/D224,"-")</f>
        <v>0.53725047528517111</v>
      </c>
      <c r="K224" s="45">
        <f t="shared" si="449"/>
        <v>56829.484905451733</v>
      </c>
      <c r="L224" s="17"/>
      <c r="N224" s="200">
        <v>21</v>
      </c>
      <c r="O224" s="200" t="s">
        <v>107</v>
      </c>
      <c r="P224" s="237">
        <v>16365</v>
      </c>
      <c r="Q224" s="112" t="s">
        <v>67</v>
      </c>
      <c r="R224" s="61" t="s">
        <v>68</v>
      </c>
      <c r="S224" s="67">
        <v>484065449</v>
      </c>
      <c r="T224" s="12">
        <v>0.18899820475200779</v>
      </c>
      <c r="U224" s="44">
        <v>8748</v>
      </c>
      <c r="V224" s="12">
        <v>0.5345554537121906</v>
      </c>
      <c r="W224" s="44">
        <v>55334.413465935068</v>
      </c>
      <c r="X224" s="17"/>
    </row>
    <row r="225" spans="2:24" ht="13.5" customHeight="1">
      <c r="B225" s="240"/>
      <c r="C225" s="240"/>
      <c r="D225" s="238"/>
      <c r="E225" s="113" t="s">
        <v>69</v>
      </c>
      <c r="F225" s="78" t="s">
        <v>70</v>
      </c>
      <c r="G225" s="168">
        <v>237812138</v>
      </c>
      <c r="H225" s="169">
        <f t="shared" ref="H225" si="501">IFERROR(G225/G234,"-")</f>
        <v>8.6010178912428459E-2</v>
      </c>
      <c r="I225" s="170">
        <v>7624</v>
      </c>
      <c r="J225" s="10">
        <f t="shared" ref="J225" si="502">IFERROR(I225/D224,"-")</f>
        <v>0.4529467680608365</v>
      </c>
      <c r="K225" s="46">
        <f t="shared" si="449"/>
        <v>31192.567943336831</v>
      </c>
      <c r="L225" s="17"/>
      <c r="N225" s="240"/>
      <c r="O225" s="240"/>
      <c r="P225" s="238"/>
      <c r="Q225" s="112" t="s">
        <v>69</v>
      </c>
      <c r="R225" s="61" t="s">
        <v>70</v>
      </c>
      <c r="S225" s="67">
        <v>217162820</v>
      </c>
      <c r="T225" s="12">
        <v>8.4788912746555922E-2</v>
      </c>
      <c r="U225" s="44">
        <v>7057</v>
      </c>
      <c r="V225" s="12">
        <v>0.43122517567980445</v>
      </c>
      <c r="W225" s="44">
        <v>30772.682442964433</v>
      </c>
      <c r="X225" s="17"/>
    </row>
    <row r="226" spans="2:24" ht="13.5" customHeight="1">
      <c r="B226" s="240"/>
      <c r="C226" s="240"/>
      <c r="D226" s="238"/>
      <c r="E226" s="113" t="s">
        <v>71</v>
      </c>
      <c r="F226" s="79" t="s">
        <v>72</v>
      </c>
      <c r="G226" s="168">
        <v>424947132</v>
      </c>
      <c r="H226" s="169">
        <f t="shared" ref="H226" si="503">IFERROR(G226/G234,"-")</f>
        <v>0.15369181387891712</v>
      </c>
      <c r="I226" s="170">
        <v>10688</v>
      </c>
      <c r="J226" s="10">
        <f t="shared" ref="J226" si="504">IFERROR(I226/D224,"-")</f>
        <v>0.63498098859315588</v>
      </c>
      <c r="K226" s="46">
        <f t="shared" si="449"/>
        <v>39759.275074850302</v>
      </c>
      <c r="L226" s="17"/>
      <c r="N226" s="240"/>
      <c r="O226" s="240"/>
      <c r="P226" s="238"/>
      <c r="Q226" s="112" t="s">
        <v>71</v>
      </c>
      <c r="R226" s="61" t="s">
        <v>72</v>
      </c>
      <c r="S226" s="67">
        <v>355225323</v>
      </c>
      <c r="T226" s="12">
        <v>0.13869394824221817</v>
      </c>
      <c r="U226" s="44">
        <v>10379</v>
      </c>
      <c r="V226" s="12">
        <v>0.63421937060800493</v>
      </c>
      <c r="W226" s="44">
        <v>34225.390018306192</v>
      </c>
      <c r="X226" s="17"/>
    </row>
    <row r="227" spans="2:24" ht="13.5" customHeight="1">
      <c r="B227" s="240"/>
      <c r="C227" s="240"/>
      <c r="D227" s="238"/>
      <c r="E227" s="113" t="s">
        <v>73</v>
      </c>
      <c r="F227" s="79" t="s">
        <v>74</v>
      </c>
      <c r="G227" s="168">
        <v>249480126</v>
      </c>
      <c r="H227" s="169">
        <f t="shared" ref="H227" si="505">IFERROR(G227/G234,"-")</f>
        <v>9.023017265987994E-2</v>
      </c>
      <c r="I227" s="170">
        <v>4187</v>
      </c>
      <c r="J227" s="10">
        <f t="shared" ref="J227" si="506">IFERROR(I227/D224,"-")</f>
        <v>0.24875237642585551</v>
      </c>
      <c r="K227" s="46">
        <f t="shared" si="449"/>
        <v>59584.458084547412</v>
      </c>
      <c r="L227" s="17"/>
      <c r="N227" s="240"/>
      <c r="O227" s="240"/>
      <c r="P227" s="238"/>
      <c r="Q227" s="112" t="s">
        <v>73</v>
      </c>
      <c r="R227" s="61" t="s">
        <v>74</v>
      </c>
      <c r="S227" s="67">
        <v>248501330</v>
      </c>
      <c r="T227" s="12">
        <v>9.7024700576153408E-2</v>
      </c>
      <c r="U227" s="44">
        <v>3983</v>
      </c>
      <c r="V227" s="12">
        <v>0.24338527344943478</v>
      </c>
      <c r="W227" s="44">
        <v>62390.492091388398</v>
      </c>
      <c r="X227" s="17"/>
    </row>
    <row r="228" spans="2:24" ht="13.5" customHeight="1">
      <c r="B228" s="240"/>
      <c r="C228" s="240"/>
      <c r="D228" s="238"/>
      <c r="E228" s="113" t="s">
        <v>75</v>
      </c>
      <c r="F228" s="79" t="s">
        <v>76</v>
      </c>
      <c r="G228" s="168">
        <v>31929715</v>
      </c>
      <c r="H228" s="169">
        <f t="shared" ref="H228" si="507">IFERROR(G228/G234,"-")</f>
        <v>1.1548109036271525E-2</v>
      </c>
      <c r="I228" s="170">
        <v>119</v>
      </c>
      <c r="J228" s="10">
        <f t="shared" ref="J228" si="508">IFERROR(I228/D224,"-")</f>
        <v>7.069866920152091E-3</v>
      </c>
      <c r="K228" s="46">
        <f t="shared" si="449"/>
        <v>268316.93277310923</v>
      </c>
      <c r="L228" s="17"/>
      <c r="N228" s="240"/>
      <c r="O228" s="240"/>
      <c r="P228" s="238"/>
      <c r="Q228" s="112" t="s">
        <v>75</v>
      </c>
      <c r="R228" s="61" t="s">
        <v>76</v>
      </c>
      <c r="S228" s="67">
        <v>26750663</v>
      </c>
      <c r="T228" s="12">
        <v>1.0444511777013771E-2</v>
      </c>
      <c r="U228" s="44">
        <v>77</v>
      </c>
      <c r="V228" s="12">
        <v>4.7051634586006722E-3</v>
      </c>
      <c r="W228" s="44">
        <v>347411.20779220777</v>
      </c>
      <c r="X228" s="17"/>
    </row>
    <row r="229" spans="2:24" ht="13.5" customHeight="1">
      <c r="B229" s="240"/>
      <c r="C229" s="240"/>
      <c r="D229" s="238"/>
      <c r="E229" s="113" t="s">
        <v>77</v>
      </c>
      <c r="F229" s="79" t="s">
        <v>78</v>
      </c>
      <c r="G229" s="168">
        <v>119105666</v>
      </c>
      <c r="H229" s="169">
        <f t="shared" ref="H229" si="509">IFERROR(G229/G234,"-")</f>
        <v>4.3077278259631757E-2</v>
      </c>
      <c r="I229" s="170">
        <v>734</v>
      </c>
      <c r="J229" s="10">
        <f t="shared" ref="J229" si="510">IFERROR(I229/D224,"-")</f>
        <v>4.3607414448669203E-2</v>
      </c>
      <c r="K229" s="46">
        <f t="shared" si="449"/>
        <v>162269.29972752044</v>
      </c>
      <c r="L229" s="17"/>
      <c r="N229" s="240"/>
      <c r="O229" s="240"/>
      <c r="P229" s="238"/>
      <c r="Q229" s="112" t="s">
        <v>77</v>
      </c>
      <c r="R229" s="61" t="s">
        <v>78</v>
      </c>
      <c r="S229" s="67">
        <v>64743979</v>
      </c>
      <c r="T229" s="12">
        <v>2.5278597811061069E-2</v>
      </c>
      <c r="U229" s="44">
        <v>670</v>
      </c>
      <c r="V229" s="12">
        <v>4.0941032691720135E-2</v>
      </c>
      <c r="W229" s="44">
        <v>96632.804477611935</v>
      </c>
      <c r="X229" s="17"/>
    </row>
    <row r="230" spans="2:24" ht="13.5" customHeight="1">
      <c r="B230" s="240"/>
      <c r="C230" s="240"/>
      <c r="D230" s="238"/>
      <c r="E230" s="113" t="s">
        <v>79</v>
      </c>
      <c r="F230" s="79" t="s">
        <v>80</v>
      </c>
      <c r="G230" s="168">
        <v>448737744</v>
      </c>
      <c r="H230" s="169">
        <f t="shared" ref="H230" si="511">IFERROR(G230/G234,"-")</f>
        <v>0.16229623084335384</v>
      </c>
      <c r="I230" s="170">
        <v>3388</v>
      </c>
      <c r="J230" s="10">
        <f t="shared" ref="J230" si="512">IFERROR(I230/D224,"-")</f>
        <v>0.20128326996197718</v>
      </c>
      <c r="K230" s="46">
        <f t="shared" si="449"/>
        <v>132449.15702479339</v>
      </c>
      <c r="L230" s="17"/>
      <c r="N230" s="240"/>
      <c r="O230" s="240"/>
      <c r="P230" s="238"/>
      <c r="Q230" s="112" t="s">
        <v>79</v>
      </c>
      <c r="R230" s="61" t="s">
        <v>80</v>
      </c>
      <c r="S230" s="67">
        <v>389804048</v>
      </c>
      <c r="T230" s="12">
        <v>0.15219484354700447</v>
      </c>
      <c r="U230" s="44">
        <v>3301</v>
      </c>
      <c r="V230" s="12">
        <v>0.20171096853040024</v>
      </c>
      <c r="W230" s="44">
        <v>118086.65495304453</v>
      </c>
      <c r="X230" s="17"/>
    </row>
    <row r="231" spans="2:24" ht="13.5" customHeight="1">
      <c r="B231" s="240"/>
      <c r="C231" s="240"/>
      <c r="D231" s="238"/>
      <c r="E231" s="113" t="s">
        <v>81</v>
      </c>
      <c r="F231" s="79" t="s">
        <v>82</v>
      </c>
      <c r="G231" s="168">
        <v>1199364</v>
      </c>
      <c r="H231" s="169">
        <f t="shared" ref="H231" si="513">IFERROR(G231/G234,"-")</f>
        <v>4.3377732141294595E-4</v>
      </c>
      <c r="I231" s="170">
        <v>35</v>
      </c>
      <c r="J231" s="10">
        <f t="shared" ref="J231" si="514">IFERROR(I231/D224,"-")</f>
        <v>2.0793726235741445E-3</v>
      </c>
      <c r="K231" s="46">
        <f t="shared" si="449"/>
        <v>34267.542857142857</v>
      </c>
      <c r="L231" s="17"/>
      <c r="N231" s="240"/>
      <c r="O231" s="240"/>
      <c r="P231" s="238"/>
      <c r="Q231" s="112" t="s">
        <v>81</v>
      </c>
      <c r="R231" s="61" t="s">
        <v>82</v>
      </c>
      <c r="S231" s="67">
        <v>373973</v>
      </c>
      <c r="T231" s="12">
        <v>1.4601377927661723E-4</v>
      </c>
      <c r="U231" s="44">
        <v>25</v>
      </c>
      <c r="V231" s="12">
        <v>1.5276504735716467E-3</v>
      </c>
      <c r="W231" s="44">
        <v>14958.92</v>
      </c>
      <c r="X231" s="17"/>
    </row>
    <row r="232" spans="2:24" ht="13.5" customHeight="1">
      <c r="B232" s="240"/>
      <c r="C232" s="240"/>
      <c r="D232" s="238"/>
      <c r="E232" s="113" t="s">
        <v>83</v>
      </c>
      <c r="F232" s="79" t="s">
        <v>84</v>
      </c>
      <c r="G232" s="168">
        <v>80663417</v>
      </c>
      <c r="H232" s="169">
        <f t="shared" ref="H232" si="515">IFERROR(G232/G234,"-")</f>
        <v>2.9173762896231241E-2</v>
      </c>
      <c r="I232" s="170">
        <v>2327</v>
      </c>
      <c r="J232" s="10">
        <f t="shared" ref="J232" si="516">IFERROR(I232/D224,"-")</f>
        <v>0.13824857414448669</v>
      </c>
      <c r="K232" s="46">
        <f t="shared" si="449"/>
        <v>34664.124194241514</v>
      </c>
      <c r="L232" s="17"/>
      <c r="N232" s="240"/>
      <c r="O232" s="240"/>
      <c r="P232" s="238"/>
      <c r="Q232" s="112" t="s">
        <v>83</v>
      </c>
      <c r="R232" s="61" t="s">
        <v>84</v>
      </c>
      <c r="S232" s="67">
        <v>77512712</v>
      </c>
      <c r="T232" s="12">
        <v>3.0264013768641049E-2</v>
      </c>
      <c r="U232" s="44">
        <v>2156</v>
      </c>
      <c r="V232" s="12">
        <v>0.13174457684081883</v>
      </c>
      <c r="W232" s="44">
        <v>35952.092764378482</v>
      </c>
      <c r="X232" s="17"/>
    </row>
    <row r="233" spans="2:24" ht="13.5" customHeight="1">
      <c r="B233" s="240"/>
      <c r="C233" s="240"/>
      <c r="D233" s="238"/>
      <c r="E233" s="114" t="s">
        <v>85</v>
      </c>
      <c r="F233" s="80" t="s">
        <v>86</v>
      </c>
      <c r="G233" s="171">
        <v>657145829</v>
      </c>
      <c r="H233" s="172">
        <f t="shared" ref="H233" si="517">IFERROR(G233/G234,"-")</f>
        <v>0.23767176393597758</v>
      </c>
      <c r="I233" s="173">
        <v>1967</v>
      </c>
      <c r="J233" s="11">
        <f t="shared" ref="J233" si="518">IFERROR(I233/D224,"-")</f>
        <v>0.11686074144486693</v>
      </c>
      <c r="K233" s="47">
        <f t="shared" si="449"/>
        <v>334085.32231825113</v>
      </c>
      <c r="L233" s="17"/>
      <c r="N233" s="240"/>
      <c r="O233" s="240"/>
      <c r="P233" s="238"/>
      <c r="Q233" s="112" t="s">
        <v>85</v>
      </c>
      <c r="R233" s="61" t="s">
        <v>86</v>
      </c>
      <c r="S233" s="67">
        <v>697076883</v>
      </c>
      <c r="T233" s="12">
        <v>0.27216625300006775</v>
      </c>
      <c r="U233" s="44">
        <v>1738</v>
      </c>
      <c r="V233" s="12">
        <v>0.10620226092270088</v>
      </c>
      <c r="W233" s="44">
        <v>401079.90966628306</v>
      </c>
      <c r="X233" s="17"/>
    </row>
    <row r="234" spans="2:24" ht="13.5" customHeight="1">
      <c r="B234" s="201"/>
      <c r="C234" s="201"/>
      <c r="D234" s="239"/>
      <c r="E234" s="115" t="s">
        <v>115</v>
      </c>
      <c r="F234" s="116"/>
      <c r="G234" s="174">
        <f>SUM(G224:G233)</f>
        <v>2764930163</v>
      </c>
      <c r="H234" s="175" t="s">
        <v>131</v>
      </c>
      <c r="I234" s="176">
        <v>13381</v>
      </c>
      <c r="J234" s="12">
        <f t="shared" ref="J234" si="519">IFERROR(I234/D224,"-")</f>
        <v>0.79497385931558939</v>
      </c>
      <c r="K234" s="48">
        <f t="shared" si="449"/>
        <v>206631.05619908826</v>
      </c>
      <c r="L234" s="17"/>
      <c r="N234" s="201"/>
      <c r="O234" s="201"/>
      <c r="P234" s="239"/>
      <c r="Q234" s="117" t="s">
        <v>115</v>
      </c>
      <c r="R234" s="117"/>
      <c r="S234" s="67">
        <v>2561217180</v>
      </c>
      <c r="T234" s="12" t="s">
        <v>131</v>
      </c>
      <c r="U234" s="44">
        <v>13038</v>
      </c>
      <c r="V234" s="12">
        <v>0.79670027497708529</v>
      </c>
      <c r="W234" s="44">
        <v>196442.48964565116</v>
      </c>
      <c r="X234" s="17"/>
    </row>
    <row r="235" spans="2:24" ht="13.5" customHeight="1">
      <c r="B235" s="200">
        <v>22</v>
      </c>
      <c r="C235" s="200" t="s">
        <v>56</v>
      </c>
      <c r="D235" s="237">
        <f>VLOOKUP(C235,市区町村別_生活習慣病の状況!$C$5:$D$78,2,FALSE)</f>
        <v>22657</v>
      </c>
      <c r="E235" s="111" t="s">
        <v>67</v>
      </c>
      <c r="F235" s="77" t="s">
        <v>68</v>
      </c>
      <c r="G235" s="165">
        <v>628410595</v>
      </c>
      <c r="H235" s="166">
        <f t="shared" ref="H235" si="520">IFERROR(G235/G245,"-")</f>
        <v>0.16638050342414079</v>
      </c>
      <c r="I235" s="167">
        <v>12180</v>
      </c>
      <c r="J235" s="9">
        <f t="shared" ref="J235" si="521">IFERROR(I235/D235,"-")</f>
        <v>0.53758220417531011</v>
      </c>
      <c r="K235" s="45">
        <f t="shared" si="449"/>
        <v>51593.64490968801</v>
      </c>
      <c r="L235" s="17"/>
      <c r="N235" s="200">
        <v>22</v>
      </c>
      <c r="O235" s="200" t="s">
        <v>56</v>
      </c>
      <c r="P235" s="237">
        <v>21781</v>
      </c>
      <c r="Q235" s="112" t="s">
        <v>67</v>
      </c>
      <c r="R235" s="61" t="s">
        <v>68</v>
      </c>
      <c r="S235" s="67">
        <v>588802479</v>
      </c>
      <c r="T235" s="12">
        <v>0.16665857662695549</v>
      </c>
      <c r="U235" s="44">
        <v>11572</v>
      </c>
      <c r="V235" s="12">
        <v>0.53128873789082232</v>
      </c>
      <c r="W235" s="44">
        <v>50881.652177670236</v>
      </c>
      <c r="X235" s="17"/>
    </row>
    <row r="236" spans="2:24" ht="13.5" customHeight="1">
      <c r="B236" s="240"/>
      <c r="C236" s="240"/>
      <c r="D236" s="238"/>
      <c r="E236" s="113" t="s">
        <v>69</v>
      </c>
      <c r="F236" s="78" t="s">
        <v>70</v>
      </c>
      <c r="G236" s="168">
        <v>271654031</v>
      </c>
      <c r="H236" s="169">
        <f t="shared" ref="H236" si="522">IFERROR(G236/G245,"-")</f>
        <v>7.1924208144481E-2</v>
      </c>
      <c r="I236" s="170">
        <v>9887</v>
      </c>
      <c r="J236" s="10">
        <f t="shared" ref="J236" si="523">IFERROR(I236/D235,"-")</f>
        <v>0.43637727854526193</v>
      </c>
      <c r="K236" s="46">
        <f t="shared" si="449"/>
        <v>27475.880550217458</v>
      </c>
      <c r="L236" s="17"/>
      <c r="N236" s="240"/>
      <c r="O236" s="240"/>
      <c r="P236" s="238"/>
      <c r="Q236" s="112" t="s">
        <v>69</v>
      </c>
      <c r="R236" s="61" t="s">
        <v>70</v>
      </c>
      <c r="S236" s="67">
        <v>250784340</v>
      </c>
      <c r="T236" s="12">
        <v>7.0983670475902427E-2</v>
      </c>
      <c r="U236" s="44">
        <v>9038</v>
      </c>
      <c r="V236" s="12">
        <v>0.41494880859464672</v>
      </c>
      <c r="W236" s="44">
        <v>27747.769418012835</v>
      </c>
      <c r="X236" s="17"/>
    </row>
    <row r="237" spans="2:24" ht="13.5" customHeight="1">
      <c r="B237" s="240"/>
      <c r="C237" s="240"/>
      <c r="D237" s="238"/>
      <c r="E237" s="113" t="s">
        <v>71</v>
      </c>
      <c r="F237" s="79" t="s">
        <v>72</v>
      </c>
      <c r="G237" s="168">
        <v>527364454</v>
      </c>
      <c r="H237" s="169">
        <f t="shared" ref="H237" si="524">IFERROR(G237/G245,"-")</f>
        <v>0.13962712284396978</v>
      </c>
      <c r="I237" s="170">
        <v>14156</v>
      </c>
      <c r="J237" s="10">
        <f t="shared" ref="J237" si="525">IFERROR(I237/D235,"-")</f>
        <v>0.62479586882641125</v>
      </c>
      <c r="K237" s="46">
        <f t="shared" si="449"/>
        <v>37253.776066685503</v>
      </c>
      <c r="L237" s="17"/>
      <c r="N237" s="240"/>
      <c r="O237" s="240"/>
      <c r="P237" s="238"/>
      <c r="Q237" s="112" t="s">
        <v>71</v>
      </c>
      <c r="R237" s="61" t="s">
        <v>72</v>
      </c>
      <c r="S237" s="67">
        <v>439303357</v>
      </c>
      <c r="T237" s="12">
        <v>0.12434334907931541</v>
      </c>
      <c r="U237" s="44">
        <v>13645</v>
      </c>
      <c r="V237" s="12">
        <v>0.62646343143106376</v>
      </c>
      <c r="W237" s="44">
        <v>32195.189226823011</v>
      </c>
      <c r="X237" s="17"/>
    </row>
    <row r="238" spans="2:24" ht="13.5" customHeight="1">
      <c r="B238" s="240"/>
      <c r="C238" s="240"/>
      <c r="D238" s="238"/>
      <c r="E238" s="113" t="s">
        <v>73</v>
      </c>
      <c r="F238" s="79" t="s">
        <v>74</v>
      </c>
      <c r="G238" s="168">
        <v>437254318</v>
      </c>
      <c r="H238" s="169">
        <f t="shared" ref="H238" si="526">IFERROR(G238/G245,"-")</f>
        <v>0.11576920270292285</v>
      </c>
      <c r="I238" s="170">
        <v>5564</v>
      </c>
      <c r="J238" s="10">
        <f t="shared" ref="J238" si="527">IFERROR(I238/D235,"-")</f>
        <v>0.24557531888599549</v>
      </c>
      <c r="K238" s="46">
        <f t="shared" si="449"/>
        <v>78586.326024442853</v>
      </c>
      <c r="L238" s="17"/>
      <c r="N238" s="240"/>
      <c r="O238" s="240"/>
      <c r="P238" s="238"/>
      <c r="Q238" s="112" t="s">
        <v>73</v>
      </c>
      <c r="R238" s="61" t="s">
        <v>74</v>
      </c>
      <c r="S238" s="67">
        <v>371014225</v>
      </c>
      <c r="T238" s="12">
        <v>0.10501433817307859</v>
      </c>
      <c r="U238" s="44">
        <v>5334</v>
      </c>
      <c r="V238" s="12">
        <v>0.244892337358248</v>
      </c>
      <c r="W238" s="44">
        <v>69556.472628421441</v>
      </c>
      <c r="X238" s="17"/>
    </row>
    <row r="239" spans="2:24" ht="13.5" customHeight="1">
      <c r="B239" s="240"/>
      <c r="C239" s="240"/>
      <c r="D239" s="238"/>
      <c r="E239" s="113" t="s">
        <v>75</v>
      </c>
      <c r="F239" s="79" t="s">
        <v>76</v>
      </c>
      <c r="G239" s="168">
        <v>56321740</v>
      </c>
      <c r="H239" s="169">
        <f t="shared" ref="H239" si="528">IFERROR(G239/G245,"-")</f>
        <v>1.4911969227577341E-2</v>
      </c>
      <c r="I239" s="170">
        <v>85</v>
      </c>
      <c r="J239" s="10">
        <f t="shared" ref="J239" si="529">IFERROR(I239/D235,"-")</f>
        <v>3.7515999470362359E-3</v>
      </c>
      <c r="K239" s="46">
        <f t="shared" si="449"/>
        <v>662608.70588235289</v>
      </c>
      <c r="L239" s="17"/>
      <c r="N239" s="240"/>
      <c r="O239" s="240"/>
      <c r="P239" s="238"/>
      <c r="Q239" s="112" t="s">
        <v>75</v>
      </c>
      <c r="R239" s="61" t="s">
        <v>76</v>
      </c>
      <c r="S239" s="67">
        <v>30599628</v>
      </c>
      <c r="T239" s="12">
        <v>8.6611225830017825E-3</v>
      </c>
      <c r="U239" s="44">
        <v>76</v>
      </c>
      <c r="V239" s="12">
        <v>3.4892796473991092E-3</v>
      </c>
      <c r="W239" s="44">
        <v>402626.68421052629</v>
      </c>
      <c r="X239" s="17"/>
    </row>
    <row r="240" spans="2:24" ht="13.5" customHeight="1">
      <c r="B240" s="240"/>
      <c r="C240" s="240"/>
      <c r="D240" s="238"/>
      <c r="E240" s="113" t="s">
        <v>77</v>
      </c>
      <c r="F240" s="79" t="s">
        <v>78</v>
      </c>
      <c r="G240" s="168">
        <v>140821261</v>
      </c>
      <c r="H240" s="169">
        <f t="shared" ref="H240" si="530">IFERROR(G240/G245,"-")</f>
        <v>3.7284400492964838E-2</v>
      </c>
      <c r="I240" s="170">
        <v>555</v>
      </c>
      <c r="J240" s="10">
        <f t="shared" ref="J240" si="531">IFERROR(I240/D235,"-")</f>
        <v>2.4495740830648365E-2</v>
      </c>
      <c r="K240" s="46">
        <f t="shared" si="449"/>
        <v>253732.00180180182</v>
      </c>
      <c r="L240" s="17"/>
      <c r="N240" s="240"/>
      <c r="O240" s="240"/>
      <c r="P240" s="238"/>
      <c r="Q240" s="112" t="s">
        <v>77</v>
      </c>
      <c r="R240" s="61" t="s">
        <v>78</v>
      </c>
      <c r="S240" s="67">
        <v>143959081</v>
      </c>
      <c r="T240" s="12">
        <v>4.0747137431778019E-2</v>
      </c>
      <c r="U240" s="44">
        <v>555</v>
      </c>
      <c r="V240" s="12">
        <v>2.5480923740875076E-2</v>
      </c>
      <c r="W240" s="44">
        <v>259385.73153153152</v>
      </c>
      <c r="X240" s="17"/>
    </row>
    <row r="241" spans="2:24" ht="13.5" customHeight="1">
      <c r="B241" s="240"/>
      <c r="C241" s="240"/>
      <c r="D241" s="238"/>
      <c r="E241" s="113" t="s">
        <v>79</v>
      </c>
      <c r="F241" s="79" t="s">
        <v>80</v>
      </c>
      <c r="G241" s="168">
        <v>752509987</v>
      </c>
      <c r="H241" s="169">
        <f t="shared" ref="H241" si="532">IFERROR(G241/G245,"-")</f>
        <v>0.19923755497590495</v>
      </c>
      <c r="I241" s="170">
        <v>4468</v>
      </c>
      <c r="J241" s="10">
        <f t="shared" ref="J241" si="533">IFERROR(I241/D235,"-")</f>
        <v>0.19720174780421063</v>
      </c>
      <c r="K241" s="46">
        <f t="shared" si="449"/>
        <v>168422.1098925694</v>
      </c>
      <c r="L241" s="17"/>
      <c r="N241" s="240"/>
      <c r="O241" s="240"/>
      <c r="P241" s="238"/>
      <c r="Q241" s="112" t="s">
        <v>79</v>
      </c>
      <c r="R241" s="61" t="s">
        <v>80</v>
      </c>
      <c r="S241" s="67">
        <v>718470522</v>
      </c>
      <c r="T241" s="12">
        <v>0.20336068344736999</v>
      </c>
      <c r="U241" s="44">
        <v>4425</v>
      </c>
      <c r="V241" s="12">
        <v>0.20315871631238236</v>
      </c>
      <c r="W241" s="44">
        <v>162366.21966101695</v>
      </c>
      <c r="X241" s="17"/>
    </row>
    <row r="242" spans="2:24" ht="13.5" customHeight="1">
      <c r="B242" s="240"/>
      <c r="C242" s="240"/>
      <c r="D242" s="238"/>
      <c r="E242" s="113" t="s">
        <v>81</v>
      </c>
      <c r="F242" s="79" t="s">
        <v>82</v>
      </c>
      <c r="G242" s="168">
        <v>13941707</v>
      </c>
      <c r="H242" s="169">
        <f t="shared" ref="H242" si="534">IFERROR(G242/G245,"-")</f>
        <v>3.6912621265589385E-3</v>
      </c>
      <c r="I242" s="170">
        <v>699</v>
      </c>
      <c r="J242" s="10">
        <f t="shared" ref="J242" si="535">IFERROR(I242/D235,"-")</f>
        <v>3.0851392505627399E-2</v>
      </c>
      <c r="K242" s="46">
        <f t="shared" si="449"/>
        <v>19945.217453505007</v>
      </c>
      <c r="L242" s="17"/>
      <c r="N242" s="240"/>
      <c r="O242" s="240"/>
      <c r="P242" s="238"/>
      <c r="Q242" s="112" t="s">
        <v>81</v>
      </c>
      <c r="R242" s="61" t="s">
        <v>82</v>
      </c>
      <c r="S242" s="67">
        <v>13055397</v>
      </c>
      <c r="T242" s="12">
        <v>3.6952865501094887E-3</v>
      </c>
      <c r="U242" s="44">
        <v>667</v>
      </c>
      <c r="V242" s="12">
        <v>3.0623020063357972E-2</v>
      </c>
      <c r="W242" s="44">
        <v>19573.308845577212</v>
      </c>
      <c r="X242" s="17"/>
    </row>
    <row r="243" spans="2:24" ht="13.5" customHeight="1">
      <c r="B243" s="240"/>
      <c r="C243" s="240"/>
      <c r="D243" s="238"/>
      <c r="E243" s="113" t="s">
        <v>83</v>
      </c>
      <c r="F243" s="79" t="s">
        <v>84</v>
      </c>
      <c r="G243" s="168">
        <v>99990672</v>
      </c>
      <c r="H243" s="169">
        <f t="shared" ref="H243" si="536">IFERROR(G243/G245,"-")</f>
        <v>2.6473930384764026E-2</v>
      </c>
      <c r="I243" s="170">
        <v>2509</v>
      </c>
      <c r="J243" s="10">
        <f t="shared" ref="J243" si="537">IFERROR(I243/D235,"-")</f>
        <v>0.11073840314251666</v>
      </c>
      <c r="K243" s="46">
        <f t="shared" si="449"/>
        <v>39852.79872459147</v>
      </c>
      <c r="L243" s="17"/>
      <c r="N243" s="240"/>
      <c r="O243" s="240"/>
      <c r="P243" s="238"/>
      <c r="Q243" s="112" t="s">
        <v>83</v>
      </c>
      <c r="R243" s="61" t="s">
        <v>84</v>
      </c>
      <c r="S243" s="67">
        <v>103222850</v>
      </c>
      <c r="T243" s="12">
        <v>2.921688319925999E-2</v>
      </c>
      <c r="U243" s="44">
        <v>2343</v>
      </c>
      <c r="V243" s="12">
        <v>0.10757081860336991</v>
      </c>
      <c r="W243" s="44">
        <v>44055.847204438753</v>
      </c>
      <c r="X243" s="17"/>
    </row>
    <row r="244" spans="2:24" ht="13.5" customHeight="1">
      <c r="B244" s="240"/>
      <c r="C244" s="240"/>
      <c r="D244" s="238"/>
      <c r="E244" s="114" t="s">
        <v>85</v>
      </c>
      <c r="F244" s="80" t="s">
        <v>86</v>
      </c>
      <c r="G244" s="171">
        <v>848679748</v>
      </c>
      <c r="H244" s="172">
        <f t="shared" ref="H244" si="538">IFERROR(G244/G245,"-")</f>
        <v>0.22469984567671547</v>
      </c>
      <c r="I244" s="173">
        <v>2471</v>
      </c>
      <c r="J244" s="11">
        <f t="shared" ref="J244" si="539">IFERROR(I244/D235,"-")</f>
        <v>0.10906121728384163</v>
      </c>
      <c r="K244" s="47">
        <f t="shared" si="449"/>
        <v>343455.98866855522</v>
      </c>
      <c r="L244" s="17"/>
      <c r="N244" s="240"/>
      <c r="O244" s="240"/>
      <c r="P244" s="238"/>
      <c r="Q244" s="112" t="s">
        <v>85</v>
      </c>
      <c r="R244" s="61" t="s">
        <v>86</v>
      </c>
      <c r="S244" s="67">
        <v>873774487</v>
      </c>
      <c r="T244" s="12">
        <v>0.24731895243322882</v>
      </c>
      <c r="U244" s="44">
        <v>2352</v>
      </c>
      <c r="V244" s="12">
        <v>0.10798402277214085</v>
      </c>
      <c r="W244" s="44">
        <v>371502.7580782313</v>
      </c>
      <c r="X244" s="17"/>
    </row>
    <row r="245" spans="2:24" ht="13.5" customHeight="1">
      <c r="B245" s="201"/>
      <c r="C245" s="201"/>
      <c r="D245" s="239"/>
      <c r="E245" s="115" t="s">
        <v>115</v>
      </c>
      <c r="F245" s="116"/>
      <c r="G245" s="174">
        <f>SUM(G235:G244)</f>
        <v>3776948513</v>
      </c>
      <c r="H245" s="175" t="s">
        <v>131</v>
      </c>
      <c r="I245" s="176">
        <v>17772</v>
      </c>
      <c r="J245" s="12">
        <f t="shared" ref="J245" si="540">IFERROR(I245/D235,"-")</f>
        <v>0.78439334422032925</v>
      </c>
      <c r="K245" s="48">
        <f t="shared" si="449"/>
        <v>212522.42364393428</v>
      </c>
      <c r="L245" s="17"/>
      <c r="N245" s="201"/>
      <c r="O245" s="201"/>
      <c r="P245" s="239"/>
      <c r="Q245" s="117" t="s">
        <v>115</v>
      </c>
      <c r="R245" s="117"/>
      <c r="S245" s="67">
        <v>3532986366</v>
      </c>
      <c r="T245" s="12" t="s">
        <v>131</v>
      </c>
      <c r="U245" s="44">
        <v>17210</v>
      </c>
      <c r="V245" s="12">
        <v>0.79013819383866668</v>
      </c>
      <c r="W245" s="44">
        <v>205286.83126089483</v>
      </c>
      <c r="X245" s="17"/>
    </row>
    <row r="246" spans="2:24" ht="13.5" customHeight="1">
      <c r="B246" s="200">
        <v>23</v>
      </c>
      <c r="C246" s="200" t="s">
        <v>108</v>
      </c>
      <c r="D246" s="237">
        <f>VLOOKUP(C246,市区町村別_生活習慣病の状況!$C$5:$D$78,2,FALSE)</f>
        <v>34470</v>
      </c>
      <c r="E246" s="111" t="s">
        <v>67</v>
      </c>
      <c r="F246" s="77" t="s">
        <v>68</v>
      </c>
      <c r="G246" s="165">
        <v>977075765</v>
      </c>
      <c r="H246" s="166">
        <f t="shared" ref="H246" si="541">IFERROR(G246/G256,"-")</f>
        <v>0.17165483074616883</v>
      </c>
      <c r="I246" s="167">
        <v>17980</v>
      </c>
      <c r="J246" s="9">
        <f t="shared" ref="J246" si="542">IFERROR(I246/D246,"-")</f>
        <v>0.52161299680881923</v>
      </c>
      <c r="K246" s="45">
        <f t="shared" si="449"/>
        <v>54342.367352614019</v>
      </c>
      <c r="L246" s="17"/>
      <c r="N246" s="200">
        <v>23</v>
      </c>
      <c r="O246" s="200" t="s">
        <v>108</v>
      </c>
      <c r="P246" s="237">
        <v>33821</v>
      </c>
      <c r="Q246" s="112" t="s">
        <v>67</v>
      </c>
      <c r="R246" s="61" t="s">
        <v>68</v>
      </c>
      <c r="S246" s="67">
        <v>931514297</v>
      </c>
      <c r="T246" s="12">
        <v>0.17725603149940711</v>
      </c>
      <c r="U246" s="44">
        <v>17133</v>
      </c>
      <c r="V246" s="12">
        <v>0.50657875284586495</v>
      </c>
      <c r="W246" s="44">
        <v>54369.596509659721</v>
      </c>
      <c r="X246" s="17"/>
    </row>
    <row r="247" spans="2:24" ht="13.5" customHeight="1">
      <c r="B247" s="240"/>
      <c r="C247" s="240"/>
      <c r="D247" s="238"/>
      <c r="E247" s="113" t="s">
        <v>69</v>
      </c>
      <c r="F247" s="78" t="s">
        <v>70</v>
      </c>
      <c r="G247" s="168">
        <v>536289200</v>
      </c>
      <c r="H247" s="169">
        <f t="shared" ref="H247" si="543">IFERROR(G247/G256,"-")</f>
        <v>9.42164724114289E-2</v>
      </c>
      <c r="I247" s="170">
        <v>15517</v>
      </c>
      <c r="J247" s="10">
        <f t="shared" ref="J247" si="544">IFERROR(I247/D246,"-")</f>
        <v>0.45015955903684363</v>
      </c>
      <c r="K247" s="46">
        <f t="shared" si="449"/>
        <v>34561.397177289422</v>
      </c>
      <c r="L247" s="17"/>
      <c r="N247" s="240"/>
      <c r="O247" s="240"/>
      <c r="P247" s="238"/>
      <c r="Q247" s="112" t="s">
        <v>69</v>
      </c>
      <c r="R247" s="61" t="s">
        <v>70</v>
      </c>
      <c r="S247" s="67">
        <v>452958275</v>
      </c>
      <c r="T247" s="12">
        <v>8.6192543173942412E-2</v>
      </c>
      <c r="U247" s="44">
        <v>14649</v>
      </c>
      <c r="V247" s="12">
        <v>0.433133260400343</v>
      </c>
      <c r="W247" s="44">
        <v>30920.764215987438</v>
      </c>
      <c r="X247" s="17"/>
    </row>
    <row r="248" spans="2:24" ht="13.5" customHeight="1">
      <c r="B248" s="240"/>
      <c r="C248" s="240"/>
      <c r="D248" s="238"/>
      <c r="E248" s="113" t="s">
        <v>71</v>
      </c>
      <c r="F248" s="79" t="s">
        <v>72</v>
      </c>
      <c r="G248" s="168">
        <v>876582085</v>
      </c>
      <c r="H248" s="169">
        <f t="shared" ref="H248" si="545">IFERROR(G248/G256,"-")</f>
        <v>0.15399987884849317</v>
      </c>
      <c r="I248" s="170">
        <v>22240</v>
      </c>
      <c r="J248" s="10">
        <f t="shared" ref="J248" si="546">IFERROR(I248/D246,"-")</f>
        <v>0.64519872352770524</v>
      </c>
      <c r="K248" s="46">
        <f t="shared" si="449"/>
        <v>39414.662095323743</v>
      </c>
      <c r="L248" s="17"/>
      <c r="N248" s="240"/>
      <c r="O248" s="240"/>
      <c r="P248" s="238"/>
      <c r="Q248" s="112" t="s">
        <v>71</v>
      </c>
      <c r="R248" s="61" t="s">
        <v>72</v>
      </c>
      <c r="S248" s="67">
        <v>712631710</v>
      </c>
      <c r="T248" s="12">
        <v>0.13560529263163457</v>
      </c>
      <c r="U248" s="44">
        <v>21806</v>
      </c>
      <c r="V248" s="12">
        <v>0.64474734632329023</v>
      </c>
      <c r="W248" s="44">
        <v>32680.533339447858</v>
      </c>
      <c r="X248" s="17"/>
    </row>
    <row r="249" spans="2:24" ht="13.5" customHeight="1">
      <c r="B249" s="240"/>
      <c r="C249" s="240"/>
      <c r="D249" s="238"/>
      <c r="E249" s="113" t="s">
        <v>73</v>
      </c>
      <c r="F249" s="79" t="s">
        <v>74</v>
      </c>
      <c r="G249" s="168">
        <v>543871497</v>
      </c>
      <c r="H249" s="169">
        <f t="shared" ref="H249" si="547">IFERROR(G249/G256,"-")</f>
        <v>9.5548547113130447E-2</v>
      </c>
      <c r="I249" s="170">
        <v>8574</v>
      </c>
      <c r="J249" s="10">
        <f t="shared" ref="J249" si="548">IFERROR(I249/D246,"-")</f>
        <v>0.24873803307223671</v>
      </c>
      <c r="K249" s="46">
        <f t="shared" si="449"/>
        <v>63432.64485654304</v>
      </c>
      <c r="L249" s="17"/>
      <c r="N249" s="240"/>
      <c r="O249" s="240"/>
      <c r="P249" s="238"/>
      <c r="Q249" s="112" t="s">
        <v>73</v>
      </c>
      <c r="R249" s="61" t="s">
        <v>74</v>
      </c>
      <c r="S249" s="67">
        <v>517019328</v>
      </c>
      <c r="T249" s="12">
        <v>9.8382595505960652E-2</v>
      </c>
      <c r="U249" s="44">
        <v>7894</v>
      </c>
      <c r="V249" s="12">
        <v>0.23340528074273381</v>
      </c>
      <c r="W249" s="44">
        <v>65495.227767925004</v>
      </c>
      <c r="X249" s="17"/>
    </row>
    <row r="250" spans="2:24" ht="13.5" customHeight="1">
      <c r="B250" s="240"/>
      <c r="C250" s="240"/>
      <c r="D250" s="238"/>
      <c r="E250" s="113" t="s">
        <v>75</v>
      </c>
      <c r="F250" s="79" t="s">
        <v>76</v>
      </c>
      <c r="G250" s="168">
        <v>81423267</v>
      </c>
      <c r="H250" s="169">
        <f t="shared" ref="H250" si="549">IFERROR(G250/G256,"-")</f>
        <v>1.430461957644105E-2</v>
      </c>
      <c r="I250" s="170">
        <v>125</v>
      </c>
      <c r="J250" s="10">
        <f t="shared" ref="J250" si="550">IFERROR(I250/D246,"-")</f>
        <v>3.6263417464461852E-3</v>
      </c>
      <c r="K250" s="46">
        <f t="shared" si="449"/>
        <v>651386.13600000006</v>
      </c>
      <c r="L250" s="17"/>
      <c r="N250" s="240"/>
      <c r="O250" s="240"/>
      <c r="P250" s="238"/>
      <c r="Q250" s="112" t="s">
        <v>75</v>
      </c>
      <c r="R250" s="61" t="s">
        <v>76</v>
      </c>
      <c r="S250" s="67">
        <v>68685620</v>
      </c>
      <c r="T250" s="12">
        <v>1.30700521306935E-2</v>
      </c>
      <c r="U250" s="44">
        <v>103</v>
      </c>
      <c r="V250" s="12">
        <v>3.0454451376363796E-3</v>
      </c>
      <c r="W250" s="44">
        <v>666850.67961165053</v>
      </c>
      <c r="X250" s="17"/>
    </row>
    <row r="251" spans="2:24" ht="13.5" customHeight="1">
      <c r="B251" s="240"/>
      <c r="C251" s="240"/>
      <c r="D251" s="238"/>
      <c r="E251" s="113" t="s">
        <v>77</v>
      </c>
      <c r="F251" s="79" t="s">
        <v>78</v>
      </c>
      <c r="G251" s="168">
        <v>202421111</v>
      </c>
      <c r="H251" s="169">
        <f t="shared" ref="H251" si="551">IFERROR(G251/G256,"-")</f>
        <v>3.5561788341108284E-2</v>
      </c>
      <c r="I251" s="170">
        <v>1079</v>
      </c>
      <c r="J251" s="10">
        <f t="shared" ref="J251" si="552">IFERROR(I251/D246,"-")</f>
        <v>3.1302581955323469E-2</v>
      </c>
      <c r="K251" s="46">
        <f t="shared" si="449"/>
        <v>187600.65894346617</v>
      </c>
      <c r="L251" s="17"/>
      <c r="N251" s="240"/>
      <c r="O251" s="240"/>
      <c r="P251" s="238"/>
      <c r="Q251" s="112" t="s">
        <v>77</v>
      </c>
      <c r="R251" s="61" t="s">
        <v>78</v>
      </c>
      <c r="S251" s="67">
        <v>196970823</v>
      </c>
      <c r="T251" s="12">
        <v>3.7481192203486002E-2</v>
      </c>
      <c r="U251" s="44">
        <v>1095</v>
      </c>
      <c r="V251" s="12">
        <v>3.2376334230212002E-2</v>
      </c>
      <c r="W251" s="44">
        <v>179882.03013698632</v>
      </c>
      <c r="X251" s="17"/>
    </row>
    <row r="252" spans="2:24" ht="13.5" customHeight="1">
      <c r="B252" s="240"/>
      <c r="C252" s="240"/>
      <c r="D252" s="238"/>
      <c r="E252" s="113" t="s">
        <v>79</v>
      </c>
      <c r="F252" s="79" t="s">
        <v>80</v>
      </c>
      <c r="G252" s="168">
        <v>852113833</v>
      </c>
      <c r="H252" s="169">
        <f t="shared" ref="H252" si="553">IFERROR(G252/G256,"-")</f>
        <v>0.14970124223691514</v>
      </c>
      <c r="I252" s="170">
        <v>7461</v>
      </c>
      <c r="J252" s="10">
        <f t="shared" ref="J252" si="554">IFERROR(I252/D246,"-")</f>
        <v>0.21644908616187988</v>
      </c>
      <c r="K252" s="46">
        <f t="shared" si="449"/>
        <v>114209.06487066078</v>
      </c>
      <c r="L252" s="17"/>
      <c r="N252" s="240"/>
      <c r="O252" s="240"/>
      <c r="P252" s="238"/>
      <c r="Q252" s="112" t="s">
        <v>79</v>
      </c>
      <c r="R252" s="61" t="s">
        <v>80</v>
      </c>
      <c r="S252" s="67">
        <v>727702386</v>
      </c>
      <c r="T252" s="12">
        <v>0.13847306205651261</v>
      </c>
      <c r="U252" s="44">
        <v>7373</v>
      </c>
      <c r="V252" s="12">
        <v>0.21800065048342745</v>
      </c>
      <c r="W252" s="44">
        <v>98698.275600162757</v>
      </c>
      <c r="X252" s="17"/>
    </row>
    <row r="253" spans="2:24" ht="13.5" customHeight="1">
      <c r="B253" s="240"/>
      <c r="C253" s="240"/>
      <c r="D253" s="238"/>
      <c r="E253" s="113" t="s">
        <v>81</v>
      </c>
      <c r="F253" s="79" t="s">
        <v>82</v>
      </c>
      <c r="G253" s="168">
        <v>7005221</v>
      </c>
      <c r="H253" s="169">
        <f t="shared" ref="H253" si="555">IFERROR(G253/G256,"-")</f>
        <v>1.2306927140849795E-3</v>
      </c>
      <c r="I253" s="170">
        <v>442</v>
      </c>
      <c r="J253" s="10">
        <f t="shared" ref="J253" si="556">IFERROR(I253/D246,"-")</f>
        <v>1.2822744415433711E-2</v>
      </c>
      <c r="K253" s="46">
        <f t="shared" si="449"/>
        <v>15848.91628959276</v>
      </c>
      <c r="L253" s="17"/>
      <c r="N253" s="240"/>
      <c r="O253" s="240"/>
      <c r="P253" s="238"/>
      <c r="Q253" s="112" t="s">
        <v>81</v>
      </c>
      <c r="R253" s="61" t="s">
        <v>82</v>
      </c>
      <c r="S253" s="67">
        <v>6372151</v>
      </c>
      <c r="T253" s="12">
        <v>1.2125441359436039E-3</v>
      </c>
      <c r="U253" s="44">
        <v>415</v>
      </c>
      <c r="V253" s="12">
        <v>1.2270482836107743E-2</v>
      </c>
      <c r="W253" s="44">
        <v>15354.580722891566</v>
      </c>
      <c r="X253" s="17"/>
    </row>
    <row r="254" spans="2:24" ht="13.5" customHeight="1">
      <c r="B254" s="240"/>
      <c r="C254" s="240"/>
      <c r="D254" s="238"/>
      <c r="E254" s="113" t="s">
        <v>83</v>
      </c>
      <c r="F254" s="79" t="s">
        <v>84</v>
      </c>
      <c r="G254" s="168">
        <v>119556510</v>
      </c>
      <c r="H254" s="169">
        <f t="shared" ref="H254" si="557">IFERROR(G254/G256,"-")</f>
        <v>2.1003952020703986E-2</v>
      </c>
      <c r="I254" s="170">
        <v>4138</v>
      </c>
      <c r="J254" s="10">
        <f t="shared" ref="J254" si="558">IFERROR(I254/D246,"-")</f>
        <v>0.12004641717435451</v>
      </c>
      <c r="K254" s="46">
        <f t="shared" si="449"/>
        <v>28892.341710971483</v>
      </c>
      <c r="L254" s="17"/>
      <c r="N254" s="240"/>
      <c r="O254" s="240"/>
      <c r="P254" s="238"/>
      <c r="Q254" s="112" t="s">
        <v>83</v>
      </c>
      <c r="R254" s="61" t="s">
        <v>84</v>
      </c>
      <c r="S254" s="67">
        <v>172159349</v>
      </c>
      <c r="T254" s="12">
        <v>3.2759865401466214E-2</v>
      </c>
      <c r="U254" s="44">
        <v>4012</v>
      </c>
      <c r="V254" s="12">
        <v>0.11862452322521511</v>
      </c>
      <c r="W254" s="44">
        <v>42911.103938185443</v>
      </c>
      <c r="X254" s="17"/>
    </row>
    <row r="255" spans="2:24" ht="13.5" customHeight="1">
      <c r="B255" s="240"/>
      <c r="C255" s="240"/>
      <c r="D255" s="238"/>
      <c r="E255" s="114" t="s">
        <v>85</v>
      </c>
      <c r="F255" s="80" t="s">
        <v>86</v>
      </c>
      <c r="G255" s="171">
        <v>1495757450</v>
      </c>
      <c r="H255" s="172">
        <f t="shared" ref="H255" si="559">IFERROR(G255/G256,"-")</f>
        <v>0.26277797599152519</v>
      </c>
      <c r="I255" s="173">
        <v>4070</v>
      </c>
      <c r="J255" s="11">
        <f t="shared" ref="J255" si="560">IFERROR(I255/D246,"-")</f>
        <v>0.11807368726428778</v>
      </c>
      <c r="K255" s="47">
        <f t="shared" si="449"/>
        <v>367507.97297297296</v>
      </c>
      <c r="L255" s="17"/>
      <c r="N255" s="240"/>
      <c r="O255" s="240"/>
      <c r="P255" s="238"/>
      <c r="Q255" s="112" t="s">
        <v>85</v>
      </c>
      <c r="R255" s="61" t="s">
        <v>86</v>
      </c>
      <c r="S255" s="67">
        <v>1469177036</v>
      </c>
      <c r="T255" s="12">
        <v>0.27956682126095334</v>
      </c>
      <c r="U255" s="44">
        <v>3658</v>
      </c>
      <c r="V255" s="12">
        <v>0.10815765352887259</v>
      </c>
      <c r="W255" s="44">
        <v>401633.96282121376</v>
      </c>
      <c r="X255" s="17"/>
    </row>
    <row r="256" spans="2:24" ht="13.5" customHeight="1">
      <c r="B256" s="201"/>
      <c r="C256" s="201"/>
      <c r="D256" s="239"/>
      <c r="E256" s="115" t="s">
        <v>115</v>
      </c>
      <c r="F256" s="116"/>
      <c r="G256" s="174">
        <f>SUM(G246:G255)</f>
        <v>5692095939</v>
      </c>
      <c r="H256" s="175" t="s">
        <v>131</v>
      </c>
      <c r="I256" s="176">
        <v>27656</v>
      </c>
      <c r="J256" s="12">
        <f t="shared" ref="J256" si="561">IFERROR(I256/D246,"-")</f>
        <v>0.80232085871772552</v>
      </c>
      <c r="K256" s="48">
        <f t="shared" si="449"/>
        <v>205817.75885883713</v>
      </c>
      <c r="L256" s="17"/>
      <c r="N256" s="201"/>
      <c r="O256" s="201"/>
      <c r="P256" s="239"/>
      <c r="Q256" s="117" t="s">
        <v>115</v>
      </c>
      <c r="R256" s="117"/>
      <c r="S256" s="67">
        <v>5255190975</v>
      </c>
      <c r="T256" s="12" t="s">
        <v>131</v>
      </c>
      <c r="U256" s="44">
        <v>27174</v>
      </c>
      <c r="V256" s="12">
        <v>0.80346530262263094</v>
      </c>
      <c r="W256" s="44">
        <v>193390.40903069111</v>
      </c>
      <c r="X256" s="17"/>
    </row>
    <row r="257" spans="2:24" ht="13.5" customHeight="1">
      <c r="B257" s="200">
        <v>24</v>
      </c>
      <c r="C257" s="200" t="s">
        <v>109</v>
      </c>
      <c r="D257" s="237">
        <f>VLOOKUP(C257,市区町村別_生活習慣病の状況!$C$5:$D$78,2,FALSE)</f>
        <v>16091</v>
      </c>
      <c r="E257" s="111" t="s">
        <v>67</v>
      </c>
      <c r="F257" s="77" t="s">
        <v>68</v>
      </c>
      <c r="G257" s="165">
        <v>422942039</v>
      </c>
      <c r="H257" s="166">
        <f t="shared" ref="H257" si="562">IFERROR(G257/G267,"-")</f>
        <v>0.18452825187170471</v>
      </c>
      <c r="I257" s="167">
        <v>8274</v>
      </c>
      <c r="J257" s="9">
        <f t="shared" ref="J257" si="563">IFERROR(I257/D257,"-")</f>
        <v>0.51420048474302404</v>
      </c>
      <c r="K257" s="45">
        <f t="shared" si="449"/>
        <v>51116.997703649991</v>
      </c>
      <c r="L257" s="17"/>
      <c r="N257" s="200">
        <v>24</v>
      </c>
      <c r="O257" s="200" t="s">
        <v>109</v>
      </c>
      <c r="P257" s="237">
        <v>15444</v>
      </c>
      <c r="Q257" s="112" t="s">
        <v>67</v>
      </c>
      <c r="R257" s="61" t="s">
        <v>68</v>
      </c>
      <c r="S257" s="67">
        <v>394309711</v>
      </c>
      <c r="T257" s="12">
        <v>0.17951182963406101</v>
      </c>
      <c r="U257" s="44">
        <v>7864</v>
      </c>
      <c r="V257" s="12">
        <v>0.50919450919450915</v>
      </c>
      <c r="W257" s="44">
        <v>50141.112792472028</v>
      </c>
      <c r="X257" s="17"/>
    </row>
    <row r="258" spans="2:24" ht="13.5" customHeight="1">
      <c r="B258" s="240"/>
      <c r="C258" s="240"/>
      <c r="D258" s="238"/>
      <c r="E258" s="113" t="s">
        <v>69</v>
      </c>
      <c r="F258" s="78" t="s">
        <v>70</v>
      </c>
      <c r="G258" s="168">
        <v>208591640</v>
      </c>
      <c r="H258" s="169">
        <f t="shared" ref="H258" si="564">IFERROR(G258/G267,"-")</f>
        <v>9.1007861917107635E-2</v>
      </c>
      <c r="I258" s="170">
        <v>6919</v>
      </c>
      <c r="J258" s="10">
        <f t="shared" ref="J258" si="565">IFERROR(I258/D257,"-")</f>
        <v>0.42999192094959915</v>
      </c>
      <c r="K258" s="46">
        <f t="shared" si="449"/>
        <v>30147.657175892469</v>
      </c>
      <c r="L258" s="17"/>
      <c r="N258" s="240"/>
      <c r="O258" s="240"/>
      <c r="P258" s="238"/>
      <c r="Q258" s="112" t="s">
        <v>69</v>
      </c>
      <c r="R258" s="61" t="s">
        <v>70</v>
      </c>
      <c r="S258" s="67">
        <v>199054045</v>
      </c>
      <c r="T258" s="12">
        <v>9.0620532077158783E-2</v>
      </c>
      <c r="U258" s="44">
        <v>6401</v>
      </c>
      <c r="V258" s="12">
        <v>0.41446516446516446</v>
      </c>
      <c r="W258" s="44">
        <v>31097.335572566786</v>
      </c>
      <c r="X258" s="17"/>
    </row>
    <row r="259" spans="2:24" ht="13.5" customHeight="1">
      <c r="B259" s="240"/>
      <c r="C259" s="240"/>
      <c r="D259" s="238"/>
      <c r="E259" s="113" t="s">
        <v>71</v>
      </c>
      <c r="F259" s="79" t="s">
        <v>72</v>
      </c>
      <c r="G259" s="168">
        <v>327496746</v>
      </c>
      <c r="H259" s="169">
        <f t="shared" ref="H259" si="566">IFERROR(G259/G267,"-")</f>
        <v>0.14288577738911334</v>
      </c>
      <c r="I259" s="170">
        <v>9373</v>
      </c>
      <c r="J259" s="10">
        <f t="shared" ref="J259" si="567">IFERROR(I259/D257,"-")</f>
        <v>0.58249953390093845</v>
      </c>
      <c r="K259" s="46">
        <f t="shared" si="449"/>
        <v>34940.440200576122</v>
      </c>
      <c r="L259" s="17"/>
      <c r="N259" s="240"/>
      <c r="O259" s="240"/>
      <c r="P259" s="238"/>
      <c r="Q259" s="112" t="s">
        <v>71</v>
      </c>
      <c r="R259" s="61" t="s">
        <v>72</v>
      </c>
      <c r="S259" s="67">
        <v>268930536</v>
      </c>
      <c r="T259" s="12">
        <v>0.12243221816525007</v>
      </c>
      <c r="U259" s="44">
        <v>9034</v>
      </c>
      <c r="V259" s="12">
        <v>0.58495208495208495</v>
      </c>
      <c r="W259" s="44">
        <v>29768.711091432368</v>
      </c>
      <c r="X259" s="17"/>
    </row>
    <row r="260" spans="2:24" ht="13.5" customHeight="1">
      <c r="B260" s="240"/>
      <c r="C260" s="240"/>
      <c r="D260" s="238"/>
      <c r="E260" s="113" t="s">
        <v>73</v>
      </c>
      <c r="F260" s="79" t="s">
        <v>74</v>
      </c>
      <c r="G260" s="168">
        <v>261048241</v>
      </c>
      <c r="H260" s="169">
        <f t="shared" ref="H260" si="568">IFERROR(G260/G267,"-")</f>
        <v>0.11389450828725368</v>
      </c>
      <c r="I260" s="170">
        <v>3742</v>
      </c>
      <c r="J260" s="10">
        <f t="shared" ref="J260" si="569">IFERROR(I260/D257,"-")</f>
        <v>0.23255235846125163</v>
      </c>
      <c r="K260" s="46">
        <f t="shared" si="449"/>
        <v>69761.689203634422</v>
      </c>
      <c r="L260" s="17"/>
      <c r="N260" s="240"/>
      <c r="O260" s="240"/>
      <c r="P260" s="238"/>
      <c r="Q260" s="112" t="s">
        <v>73</v>
      </c>
      <c r="R260" s="61" t="s">
        <v>74</v>
      </c>
      <c r="S260" s="67">
        <v>256282859</v>
      </c>
      <c r="T260" s="12">
        <v>0.11667428835638816</v>
      </c>
      <c r="U260" s="44">
        <v>3620</v>
      </c>
      <c r="V260" s="12">
        <v>0.23439523439523441</v>
      </c>
      <c r="W260" s="44">
        <v>70796.369889502763</v>
      </c>
      <c r="X260" s="17"/>
    </row>
    <row r="261" spans="2:24" ht="13.5" customHeight="1">
      <c r="B261" s="240"/>
      <c r="C261" s="240"/>
      <c r="D261" s="238"/>
      <c r="E261" s="113" t="s">
        <v>75</v>
      </c>
      <c r="F261" s="79" t="s">
        <v>76</v>
      </c>
      <c r="G261" s="168">
        <v>35671379</v>
      </c>
      <c r="H261" s="169">
        <f t="shared" ref="H261" si="570">IFERROR(G261/G267,"-")</f>
        <v>1.5563307975452962E-2</v>
      </c>
      <c r="I261" s="170">
        <v>42</v>
      </c>
      <c r="J261" s="10">
        <f t="shared" ref="J261" si="571">IFERROR(I261/D257,"-")</f>
        <v>2.6101547448884469E-3</v>
      </c>
      <c r="K261" s="46">
        <f t="shared" ref="K261:K324" si="572">IFERROR(G261/I261,"-")</f>
        <v>849318.54761904757</v>
      </c>
      <c r="L261" s="17"/>
      <c r="N261" s="240"/>
      <c r="O261" s="240"/>
      <c r="P261" s="238"/>
      <c r="Q261" s="112" t="s">
        <v>75</v>
      </c>
      <c r="R261" s="61" t="s">
        <v>76</v>
      </c>
      <c r="S261" s="67">
        <v>13405031</v>
      </c>
      <c r="T261" s="12">
        <v>6.1027196997217913E-3</v>
      </c>
      <c r="U261" s="44">
        <v>62</v>
      </c>
      <c r="V261" s="12">
        <v>4.0145040145040146E-3</v>
      </c>
      <c r="W261" s="44">
        <v>216210.17741935485</v>
      </c>
      <c r="X261" s="17"/>
    </row>
    <row r="262" spans="2:24" ht="13.5" customHeight="1">
      <c r="B262" s="240"/>
      <c r="C262" s="240"/>
      <c r="D262" s="238"/>
      <c r="E262" s="113" t="s">
        <v>77</v>
      </c>
      <c r="F262" s="79" t="s">
        <v>78</v>
      </c>
      <c r="G262" s="168">
        <v>73125350</v>
      </c>
      <c r="H262" s="169">
        <f t="shared" ref="H262" si="573">IFERROR(G262/G267,"-")</f>
        <v>3.1904355109534432E-2</v>
      </c>
      <c r="I262" s="170">
        <v>482</v>
      </c>
      <c r="J262" s="10">
        <f t="shared" ref="J262" si="574">IFERROR(I262/D257,"-")</f>
        <v>2.9954633024672175E-2</v>
      </c>
      <c r="K262" s="46">
        <f t="shared" si="572"/>
        <v>151712.34439834024</v>
      </c>
      <c r="L262" s="17"/>
      <c r="N262" s="240"/>
      <c r="O262" s="240"/>
      <c r="P262" s="238"/>
      <c r="Q262" s="112" t="s">
        <v>77</v>
      </c>
      <c r="R262" s="61" t="s">
        <v>78</v>
      </c>
      <c r="S262" s="67">
        <v>76240765</v>
      </c>
      <c r="T262" s="12">
        <v>3.4709059493212638E-2</v>
      </c>
      <c r="U262" s="44">
        <v>454</v>
      </c>
      <c r="V262" s="12">
        <v>2.9396529396529397E-2</v>
      </c>
      <c r="W262" s="44">
        <v>167931.20044052863</v>
      </c>
      <c r="X262" s="17"/>
    </row>
    <row r="263" spans="2:24" ht="13.5" customHeight="1">
      <c r="B263" s="240"/>
      <c r="C263" s="240"/>
      <c r="D263" s="238"/>
      <c r="E263" s="113" t="s">
        <v>79</v>
      </c>
      <c r="F263" s="79" t="s">
        <v>80</v>
      </c>
      <c r="G263" s="168">
        <v>306722218</v>
      </c>
      <c r="H263" s="169">
        <f t="shared" ref="H263" si="575">IFERROR(G263/G267,"-")</f>
        <v>0.13382191761210077</v>
      </c>
      <c r="I263" s="170">
        <v>2407</v>
      </c>
      <c r="J263" s="10">
        <f t="shared" ref="J263" si="576">IFERROR(I263/D257,"-")</f>
        <v>0.14958672549872601</v>
      </c>
      <c r="K263" s="46">
        <f t="shared" si="572"/>
        <v>127429.25550477773</v>
      </c>
      <c r="L263" s="17"/>
      <c r="N263" s="240"/>
      <c r="O263" s="240"/>
      <c r="P263" s="238"/>
      <c r="Q263" s="112" t="s">
        <v>79</v>
      </c>
      <c r="R263" s="61" t="s">
        <v>80</v>
      </c>
      <c r="S263" s="67">
        <v>324911252</v>
      </c>
      <c r="T263" s="12">
        <v>0.147917770443177</v>
      </c>
      <c r="U263" s="44">
        <v>2370</v>
      </c>
      <c r="V263" s="12">
        <v>0.15345765345765347</v>
      </c>
      <c r="W263" s="44">
        <v>137093.35527426162</v>
      </c>
      <c r="X263" s="17"/>
    </row>
    <row r="264" spans="2:24" ht="13.5" customHeight="1">
      <c r="B264" s="240"/>
      <c r="C264" s="240"/>
      <c r="D264" s="238"/>
      <c r="E264" s="113" t="s">
        <v>81</v>
      </c>
      <c r="F264" s="79" t="s">
        <v>82</v>
      </c>
      <c r="G264" s="168">
        <v>529680</v>
      </c>
      <c r="H264" s="169">
        <f t="shared" ref="H264" si="577">IFERROR(G264/G267,"-")</f>
        <v>2.3109768109715986E-4</v>
      </c>
      <c r="I264" s="170">
        <v>53</v>
      </c>
      <c r="J264" s="10">
        <f t="shared" ref="J264" si="578">IFERROR(I264/D257,"-")</f>
        <v>3.29376670188304E-3</v>
      </c>
      <c r="K264" s="46">
        <f t="shared" si="572"/>
        <v>9993.9622641509432</v>
      </c>
      <c r="L264" s="17"/>
      <c r="N264" s="240"/>
      <c r="O264" s="240"/>
      <c r="P264" s="238"/>
      <c r="Q264" s="112" t="s">
        <v>81</v>
      </c>
      <c r="R264" s="61" t="s">
        <v>82</v>
      </c>
      <c r="S264" s="67">
        <v>444525</v>
      </c>
      <c r="T264" s="12">
        <v>2.0237263714786109E-4</v>
      </c>
      <c r="U264" s="44">
        <v>45</v>
      </c>
      <c r="V264" s="12">
        <v>2.913752913752914E-3</v>
      </c>
      <c r="W264" s="44">
        <v>9878.3333333333339</v>
      </c>
      <c r="X264" s="17"/>
    </row>
    <row r="265" spans="2:24" ht="13.5" customHeight="1">
      <c r="B265" s="240"/>
      <c r="C265" s="240"/>
      <c r="D265" s="238"/>
      <c r="E265" s="113" t="s">
        <v>83</v>
      </c>
      <c r="F265" s="79" t="s">
        <v>84</v>
      </c>
      <c r="G265" s="168">
        <v>58770200</v>
      </c>
      <c r="H265" s="169">
        <f t="shared" ref="H265" si="579">IFERROR(G265/G267,"-")</f>
        <v>2.5641249315844102E-2</v>
      </c>
      <c r="I265" s="170">
        <v>1780</v>
      </c>
      <c r="J265" s="10">
        <f t="shared" ref="J265" si="580">IFERROR(I265/D257,"-")</f>
        <v>0.11062084395003419</v>
      </c>
      <c r="K265" s="46">
        <f t="shared" si="572"/>
        <v>33016.966292134828</v>
      </c>
      <c r="L265" s="17"/>
      <c r="N265" s="240"/>
      <c r="O265" s="240"/>
      <c r="P265" s="238"/>
      <c r="Q265" s="112" t="s">
        <v>83</v>
      </c>
      <c r="R265" s="61" t="s">
        <v>84</v>
      </c>
      <c r="S265" s="67">
        <v>49594965</v>
      </c>
      <c r="T265" s="12">
        <v>2.2578401341445072E-2</v>
      </c>
      <c r="U265" s="44">
        <v>1847</v>
      </c>
      <c r="V265" s="12">
        <v>0.11959336959336959</v>
      </c>
      <c r="W265" s="44">
        <v>26851.632376827289</v>
      </c>
      <c r="X265" s="17"/>
    </row>
    <row r="266" spans="2:24" ht="13.5" customHeight="1">
      <c r="B266" s="240"/>
      <c r="C266" s="240"/>
      <c r="D266" s="238"/>
      <c r="E266" s="114" t="s">
        <v>85</v>
      </c>
      <c r="F266" s="80" t="s">
        <v>86</v>
      </c>
      <c r="G266" s="171">
        <v>597120313</v>
      </c>
      <c r="H266" s="172">
        <f t="shared" ref="H266" si="581">IFERROR(G266/G267,"-")</f>
        <v>0.2605216728407912</v>
      </c>
      <c r="I266" s="173">
        <v>1694</v>
      </c>
      <c r="J266" s="11">
        <f t="shared" ref="J266" si="582">IFERROR(I266/D257,"-")</f>
        <v>0.10527624137716736</v>
      </c>
      <c r="K266" s="47">
        <f t="shared" si="572"/>
        <v>352491.32998819364</v>
      </c>
      <c r="L266" s="17"/>
      <c r="N266" s="240"/>
      <c r="O266" s="240"/>
      <c r="P266" s="238"/>
      <c r="Q266" s="112" t="s">
        <v>85</v>
      </c>
      <c r="R266" s="61" t="s">
        <v>86</v>
      </c>
      <c r="S266" s="67">
        <v>613393032</v>
      </c>
      <c r="T266" s="12">
        <v>0.27925080815243764</v>
      </c>
      <c r="U266" s="44">
        <v>1614</v>
      </c>
      <c r="V266" s="12">
        <v>0.10450660450660451</v>
      </c>
      <c r="W266" s="44">
        <v>380045.24907063198</v>
      </c>
      <c r="X266" s="17"/>
    </row>
    <row r="267" spans="2:24" ht="13.5" customHeight="1">
      <c r="B267" s="201"/>
      <c r="C267" s="201"/>
      <c r="D267" s="239"/>
      <c r="E267" s="115" t="s">
        <v>115</v>
      </c>
      <c r="F267" s="116"/>
      <c r="G267" s="174">
        <f>SUM(G257:G266)</f>
        <v>2292017806</v>
      </c>
      <c r="H267" s="175" t="s">
        <v>131</v>
      </c>
      <c r="I267" s="176">
        <v>12039</v>
      </c>
      <c r="J267" s="12">
        <f t="shared" ref="J267" si="583">IFERROR(I267/D257,"-")</f>
        <v>0.74818221365980986</v>
      </c>
      <c r="K267" s="48">
        <f t="shared" si="572"/>
        <v>190382.73992856548</v>
      </c>
      <c r="L267" s="17"/>
      <c r="N267" s="201"/>
      <c r="O267" s="201"/>
      <c r="P267" s="239"/>
      <c r="Q267" s="117" t="s">
        <v>115</v>
      </c>
      <c r="R267" s="117"/>
      <c r="S267" s="67">
        <v>2196566721</v>
      </c>
      <c r="T267" s="12" t="s">
        <v>131</v>
      </c>
      <c r="U267" s="44">
        <v>11640</v>
      </c>
      <c r="V267" s="12">
        <v>0.75369075369075367</v>
      </c>
      <c r="W267" s="44">
        <v>188708.48118556701</v>
      </c>
      <c r="X267" s="17"/>
    </row>
    <row r="268" spans="2:24" ht="13.5" customHeight="1">
      <c r="B268" s="200">
        <v>25</v>
      </c>
      <c r="C268" s="200" t="s">
        <v>110</v>
      </c>
      <c r="D268" s="237">
        <f>VLOOKUP(C268,市区町村別_生活習慣病の状況!$C$5:$D$78,2,FALSE)</f>
        <v>11101</v>
      </c>
      <c r="E268" s="111" t="s">
        <v>67</v>
      </c>
      <c r="F268" s="77" t="s">
        <v>68</v>
      </c>
      <c r="G268" s="165">
        <v>269203194</v>
      </c>
      <c r="H268" s="166">
        <f t="shared" ref="H268" si="584">IFERROR(G268/G278,"-")</f>
        <v>0.17312695570847375</v>
      </c>
      <c r="I268" s="167">
        <v>4885</v>
      </c>
      <c r="J268" s="9">
        <f t="shared" ref="J268" si="585">IFERROR(I268/D268,"-")</f>
        <v>0.44005044590577425</v>
      </c>
      <c r="K268" s="45">
        <f t="shared" si="572"/>
        <v>55108.125690890483</v>
      </c>
      <c r="L268" s="17"/>
      <c r="N268" s="200">
        <v>25</v>
      </c>
      <c r="O268" s="200" t="s">
        <v>110</v>
      </c>
      <c r="P268" s="237">
        <v>10686</v>
      </c>
      <c r="Q268" s="112" t="s">
        <v>67</v>
      </c>
      <c r="R268" s="61" t="s">
        <v>68</v>
      </c>
      <c r="S268" s="67">
        <v>251798285</v>
      </c>
      <c r="T268" s="12">
        <v>0.17209949397319049</v>
      </c>
      <c r="U268" s="44">
        <v>4564</v>
      </c>
      <c r="V268" s="12">
        <v>0.42710087965562415</v>
      </c>
      <c r="W268" s="44">
        <v>55170.526950043823</v>
      </c>
      <c r="X268" s="17"/>
    </row>
    <row r="269" spans="2:24" ht="13.5" customHeight="1">
      <c r="B269" s="240"/>
      <c r="C269" s="240"/>
      <c r="D269" s="238"/>
      <c r="E269" s="113" t="s">
        <v>69</v>
      </c>
      <c r="F269" s="78" t="s">
        <v>70</v>
      </c>
      <c r="G269" s="168">
        <v>143201983</v>
      </c>
      <c r="H269" s="169">
        <f t="shared" ref="H269" si="586">IFERROR(G269/G278,"-")</f>
        <v>9.20944621786568E-2</v>
      </c>
      <c r="I269" s="170">
        <v>4482</v>
      </c>
      <c r="J269" s="10">
        <f t="shared" ref="J269" si="587">IFERROR(I269/D268,"-")</f>
        <v>0.40374741014323035</v>
      </c>
      <c r="K269" s="46">
        <f t="shared" si="572"/>
        <v>31950.464747880411</v>
      </c>
      <c r="L269" s="17"/>
      <c r="N269" s="240"/>
      <c r="O269" s="240"/>
      <c r="P269" s="238"/>
      <c r="Q269" s="112" t="s">
        <v>69</v>
      </c>
      <c r="R269" s="61" t="s">
        <v>70</v>
      </c>
      <c r="S269" s="67">
        <v>124052249</v>
      </c>
      <c r="T269" s="12">
        <v>8.4787429267583092E-2</v>
      </c>
      <c r="U269" s="44">
        <v>4092</v>
      </c>
      <c r="V269" s="12">
        <v>0.38293093767546321</v>
      </c>
      <c r="W269" s="44">
        <v>30315.798875855329</v>
      </c>
      <c r="X269" s="17"/>
    </row>
    <row r="270" spans="2:24" ht="13.5" customHeight="1">
      <c r="B270" s="240"/>
      <c r="C270" s="240"/>
      <c r="D270" s="238"/>
      <c r="E270" s="113" t="s">
        <v>71</v>
      </c>
      <c r="F270" s="79" t="s">
        <v>72</v>
      </c>
      <c r="G270" s="168">
        <v>243088615</v>
      </c>
      <c r="H270" s="169">
        <f t="shared" ref="H270" si="588">IFERROR(G270/G278,"-")</f>
        <v>0.15633243891727089</v>
      </c>
      <c r="I270" s="170">
        <v>6134</v>
      </c>
      <c r="J270" s="10">
        <f t="shared" ref="J270" si="589">IFERROR(I270/D268,"-")</f>
        <v>0.5525628321772813</v>
      </c>
      <c r="K270" s="46">
        <f t="shared" si="572"/>
        <v>39629.705738506687</v>
      </c>
      <c r="L270" s="17"/>
      <c r="N270" s="240"/>
      <c r="O270" s="240"/>
      <c r="P270" s="238"/>
      <c r="Q270" s="112" t="s">
        <v>71</v>
      </c>
      <c r="R270" s="61" t="s">
        <v>72</v>
      </c>
      <c r="S270" s="67">
        <v>195382748</v>
      </c>
      <c r="T270" s="12">
        <v>0.13354051264444236</v>
      </c>
      <c r="U270" s="44">
        <v>5919</v>
      </c>
      <c r="V270" s="12">
        <v>0.55390230207748459</v>
      </c>
      <c r="W270" s="44">
        <v>33009.418482851834</v>
      </c>
      <c r="X270" s="17"/>
    </row>
    <row r="271" spans="2:24" ht="13.5" customHeight="1">
      <c r="B271" s="240"/>
      <c r="C271" s="240"/>
      <c r="D271" s="238"/>
      <c r="E271" s="113" t="s">
        <v>73</v>
      </c>
      <c r="F271" s="79" t="s">
        <v>74</v>
      </c>
      <c r="G271" s="168">
        <v>188077062</v>
      </c>
      <c r="H271" s="169">
        <f t="shared" ref="H271" si="590">IFERROR(G271/G278,"-")</f>
        <v>0.12095402249445031</v>
      </c>
      <c r="I271" s="170">
        <v>2583</v>
      </c>
      <c r="J271" s="10">
        <f t="shared" ref="J271" si="591">IFERROR(I271/D268,"-")</f>
        <v>0.23268174038374922</v>
      </c>
      <c r="K271" s="46">
        <f t="shared" si="572"/>
        <v>72813.419279907088</v>
      </c>
      <c r="L271" s="17"/>
      <c r="N271" s="240"/>
      <c r="O271" s="240"/>
      <c r="P271" s="238"/>
      <c r="Q271" s="112" t="s">
        <v>73</v>
      </c>
      <c r="R271" s="61" t="s">
        <v>74</v>
      </c>
      <c r="S271" s="67">
        <v>166795466</v>
      </c>
      <c r="T271" s="12">
        <v>0.11400163148697579</v>
      </c>
      <c r="U271" s="44">
        <v>2373</v>
      </c>
      <c r="V271" s="12">
        <v>0.22206625491297025</v>
      </c>
      <c r="W271" s="44">
        <v>70288.860514117157</v>
      </c>
      <c r="X271" s="17"/>
    </row>
    <row r="272" spans="2:24" ht="13.5" customHeight="1">
      <c r="B272" s="240"/>
      <c r="C272" s="240"/>
      <c r="D272" s="238"/>
      <c r="E272" s="113" t="s">
        <v>75</v>
      </c>
      <c r="F272" s="79" t="s">
        <v>76</v>
      </c>
      <c r="G272" s="168">
        <v>4670239</v>
      </c>
      <c r="H272" s="169">
        <f t="shared" ref="H272" si="592">IFERROR(G272/G278,"-")</f>
        <v>3.0034720186157475E-3</v>
      </c>
      <c r="I272" s="170">
        <v>46</v>
      </c>
      <c r="J272" s="10">
        <f t="shared" ref="J272" si="593">IFERROR(I272/D268,"-")</f>
        <v>4.1437708314566255E-3</v>
      </c>
      <c r="K272" s="46">
        <f t="shared" si="572"/>
        <v>101526.93478260869</v>
      </c>
      <c r="L272" s="17"/>
      <c r="N272" s="240"/>
      <c r="O272" s="240"/>
      <c r="P272" s="238"/>
      <c r="Q272" s="112" t="s">
        <v>75</v>
      </c>
      <c r="R272" s="61" t="s">
        <v>76</v>
      </c>
      <c r="S272" s="67">
        <v>2271900</v>
      </c>
      <c r="T272" s="12">
        <v>1.5528018404005076E-3</v>
      </c>
      <c r="U272" s="44">
        <v>33</v>
      </c>
      <c r="V272" s="12">
        <v>3.0881527231892197E-3</v>
      </c>
      <c r="W272" s="44">
        <v>68845.454545454544</v>
      </c>
      <c r="X272" s="17"/>
    </row>
    <row r="273" spans="2:24" ht="13.5" customHeight="1">
      <c r="B273" s="240"/>
      <c r="C273" s="240"/>
      <c r="D273" s="238"/>
      <c r="E273" s="113" t="s">
        <v>77</v>
      </c>
      <c r="F273" s="79" t="s">
        <v>78</v>
      </c>
      <c r="G273" s="168">
        <v>48188658</v>
      </c>
      <c r="H273" s="169">
        <f t="shared" ref="H273" si="594">IFERROR(G273/G278,"-")</f>
        <v>3.0990552286005897E-2</v>
      </c>
      <c r="I273" s="170">
        <v>338</v>
      </c>
      <c r="J273" s="10">
        <f t="shared" ref="J273" si="595">IFERROR(I273/D268,"-")</f>
        <v>3.044770741374651E-2</v>
      </c>
      <c r="K273" s="46">
        <f t="shared" si="572"/>
        <v>142569.99408284025</v>
      </c>
      <c r="L273" s="17"/>
      <c r="N273" s="240"/>
      <c r="O273" s="240"/>
      <c r="P273" s="238"/>
      <c r="Q273" s="112" t="s">
        <v>77</v>
      </c>
      <c r="R273" s="61" t="s">
        <v>78</v>
      </c>
      <c r="S273" s="67">
        <v>70843663</v>
      </c>
      <c r="T273" s="12">
        <v>4.8420339930064414E-2</v>
      </c>
      <c r="U273" s="44">
        <v>370</v>
      </c>
      <c r="V273" s="12">
        <v>3.4624742653939736E-2</v>
      </c>
      <c r="W273" s="44">
        <v>191469.35945945946</v>
      </c>
      <c r="X273" s="17"/>
    </row>
    <row r="274" spans="2:24" ht="13.5" customHeight="1">
      <c r="B274" s="240"/>
      <c r="C274" s="240"/>
      <c r="D274" s="238"/>
      <c r="E274" s="113" t="s">
        <v>79</v>
      </c>
      <c r="F274" s="79" t="s">
        <v>80</v>
      </c>
      <c r="G274" s="168">
        <v>244679679</v>
      </c>
      <c r="H274" s="169">
        <f t="shared" ref="H274" si="596">IFERROR(G274/G278,"-")</f>
        <v>0.15735566625185202</v>
      </c>
      <c r="I274" s="170">
        <v>1810</v>
      </c>
      <c r="J274" s="10">
        <f t="shared" ref="J274" si="597">IFERROR(I274/D268,"-")</f>
        <v>0.16304837402035852</v>
      </c>
      <c r="K274" s="46">
        <f t="shared" si="572"/>
        <v>135182.14309392264</v>
      </c>
      <c r="L274" s="17"/>
      <c r="N274" s="240"/>
      <c r="O274" s="240"/>
      <c r="P274" s="238"/>
      <c r="Q274" s="112" t="s">
        <v>79</v>
      </c>
      <c r="R274" s="61" t="s">
        <v>80</v>
      </c>
      <c r="S274" s="67">
        <v>268630465</v>
      </c>
      <c r="T274" s="12">
        <v>0.18360397924188745</v>
      </c>
      <c r="U274" s="44">
        <v>1782</v>
      </c>
      <c r="V274" s="12">
        <v>0.16676024705221784</v>
      </c>
      <c r="W274" s="44">
        <v>150746.61335578002</v>
      </c>
      <c r="X274" s="17"/>
    </row>
    <row r="275" spans="2:24" ht="13.5" customHeight="1">
      <c r="B275" s="240"/>
      <c r="C275" s="240"/>
      <c r="D275" s="238"/>
      <c r="E275" s="113" t="s">
        <v>81</v>
      </c>
      <c r="F275" s="79" t="s">
        <v>82</v>
      </c>
      <c r="G275" s="168">
        <v>190650</v>
      </c>
      <c r="H275" s="169">
        <f t="shared" ref="H275" si="598">IFERROR(G275/G278,"-")</f>
        <v>1.2260870168509413E-4</v>
      </c>
      <c r="I275" s="170">
        <v>20</v>
      </c>
      <c r="J275" s="10">
        <f t="shared" ref="J275" si="599">IFERROR(I275/D268,"-")</f>
        <v>1.8016394919376632E-3</v>
      </c>
      <c r="K275" s="46">
        <f t="shared" si="572"/>
        <v>9532.5</v>
      </c>
      <c r="L275" s="17"/>
      <c r="N275" s="240"/>
      <c r="O275" s="240"/>
      <c r="P275" s="238"/>
      <c r="Q275" s="112" t="s">
        <v>81</v>
      </c>
      <c r="R275" s="61" t="s">
        <v>82</v>
      </c>
      <c r="S275" s="67">
        <v>599866</v>
      </c>
      <c r="T275" s="12">
        <v>4.0999737171252735E-4</v>
      </c>
      <c r="U275" s="44">
        <v>24</v>
      </c>
      <c r="V275" s="12">
        <v>2.2459292532285235E-3</v>
      </c>
      <c r="W275" s="44">
        <v>24994.416666666668</v>
      </c>
      <c r="X275" s="17"/>
    </row>
    <row r="276" spans="2:24" ht="13.5" customHeight="1">
      <c r="B276" s="240"/>
      <c r="C276" s="240"/>
      <c r="D276" s="238"/>
      <c r="E276" s="113" t="s">
        <v>83</v>
      </c>
      <c r="F276" s="79" t="s">
        <v>84</v>
      </c>
      <c r="G276" s="168">
        <v>79482724</v>
      </c>
      <c r="H276" s="169">
        <f t="shared" ref="H276" si="600">IFERROR(G276/G278,"-")</f>
        <v>5.1116042989953689E-2</v>
      </c>
      <c r="I276" s="170">
        <v>1093</v>
      </c>
      <c r="J276" s="10">
        <f t="shared" ref="J276" si="601">IFERROR(I276/D268,"-")</f>
        <v>9.8459598234393292E-2</v>
      </c>
      <c r="K276" s="46">
        <f t="shared" si="572"/>
        <v>72719.784080512356</v>
      </c>
      <c r="L276" s="17"/>
      <c r="N276" s="240"/>
      <c r="O276" s="240"/>
      <c r="P276" s="238"/>
      <c r="Q276" s="112" t="s">
        <v>83</v>
      </c>
      <c r="R276" s="61" t="s">
        <v>84</v>
      </c>
      <c r="S276" s="67">
        <v>60116180</v>
      </c>
      <c r="T276" s="12">
        <v>4.1088302716602042E-2</v>
      </c>
      <c r="U276" s="44">
        <v>1095</v>
      </c>
      <c r="V276" s="12">
        <v>0.10247052217855138</v>
      </c>
      <c r="W276" s="44">
        <v>54900.621004566208</v>
      </c>
      <c r="X276" s="17"/>
    </row>
    <row r="277" spans="2:24" ht="13.5" customHeight="1">
      <c r="B277" s="240"/>
      <c r="C277" s="240"/>
      <c r="D277" s="238"/>
      <c r="E277" s="114" t="s">
        <v>85</v>
      </c>
      <c r="F277" s="80" t="s">
        <v>86</v>
      </c>
      <c r="G277" s="171">
        <v>334163928</v>
      </c>
      <c r="H277" s="172">
        <f t="shared" ref="H277" si="602">IFERROR(G277/G278,"-")</f>
        <v>0.21490377845303577</v>
      </c>
      <c r="I277" s="173">
        <v>1046</v>
      </c>
      <c r="J277" s="11">
        <f t="shared" ref="J277" si="603">IFERROR(I277/D268,"-")</f>
        <v>9.4225745428339794E-2</v>
      </c>
      <c r="K277" s="47">
        <f t="shared" si="572"/>
        <v>319468.38240917784</v>
      </c>
      <c r="L277" s="17"/>
      <c r="N277" s="240"/>
      <c r="O277" s="240"/>
      <c r="P277" s="238"/>
      <c r="Q277" s="112" t="s">
        <v>85</v>
      </c>
      <c r="R277" s="61" t="s">
        <v>86</v>
      </c>
      <c r="S277" s="67">
        <v>322606362</v>
      </c>
      <c r="T277" s="12">
        <v>0.22049551152714131</v>
      </c>
      <c r="U277" s="44">
        <v>997</v>
      </c>
      <c r="V277" s="12">
        <v>9.3299644394534906E-2</v>
      </c>
      <c r="W277" s="44">
        <v>323577.09327983949</v>
      </c>
      <c r="X277" s="17"/>
    </row>
    <row r="278" spans="2:24" ht="13.5" customHeight="1">
      <c r="B278" s="201"/>
      <c r="C278" s="201"/>
      <c r="D278" s="239"/>
      <c r="E278" s="115" t="s">
        <v>115</v>
      </c>
      <c r="F278" s="116"/>
      <c r="G278" s="174">
        <f>SUM(G268:G277)</f>
        <v>1554946732</v>
      </c>
      <c r="H278" s="175" t="s">
        <v>131</v>
      </c>
      <c r="I278" s="176">
        <v>7873</v>
      </c>
      <c r="J278" s="12">
        <f t="shared" ref="J278" si="604">IFERROR(I278/D268,"-")</f>
        <v>0.70921538600126111</v>
      </c>
      <c r="K278" s="48">
        <f t="shared" si="572"/>
        <v>197503.71294296964</v>
      </c>
      <c r="L278" s="17"/>
      <c r="N278" s="201"/>
      <c r="O278" s="201"/>
      <c r="P278" s="239"/>
      <c r="Q278" s="117" t="s">
        <v>115</v>
      </c>
      <c r="R278" s="117"/>
      <c r="S278" s="67">
        <v>1463097184</v>
      </c>
      <c r="T278" s="12" t="s">
        <v>131</v>
      </c>
      <c r="U278" s="44">
        <v>7644</v>
      </c>
      <c r="V278" s="12">
        <v>0.71532846715328469</v>
      </c>
      <c r="W278" s="44">
        <v>191404.65515436945</v>
      </c>
      <c r="X278" s="17"/>
    </row>
    <row r="279" spans="2:24" ht="13.5" customHeight="1">
      <c r="B279" s="200">
        <v>26</v>
      </c>
      <c r="C279" s="200" t="s">
        <v>30</v>
      </c>
      <c r="D279" s="237">
        <f>VLOOKUP(C279,市区町村別_生活習慣病の状況!$C$5:$D$78,2,FALSE)</f>
        <v>152316</v>
      </c>
      <c r="E279" s="111" t="s">
        <v>67</v>
      </c>
      <c r="F279" s="77" t="s">
        <v>68</v>
      </c>
      <c r="G279" s="165">
        <v>4186263942</v>
      </c>
      <c r="H279" s="166">
        <f t="shared" ref="H279" si="605">IFERROR(G279/G289,"-")</f>
        <v>0.17071722229129591</v>
      </c>
      <c r="I279" s="167">
        <v>78791</v>
      </c>
      <c r="J279" s="9">
        <f t="shared" ref="J279" si="606">IFERROR(I279/D279,"-")</f>
        <v>0.51728643084114601</v>
      </c>
      <c r="K279" s="45">
        <f t="shared" si="572"/>
        <v>53131.245218362506</v>
      </c>
      <c r="L279" s="17"/>
      <c r="N279" s="200">
        <v>26</v>
      </c>
      <c r="O279" s="200" t="s">
        <v>30</v>
      </c>
      <c r="P279" s="237">
        <v>146909</v>
      </c>
      <c r="Q279" s="112" t="s">
        <v>67</v>
      </c>
      <c r="R279" s="61" t="s">
        <v>68</v>
      </c>
      <c r="S279" s="67">
        <v>3930765411</v>
      </c>
      <c r="T279" s="12">
        <v>0.17345606960827803</v>
      </c>
      <c r="U279" s="44">
        <v>73869</v>
      </c>
      <c r="V279" s="12">
        <v>0.50282147451823922</v>
      </c>
      <c r="W279" s="44">
        <v>53212.652276327011</v>
      </c>
      <c r="X279" s="17"/>
    </row>
    <row r="280" spans="2:24" ht="13.5" customHeight="1">
      <c r="B280" s="240"/>
      <c r="C280" s="240"/>
      <c r="D280" s="238"/>
      <c r="E280" s="113" t="s">
        <v>69</v>
      </c>
      <c r="F280" s="78" t="s">
        <v>70</v>
      </c>
      <c r="G280" s="168">
        <v>1885510561</v>
      </c>
      <c r="H280" s="169">
        <f t="shared" ref="H280" si="607">IFERROR(G280/G289,"-")</f>
        <v>7.6891741666207394E-2</v>
      </c>
      <c r="I280" s="170">
        <v>65528</v>
      </c>
      <c r="J280" s="10">
        <f t="shared" ref="J280" si="608">IFERROR(I280/D279,"-")</f>
        <v>0.430210877386486</v>
      </c>
      <c r="K280" s="46">
        <f t="shared" si="572"/>
        <v>28774.120391283115</v>
      </c>
      <c r="L280" s="17"/>
      <c r="N280" s="240"/>
      <c r="O280" s="240"/>
      <c r="P280" s="238"/>
      <c r="Q280" s="112" t="s">
        <v>69</v>
      </c>
      <c r="R280" s="61" t="s">
        <v>70</v>
      </c>
      <c r="S280" s="67">
        <v>1695422761</v>
      </c>
      <c r="T280" s="12">
        <v>7.4815293638360272E-2</v>
      </c>
      <c r="U280" s="44">
        <v>59565</v>
      </c>
      <c r="V280" s="12">
        <v>0.40545507763309258</v>
      </c>
      <c r="W280" s="44">
        <v>28463.405708050028</v>
      </c>
      <c r="X280" s="17"/>
    </row>
    <row r="281" spans="2:24" ht="13.5" customHeight="1">
      <c r="B281" s="240"/>
      <c r="C281" s="240"/>
      <c r="D281" s="238"/>
      <c r="E281" s="113" t="s">
        <v>71</v>
      </c>
      <c r="F281" s="79" t="s">
        <v>72</v>
      </c>
      <c r="G281" s="168">
        <v>3695875401</v>
      </c>
      <c r="H281" s="169">
        <f t="shared" ref="H281" si="609">IFERROR(G281/G289,"-")</f>
        <v>0.150719016080962</v>
      </c>
      <c r="I281" s="170">
        <v>96615</v>
      </c>
      <c r="J281" s="10">
        <f t="shared" ref="J281" si="610">IFERROR(I281/D279,"-")</f>
        <v>0.6343063105648783</v>
      </c>
      <c r="K281" s="46">
        <f t="shared" si="572"/>
        <v>38253.639714330071</v>
      </c>
      <c r="L281" s="17"/>
      <c r="N281" s="240"/>
      <c r="O281" s="240"/>
      <c r="P281" s="238"/>
      <c r="Q281" s="112" t="s">
        <v>71</v>
      </c>
      <c r="R281" s="61" t="s">
        <v>72</v>
      </c>
      <c r="S281" s="67">
        <v>2966434771</v>
      </c>
      <c r="T281" s="12">
        <v>0.13090227025175993</v>
      </c>
      <c r="U281" s="44">
        <v>92848</v>
      </c>
      <c r="V281" s="12">
        <v>0.6320102920855768</v>
      </c>
      <c r="W281" s="44">
        <v>31949.366394537308</v>
      </c>
      <c r="X281" s="17"/>
    </row>
    <row r="282" spans="2:24" ht="13.5" customHeight="1">
      <c r="B282" s="240"/>
      <c r="C282" s="240"/>
      <c r="D282" s="238"/>
      <c r="E282" s="113" t="s">
        <v>73</v>
      </c>
      <c r="F282" s="79" t="s">
        <v>74</v>
      </c>
      <c r="G282" s="168">
        <v>2546446072</v>
      </c>
      <c r="H282" s="169">
        <f t="shared" ref="H282" si="611">IFERROR(G282/G289,"-")</f>
        <v>0.10384490948239911</v>
      </c>
      <c r="I282" s="170">
        <v>36462</v>
      </c>
      <c r="J282" s="10">
        <f t="shared" ref="J282" si="612">IFERROR(I282/D279,"-")</f>
        <v>0.23938391239265738</v>
      </c>
      <c r="K282" s="46">
        <f t="shared" si="572"/>
        <v>69838.354231802979</v>
      </c>
      <c r="L282" s="17"/>
      <c r="N282" s="240"/>
      <c r="O282" s="240"/>
      <c r="P282" s="238"/>
      <c r="Q282" s="112" t="s">
        <v>73</v>
      </c>
      <c r="R282" s="61" t="s">
        <v>74</v>
      </c>
      <c r="S282" s="67">
        <v>2408557966</v>
      </c>
      <c r="T282" s="12">
        <v>0.10628438854095446</v>
      </c>
      <c r="U282" s="44">
        <v>33847</v>
      </c>
      <c r="V282" s="12">
        <v>0.23039432573906296</v>
      </c>
      <c r="W282" s="44">
        <v>71160.16090052294</v>
      </c>
      <c r="X282" s="17"/>
    </row>
    <row r="283" spans="2:24" ht="13.5" customHeight="1">
      <c r="B283" s="240"/>
      <c r="C283" s="240"/>
      <c r="D283" s="238"/>
      <c r="E283" s="113" t="s">
        <v>75</v>
      </c>
      <c r="F283" s="79" t="s">
        <v>76</v>
      </c>
      <c r="G283" s="168">
        <v>220516486</v>
      </c>
      <c r="H283" s="169">
        <f t="shared" ref="H283" si="613">IFERROR(G283/G289,"-")</f>
        <v>8.9927349256845885E-3</v>
      </c>
      <c r="I283" s="170">
        <v>611</v>
      </c>
      <c r="J283" s="10">
        <f t="shared" ref="J283" si="614">IFERROR(I283/D279,"-")</f>
        <v>4.0113973581239002E-3</v>
      </c>
      <c r="K283" s="46">
        <f t="shared" si="572"/>
        <v>360910.77905073651</v>
      </c>
      <c r="L283" s="17"/>
      <c r="N283" s="240"/>
      <c r="O283" s="240"/>
      <c r="P283" s="238"/>
      <c r="Q283" s="112" t="s">
        <v>75</v>
      </c>
      <c r="R283" s="61" t="s">
        <v>76</v>
      </c>
      <c r="S283" s="67">
        <v>230383394</v>
      </c>
      <c r="T283" s="12">
        <v>1.0166314660861184E-2</v>
      </c>
      <c r="U283" s="44">
        <v>480</v>
      </c>
      <c r="V283" s="12">
        <v>3.2673287545351205E-3</v>
      </c>
      <c r="W283" s="44">
        <v>479965.40416666667</v>
      </c>
      <c r="X283" s="17"/>
    </row>
    <row r="284" spans="2:24" ht="13.5" customHeight="1">
      <c r="B284" s="240"/>
      <c r="C284" s="240"/>
      <c r="D284" s="238"/>
      <c r="E284" s="113" t="s">
        <v>77</v>
      </c>
      <c r="F284" s="79" t="s">
        <v>78</v>
      </c>
      <c r="G284" s="168">
        <v>944679848</v>
      </c>
      <c r="H284" s="169">
        <f t="shared" ref="H284" si="615">IFERROR(G284/G289,"-")</f>
        <v>3.8524355329605645E-2</v>
      </c>
      <c r="I284" s="170">
        <v>4422</v>
      </c>
      <c r="J284" s="10">
        <f t="shared" ref="J284" si="616">IFERROR(I284/D279,"-")</f>
        <v>2.9031749783345152E-2</v>
      </c>
      <c r="K284" s="46">
        <f t="shared" si="572"/>
        <v>213631.80642243329</v>
      </c>
      <c r="L284" s="17"/>
      <c r="N284" s="240"/>
      <c r="O284" s="240"/>
      <c r="P284" s="238"/>
      <c r="Q284" s="112" t="s">
        <v>77</v>
      </c>
      <c r="R284" s="61" t="s">
        <v>78</v>
      </c>
      <c r="S284" s="67">
        <v>985793111</v>
      </c>
      <c r="T284" s="12">
        <v>4.3500891201104785E-2</v>
      </c>
      <c r="U284" s="44">
        <v>4197</v>
      </c>
      <c r="V284" s="12">
        <v>2.8568705797466457E-2</v>
      </c>
      <c r="W284" s="44">
        <v>234880.41720276387</v>
      </c>
      <c r="X284" s="17"/>
    </row>
    <row r="285" spans="2:24" ht="13.5" customHeight="1">
      <c r="B285" s="240"/>
      <c r="C285" s="240"/>
      <c r="D285" s="238"/>
      <c r="E285" s="113" t="s">
        <v>79</v>
      </c>
      <c r="F285" s="79" t="s">
        <v>80</v>
      </c>
      <c r="G285" s="168">
        <v>4605337370</v>
      </c>
      <c r="H285" s="169">
        <f t="shared" ref="H285" si="617">IFERROR(G285/G289,"-")</f>
        <v>0.18780717470601907</v>
      </c>
      <c r="I285" s="170">
        <v>26253</v>
      </c>
      <c r="J285" s="10">
        <f t="shared" ref="J285" si="618">IFERROR(I285/D279,"-")</f>
        <v>0.17235878043015834</v>
      </c>
      <c r="K285" s="46">
        <f t="shared" si="572"/>
        <v>175421.37546185197</v>
      </c>
      <c r="L285" s="17"/>
      <c r="N285" s="240"/>
      <c r="O285" s="240"/>
      <c r="P285" s="238"/>
      <c r="Q285" s="112" t="s">
        <v>79</v>
      </c>
      <c r="R285" s="61" t="s">
        <v>80</v>
      </c>
      <c r="S285" s="67">
        <v>4289472327</v>
      </c>
      <c r="T285" s="12">
        <v>0.18928502027944966</v>
      </c>
      <c r="U285" s="44">
        <v>25568</v>
      </c>
      <c r="V285" s="12">
        <v>0.17403971165823742</v>
      </c>
      <c r="W285" s="44">
        <v>167767.22180068836</v>
      </c>
      <c r="X285" s="17"/>
    </row>
    <row r="286" spans="2:24" ht="13.5" customHeight="1">
      <c r="B286" s="240"/>
      <c r="C286" s="240"/>
      <c r="D286" s="238"/>
      <c r="E286" s="113" t="s">
        <v>81</v>
      </c>
      <c r="F286" s="79" t="s">
        <v>82</v>
      </c>
      <c r="G286" s="168">
        <v>11432277</v>
      </c>
      <c r="H286" s="169">
        <f t="shared" ref="H286" si="619">IFERROR(G286/G289,"-")</f>
        <v>4.6621202125450442E-4</v>
      </c>
      <c r="I286" s="170">
        <v>1000</v>
      </c>
      <c r="J286" s="10">
        <f t="shared" ref="J286" si="620">IFERROR(I286/D279,"-")</f>
        <v>6.5652984584679223E-3</v>
      </c>
      <c r="K286" s="46">
        <f t="shared" si="572"/>
        <v>11432.277</v>
      </c>
      <c r="L286" s="17"/>
      <c r="N286" s="240"/>
      <c r="O286" s="240"/>
      <c r="P286" s="238"/>
      <c r="Q286" s="112" t="s">
        <v>81</v>
      </c>
      <c r="R286" s="61" t="s">
        <v>82</v>
      </c>
      <c r="S286" s="67">
        <v>7510379</v>
      </c>
      <c r="T286" s="12">
        <v>3.3141657829871177E-4</v>
      </c>
      <c r="U286" s="44">
        <v>872</v>
      </c>
      <c r="V286" s="12">
        <v>5.935647237405469E-3</v>
      </c>
      <c r="W286" s="44">
        <v>8612.8199541284412</v>
      </c>
      <c r="X286" s="17"/>
    </row>
    <row r="287" spans="2:24" ht="13.5" customHeight="1">
      <c r="B287" s="240"/>
      <c r="C287" s="240"/>
      <c r="D287" s="238"/>
      <c r="E287" s="113" t="s">
        <v>83</v>
      </c>
      <c r="F287" s="79" t="s">
        <v>84</v>
      </c>
      <c r="G287" s="168">
        <v>585288391</v>
      </c>
      <c r="H287" s="169">
        <f t="shared" ref="H287" si="621">IFERROR(G287/G289,"-")</f>
        <v>2.3868253348384289E-2</v>
      </c>
      <c r="I287" s="170">
        <v>16550</v>
      </c>
      <c r="J287" s="10">
        <f t="shared" ref="J287" si="622">IFERROR(I287/D279,"-")</f>
        <v>0.10865568948764411</v>
      </c>
      <c r="K287" s="46">
        <f t="shared" si="572"/>
        <v>35364.857462235646</v>
      </c>
      <c r="L287" s="17"/>
      <c r="N287" s="240"/>
      <c r="O287" s="240"/>
      <c r="P287" s="238"/>
      <c r="Q287" s="112" t="s">
        <v>83</v>
      </c>
      <c r="R287" s="61" t="s">
        <v>84</v>
      </c>
      <c r="S287" s="67">
        <v>541372222</v>
      </c>
      <c r="T287" s="12">
        <v>2.388957060638492E-2</v>
      </c>
      <c r="U287" s="44">
        <v>15849</v>
      </c>
      <c r="V287" s="12">
        <v>0.10788311131380651</v>
      </c>
      <c r="W287" s="44">
        <v>34158.131238563947</v>
      </c>
      <c r="X287" s="17"/>
    </row>
    <row r="288" spans="2:24" ht="13.5" customHeight="1">
      <c r="B288" s="240"/>
      <c r="C288" s="240"/>
      <c r="D288" s="238"/>
      <c r="E288" s="114" t="s">
        <v>85</v>
      </c>
      <c r="F288" s="80" t="s">
        <v>86</v>
      </c>
      <c r="G288" s="171">
        <v>5840276034</v>
      </c>
      <c r="H288" s="172">
        <f t="shared" ref="H288" si="623">IFERROR(G288/G289,"-")</f>
        <v>0.2381683801481875</v>
      </c>
      <c r="I288" s="173">
        <v>16213</v>
      </c>
      <c r="J288" s="11">
        <f t="shared" ref="J288" si="624">IFERROR(I288/D279,"-")</f>
        <v>0.10644318390714042</v>
      </c>
      <c r="K288" s="47">
        <f t="shared" si="572"/>
        <v>360221.79942021833</v>
      </c>
      <c r="L288" s="17"/>
      <c r="N288" s="240"/>
      <c r="O288" s="240"/>
      <c r="P288" s="238"/>
      <c r="Q288" s="112" t="s">
        <v>85</v>
      </c>
      <c r="R288" s="61" t="s">
        <v>86</v>
      </c>
      <c r="S288" s="67">
        <v>5605733982</v>
      </c>
      <c r="T288" s="12">
        <v>0.24736876463454804</v>
      </c>
      <c r="U288" s="44">
        <v>14226</v>
      </c>
      <c r="V288" s="12">
        <v>9.6835455962534636E-2</v>
      </c>
      <c r="W288" s="44">
        <v>394048.50147617038</v>
      </c>
      <c r="X288" s="17"/>
    </row>
    <row r="289" spans="2:24" ht="13.5" customHeight="1">
      <c r="B289" s="201"/>
      <c r="C289" s="201"/>
      <c r="D289" s="239"/>
      <c r="E289" s="115" t="s">
        <v>115</v>
      </c>
      <c r="F289" s="116"/>
      <c r="G289" s="174">
        <f>SUM(G279:G288)</f>
        <v>24521626382</v>
      </c>
      <c r="H289" s="175" t="s">
        <v>131</v>
      </c>
      <c r="I289" s="176">
        <v>121776</v>
      </c>
      <c r="J289" s="12">
        <f t="shared" ref="J289" si="625">IFERROR(I289/D279,"-")</f>
        <v>0.7994957850783897</v>
      </c>
      <c r="K289" s="48">
        <f t="shared" si="572"/>
        <v>201366.65994941533</v>
      </c>
      <c r="L289" s="17"/>
      <c r="N289" s="201"/>
      <c r="O289" s="201"/>
      <c r="P289" s="239"/>
      <c r="Q289" s="117" t="s">
        <v>115</v>
      </c>
      <c r="R289" s="117"/>
      <c r="S289" s="67">
        <v>22661446324</v>
      </c>
      <c r="T289" s="12" t="s">
        <v>131</v>
      </c>
      <c r="U289" s="44">
        <v>117075</v>
      </c>
      <c r="V289" s="12">
        <v>0.79692190403583174</v>
      </c>
      <c r="W289" s="44">
        <v>193563.49625453769</v>
      </c>
      <c r="X289" s="17"/>
    </row>
    <row r="290" spans="2:24" ht="13.5" customHeight="1">
      <c r="B290" s="200">
        <v>27</v>
      </c>
      <c r="C290" s="200" t="s">
        <v>31</v>
      </c>
      <c r="D290" s="237">
        <f>VLOOKUP(C290,市区町村別_生活習慣病の状況!$C$5:$D$78,2,FALSE)</f>
        <v>25650</v>
      </c>
      <c r="E290" s="111" t="s">
        <v>67</v>
      </c>
      <c r="F290" s="77" t="s">
        <v>68</v>
      </c>
      <c r="G290" s="165">
        <v>677040161</v>
      </c>
      <c r="H290" s="166">
        <f t="shared" ref="H290" si="626">IFERROR(G290/G300,"-")</f>
        <v>0.16915612548537373</v>
      </c>
      <c r="I290" s="167">
        <v>12981</v>
      </c>
      <c r="J290" s="9">
        <f t="shared" ref="J290" si="627">IFERROR(I290/D290,"-")</f>
        <v>0.50608187134502924</v>
      </c>
      <c r="K290" s="45">
        <f t="shared" si="572"/>
        <v>52156.240736460983</v>
      </c>
      <c r="L290" s="17"/>
      <c r="N290" s="200">
        <v>27</v>
      </c>
      <c r="O290" s="200" t="s">
        <v>31</v>
      </c>
      <c r="P290" s="237">
        <v>24767</v>
      </c>
      <c r="Q290" s="112" t="s">
        <v>67</v>
      </c>
      <c r="R290" s="61" t="s">
        <v>68</v>
      </c>
      <c r="S290" s="67">
        <v>626216492</v>
      </c>
      <c r="T290" s="12">
        <v>0.16993493759070807</v>
      </c>
      <c r="U290" s="44">
        <v>12272</v>
      </c>
      <c r="V290" s="12">
        <v>0.49549804174910161</v>
      </c>
      <c r="W290" s="44">
        <v>51028.071382007824</v>
      </c>
      <c r="X290" s="17"/>
    </row>
    <row r="291" spans="2:24" ht="13.5" customHeight="1">
      <c r="B291" s="240"/>
      <c r="C291" s="240"/>
      <c r="D291" s="238"/>
      <c r="E291" s="113" t="s">
        <v>69</v>
      </c>
      <c r="F291" s="78" t="s">
        <v>70</v>
      </c>
      <c r="G291" s="168">
        <v>303475087</v>
      </c>
      <c r="H291" s="169">
        <f t="shared" ref="H291" si="628">IFERROR(G291/G300,"-")</f>
        <v>7.5822193209978142E-2</v>
      </c>
      <c r="I291" s="170">
        <v>10532</v>
      </c>
      <c r="J291" s="10">
        <f t="shared" ref="J291" si="629">IFERROR(I291/D290,"-")</f>
        <v>0.41060428849902536</v>
      </c>
      <c r="K291" s="46">
        <f t="shared" si="572"/>
        <v>28814.5733953665</v>
      </c>
      <c r="L291" s="17"/>
      <c r="N291" s="240"/>
      <c r="O291" s="240"/>
      <c r="P291" s="238"/>
      <c r="Q291" s="112" t="s">
        <v>69</v>
      </c>
      <c r="R291" s="61" t="s">
        <v>70</v>
      </c>
      <c r="S291" s="67">
        <v>276637417</v>
      </c>
      <c r="T291" s="12">
        <v>7.5070463320135117E-2</v>
      </c>
      <c r="U291" s="44">
        <v>9682</v>
      </c>
      <c r="V291" s="12">
        <v>0.39092340614527393</v>
      </c>
      <c r="W291" s="44">
        <v>28572.342181367487</v>
      </c>
      <c r="X291" s="17"/>
    </row>
    <row r="292" spans="2:24" ht="13.5" customHeight="1">
      <c r="B292" s="240"/>
      <c r="C292" s="240"/>
      <c r="D292" s="238"/>
      <c r="E292" s="113" t="s">
        <v>71</v>
      </c>
      <c r="F292" s="79" t="s">
        <v>72</v>
      </c>
      <c r="G292" s="168">
        <v>581748012</v>
      </c>
      <c r="H292" s="169">
        <f t="shared" ref="H292" si="630">IFERROR(G292/G300,"-")</f>
        <v>0.14534771404607813</v>
      </c>
      <c r="I292" s="170">
        <v>15637</v>
      </c>
      <c r="J292" s="10">
        <f t="shared" ref="J292" si="631">IFERROR(I292/D290,"-")</f>
        <v>0.60962962962962963</v>
      </c>
      <c r="K292" s="46">
        <f t="shared" si="572"/>
        <v>37203.300633113766</v>
      </c>
      <c r="L292" s="17"/>
      <c r="N292" s="240"/>
      <c r="O292" s="240"/>
      <c r="P292" s="238"/>
      <c r="Q292" s="112" t="s">
        <v>71</v>
      </c>
      <c r="R292" s="61" t="s">
        <v>72</v>
      </c>
      <c r="S292" s="67">
        <v>461582550</v>
      </c>
      <c r="T292" s="12">
        <v>0.12525860118549845</v>
      </c>
      <c r="U292" s="44">
        <v>15112</v>
      </c>
      <c r="V292" s="12">
        <v>0.61016675414866561</v>
      </c>
      <c r="W292" s="44">
        <v>30544.107331921652</v>
      </c>
      <c r="X292" s="17"/>
    </row>
    <row r="293" spans="2:24" ht="13.5" customHeight="1">
      <c r="B293" s="240"/>
      <c r="C293" s="240"/>
      <c r="D293" s="238"/>
      <c r="E293" s="113" t="s">
        <v>73</v>
      </c>
      <c r="F293" s="79" t="s">
        <v>74</v>
      </c>
      <c r="G293" s="168">
        <v>462521941</v>
      </c>
      <c r="H293" s="169">
        <f t="shared" ref="H293" si="632">IFERROR(G293/G300,"-")</f>
        <v>0.11555949557848257</v>
      </c>
      <c r="I293" s="170">
        <v>6124</v>
      </c>
      <c r="J293" s="10">
        <f t="shared" ref="J293" si="633">IFERROR(I293/D290,"-")</f>
        <v>0.23875243664717349</v>
      </c>
      <c r="K293" s="46">
        <f t="shared" si="572"/>
        <v>75526.117080339653</v>
      </c>
      <c r="L293" s="17"/>
      <c r="N293" s="240"/>
      <c r="O293" s="240"/>
      <c r="P293" s="238"/>
      <c r="Q293" s="112" t="s">
        <v>73</v>
      </c>
      <c r="R293" s="61" t="s">
        <v>74</v>
      </c>
      <c r="S293" s="67">
        <v>435176955</v>
      </c>
      <c r="T293" s="12">
        <v>0.11809297524671288</v>
      </c>
      <c r="U293" s="44">
        <v>5683</v>
      </c>
      <c r="V293" s="12">
        <v>0.22945855372067669</v>
      </c>
      <c r="W293" s="44">
        <v>76575.216434981528</v>
      </c>
      <c r="X293" s="17"/>
    </row>
    <row r="294" spans="2:24" ht="13.5" customHeight="1">
      <c r="B294" s="240"/>
      <c r="C294" s="240"/>
      <c r="D294" s="238"/>
      <c r="E294" s="113" t="s">
        <v>75</v>
      </c>
      <c r="F294" s="79" t="s">
        <v>76</v>
      </c>
      <c r="G294" s="168">
        <v>32153629</v>
      </c>
      <c r="H294" s="169">
        <f t="shared" ref="H294" si="634">IFERROR(G294/G300,"-")</f>
        <v>8.0334721856096091E-3</v>
      </c>
      <c r="I294" s="170">
        <v>86</v>
      </c>
      <c r="J294" s="10">
        <f t="shared" ref="J294" si="635">IFERROR(I294/D290,"-")</f>
        <v>3.3528265107212476E-3</v>
      </c>
      <c r="K294" s="46">
        <f t="shared" si="572"/>
        <v>373879.40697674418</v>
      </c>
      <c r="L294" s="17"/>
      <c r="N294" s="240"/>
      <c r="O294" s="240"/>
      <c r="P294" s="238"/>
      <c r="Q294" s="112" t="s">
        <v>75</v>
      </c>
      <c r="R294" s="61" t="s">
        <v>76</v>
      </c>
      <c r="S294" s="67">
        <v>44594808</v>
      </c>
      <c r="T294" s="12">
        <v>1.2101591080979721E-2</v>
      </c>
      <c r="U294" s="44">
        <v>73</v>
      </c>
      <c r="V294" s="12">
        <v>2.9474704243549884E-3</v>
      </c>
      <c r="W294" s="44">
        <v>610887.78082191781</v>
      </c>
      <c r="X294" s="17"/>
    </row>
    <row r="295" spans="2:24" ht="13.5" customHeight="1">
      <c r="B295" s="240"/>
      <c r="C295" s="240"/>
      <c r="D295" s="238"/>
      <c r="E295" s="113" t="s">
        <v>77</v>
      </c>
      <c r="F295" s="79" t="s">
        <v>78</v>
      </c>
      <c r="G295" s="168">
        <v>168835759</v>
      </c>
      <c r="H295" s="169">
        <f t="shared" ref="H295" si="636">IFERROR(G295/G300,"-")</f>
        <v>4.2183026179184541E-2</v>
      </c>
      <c r="I295" s="170">
        <v>759</v>
      </c>
      <c r="J295" s="10">
        <f t="shared" ref="J295" si="637">IFERROR(I295/D290,"-")</f>
        <v>2.9590643274853803E-2</v>
      </c>
      <c r="K295" s="46">
        <f t="shared" si="572"/>
        <v>222445.00527009222</v>
      </c>
      <c r="L295" s="17"/>
      <c r="N295" s="240"/>
      <c r="O295" s="240"/>
      <c r="P295" s="238"/>
      <c r="Q295" s="112" t="s">
        <v>77</v>
      </c>
      <c r="R295" s="61" t="s">
        <v>78</v>
      </c>
      <c r="S295" s="67">
        <v>171803977</v>
      </c>
      <c r="T295" s="12">
        <v>4.6622052408882335E-2</v>
      </c>
      <c r="U295" s="44">
        <v>756</v>
      </c>
      <c r="V295" s="12">
        <v>3.0524488230306457E-2</v>
      </c>
      <c r="W295" s="44">
        <v>227253.93783068782</v>
      </c>
      <c r="X295" s="17"/>
    </row>
    <row r="296" spans="2:24" ht="13.5" customHeight="1">
      <c r="B296" s="240"/>
      <c r="C296" s="240"/>
      <c r="D296" s="238"/>
      <c r="E296" s="113" t="s">
        <v>79</v>
      </c>
      <c r="F296" s="79" t="s">
        <v>80</v>
      </c>
      <c r="G296" s="168">
        <v>705295014</v>
      </c>
      <c r="H296" s="169">
        <f t="shared" ref="H296" si="638">IFERROR(G296/G300,"-")</f>
        <v>0.17621550207033054</v>
      </c>
      <c r="I296" s="170">
        <v>3921</v>
      </c>
      <c r="J296" s="10">
        <f t="shared" ref="J296" si="639">IFERROR(I296/D290,"-")</f>
        <v>0.1528654970760234</v>
      </c>
      <c r="K296" s="46">
        <f t="shared" si="572"/>
        <v>179876.31063504209</v>
      </c>
      <c r="L296" s="17"/>
      <c r="N296" s="240"/>
      <c r="O296" s="240"/>
      <c r="P296" s="238"/>
      <c r="Q296" s="112" t="s">
        <v>79</v>
      </c>
      <c r="R296" s="61" t="s">
        <v>80</v>
      </c>
      <c r="S296" s="67">
        <v>680833481</v>
      </c>
      <c r="T296" s="12">
        <v>0.18475622501395178</v>
      </c>
      <c r="U296" s="44">
        <v>3822</v>
      </c>
      <c r="V296" s="12">
        <v>0.15431824605321598</v>
      </c>
      <c r="W296" s="44">
        <v>178135.39534275248</v>
      </c>
      <c r="X296" s="17"/>
    </row>
    <row r="297" spans="2:24" ht="13.5" customHeight="1">
      <c r="B297" s="240"/>
      <c r="C297" s="240"/>
      <c r="D297" s="238"/>
      <c r="E297" s="113" t="s">
        <v>81</v>
      </c>
      <c r="F297" s="79" t="s">
        <v>82</v>
      </c>
      <c r="G297" s="168">
        <v>1520489</v>
      </c>
      <c r="H297" s="169">
        <f t="shared" ref="H297" si="640">IFERROR(G297/G300,"-")</f>
        <v>3.7988887941779043E-4</v>
      </c>
      <c r="I297" s="170">
        <v>150</v>
      </c>
      <c r="J297" s="10">
        <f t="shared" ref="J297" si="641">IFERROR(I297/D290,"-")</f>
        <v>5.8479532163742687E-3</v>
      </c>
      <c r="K297" s="46">
        <f t="shared" si="572"/>
        <v>10136.593333333334</v>
      </c>
      <c r="L297" s="17"/>
      <c r="N297" s="240"/>
      <c r="O297" s="240"/>
      <c r="P297" s="238"/>
      <c r="Q297" s="112" t="s">
        <v>81</v>
      </c>
      <c r="R297" s="61" t="s">
        <v>82</v>
      </c>
      <c r="S297" s="67">
        <v>933661</v>
      </c>
      <c r="T297" s="12">
        <v>2.533654507551329E-4</v>
      </c>
      <c r="U297" s="44">
        <v>137</v>
      </c>
      <c r="V297" s="12">
        <v>5.5315540840634716E-3</v>
      </c>
      <c r="W297" s="44">
        <v>6815.0437956204378</v>
      </c>
      <c r="X297" s="17"/>
    </row>
    <row r="298" spans="2:24" ht="13.5" customHeight="1">
      <c r="B298" s="240"/>
      <c r="C298" s="240"/>
      <c r="D298" s="238"/>
      <c r="E298" s="113" t="s">
        <v>83</v>
      </c>
      <c r="F298" s="79" t="s">
        <v>84</v>
      </c>
      <c r="G298" s="168">
        <v>109914974</v>
      </c>
      <c r="H298" s="169">
        <f t="shared" ref="H298" si="642">IFERROR(G298/G300,"-")</f>
        <v>2.7461873321079976E-2</v>
      </c>
      <c r="I298" s="170">
        <v>3264</v>
      </c>
      <c r="J298" s="10">
        <f t="shared" ref="J298" si="643">IFERROR(I298/D290,"-")</f>
        <v>0.12725146198830409</v>
      </c>
      <c r="K298" s="46">
        <f t="shared" si="572"/>
        <v>33674.930759803923</v>
      </c>
      <c r="L298" s="17"/>
      <c r="N298" s="240"/>
      <c r="O298" s="240"/>
      <c r="P298" s="238"/>
      <c r="Q298" s="112" t="s">
        <v>83</v>
      </c>
      <c r="R298" s="61" t="s">
        <v>84</v>
      </c>
      <c r="S298" s="67">
        <v>97688144</v>
      </c>
      <c r="T298" s="12">
        <v>2.6509408273444359E-2</v>
      </c>
      <c r="U298" s="44">
        <v>3057</v>
      </c>
      <c r="V298" s="12">
        <v>0.12343037105826302</v>
      </c>
      <c r="W298" s="44">
        <v>31955.559044815178</v>
      </c>
      <c r="X298" s="17"/>
    </row>
    <row r="299" spans="2:24" ht="13.5" customHeight="1">
      <c r="B299" s="240"/>
      <c r="C299" s="240"/>
      <c r="D299" s="238"/>
      <c r="E299" s="114" t="s">
        <v>85</v>
      </c>
      <c r="F299" s="80" t="s">
        <v>86</v>
      </c>
      <c r="G299" s="171">
        <v>959952185</v>
      </c>
      <c r="H299" s="172">
        <f t="shared" ref="H299" si="644">IFERROR(G299/G300,"-")</f>
        <v>0.23984070904446494</v>
      </c>
      <c r="I299" s="173">
        <v>2944</v>
      </c>
      <c r="J299" s="11">
        <f t="shared" ref="J299" si="645">IFERROR(I299/D290,"-")</f>
        <v>0.11477582846003899</v>
      </c>
      <c r="K299" s="47">
        <f t="shared" si="572"/>
        <v>326070.71501358697</v>
      </c>
      <c r="L299" s="17"/>
      <c r="N299" s="240"/>
      <c r="O299" s="240"/>
      <c r="P299" s="238"/>
      <c r="Q299" s="112" t="s">
        <v>85</v>
      </c>
      <c r="R299" s="61" t="s">
        <v>86</v>
      </c>
      <c r="S299" s="67">
        <v>889569276</v>
      </c>
      <c r="T299" s="12">
        <v>0.24140038042893217</v>
      </c>
      <c r="U299" s="44">
        <v>2523</v>
      </c>
      <c r="V299" s="12">
        <v>0.10186942302257035</v>
      </c>
      <c r="W299" s="44">
        <v>352583.93816884659</v>
      </c>
      <c r="X299" s="17"/>
    </row>
    <row r="300" spans="2:24" ht="13.5" customHeight="1">
      <c r="B300" s="201"/>
      <c r="C300" s="201"/>
      <c r="D300" s="239"/>
      <c r="E300" s="115" t="s">
        <v>115</v>
      </c>
      <c r="F300" s="116"/>
      <c r="G300" s="174">
        <f>SUM(G290:G299)</f>
        <v>4002457251</v>
      </c>
      <c r="H300" s="175" t="s">
        <v>131</v>
      </c>
      <c r="I300" s="176">
        <v>19565</v>
      </c>
      <c r="J300" s="12">
        <f t="shared" ref="J300" si="646">IFERROR(I300/D290,"-")</f>
        <v>0.76276803118908387</v>
      </c>
      <c r="K300" s="48">
        <f t="shared" si="572"/>
        <v>204572.31029900332</v>
      </c>
      <c r="L300" s="17"/>
      <c r="N300" s="201"/>
      <c r="O300" s="201"/>
      <c r="P300" s="239"/>
      <c r="Q300" s="117" t="s">
        <v>115</v>
      </c>
      <c r="R300" s="117"/>
      <c r="S300" s="67">
        <v>3685036761</v>
      </c>
      <c r="T300" s="12" t="s">
        <v>131</v>
      </c>
      <c r="U300" s="44">
        <v>18903</v>
      </c>
      <c r="V300" s="12">
        <v>0.76323333467921028</v>
      </c>
      <c r="W300" s="44">
        <v>194944.54642120298</v>
      </c>
      <c r="X300" s="17"/>
    </row>
    <row r="301" spans="2:24" ht="13.5" customHeight="1">
      <c r="B301" s="200">
        <v>28</v>
      </c>
      <c r="C301" s="200" t="s">
        <v>32</v>
      </c>
      <c r="D301" s="237">
        <f>VLOOKUP(C301,市区町村別_生活習慣病の状況!$C$5:$D$78,2,FALSE)</f>
        <v>21811</v>
      </c>
      <c r="E301" s="111" t="s">
        <v>67</v>
      </c>
      <c r="F301" s="77" t="s">
        <v>68</v>
      </c>
      <c r="G301" s="165">
        <v>583307421</v>
      </c>
      <c r="H301" s="166">
        <f t="shared" ref="H301" si="647">IFERROR(G301/G311,"-")</f>
        <v>0.16707853282960644</v>
      </c>
      <c r="I301" s="167">
        <v>11005</v>
      </c>
      <c r="J301" s="9">
        <f t="shared" ref="J301" si="648">IFERROR(I301/D301,"-")</f>
        <v>0.50456191829810648</v>
      </c>
      <c r="K301" s="45">
        <f t="shared" si="572"/>
        <v>53003.854702407996</v>
      </c>
      <c r="L301" s="17"/>
      <c r="N301" s="200">
        <v>28</v>
      </c>
      <c r="O301" s="200" t="s">
        <v>32</v>
      </c>
      <c r="P301" s="237">
        <v>21008</v>
      </c>
      <c r="Q301" s="112" t="s">
        <v>67</v>
      </c>
      <c r="R301" s="61" t="s">
        <v>68</v>
      </c>
      <c r="S301" s="67">
        <v>545084295</v>
      </c>
      <c r="T301" s="12">
        <v>0.16907702484221104</v>
      </c>
      <c r="U301" s="44">
        <v>10149</v>
      </c>
      <c r="V301" s="12">
        <v>0.4831016755521706</v>
      </c>
      <c r="W301" s="44">
        <v>53708.177652970735</v>
      </c>
      <c r="X301" s="17"/>
    </row>
    <row r="302" spans="2:24" ht="13.5" customHeight="1">
      <c r="B302" s="240"/>
      <c r="C302" s="240"/>
      <c r="D302" s="238"/>
      <c r="E302" s="113" t="s">
        <v>69</v>
      </c>
      <c r="F302" s="78" t="s">
        <v>70</v>
      </c>
      <c r="G302" s="168">
        <v>264645773</v>
      </c>
      <c r="H302" s="169">
        <f t="shared" ref="H302" si="649">IFERROR(G302/G311,"-")</f>
        <v>7.5803300079045413E-2</v>
      </c>
      <c r="I302" s="170">
        <v>9198</v>
      </c>
      <c r="J302" s="10">
        <f t="shared" ref="J302" si="650">IFERROR(I302/D301,"-")</f>
        <v>0.42171381413048464</v>
      </c>
      <c r="K302" s="46">
        <f t="shared" si="572"/>
        <v>28772.099695585996</v>
      </c>
      <c r="L302" s="17"/>
      <c r="N302" s="240"/>
      <c r="O302" s="240"/>
      <c r="P302" s="238"/>
      <c r="Q302" s="112" t="s">
        <v>69</v>
      </c>
      <c r="R302" s="61" t="s">
        <v>70</v>
      </c>
      <c r="S302" s="67">
        <v>232950983</v>
      </c>
      <c r="T302" s="12">
        <v>7.2257923225816811E-2</v>
      </c>
      <c r="U302" s="44">
        <v>8352</v>
      </c>
      <c r="V302" s="12">
        <v>0.39756283320639757</v>
      </c>
      <c r="W302" s="44">
        <v>27891.640684865899</v>
      </c>
      <c r="X302" s="17"/>
    </row>
    <row r="303" spans="2:24" ht="13.5" customHeight="1">
      <c r="B303" s="240"/>
      <c r="C303" s="240"/>
      <c r="D303" s="238"/>
      <c r="E303" s="113" t="s">
        <v>71</v>
      </c>
      <c r="F303" s="79" t="s">
        <v>72</v>
      </c>
      <c r="G303" s="168">
        <v>531744921</v>
      </c>
      <c r="H303" s="169">
        <f t="shared" ref="H303" si="651">IFERROR(G303/G311,"-")</f>
        <v>0.15230932788059795</v>
      </c>
      <c r="I303" s="170">
        <v>13837</v>
      </c>
      <c r="J303" s="10">
        <f t="shared" ref="J303" si="652">IFERROR(I303/D301,"-")</f>
        <v>0.63440465819999081</v>
      </c>
      <c r="K303" s="46">
        <f t="shared" si="572"/>
        <v>38429.20582496206</v>
      </c>
      <c r="L303" s="17"/>
      <c r="N303" s="240"/>
      <c r="O303" s="240"/>
      <c r="P303" s="238"/>
      <c r="Q303" s="112" t="s">
        <v>71</v>
      </c>
      <c r="R303" s="61" t="s">
        <v>72</v>
      </c>
      <c r="S303" s="67">
        <v>413488678</v>
      </c>
      <c r="T303" s="12">
        <v>0.12825802563652838</v>
      </c>
      <c r="U303" s="44">
        <v>13239</v>
      </c>
      <c r="V303" s="12">
        <v>0.63018849961919265</v>
      </c>
      <c r="W303" s="44">
        <v>31232.621648160737</v>
      </c>
      <c r="X303" s="17"/>
    </row>
    <row r="304" spans="2:24" ht="13.5" customHeight="1">
      <c r="B304" s="240"/>
      <c r="C304" s="240"/>
      <c r="D304" s="238"/>
      <c r="E304" s="113" t="s">
        <v>73</v>
      </c>
      <c r="F304" s="79" t="s">
        <v>74</v>
      </c>
      <c r="G304" s="168">
        <v>329175321</v>
      </c>
      <c r="H304" s="169">
        <f t="shared" ref="H304" si="653">IFERROR(G304/G311,"-")</f>
        <v>9.4286696339484333E-2</v>
      </c>
      <c r="I304" s="170">
        <v>5001</v>
      </c>
      <c r="J304" s="10">
        <f t="shared" ref="J304" si="654">IFERROR(I304/D301,"-")</f>
        <v>0.22928797395809453</v>
      </c>
      <c r="K304" s="46">
        <f t="shared" si="572"/>
        <v>65821.899820035993</v>
      </c>
      <c r="L304" s="17"/>
      <c r="N304" s="240"/>
      <c r="O304" s="240"/>
      <c r="P304" s="238"/>
      <c r="Q304" s="112" t="s">
        <v>73</v>
      </c>
      <c r="R304" s="61" t="s">
        <v>74</v>
      </c>
      <c r="S304" s="67">
        <v>294955841</v>
      </c>
      <c r="T304" s="12">
        <v>9.1490906110425096E-2</v>
      </c>
      <c r="U304" s="44">
        <v>4653</v>
      </c>
      <c r="V304" s="12">
        <v>0.22148705255140899</v>
      </c>
      <c r="W304" s="44">
        <v>63390.466580700624</v>
      </c>
      <c r="X304" s="17"/>
    </row>
    <row r="305" spans="2:24" ht="13.5" customHeight="1">
      <c r="B305" s="240"/>
      <c r="C305" s="240"/>
      <c r="D305" s="238"/>
      <c r="E305" s="113" t="s">
        <v>75</v>
      </c>
      <c r="F305" s="79" t="s">
        <v>76</v>
      </c>
      <c r="G305" s="168">
        <v>29572189</v>
      </c>
      <c r="H305" s="169">
        <f t="shared" ref="H305" si="655">IFERROR(G305/G311,"-")</f>
        <v>8.4704527540715568E-3</v>
      </c>
      <c r="I305" s="170">
        <v>89</v>
      </c>
      <c r="J305" s="10">
        <f t="shared" ref="J305" si="656">IFERROR(I305/D301,"-")</f>
        <v>4.0805098344871855E-3</v>
      </c>
      <c r="K305" s="46">
        <f t="shared" si="572"/>
        <v>332271.78651685396</v>
      </c>
      <c r="L305" s="17"/>
      <c r="N305" s="240"/>
      <c r="O305" s="240"/>
      <c r="P305" s="238"/>
      <c r="Q305" s="112" t="s">
        <v>75</v>
      </c>
      <c r="R305" s="61" t="s">
        <v>76</v>
      </c>
      <c r="S305" s="67">
        <v>24706012</v>
      </c>
      <c r="T305" s="12">
        <v>7.6634367252792785E-3</v>
      </c>
      <c r="U305" s="44">
        <v>66</v>
      </c>
      <c r="V305" s="12">
        <v>3.1416603198781414E-3</v>
      </c>
      <c r="W305" s="44">
        <v>374333.51515151514</v>
      </c>
      <c r="X305" s="17"/>
    </row>
    <row r="306" spans="2:24" ht="13.5" customHeight="1">
      <c r="B306" s="240"/>
      <c r="C306" s="240"/>
      <c r="D306" s="238"/>
      <c r="E306" s="113" t="s">
        <v>77</v>
      </c>
      <c r="F306" s="79" t="s">
        <v>78</v>
      </c>
      <c r="G306" s="168">
        <v>115821019</v>
      </c>
      <c r="H306" s="169">
        <f t="shared" ref="H306" si="657">IFERROR(G306/G311,"-")</f>
        <v>3.3174969542089837E-2</v>
      </c>
      <c r="I306" s="170">
        <v>554</v>
      </c>
      <c r="J306" s="10">
        <f t="shared" ref="J306" si="658">IFERROR(I306/D301,"-")</f>
        <v>2.5400027509055064E-2</v>
      </c>
      <c r="K306" s="46">
        <f t="shared" si="572"/>
        <v>209063.21119133575</v>
      </c>
      <c r="L306" s="17"/>
      <c r="N306" s="240"/>
      <c r="O306" s="240"/>
      <c r="P306" s="238"/>
      <c r="Q306" s="112" t="s">
        <v>77</v>
      </c>
      <c r="R306" s="61" t="s">
        <v>78</v>
      </c>
      <c r="S306" s="67">
        <v>138117094</v>
      </c>
      <c r="T306" s="12">
        <v>4.2841864180607148E-2</v>
      </c>
      <c r="U306" s="44">
        <v>538</v>
      </c>
      <c r="V306" s="12">
        <v>2.5609291698400611E-2</v>
      </c>
      <c r="W306" s="44">
        <v>256723.22304832714</v>
      </c>
      <c r="X306" s="17"/>
    </row>
    <row r="307" spans="2:24" ht="13.5" customHeight="1">
      <c r="B307" s="240"/>
      <c r="C307" s="240"/>
      <c r="D307" s="238"/>
      <c r="E307" s="113" t="s">
        <v>79</v>
      </c>
      <c r="F307" s="79" t="s">
        <v>80</v>
      </c>
      <c r="G307" s="168">
        <v>668150839</v>
      </c>
      <c r="H307" s="169">
        <f t="shared" ref="H307" si="659">IFERROR(G307/G311,"-")</f>
        <v>0.19138049314992445</v>
      </c>
      <c r="I307" s="170">
        <v>3781</v>
      </c>
      <c r="J307" s="10">
        <f t="shared" ref="J307" si="660">IFERROR(I307/D301,"-")</f>
        <v>0.17335289532804549</v>
      </c>
      <c r="K307" s="46">
        <f t="shared" si="572"/>
        <v>176712.73181697965</v>
      </c>
      <c r="L307" s="17"/>
      <c r="N307" s="240"/>
      <c r="O307" s="240"/>
      <c r="P307" s="238"/>
      <c r="Q307" s="112" t="s">
        <v>79</v>
      </c>
      <c r="R307" s="61" t="s">
        <v>80</v>
      </c>
      <c r="S307" s="67">
        <v>624068954</v>
      </c>
      <c r="T307" s="12">
        <v>0.19357688894469188</v>
      </c>
      <c r="U307" s="44">
        <v>3648</v>
      </c>
      <c r="V307" s="12">
        <v>0.17364813404417365</v>
      </c>
      <c r="W307" s="44">
        <v>171071.53344298244</v>
      </c>
      <c r="X307" s="17"/>
    </row>
    <row r="308" spans="2:24" ht="13.5" customHeight="1">
      <c r="B308" s="240"/>
      <c r="C308" s="240"/>
      <c r="D308" s="238"/>
      <c r="E308" s="113" t="s">
        <v>81</v>
      </c>
      <c r="F308" s="79" t="s">
        <v>82</v>
      </c>
      <c r="G308" s="168">
        <v>2571437</v>
      </c>
      <c r="H308" s="169">
        <f t="shared" ref="H308" si="661">IFERROR(G308/G311,"-")</f>
        <v>7.3654458310717214E-4</v>
      </c>
      <c r="I308" s="170">
        <v>179</v>
      </c>
      <c r="J308" s="10">
        <f t="shared" ref="J308" si="662">IFERROR(I308/D301,"-")</f>
        <v>8.2068680940809678E-3</v>
      </c>
      <c r="K308" s="46">
        <f t="shared" si="572"/>
        <v>14365.569832402234</v>
      </c>
      <c r="L308" s="17"/>
      <c r="N308" s="240"/>
      <c r="O308" s="240"/>
      <c r="P308" s="238"/>
      <c r="Q308" s="112" t="s">
        <v>81</v>
      </c>
      <c r="R308" s="61" t="s">
        <v>82</v>
      </c>
      <c r="S308" s="67">
        <v>1252089</v>
      </c>
      <c r="T308" s="12">
        <v>3.883793477441121E-4</v>
      </c>
      <c r="U308" s="44">
        <v>165</v>
      </c>
      <c r="V308" s="12">
        <v>7.8541507996953541E-3</v>
      </c>
      <c r="W308" s="44">
        <v>7588.4181818181814</v>
      </c>
      <c r="X308" s="17"/>
    </row>
    <row r="309" spans="2:24" ht="13.5" customHeight="1">
      <c r="B309" s="240"/>
      <c r="C309" s="240"/>
      <c r="D309" s="238"/>
      <c r="E309" s="113" t="s">
        <v>83</v>
      </c>
      <c r="F309" s="79" t="s">
        <v>84</v>
      </c>
      <c r="G309" s="168">
        <v>94501437</v>
      </c>
      <c r="H309" s="169">
        <f t="shared" ref="H309" si="663">IFERROR(G309/G311,"-")</f>
        <v>2.7068336310861859E-2</v>
      </c>
      <c r="I309" s="170">
        <v>2022</v>
      </c>
      <c r="J309" s="10">
        <f t="shared" ref="J309" si="664">IFERROR(I309/D301,"-")</f>
        <v>9.2705515565540325E-2</v>
      </c>
      <c r="K309" s="46">
        <f t="shared" si="572"/>
        <v>46736.615727002965</v>
      </c>
      <c r="L309" s="17"/>
      <c r="N309" s="240"/>
      <c r="O309" s="240"/>
      <c r="P309" s="238"/>
      <c r="Q309" s="112" t="s">
        <v>83</v>
      </c>
      <c r="R309" s="61" t="s">
        <v>84</v>
      </c>
      <c r="S309" s="67">
        <v>94910761</v>
      </c>
      <c r="T309" s="12">
        <v>2.9439903593975598E-2</v>
      </c>
      <c r="U309" s="44">
        <v>1950</v>
      </c>
      <c r="V309" s="12">
        <v>9.2821782178217821E-2</v>
      </c>
      <c r="W309" s="44">
        <v>48672.185128205128</v>
      </c>
      <c r="X309" s="17"/>
    </row>
    <row r="310" spans="2:24" ht="13.5" customHeight="1">
      <c r="B310" s="240"/>
      <c r="C310" s="240"/>
      <c r="D310" s="238"/>
      <c r="E310" s="114" t="s">
        <v>85</v>
      </c>
      <c r="F310" s="80" t="s">
        <v>86</v>
      </c>
      <c r="G310" s="171">
        <v>871726684</v>
      </c>
      <c r="H310" s="172">
        <f t="shared" ref="H310" si="665">IFERROR(G310/G311,"-")</f>
        <v>0.24969134653121097</v>
      </c>
      <c r="I310" s="173">
        <v>2642</v>
      </c>
      <c r="J310" s="11">
        <f t="shared" ref="J310" si="666">IFERROR(I310/D301,"-")</f>
        <v>0.12113153913163083</v>
      </c>
      <c r="K310" s="47">
        <f t="shared" si="572"/>
        <v>329949.53974261921</v>
      </c>
      <c r="L310" s="17"/>
      <c r="N310" s="240"/>
      <c r="O310" s="240"/>
      <c r="P310" s="238"/>
      <c r="Q310" s="112" t="s">
        <v>85</v>
      </c>
      <c r="R310" s="61" t="s">
        <v>86</v>
      </c>
      <c r="S310" s="67">
        <v>854346808</v>
      </c>
      <c r="T310" s="12">
        <v>0.26500564739272064</v>
      </c>
      <c r="U310" s="44">
        <v>2395</v>
      </c>
      <c r="V310" s="12">
        <v>0.1140041888804265</v>
      </c>
      <c r="W310" s="44">
        <v>356721.00542797497</v>
      </c>
      <c r="X310" s="17"/>
    </row>
    <row r="311" spans="2:24" ht="13.5" customHeight="1">
      <c r="B311" s="201"/>
      <c r="C311" s="201"/>
      <c r="D311" s="239"/>
      <c r="E311" s="115" t="s">
        <v>115</v>
      </c>
      <c r="F311" s="116"/>
      <c r="G311" s="174">
        <f>SUM(G301:G310)</f>
        <v>3491217041</v>
      </c>
      <c r="H311" s="175" t="s">
        <v>131</v>
      </c>
      <c r="I311" s="176">
        <v>17180</v>
      </c>
      <c r="J311" s="12">
        <f t="shared" ref="J311" si="667">IFERROR(I311/D301,"-")</f>
        <v>0.78767594333134661</v>
      </c>
      <c r="K311" s="48">
        <f t="shared" si="572"/>
        <v>203214.03032596043</v>
      </c>
      <c r="L311" s="17"/>
      <c r="N311" s="201"/>
      <c r="O311" s="201"/>
      <c r="P311" s="239"/>
      <c r="Q311" s="117" t="s">
        <v>115</v>
      </c>
      <c r="R311" s="117"/>
      <c r="S311" s="67">
        <v>3223881515</v>
      </c>
      <c r="T311" s="12" t="s">
        <v>131</v>
      </c>
      <c r="U311" s="44">
        <v>16443</v>
      </c>
      <c r="V311" s="12">
        <v>0.78270182787509524</v>
      </c>
      <c r="W311" s="44">
        <v>196064.07072918568</v>
      </c>
      <c r="X311" s="17"/>
    </row>
    <row r="312" spans="2:24" ht="13.5" customHeight="1">
      <c r="B312" s="200">
        <v>29</v>
      </c>
      <c r="C312" s="200" t="s">
        <v>33</v>
      </c>
      <c r="D312" s="237">
        <f>VLOOKUP(C312,市区町村別_生活習慣病の状況!$C$5:$D$78,2,FALSE)</f>
        <v>17881</v>
      </c>
      <c r="E312" s="111" t="s">
        <v>67</v>
      </c>
      <c r="F312" s="77" t="s">
        <v>68</v>
      </c>
      <c r="G312" s="165">
        <v>467679051</v>
      </c>
      <c r="H312" s="166">
        <f t="shared" ref="H312" si="668">IFERROR(G312/G322,"-")</f>
        <v>0.16573368373680178</v>
      </c>
      <c r="I312" s="167">
        <v>9406</v>
      </c>
      <c r="J312" s="9">
        <f t="shared" ref="J312" si="669">IFERROR(I312/D312,"-")</f>
        <v>0.52603321961858951</v>
      </c>
      <c r="K312" s="45">
        <f t="shared" si="572"/>
        <v>49721.353497767384</v>
      </c>
      <c r="L312" s="17"/>
      <c r="N312" s="200">
        <v>29</v>
      </c>
      <c r="O312" s="200" t="s">
        <v>33</v>
      </c>
      <c r="P312" s="237">
        <v>17258</v>
      </c>
      <c r="Q312" s="112" t="s">
        <v>67</v>
      </c>
      <c r="R312" s="61" t="s">
        <v>68</v>
      </c>
      <c r="S312" s="67">
        <v>447554869</v>
      </c>
      <c r="T312" s="12">
        <v>0.18071166652132029</v>
      </c>
      <c r="U312" s="44">
        <v>8841</v>
      </c>
      <c r="V312" s="12">
        <v>0.51228415807161898</v>
      </c>
      <c r="W312" s="44">
        <v>50622.652301775815</v>
      </c>
      <c r="X312" s="17"/>
    </row>
    <row r="313" spans="2:24" ht="13.5" customHeight="1">
      <c r="B313" s="240"/>
      <c r="C313" s="240"/>
      <c r="D313" s="238"/>
      <c r="E313" s="113" t="s">
        <v>69</v>
      </c>
      <c r="F313" s="78" t="s">
        <v>70</v>
      </c>
      <c r="G313" s="168">
        <v>218186569</v>
      </c>
      <c r="H313" s="169">
        <f t="shared" ref="H313" si="670">IFERROR(G313/G322,"-")</f>
        <v>7.7319828084974188E-2</v>
      </c>
      <c r="I313" s="170">
        <v>7566</v>
      </c>
      <c r="J313" s="10">
        <f t="shared" ref="J313" si="671">IFERROR(I313/D312,"-")</f>
        <v>0.42313069738828923</v>
      </c>
      <c r="K313" s="46">
        <f t="shared" si="572"/>
        <v>28837.770155960876</v>
      </c>
      <c r="L313" s="17"/>
      <c r="N313" s="240"/>
      <c r="O313" s="240"/>
      <c r="P313" s="238"/>
      <c r="Q313" s="112" t="s">
        <v>69</v>
      </c>
      <c r="R313" s="61" t="s">
        <v>70</v>
      </c>
      <c r="S313" s="67">
        <v>191088405</v>
      </c>
      <c r="T313" s="12">
        <v>7.7156805818262689E-2</v>
      </c>
      <c r="U313" s="44">
        <v>6738</v>
      </c>
      <c r="V313" s="12">
        <v>0.39042762776683276</v>
      </c>
      <c r="W313" s="44">
        <v>28359.810774710597</v>
      </c>
      <c r="X313" s="17"/>
    </row>
    <row r="314" spans="2:24" ht="13.5" customHeight="1">
      <c r="B314" s="240"/>
      <c r="C314" s="240"/>
      <c r="D314" s="238"/>
      <c r="E314" s="113" t="s">
        <v>71</v>
      </c>
      <c r="F314" s="79" t="s">
        <v>72</v>
      </c>
      <c r="G314" s="168">
        <v>420180584</v>
      </c>
      <c r="H314" s="169">
        <f t="shared" ref="H314" si="672">IFERROR(G314/G322,"-")</f>
        <v>0.14890142261471676</v>
      </c>
      <c r="I314" s="170">
        <v>11101</v>
      </c>
      <c r="J314" s="10">
        <f t="shared" ref="J314" si="673">IFERROR(I314/D312,"-")</f>
        <v>0.62082657569487165</v>
      </c>
      <c r="K314" s="46">
        <f t="shared" si="572"/>
        <v>37850.696693991529</v>
      </c>
      <c r="L314" s="17"/>
      <c r="N314" s="240"/>
      <c r="O314" s="240"/>
      <c r="P314" s="238"/>
      <c r="Q314" s="112" t="s">
        <v>71</v>
      </c>
      <c r="R314" s="61" t="s">
        <v>72</v>
      </c>
      <c r="S314" s="67">
        <v>344067511</v>
      </c>
      <c r="T314" s="12">
        <v>0.13892601246318403</v>
      </c>
      <c r="U314" s="44">
        <v>10738</v>
      </c>
      <c r="V314" s="12">
        <v>0.62220419515586978</v>
      </c>
      <c r="W314" s="44">
        <v>32042.047960514061</v>
      </c>
      <c r="X314" s="17"/>
    </row>
    <row r="315" spans="2:24" ht="13.5" customHeight="1">
      <c r="B315" s="240"/>
      <c r="C315" s="240"/>
      <c r="D315" s="238"/>
      <c r="E315" s="113" t="s">
        <v>73</v>
      </c>
      <c r="F315" s="79" t="s">
        <v>74</v>
      </c>
      <c r="G315" s="168">
        <v>308078421</v>
      </c>
      <c r="H315" s="169">
        <f t="shared" ref="H315" si="674">IFERROR(G315/G322,"-")</f>
        <v>0.1091752377682345</v>
      </c>
      <c r="I315" s="170">
        <v>4357</v>
      </c>
      <c r="J315" s="10">
        <f t="shared" ref="J315" si="675">IFERROR(I315/D312,"-")</f>
        <v>0.24366646160729266</v>
      </c>
      <c r="K315" s="46">
        <f t="shared" si="572"/>
        <v>70708.841175120499</v>
      </c>
      <c r="L315" s="17"/>
      <c r="N315" s="240"/>
      <c r="O315" s="240"/>
      <c r="P315" s="238"/>
      <c r="Q315" s="112" t="s">
        <v>73</v>
      </c>
      <c r="R315" s="61" t="s">
        <v>74</v>
      </c>
      <c r="S315" s="67">
        <v>260035251</v>
      </c>
      <c r="T315" s="12">
        <v>0.1049958492631209</v>
      </c>
      <c r="U315" s="44">
        <v>3806</v>
      </c>
      <c r="V315" s="12">
        <v>0.22053540387066867</v>
      </c>
      <c r="W315" s="44">
        <v>68322.45165528114</v>
      </c>
      <c r="X315" s="17"/>
    </row>
    <row r="316" spans="2:24" ht="13.5" customHeight="1">
      <c r="B316" s="240"/>
      <c r="C316" s="240"/>
      <c r="D316" s="238"/>
      <c r="E316" s="113" t="s">
        <v>75</v>
      </c>
      <c r="F316" s="79" t="s">
        <v>76</v>
      </c>
      <c r="G316" s="168">
        <v>36848738</v>
      </c>
      <c r="H316" s="169">
        <f t="shared" ref="H316" si="676">IFERROR(G316/G322,"-")</f>
        <v>1.3058265228545097E-2</v>
      </c>
      <c r="I316" s="170">
        <v>56</v>
      </c>
      <c r="J316" s="10">
        <f t="shared" ref="J316" si="677">IFERROR(I316/D312,"-")</f>
        <v>3.1318158939656619E-3</v>
      </c>
      <c r="K316" s="46">
        <f t="shared" si="572"/>
        <v>658013.17857142852</v>
      </c>
      <c r="L316" s="17"/>
      <c r="N316" s="240"/>
      <c r="O316" s="240"/>
      <c r="P316" s="238"/>
      <c r="Q316" s="112" t="s">
        <v>75</v>
      </c>
      <c r="R316" s="61" t="s">
        <v>76</v>
      </c>
      <c r="S316" s="67">
        <v>14373453</v>
      </c>
      <c r="T316" s="12">
        <v>5.8036473854021923E-3</v>
      </c>
      <c r="U316" s="44">
        <v>57</v>
      </c>
      <c r="V316" s="12">
        <v>3.3028160852937769E-3</v>
      </c>
      <c r="W316" s="44">
        <v>252165.84210526315</v>
      </c>
      <c r="X316" s="17"/>
    </row>
    <row r="317" spans="2:24" ht="13.5" customHeight="1">
      <c r="B317" s="240"/>
      <c r="C317" s="240"/>
      <c r="D317" s="238"/>
      <c r="E317" s="113" t="s">
        <v>77</v>
      </c>
      <c r="F317" s="79" t="s">
        <v>78</v>
      </c>
      <c r="G317" s="168">
        <v>111552122</v>
      </c>
      <c r="H317" s="169">
        <f t="shared" ref="H317" si="678">IFERROR(G317/G322,"-")</f>
        <v>3.9531264161150395E-2</v>
      </c>
      <c r="I317" s="170">
        <v>488</v>
      </c>
      <c r="J317" s="10">
        <f t="shared" ref="J317" si="679">IFERROR(I317/D312,"-")</f>
        <v>2.729153850455791E-2</v>
      </c>
      <c r="K317" s="46">
        <f t="shared" si="572"/>
        <v>228590.41393442624</v>
      </c>
      <c r="L317" s="17"/>
      <c r="N317" s="240"/>
      <c r="O317" s="240"/>
      <c r="P317" s="238"/>
      <c r="Q317" s="112" t="s">
        <v>77</v>
      </c>
      <c r="R317" s="61" t="s">
        <v>78</v>
      </c>
      <c r="S317" s="67">
        <v>97108897</v>
      </c>
      <c r="T317" s="12">
        <v>3.9210188127608639E-2</v>
      </c>
      <c r="U317" s="44">
        <v>497</v>
      </c>
      <c r="V317" s="12">
        <v>2.8798238498087842E-2</v>
      </c>
      <c r="W317" s="44">
        <v>195390.13480885312</v>
      </c>
      <c r="X317" s="17"/>
    </row>
    <row r="318" spans="2:24" ht="13.5" customHeight="1">
      <c r="B318" s="240"/>
      <c r="C318" s="240"/>
      <c r="D318" s="238"/>
      <c r="E318" s="113" t="s">
        <v>79</v>
      </c>
      <c r="F318" s="79" t="s">
        <v>80</v>
      </c>
      <c r="G318" s="168">
        <v>512677014</v>
      </c>
      <c r="H318" s="169">
        <f t="shared" ref="H318" si="680">IFERROR(G318/G322,"-")</f>
        <v>0.1816798291814099</v>
      </c>
      <c r="I318" s="170">
        <v>2935</v>
      </c>
      <c r="J318" s="10">
        <f t="shared" ref="J318" si="681">IFERROR(I318/D312,"-")</f>
        <v>0.16414070801409317</v>
      </c>
      <c r="K318" s="46">
        <f t="shared" si="572"/>
        <v>174677.00647359455</v>
      </c>
      <c r="L318" s="17"/>
      <c r="N318" s="240"/>
      <c r="O318" s="240"/>
      <c r="P318" s="238"/>
      <c r="Q318" s="112" t="s">
        <v>79</v>
      </c>
      <c r="R318" s="61" t="s">
        <v>80</v>
      </c>
      <c r="S318" s="67">
        <v>412439060</v>
      </c>
      <c r="T318" s="12">
        <v>0.16653276510569437</v>
      </c>
      <c r="U318" s="44">
        <v>2913</v>
      </c>
      <c r="V318" s="12">
        <v>0.16879128520106618</v>
      </c>
      <c r="W318" s="44">
        <v>141585.67112941985</v>
      </c>
      <c r="X318" s="17"/>
    </row>
    <row r="319" spans="2:24" ht="13.5" customHeight="1">
      <c r="B319" s="240"/>
      <c r="C319" s="240"/>
      <c r="D319" s="238"/>
      <c r="E319" s="113" t="s">
        <v>81</v>
      </c>
      <c r="F319" s="79" t="s">
        <v>82</v>
      </c>
      <c r="G319" s="168">
        <v>963298</v>
      </c>
      <c r="H319" s="169">
        <f t="shared" ref="H319" si="682">IFERROR(G319/G322,"-")</f>
        <v>3.4136856405033562E-4</v>
      </c>
      <c r="I319" s="170">
        <v>43</v>
      </c>
      <c r="J319" s="10">
        <f t="shared" ref="J319" si="683">IFERROR(I319/D312,"-")</f>
        <v>2.404787204295062E-3</v>
      </c>
      <c r="K319" s="46">
        <f t="shared" si="572"/>
        <v>22402.279069767443</v>
      </c>
      <c r="L319" s="17"/>
      <c r="N319" s="240"/>
      <c r="O319" s="240"/>
      <c r="P319" s="238"/>
      <c r="Q319" s="112" t="s">
        <v>81</v>
      </c>
      <c r="R319" s="61" t="s">
        <v>82</v>
      </c>
      <c r="S319" s="67">
        <v>888175</v>
      </c>
      <c r="T319" s="12">
        <v>3.5862325611873448E-4</v>
      </c>
      <c r="U319" s="44">
        <v>39</v>
      </c>
      <c r="V319" s="12">
        <v>2.2598215320431105E-3</v>
      </c>
      <c r="W319" s="44">
        <v>22773.717948717949</v>
      </c>
      <c r="X319" s="17"/>
    </row>
    <row r="320" spans="2:24" ht="13.5" customHeight="1">
      <c r="B320" s="240"/>
      <c r="C320" s="240"/>
      <c r="D320" s="238"/>
      <c r="E320" s="113" t="s">
        <v>83</v>
      </c>
      <c r="F320" s="79" t="s">
        <v>84</v>
      </c>
      <c r="G320" s="168">
        <v>89874496</v>
      </c>
      <c r="H320" s="169">
        <f t="shared" ref="H320" si="684">IFERROR(G320/G322,"-")</f>
        <v>3.1849259153727751E-2</v>
      </c>
      <c r="I320" s="170">
        <v>1867</v>
      </c>
      <c r="J320" s="10">
        <f t="shared" ref="J320" si="685">IFERROR(I320/D312,"-")</f>
        <v>0.10441250489346234</v>
      </c>
      <c r="K320" s="46">
        <f t="shared" si="572"/>
        <v>48138.455275843597</v>
      </c>
      <c r="L320" s="17"/>
      <c r="N320" s="240"/>
      <c r="O320" s="240"/>
      <c r="P320" s="238"/>
      <c r="Q320" s="112" t="s">
        <v>83</v>
      </c>
      <c r="R320" s="61" t="s">
        <v>84</v>
      </c>
      <c r="S320" s="67">
        <v>44269056</v>
      </c>
      <c r="T320" s="12">
        <v>1.7874757798882653E-2</v>
      </c>
      <c r="U320" s="44">
        <v>1707</v>
      </c>
      <c r="V320" s="12">
        <v>9.8910650133271522E-2</v>
      </c>
      <c r="W320" s="44">
        <v>25933.834797891035</v>
      </c>
      <c r="X320" s="17"/>
    </row>
    <row r="321" spans="2:24" ht="13.5" customHeight="1">
      <c r="B321" s="240"/>
      <c r="C321" s="240"/>
      <c r="D321" s="238"/>
      <c r="E321" s="114" t="s">
        <v>85</v>
      </c>
      <c r="F321" s="80" t="s">
        <v>86</v>
      </c>
      <c r="G321" s="171">
        <v>655830557</v>
      </c>
      <c r="H321" s="172">
        <f t="shared" ref="H321" si="686">IFERROR(G321/G322,"-")</f>
        <v>0.23240984150638927</v>
      </c>
      <c r="I321" s="173">
        <v>1917</v>
      </c>
      <c r="J321" s="11">
        <f t="shared" ref="J321" si="687">IFERROR(I321/D312,"-")</f>
        <v>0.10720876908450311</v>
      </c>
      <c r="K321" s="47">
        <f t="shared" si="572"/>
        <v>342112.96661450184</v>
      </c>
      <c r="L321" s="17"/>
      <c r="N321" s="240"/>
      <c r="O321" s="240"/>
      <c r="P321" s="238"/>
      <c r="Q321" s="112" t="s">
        <v>85</v>
      </c>
      <c r="R321" s="61" t="s">
        <v>86</v>
      </c>
      <c r="S321" s="67">
        <v>664799426</v>
      </c>
      <c r="T321" s="12">
        <v>0.26842968426040548</v>
      </c>
      <c r="U321" s="44">
        <v>1589</v>
      </c>
      <c r="V321" s="12">
        <v>9.2073241395294936E-2</v>
      </c>
      <c r="W321" s="44">
        <v>418375.97608558839</v>
      </c>
      <c r="X321" s="17"/>
    </row>
    <row r="322" spans="2:24" ht="13.5" customHeight="1">
      <c r="B322" s="201"/>
      <c r="C322" s="201"/>
      <c r="D322" s="239"/>
      <c r="E322" s="115" t="s">
        <v>115</v>
      </c>
      <c r="F322" s="116"/>
      <c r="G322" s="174">
        <f>SUM(G312:G321)</f>
        <v>2821870850</v>
      </c>
      <c r="H322" s="175" t="s">
        <v>131</v>
      </c>
      <c r="I322" s="176">
        <v>14055</v>
      </c>
      <c r="J322" s="12">
        <f t="shared" ref="J322" si="688">IFERROR(I322/D312,"-")</f>
        <v>0.78602986410156028</v>
      </c>
      <c r="K322" s="48">
        <f t="shared" si="572"/>
        <v>200773.45072927783</v>
      </c>
      <c r="L322" s="17"/>
      <c r="N322" s="201"/>
      <c r="O322" s="201"/>
      <c r="P322" s="239"/>
      <c r="Q322" s="117" t="s">
        <v>115</v>
      </c>
      <c r="R322" s="117"/>
      <c r="S322" s="67">
        <v>2476624103</v>
      </c>
      <c r="T322" s="12" t="s">
        <v>131</v>
      </c>
      <c r="U322" s="44">
        <v>13519</v>
      </c>
      <c r="V322" s="12">
        <v>0.78334685363309764</v>
      </c>
      <c r="W322" s="44">
        <v>183195.80612471336</v>
      </c>
      <c r="X322" s="17"/>
    </row>
    <row r="323" spans="2:24" ht="13.5" customHeight="1">
      <c r="B323" s="200">
        <v>30</v>
      </c>
      <c r="C323" s="200" t="s">
        <v>34</v>
      </c>
      <c r="D323" s="237">
        <f>VLOOKUP(C323,市区町村別_生活習慣病の状況!$C$5:$D$78,2,FALSE)</f>
        <v>23856</v>
      </c>
      <c r="E323" s="111" t="s">
        <v>67</v>
      </c>
      <c r="F323" s="77" t="s">
        <v>68</v>
      </c>
      <c r="G323" s="165">
        <v>654461765</v>
      </c>
      <c r="H323" s="166">
        <f t="shared" ref="H323" si="689">IFERROR(G323/G333,"-")</f>
        <v>0.1777671854819555</v>
      </c>
      <c r="I323" s="167">
        <v>11688</v>
      </c>
      <c r="J323" s="9">
        <f t="shared" ref="J323" si="690">IFERROR(I323/D323,"-")</f>
        <v>0.48993963782696176</v>
      </c>
      <c r="K323" s="45">
        <f t="shared" si="572"/>
        <v>55994.333076659823</v>
      </c>
      <c r="L323" s="17"/>
      <c r="N323" s="200">
        <v>30</v>
      </c>
      <c r="O323" s="200" t="s">
        <v>34</v>
      </c>
      <c r="P323" s="237">
        <v>23108</v>
      </c>
      <c r="Q323" s="112" t="s">
        <v>67</v>
      </c>
      <c r="R323" s="61" t="s">
        <v>68</v>
      </c>
      <c r="S323" s="67">
        <v>609085304</v>
      </c>
      <c r="T323" s="12">
        <v>0.17860592428299024</v>
      </c>
      <c r="U323" s="44">
        <v>10925</v>
      </c>
      <c r="V323" s="12">
        <v>0.47277998961398648</v>
      </c>
      <c r="W323" s="44">
        <v>55751.515240274603</v>
      </c>
      <c r="X323" s="17"/>
    </row>
    <row r="324" spans="2:24" ht="13.5" customHeight="1">
      <c r="B324" s="240"/>
      <c r="C324" s="240"/>
      <c r="D324" s="238"/>
      <c r="E324" s="113" t="s">
        <v>69</v>
      </c>
      <c r="F324" s="78" t="s">
        <v>70</v>
      </c>
      <c r="G324" s="168">
        <v>283120259</v>
      </c>
      <c r="H324" s="169">
        <f t="shared" ref="H324" si="691">IFERROR(G324/G333,"-")</f>
        <v>7.6902111455437405E-2</v>
      </c>
      <c r="I324" s="170">
        <v>9918</v>
      </c>
      <c r="J324" s="10">
        <f t="shared" ref="J324" si="692">IFERROR(I324/D323,"-")</f>
        <v>0.41574446680080485</v>
      </c>
      <c r="K324" s="46">
        <f t="shared" si="572"/>
        <v>28546.103952409761</v>
      </c>
      <c r="L324" s="17"/>
      <c r="N324" s="240"/>
      <c r="O324" s="240"/>
      <c r="P324" s="238"/>
      <c r="Q324" s="112" t="s">
        <v>69</v>
      </c>
      <c r="R324" s="61" t="s">
        <v>70</v>
      </c>
      <c r="S324" s="67">
        <v>254645247</v>
      </c>
      <c r="T324" s="12">
        <v>7.4671231444955938E-2</v>
      </c>
      <c r="U324" s="44">
        <v>8996</v>
      </c>
      <c r="V324" s="12">
        <v>0.38930240609312794</v>
      </c>
      <c r="W324" s="44">
        <v>28306.496998666073</v>
      </c>
      <c r="X324" s="17"/>
    </row>
    <row r="325" spans="2:24" ht="13.5" customHeight="1">
      <c r="B325" s="240"/>
      <c r="C325" s="240"/>
      <c r="D325" s="238"/>
      <c r="E325" s="113" t="s">
        <v>71</v>
      </c>
      <c r="F325" s="79" t="s">
        <v>72</v>
      </c>
      <c r="G325" s="168">
        <v>573565586</v>
      </c>
      <c r="H325" s="169">
        <f t="shared" ref="H325" si="693">IFERROR(G325/G333,"-")</f>
        <v>0.15579388340971836</v>
      </c>
      <c r="I325" s="170">
        <v>14950</v>
      </c>
      <c r="J325" s="10">
        <f t="shared" ref="J325" si="694">IFERROR(I325/D323,"-")</f>
        <v>0.6266767270288397</v>
      </c>
      <c r="K325" s="46">
        <f t="shared" ref="K325:K388" si="695">IFERROR(G325/I325,"-")</f>
        <v>38365.591036789301</v>
      </c>
      <c r="L325" s="17"/>
      <c r="N325" s="240"/>
      <c r="O325" s="240"/>
      <c r="P325" s="238"/>
      <c r="Q325" s="112" t="s">
        <v>71</v>
      </c>
      <c r="R325" s="61" t="s">
        <v>72</v>
      </c>
      <c r="S325" s="67">
        <v>458884248</v>
      </c>
      <c r="T325" s="12">
        <v>0.1345615215384427</v>
      </c>
      <c r="U325" s="44">
        <v>14367</v>
      </c>
      <c r="V325" s="12">
        <v>0.62173273325255318</v>
      </c>
      <c r="W325" s="44">
        <v>31940.157861766547</v>
      </c>
      <c r="X325" s="17"/>
    </row>
    <row r="326" spans="2:24" ht="13.5" customHeight="1">
      <c r="B326" s="240"/>
      <c r="C326" s="240"/>
      <c r="D326" s="238"/>
      <c r="E326" s="113" t="s">
        <v>73</v>
      </c>
      <c r="F326" s="79" t="s">
        <v>74</v>
      </c>
      <c r="G326" s="168">
        <v>410530511</v>
      </c>
      <c r="H326" s="169">
        <f t="shared" ref="H326" si="696">IFERROR(G326/G333,"-")</f>
        <v>0.11150972814269595</v>
      </c>
      <c r="I326" s="170">
        <v>5598</v>
      </c>
      <c r="J326" s="10">
        <f t="shared" ref="J326" si="697">IFERROR(I326/D323,"-")</f>
        <v>0.2346579476861167</v>
      </c>
      <c r="K326" s="46">
        <f t="shared" si="695"/>
        <v>73335.210968202926</v>
      </c>
      <c r="L326" s="17"/>
      <c r="N326" s="240"/>
      <c r="O326" s="240"/>
      <c r="P326" s="238"/>
      <c r="Q326" s="112" t="s">
        <v>73</v>
      </c>
      <c r="R326" s="61" t="s">
        <v>74</v>
      </c>
      <c r="S326" s="67">
        <v>418576801</v>
      </c>
      <c r="T326" s="12">
        <v>0.12274191469578172</v>
      </c>
      <c r="U326" s="44">
        <v>5395</v>
      </c>
      <c r="V326" s="12">
        <v>0.23346892850960707</v>
      </c>
      <c r="W326" s="44">
        <v>77586.061353104727</v>
      </c>
      <c r="X326" s="17"/>
    </row>
    <row r="327" spans="2:24" ht="13.5" customHeight="1">
      <c r="B327" s="240"/>
      <c r="C327" s="240"/>
      <c r="D327" s="238"/>
      <c r="E327" s="113" t="s">
        <v>75</v>
      </c>
      <c r="F327" s="79" t="s">
        <v>76</v>
      </c>
      <c r="G327" s="168">
        <v>19169130</v>
      </c>
      <c r="H327" s="169">
        <f t="shared" ref="H327" si="698">IFERROR(G327/G333,"-")</f>
        <v>5.2067858971680606E-3</v>
      </c>
      <c r="I327" s="170">
        <v>157</v>
      </c>
      <c r="J327" s="10">
        <f t="shared" ref="J327" si="699">IFERROR(I327/D323,"-")</f>
        <v>6.581153588195842E-3</v>
      </c>
      <c r="K327" s="46">
        <f t="shared" si="695"/>
        <v>122096.3694267516</v>
      </c>
      <c r="L327" s="17"/>
      <c r="N327" s="240"/>
      <c r="O327" s="240"/>
      <c r="P327" s="238"/>
      <c r="Q327" s="112" t="s">
        <v>75</v>
      </c>
      <c r="R327" s="61" t="s">
        <v>76</v>
      </c>
      <c r="S327" s="67">
        <v>29697513</v>
      </c>
      <c r="T327" s="12">
        <v>8.7083889948379352E-3</v>
      </c>
      <c r="U327" s="44">
        <v>60</v>
      </c>
      <c r="V327" s="12">
        <v>2.5965033754543881E-3</v>
      </c>
      <c r="W327" s="44">
        <v>494958.55</v>
      </c>
      <c r="X327" s="17"/>
    </row>
    <row r="328" spans="2:24" ht="13.5" customHeight="1">
      <c r="B328" s="240"/>
      <c r="C328" s="240"/>
      <c r="D328" s="238"/>
      <c r="E328" s="113" t="s">
        <v>77</v>
      </c>
      <c r="F328" s="79" t="s">
        <v>78</v>
      </c>
      <c r="G328" s="168">
        <v>180963007</v>
      </c>
      <c r="H328" s="169">
        <f t="shared" ref="H328" si="700">IFERROR(G328/G333,"-")</f>
        <v>4.9153802637716217E-2</v>
      </c>
      <c r="I328" s="170">
        <v>772</v>
      </c>
      <c r="J328" s="10">
        <f t="shared" ref="J328" si="701">IFERROR(I328/D323,"-")</f>
        <v>3.2360831656606304E-2</v>
      </c>
      <c r="K328" s="46">
        <f t="shared" si="695"/>
        <v>234408.04015544042</v>
      </c>
      <c r="L328" s="17"/>
      <c r="N328" s="240"/>
      <c r="O328" s="240"/>
      <c r="P328" s="238"/>
      <c r="Q328" s="112" t="s">
        <v>77</v>
      </c>
      <c r="R328" s="61" t="s">
        <v>78</v>
      </c>
      <c r="S328" s="67">
        <v>137513352</v>
      </c>
      <c r="T328" s="12">
        <v>4.0323907298233194E-2</v>
      </c>
      <c r="U328" s="44">
        <v>702</v>
      </c>
      <c r="V328" s="12">
        <v>3.0379089492816341E-2</v>
      </c>
      <c r="W328" s="44">
        <v>195887.96581196581</v>
      </c>
      <c r="X328" s="17"/>
    </row>
    <row r="329" spans="2:24" ht="13.5" customHeight="1">
      <c r="B329" s="240"/>
      <c r="C329" s="240"/>
      <c r="D329" s="238"/>
      <c r="E329" s="113" t="s">
        <v>79</v>
      </c>
      <c r="F329" s="79" t="s">
        <v>80</v>
      </c>
      <c r="G329" s="168">
        <v>704367445</v>
      </c>
      <c r="H329" s="169">
        <f t="shared" ref="H329" si="702">IFERROR(G329/G333,"-")</f>
        <v>0.19132274021044771</v>
      </c>
      <c r="I329" s="170">
        <v>4229</v>
      </c>
      <c r="J329" s="10">
        <f t="shared" ref="J329" si="703">IFERROR(I329/D323,"-")</f>
        <v>0.17727196512407781</v>
      </c>
      <c r="K329" s="46">
        <f t="shared" si="695"/>
        <v>166556.50153700638</v>
      </c>
      <c r="L329" s="17"/>
      <c r="N329" s="240"/>
      <c r="O329" s="240"/>
      <c r="P329" s="238"/>
      <c r="Q329" s="112" t="s">
        <v>79</v>
      </c>
      <c r="R329" s="61" t="s">
        <v>80</v>
      </c>
      <c r="S329" s="67">
        <v>675077180</v>
      </c>
      <c r="T329" s="12">
        <v>0.19795713819464372</v>
      </c>
      <c r="U329" s="44">
        <v>4071</v>
      </c>
      <c r="V329" s="12">
        <v>0.17617275402458024</v>
      </c>
      <c r="W329" s="44">
        <v>165825.88553181037</v>
      </c>
      <c r="X329" s="17"/>
    </row>
    <row r="330" spans="2:24" ht="13.5" customHeight="1">
      <c r="B330" s="240"/>
      <c r="C330" s="240"/>
      <c r="D330" s="238"/>
      <c r="E330" s="113" t="s">
        <v>81</v>
      </c>
      <c r="F330" s="79" t="s">
        <v>82</v>
      </c>
      <c r="G330" s="168">
        <v>2909839</v>
      </c>
      <c r="H330" s="169">
        <f t="shared" ref="H330" si="704">IFERROR(G330/G333,"-")</f>
        <v>7.9038061029528266E-4</v>
      </c>
      <c r="I330" s="170">
        <v>323</v>
      </c>
      <c r="J330" s="10">
        <f t="shared" ref="J330" si="705">IFERROR(I330/D323,"-")</f>
        <v>1.3539570757880617E-2</v>
      </c>
      <c r="K330" s="46">
        <f t="shared" si="695"/>
        <v>9008.78947368421</v>
      </c>
      <c r="L330" s="17"/>
      <c r="N330" s="240"/>
      <c r="O330" s="240"/>
      <c r="P330" s="238"/>
      <c r="Q330" s="112" t="s">
        <v>81</v>
      </c>
      <c r="R330" s="61" t="s">
        <v>82</v>
      </c>
      <c r="S330" s="67">
        <v>1347363</v>
      </c>
      <c r="T330" s="12">
        <v>3.9509574829555002E-4</v>
      </c>
      <c r="U330" s="44">
        <v>265</v>
      </c>
      <c r="V330" s="12">
        <v>1.1467889908256881E-2</v>
      </c>
      <c r="W330" s="44">
        <v>5084.3886792452831</v>
      </c>
      <c r="X330" s="17"/>
    </row>
    <row r="331" spans="2:24" ht="13.5" customHeight="1">
      <c r="B331" s="240"/>
      <c r="C331" s="240"/>
      <c r="D331" s="238"/>
      <c r="E331" s="113" t="s">
        <v>83</v>
      </c>
      <c r="F331" s="79" t="s">
        <v>84</v>
      </c>
      <c r="G331" s="168">
        <v>75278059</v>
      </c>
      <c r="H331" s="169">
        <f t="shared" ref="H331" si="706">IFERROR(G331/G333,"-")</f>
        <v>2.0447288738058806E-2</v>
      </c>
      <c r="I331" s="170">
        <v>2717</v>
      </c>
      <c r="J331" s="10">
        <f t="shared" ref="J331" si="707">IFERROR(I331/D323,"-")</f>
        <v>0.11389168343393695</v>
      </c>
      <c r="K331" s="46">
        <f t="shared" si="695"/>
        <v>27706.315421420684</v>
      </c>
      <c r="L331" s="17"/>
      <c r="N331" s="240"/>
      <c r="O331" s="240"/>
      <c r="P331" s="238"/>
      <c r="Q331" s="112" t="s">
        <v>83</v>
      </c>
      <c r="R331" s="61" t="s">
        <v>84</v>
      </c>
      <c r="S331" s="67">
        <v>77975862</v>
      </c>
      <c r="T331" s="12">
        <v>2.286535369152971E-2</v>
      </c>
      <c r="U331" s="44">
        <v>2798</v>
      </c>
      <c r="V331" s="12">
        <v>0.12108360740868963</v>
      </c>
      <c r="W331" s="44">
        <v>27868.428162973552</v>
      </c>
      <c r="X331" s="17"/>
    </row>
    <row r="332" spans="2:24" ht="13.5" customHeight="1">
      <c r="B332" s="240"/>
      <c r="C332" s="240"/>
      <c r="D332" s="238"/>
      <c r="E332" s="114" t="s">
        <v>85</v>
      </c>
      <c r="F332" s="80" t="s">
        <v>86</v>
      </c>
      <c r="G332" s="171">
        <v>777201181</v>
      </c>
      <c r="H332" s="172">
        <f t="shared" ref="H332" si="708">IFERROR(G332/G333,"-")</f>
        <v>0.21110609341650671</v>
      </c>
      <c r="I332" s="173">
        <v>2191</v>
      </c>
      <c r="J332" s="11">
        <f t="shared" ref="J332" si="709">IFERROR(I332/D323,"-")</f>
        <v>9.1842723004694829E-2</v>
      </c>
      <c r="K332" s="47">
        <f t="shared" si="695"/>
        <v>354724.4094020995</v>
      </c>
      <c r="L332" s="17"/>
      <c r="N332" s="240"/>
      <c r="O332" s="240"/>
      <c r="P332" s="238"/>
      <c r="Q332" s="112" t="s">
        <v>85</v>
      </c>
      <c r="R332" s="61" t="s">
        <v>86</v>
      </c>
      <c r="S332" s="67">
        <v>747416060</v>
      </c>
      <c r="T332" s="12">
        <v>0.21916952411028931</v>
      </c>
      <c r="U332" s="44">
        <v>1905</v>
      </c>
      <c r="V332" s="12">
        <v>8.2438982170676828E-2</v>
      </c>
      <c r="W332" s="44">
        <v>392344.38845144358</v>
      </c>
      <c r="X332" s="17"/>
    </row>
    <row r="333" spans="2:24" ht="13.5" customHeight="1">
      <c r="B333" s="201"/>
      <c r="C333" s="201"/>
      <c r="D333" s="239"/>
      <c r="E333" s="115" t="s">
        <v>115</v>
      </c>
      <c r="F333" s="116"/>
      <c r="G333" s="174">
        <f>SUM(G323:G332)</f>
        <v>3681566782</v>
      </c>
      <c r="H333" s="175" t="s">
        <v>131</v>
      </c>
      <c r="I333" s="176">
        <v>18727</v>
      </c>
      <c r="J333" s="12">
        <f t="shared" ref="J333" si="710">IFERROR(I333/D323,"-")</f>
        <v>0.78500167672702881</v>
      </c>
      <c r="K333" s="48">
        <f t="shared" si="695"/>
        <v>196591.38046670583</v>
      </c>
      <c r="L333" s="17"/>
      <c r="N333" s="201"/>
      <c r="O333" s="201"/>
      <c r="P333" s="239"/>
      <c r="Q333" s="117" t="s">
        <v>115</v>
      </c>
      <c r="R333" s="117"/>
      <c r="S333" s="67">
        <v>3410218930</v>
      </c>
      <c r="T333" s="12" t="s">
        <v>131</v>
      </c>
      <c r="U333" s="44">
        <v>18006</v>
      </c>
      <c r="V333" s="12">
        <v>0.77921066297386188</v>
      </c>
      <c r="W333" s="44">
        <v>189393.47606353438</v>
      </c>
      <c r="X333" s="17"/>
    </row>
    <row r="334" spans="2:24" ht="13.5" customHeight="1">
      <c r="B334" s="200">
        <v>31</v>
      </c>
      <c r="C334" s="200" t="s">
        <v>35</v>
      </c>
      <c r="D334" s="237">
        <f>VLOOKUP(C334,市区町村別_生活習慣病の状況!$C$5:$D$78,2,FALSE)</f>
        <v>32983</v>
      </c>
      <c r="E334" s="111" t="s">
        <v>67</v>
      </c>
      <c r="F334" s="77" t="s">
        <v>68</v>
      </c>
      <c r="G334" s="165">
        <v>861187657</v>
      </c>
      <c r="H334" s="166">
        <f t="shared" ref="H334" si="711">IFERROR(G334/G344,"-")</f>
        <v>0.17172481824274666</v>
      </c>
      <c r="I334" s="167">
        <v>16457</v>
      </c>
      <c r="J334" s="9">
        <f t="shared" ref="J334" si="712">IFERROR(I334/D334,"-")</f>
        <v>0.49895400660946548</v>
      </c>
      <c r="K334" s="45">
        <f t="shared" si="695"/>
        <v>52329.565352129794</v>
      </c>
      <c r="L334" s="17"/>
      <c r="N334" s="200">
        <v>31</v>
      </c>
      <c r="O334" s="200" t="s">
        <v>35</v>
      </c>
      <c r="P334" s="237">
        <v>31562</v>
      </c>
      <c r="Q334" s="112" t="s">
        <v>67</v>
      </c>
      <c r="R334" s="61" t="s">
        <v>68</v>
      </c>
      <c r="S334" s="67">
        <v>839827548</v>
      </c>
      <c r="T334" s="12">
        <v>0.17793097437708097</v>
      </c>
      <c r="U334" s="44">
        <v>15361</v>
      </c>
      <c r="V334" s="12">
        <v>0.48669285850072874</v>
      </c>
      <c r="W334" s="44">
        <v>54672.713234815441</v>
      </c>
      <c r="X334" s="17"/>
    </row>
    <row r="335" spans="2:24" ht="13.5" customHeight="1">
      <c r="B335" s="240"/>
      <c r="C335" s="240"/>
      <c r="D335" s="238"/>
      <c r="E335" s="113" t="s">
        <v>69</v>
      </c>
      <c r="F335" s="78" t="s">
        <v>70</v>
      </c>
      <c r="G335" s="168">
        <v>382127980</v>
      </c>
      <c r="H335" s="169">
        <f t="shared" ref="H335" si="713">IFERROR(G335/G344,"-")</f>
        <v>7.6198093850488077E-2</v>
      </c>
      <c r="I335" s="170">
        <v>13827</v>
      </c>
      <c r="J335" s="10">
        <f t="shared" ref="J335" si="714">IFERROR(I335/D334,"-")</f>
        <v>0.41921595973683412</v>
      </c>
      <c r="K335" s="46">
        <f t="shared" si="695"/>
        <v>27636.362189918276</v>
      </c>
      <c r="L335" s="17"/>
      <c r="N335" s="240"/>
      <c r="O335" s="240"/>
      <c r="P335" s="238"/>
      <c r="Q335" s="112" t="s">
        <v>69</v>
      </c>
      <c r="R335" s="61" t="s">
        <v>70</v>
      </c>
      <c r="S335" s="67">
        <v>350904829</v>
      </c>
      <c r="T335" s="12">
        <v>7.4344832205472E-2</v>
      </c>
      <c r="U335" s="44">
        <v>12567</v>
      </c>
      <c r="V335" s="12">
        <v>0.39816868386033838</v>
      </c>
      <c r="W335" s="44">
        <v>27922.720537916764</v>
      </c>
      <c r="X335" s="17"/>
    </row>
    <row r="336" spans="2:24" ht="13.5" customHeight="1">
      <c r="B336" s="240"/>
      <c r="C336" s="240"/>
      <c r="D336" s="238"/>
      <c r="E336" s="113" t="s">
        <v>71</v>
      </c>
      <c r="F336" s="79" t="s">
        <v>72</v>
      </c>
      <c r="G336" s="168">
        <v>702661020</v>
      </c>
      <c r="H336" s="169">
        <f t="shared" ref="H336" si="715">IFERROR(G336/G344,"-")</f>
        <v>0.14011387061224798</v>
      </c>
      <c r="I336" s="170">
        <v>19643</v>
      </c>
      <c r="J336" s="10">
        <f t="shared" ref="J336" si="716">IFERROR(I336/D334,"-")</f>
        <v>0.59554922232665308</v>
      </c>
      <c r="K336" s="46">
        <f t="shared" si="695"/>
        <v>35771.573588555722</v>
      </c>
      <c r="L336" s="17"/>
      <c r="N336" s="240"/>
      <c r="O336" s="240"/>
      <c r="P336" s="238"/>
      <c r="Q336" s="112" t="s">
        <v>71</v>
      </c>
      <c r="R336" s="61" t="s">
        <v>72</v>
      </c>
      <c r="S336" s="67">
        <v>589926617</v>
      </c>
      <c r="T336" s="12">
        <v>0.12498544257539057</v>
      </c>
      <c r="U336" s="44">
        <v>18696</v>
      </c>
      <c r="V336" s="12">
        <v>0.59235789873898992</v>
      </c>
      <c r="W336" s="44">
        <v>31553.627353444586</v>
      </c>
      <c r="X336" s="17"/>
    </row>
    <row r="337" spans="2:24" ht="13.5" customHeight="1">
      <c r="B337" s="240"/>
      <c r="C337" s="240"/>
      <c r="D337" s="238"/>
      <c r="E337" s="113" t="s">
        <v>73</v>
      </c>
      <c r="F337" s="79" t="s">
        <v>74</v>
      </c>
      <c r="G337" s="168">
        <v>519932845</v>
      </c>
      <c r="H337" s="169">
        <f t="shared" ref="H337" si="717">IFERROR(G337/G344,"-")</f>
        <v>0.10367702391031736</v>
      </c>
      <c r="I337" s="170">
        <v>7460</v>
      </c>
      <c r="J337" s="10">
        <f t="shared" ref="J337" si="718">IFERROR(I337/D334,"-")</f>
        <v>0.22617712154746383</v>
      </c>
      <c r="K337" s="46">
        <f t="shared" si="695"/>
        <v>69696.091823056297</v>
      </c>
      <c r="L337" s="17"/>
      <c r="N337" s="240"/>
      <c r="O337" s="240"/>
      <c r="P337" s="238"/>
      <c r="Q337" s="112" t="s">
        <v>73</v>
      </c>
      <c r="R337" s="61" t="s">
        <v>74</v>
      </c>
      <c r="S337" s="67">
        <v>492777750</v>
      </c>
      <c r="T337" s="12">
        <v>0.10440289249578845</v>
      </c>
      <c r="U337" s="44">
        <v>7013</v>
      </c>
      <c r="V337" s="12">
        <v>0.22219757936759393</v>
      </c>
      <c r="W337" s="44">
        <v>70266.326821616996</v>
      </c>
      <c r="X337" s="17"/>
    </row>
    <row r="338" spans="2:24" ht="13.5" customHeight="1">
      <c r="B338" s="240"/>
      <c r="C338" s="240"/>
      <c r="D338" s="238"/>
      <c r="E338" s="113" t="s">
        <v>75</v>
      </c>
      <c r="F338" s="79" t="s">
        <v>76</v>
      </c>
      <c r="G338" s="168">
        <v>64156716</v>
      </c>
      <c r="H338" s="169">
        <f t="shared" ref="H338" si="719">IFERROR(G338/G344,"-")</f>
        <v>1.279314712025827E-2</v>
      </c>
      <c r="I338" s="170">
        <v>117</v>
      </c>
      <c r="J338" s="10">
        <f t="shared" ref="J338" si="720">IFERROR(I338/D334,"-")</f>
        <v>3.5472819331170604E-3</v>
      </c>
      <c r="K338" s="46">
        <f t="shared" si="695"/>
        <v>548348</v>
      </c>
      <c r="L338" s="17"/>
      <c r="N338" s="240"/>
      <c r="O338" s="240"/>
      <c r="P338" s="238"/>
      <c r="Q338" s="112" t="s">
        <v>75</v>
      </c>
      <c r="R338" s="61" t="s">
        <v>76</v>
      </c>
      <c r="S338" s="67">
        <v>58789351</v>
      </c>
      <c r="T338" s="12">
        <v>1.2455469615562337E-2</v>
      </c>
      <c r="U338" s="44">
        <v>94</v>
      </c>
      <c r="V338" s="12">
        <v>2.9782650022178569E-3</v>
      </c>
      <c r="W338" s="44">
        <v>625418.6276595745</v>
      </c>
      <c r="X338" s="17"/>
    </row>
    <row r="339" spans="2:24" ht="13.5" customHeight="1">
      <c r="B339" s="240"/>
      <c r="C339" s="240"/>
      <c r="D339" s="238"/>
      <c r="E339" s="113" t="s">
        <v>77</v>
      </c>
      <c r="F339" s="79" t="s">
        <v>78</v>
      </c>
      <c r="G339" s="168">
        <v>161398230</v>
      </c>
      <c r="H339" s="169">
        <f t="shared" ref="H339" si="721">IFERROR(G339/G344,"-")</f>
        <v>3.2183556610648242E-2</v>
      </c>
      <c r="I339" s="170">
        <v>838</v>
      </c>
      <c r="J339" s="10">
        <f t="shared" ref="J339" si="722">IFERROR(I339/D334,"-")</f>
        <v>2.5407027862838431E-2</v>
      </c>
      <c r="K339" s="46">
        <f t="shared" si="695"/>
        <v>192599.31980906922</v>
      </c>
      <c r="L339" s="17"/>
      <c r="N339" s="240"/>
      <c r="O339" s="240"/>
      <c r="P339" s="238"/>
      <c r="Q339" s="112" t="s">
        <v>77</v>
      </c>
      <c r="R339" s="61" t="s">
        <v>78</v>
      </c>
      <c r="S339" s="67">
        <v>216783071</v>
      </c>
      <c r="T339" s="12">
        <v>4.5928980471459747E-2</v>
      </c>
      <c r="U339" s="44">
        <v>788</v>
      </c>
      <c r="V339" s="12">
        <v>2.4966732146251822E-2</v>
      </c>
      <c r="W339" s="44">
        <v>275105.42005076143</v>
      </c>
      <c r="X339" s="17"/>
    </row>
    <row r="340" spans="2:24" ht="13.5" customHeight="1">
      <c r="B340" s="240"/>
      <c r="C340" s="240"/>
      <c r="D340" s="238"/>
      <c r="E340" s="113" t="s">
        <v>79</v>
      </c>
      <c r="F340" s="79" t="s">
        <v>80</v>
      </c>
      <c r="G340" s="168">
        <v>1097971115</v>
      </c>
      <c r="H340" s="169">
        <f t="shared" ref="H340" si="723">IFERROR(G340/G344,"-")</f>
        <v>0.21894053941272512</v>
      </c>
      <c r="I340" s="170">
        <v>5730</v>
      </c>
      <c r="J340" s="10">
        <f t="shared" ref="J340" si="724">IFERROR(I340/D334,"-")</f>
        <v>0.17372585877573296</v>
      </c>
      <c r="K340" s="46">
        <f t="shared" si="695"/>
        <v>191617.99563699827</v>
      </c>
      <c r="L340" s="17"/>
      <c r="N340" s="240"/>
      <c r="O340" s="240"/>
      <c r="P340" s="238"/>
      <c r="Q340" s="112" t="s">
        <v>79</v>
      </c>
      <c r="R340" s="61" t="s">
        <v>80</v>
      </c>
      <c r="S340" s="67">
        <v>1001178937</v>
      </c>
      <c r="T340" s="12">
        <v>0.21211586141756353</v>
      </c>
      <c r="U340" s="44">
        <v>5598</v>
      </c>
      <c r="V340" s="12">
        <v>0.1773651859831443</v>
      </c>
      <c r="W340" s="44">
        <v>178845.82654519472</v>
      </c>
      <c r="X340" s="17"/>
    </row>
    <row r="341" spans="2:24" ht="13.5" customHeight="1">
      <c r="B341" s="240"/>
      <c r="C341" s="240"/>
      <c r="D341" s="238"/>
      <c r="E341" s="113" t="s">
        <v>81</v>
      </c>
      <c r="F341" s="79" t="s">
        <v>82</v>
      </c>
      <c r="G341" s="168">
        <v>1437469</v>
      </c>
      <c r="H341" s="169">
        <f t="shared" ref="H341" si="725">IFERROR(G341/G344,"-")</f>
        <v>2.8663799434201927E-4</v>
      </c>
      <c r="I341" s="170">
        <v>87</v>
      </c>
      <c r="J341" s="10">
        <f t="shared" ref="J341" si="726">IFERROR(I341/D334,"-")</f>
        <v>2.6377224630870447E-3</v>
      </c>
      <c r="K341" s="46">
        <f t="shared" si="695"/>
        <v>16522.632183908045</v>
      </c>
      <c r="L341" s="17"/>
      <c r="N341" s="240"/>
      <c r="O341" s="240"/>
      <c r="P341" s="238"/>
      <c r="Q341" s="112" t="s">
        <v>81</v>
      </c>
      <c r="R341" s="61" t="s">
        <v>82</v>
      </c>
      <c r="S341" s="67">
        <v>2026870</v>
      </c>
      <c r="T341" s="12">
        <v>4.2942501099722694E-4</v>
      </c>
      <c r="U341" s="44">
        <v>78</v>
      </c>
      <c r="V341" s="12">
        <v>2.4713262784360939E-3</v>
      </c>
      <c r="W341" s="44">
        <v>25985.51282051282</v>
      </c>
      <c r="X341" s="17"/>
    </row>
    <row r="342" spans="2:24" ht="13.5" customHeight="1">
      <c r="B342" s="240"/>
      <c r="C342" s="240"/>
      <c r="D342" s="238"/>
      <c r="E342" s="113" t="s">
        <v>83</v>
      </c>
      <c r="F342" s="79" t="s">
        <v>84</v>
      </c>
      <c r="G342" s="168">
        <v>134988882</v>
      </c>
      <c r="H342" s="169">
        <f t="shared" ref="H342" si="727">IFERROR(G342/G344,"-")</f>
        <v>2.6917409971937832E-2</v>
      </c>
      <c r="I342" s="170">
        <v>3371</v>
      </c>
      <c r="J342" s="10">
        <f t="shared" ref="J342" si="728">IFERROR(I342/D334,"-")</f>
        <v>0.10220416578237274</v>
      </c>
      <c r="K342" s="46">
        <f t="shared" si="695"/>
        <v>40044.165529516467</v>
      </c>
      <c r="L342" s="17"/>
      <c r="N342" s="240"/>
      <c r="O342" s="240"/>
      <c r="P342" s="238"/>
      <c r="Q342" s="112" t="s">
        <v>83</v>
      </c>
      <c r="R342" s="61" t="s">
        <v>84</v>
      </c>
      <c r="S342" s="67">
        <v>127260143</v>
      </c>
      <c r="T342" s="12">
        <v>2.6962108229577463E-2</v>
      </c>
      <c r="U342" s="44">
        <v>3466</v>
      </c>
      <c r="V342" s="12">
        <v>0.10981560103922439</v>
      </c>
      <c r="W342" s="44">
        <v>36716.717541834965</v>
      </c>
      <c r="X342" s="17"/>
    </row>
    <row r="343" spans="2:24" ht="13.5" customHeight="1">
      <c r="B343" s="240"/>
      <c r="C343" s="240"/>
      <c r="D343" s="238"/>
      <c r="E343" s="114" t="s">
        <v>85</v>
      </c>
      <c r="F343" s="80" t="s">
        <v>86</v>
      </c>
      <c r="G343" s="171">
        <v>1089066422</v>
      </c>
      <c r="H343" s="172">
        <f t="shared" ref="H343" si="729">IFERROR(G343/G344,"-")</f>
        <v>0.21716490227428845</v>
      </c>
      <c r="I343" s="173">
        <v>2879</v>
      </c>
      <c r="J343" s="11">
        <f t="shared" ref="J343" si="730">IFERROR(I343/D334,"-")</f>
        <v>8.7287390473880483E-2</v>
      </c>
      <c r="K343" s="47">
        <f t="shared" si="695"/>
        <v>378279.41021187912</v>
      </c>
      <c r="L343" s="17"/>
      <c r="N343" s="240"/>
      <c r="O343" s="240"/>
      <c r="P343" s="238"/>
      <c r="Q343" s="112" t="s">
        <v>85</v>
      </c>
      <c r="R343" s="61" t="s">
        <v>86</v>
      </c>
      <c r="S343" s="67">
        <v>1040487504</v>
      </c>
      <c r="T343" s="12">
        <v>0.22044401360110771</v>
      </c>
      <c r="U343" s="44">
        <v>2520</v>
      </c>
      <c r="V343" s="12">
        <v>7.9842848995627658E-2</v>
      </c>
      <c r="W343" s="44">
        <v>412891.86666666664</v>
      </c>
      <c r="X343" s="17"/>
    </row>
    <row r="344" spans="2:24" ht="13.5" customHeight="1">
      <c r="B344" s="201"/>
      <c r="C344" s="201"/>
      <c r="D344" s="239"/>
      <c r="E344" s="115" t="s">
        <v>115</v>
      </c>
      <c r="F344" s="116"/>
      <c r="G344" s="174">
        <f>SUM(G334:G343)</f>
        <v>5014928336</v>
      </c>
      <c r="H344" s="175" t="s">
        <v>131</v>
      </c>
      <c r="I344" s="176">
        <v>25314</v>
      </c>
      <c r="J344" s="12">
        <f t="shared" ref="J344" si="731">IFERROR(I344/D334,"-")</f>
        <v>0.76748628081132708</v>
      </c>
      <c r="K344" s="48">
        <f t="shared" si="695"/>
        <v>198108.88583392589</v>
      </c>
      <c r="L344" s="17"/>
      <c r="N344" s="201"/>
      <c r="O344" s="201"/>
      <c r="P344" s="239"/>
      <c r="Q344" s="117" t="s">
        <v>115</v>
      </c>
      <c r="R344" s="117"/>
      <c r="S344" s="67">
        <v>4719962620</v>
      </c>
      <c r="T344" s="12" t="s">
        <v>131</v>
      </c>
      <c r="U344" s="44">
        <v>24150</v>
      </c>
      <c r="V344" s="12">
        <v>0.76516063620809838</v>
      </c>
      <c r="W344" s="44">
        <v>195443.58674948241</v>
      </c>
      <c r="X344" s="17"/>
    </row>
    <row r="345" spans="2:24" ht="13.5" customHeight="1">
      <c r="B345" s="200">
        <v>32</v>
      </c>
      <c r="C345" s="200" t="s">
        <v>36</v>
      </c>
      <c r="D345" s="237">
        <f>VLOOKUP(C345,市区町村別_生活習慣病の状況!$C$5:$D$78,2,FALSE)</f>
        <v>26529</v>
      </c>
      <c r="E345" s="111" t="s">
        <v>67</v>
      </c>
      <c r="F345" s="77" t="s">
        <v>68</v>
      </c>
      <c r="G345" s="165">
        <v>690348050</v>
      </c>
      <c r="H345" s="166">
        <f t="shared" ref="H345" si="732">IFERROR(G345/G355,"-")</f>
        <v>0.16142428165064038</v>
      </c>
      <c r="I345" s="167">
        <v>13253</v>
      </c>
      <c r="J345" s="9">
        <f t="shared" ref="J345" si="733">IFERROR(I345/D345,"-")</f>
        <v>0.49956651211881337</v>
      </c>
      <c r="K345" s="45">
        <f t="shared" si="695"/>
        <v>52089.945672677881</v>
      </c>
      <c r="L345" s="17"/>
      <c r="N345" s="200">
        <v>32</v>
      </c>
      <c r="O345" s="200" t="s">
        <v>36</v>
      </c>
      <c r="P345" s="237">
        <v>25703</v>
      </c>
      <c r="Q345" s="112" t="s">
        <v>67</v>
      </c>
      <c r="R345" s="61" t="s">
        <v>68</v>
      </c>
      <c r="S345" s="67">
        <v>634948786</v>
      </c>
      <c r="T345" s="12">
        <v>0.16035702122149254</v>
      </c>
      <c r="U345" s="44">
        <v>12556</v>
      </c>
      <c r="V345" s="12">
        <v>0.48850328755398204</v>
      </c>
      <c r="W345" s="44">
        <v>50569.352182223636</v>
      </c>
      <c r="X345" s="17"/>
    </row>
    <row r="346" spans="2:24" ht="13.5" customHeight="1">
      <c r="B346" s="240"/>
      <c r="C346" s="240"/>
      <c r="D346" s="238"/>
      <c r="E346" s="113" t="s">
        <v>69</v>
      </c>
      <c r="F346" s="78" t="s">
        <v>70</v>
      </c>
      <c r="G346" s="168">
        <v>324653191</v>
      </c>
      <c r="H346" s="169">
        <f t="shared" ref="H346" si="734">IFERROR(G346/G355,"-")</f>
        <v>7.5913748351665727E-2</v>
      </c>
      <c r="I346" s="170">
        <v>11075</v>
      </c>
      <c r="J346" s="10">
        <f t="shared" ref="J346" si="735">IFERROR(I346/D345,"-")</f>
        <v>0.41746767688190284</v>
      </c>
      <c r="K346" s="46">
        <f t="shared" si="695"/>
        <v>29314.057878103838</v>
      </c>
      <c r="L346" s="17"/>
      <c r="N346" s="240"/>
      <c r="O346" s="240"/>
      <c r="P346" s="238"/>
      <c r="Q346" s="112" t="s">
        <v>69</v>
      </c>
      <c r="R346" s="61" t="s">
        <v>70</v>
      </c>
      <c r="S346" s="67">
        <v>294715414</v>
      </c>
      <c r="T346" s="12">
        <v>7.4430705183045981E-2</v>
      </c>
      <c r="U346" s="44">
        <v>10163</v>
      </c>
      <c r="V346" s="12">
        <v>0.39540131502159281</v>
      </c>
      <c r="W346" s="44">
        <v>28998.859982288694</v>
      </c>
      <c r="X346" s="17"/>
    </row>
    <row r="347" spans="2:24" ht="13.5" customHeight="1">
      <c r="B347" s="240"/>
      <c r="C347" s="240"/>
      <c r="D347" s="238"/>
      <c r="E347" s="113" t="s">
        <v>71</v>
      </c>
      <c r="F347" s="79" t="s">
        <v>72</v>
      </c>
      <c r="G347" s="168">
        <v>661571331</v>
      </c>
      <c r="H347" s="169">
        <f t="shared" ref="H347" si="736">IFERROR(G347/G355,"-")</f>
        <v>0.15469541323008448</v>
      </c>
      <c r="I347" s="170">
        <v>16347</v>
      </c>
      <c r="J347" s="10">
        <f t="shared" ref="J347" si="737">IFERROR(I347/D345,"-")</f>
        <v>0.61619359945719776</v>
      </c>
      <c r="K347" s="46">
        <f t="shared" si="695"/>
        <v>40470.504129198016</v>
      </c>
      <c r="L347" s="17"/>
      <c r="N347" s="240"/>
      <c r="O347" s="240"/>
      <c r="P347" s="238"/>
      <c r="Q347" s="112" t="s">
        <v>71</v>
      </c>
      <c r="R347" s="61" t="s">
        <v>72</v>
      </c>
      <c r="S347" s="67">
        <v>514360096</v>
      </c>
      <c r="T347" s="12">
        <v>0.1299022136090216</v>
      </c>
      <c r="U347" s="44">
        <v>15798</v>
      </c>
      <c r="V347" s="12">
        <v>0.61463642376376304</v>
      </c>
      <c r="W347" s="44">
        <v>32558.557792125586</v>
      </c>
      <c r="X347" s="17"/>
    </row>
    <row r="348" spans="2:24" ht="13.5" customHeight="1">
      <c r="B348" s="240"/>
      <c r="C348" s="240"/>
      <c r="D348" s="238"/>
      <c r="E348" s="113" t="s">
        <v>73</v>
      </c>
      <c r="F348" s="79" t="s">
        <v>74</v>
      </c>
      <c r="G348" s="168">
        <v>396847155</v>
      </c>
      <c r="H348" s="169">
        <f t="shared" ref="H348" si="738">IFERROR(G348/G355,"-")</f>
        <v>9.279488356775302E-2</v>
      </c>
      <c r="I348" s="170">
        <v>5913</v>
      </c>
      <c r="J348" s="10">
        <f t="shared" ref="J348" si="739">IFERROR(I348/D345,"-")</f>
        <v>0.22288816012665386</v>
      </c>
      <c r="K348" s="46">
        <f t="shared" si="695"/>
        <v>67114.350583460167</v>
      </c>
      <c r="L348" s="17"/>
      <c r="N348" s="240"/>
      <c r="O348" s="240"/>
      <c r="P348" s="238"/>
      <c r="Q348" s="112" t="s">
        <v>73</v>
      </c>
      <c r="R348" s="61" t="s">
        <v>74</v>
      </c>
      <c r="S348" s="67">
        <v>372612102</v>
      </c>
      <c r="T348" s="12">
        <v>9.410360026705987E-2</v>
      </c>
      <c r="U348" s="44">
        <v>5500</v>
      </c>
      <c r="V348" s="12">
        <v>0.21398280356378632</v>
      </c>
      <c r="W348" s="44">
        <v>67747.65490909091</v>
      </c>
      <c r="X348" s="17"/>
    </row>
    <row r="349" spans="2:24" ht="13.5" customHeight="1">
      <c r="B349" s="240"/>
      <c r="C349" s="240"/>
      <c r="D349" s="238"/>
      <c r="E349" s="113" t="s">
        <v>75</v>
      </c>
      <c r="F349" s="79" t="s">
        <v>76</v>
      </c>
      <c r="G349" s="168">
        <v>32144933</v>
      </c>
      <c r="H349" s="169">
        <f t="shared" ref="H349" si="740">IFERROR(G349/G355,"-")</f>
        <v>7.516458861921844E-3</v>
      </c>
      <c r="I349" s="170">
        <v>79</v>
      </c>
      <c r="J349" s="10">
        <f t="shared" ref="J349" si="741">IFERROR(I349/D345,"-")</f>
        <v>2.9778732707602998E-3</v>
      </c>
      <c r="K349" s="46">
        <f t="shared" si="695"/>
        <v>406897.88607594935</v>
      </c>
      <c r="L349" s="17"/>
      <c r="N349" s="240"/>
      <c r="O349" s="240"/>
      <c r="P349" s="238"/>
      <c r="Q349" s="112" t="s">
        <v>75</v>
      </c>
      <c r="R349" s="61" t="s">
        <v>76</v>
      </c>
      <c r="S349" s="67">
        <v>54415877</v>
      </c>
      <c r="T349" s="12">
        <v>1.3742790182884336E-2</v>
      </c>
      <c r="U349" s="44">
        <v>93</v>
      </c>
      <c r="V349" s="12">
        <v>3.6182546784422052E-3</v>
      </c>
      <c r="W349" s="44">
        <v>585116.95698924735</v>
      </c>
      <c r="X349" s="17"/>
    </row>
    <row r="350" spans="2:24" ht="13.5" customHeight="1">
      <c r="B350" s="240"/>
      <c r="C350" s="240"/>
      <c r="D350" s="238"/>
      <c r="E350" s="113" t="s">
        <v>77</v>
      </c>
      <c r="F350" s="79" t="s">
        <v>78</v>
      </c>
      <c r="G350" s="168">
        <v>171304185</v>
      </c>
      <c r="H350" s="169">
        <f t="shared" ref="H350" si="742">IFERROR(G350/G355,"-")</f>
        <v>4.0056106492041811E-2</v>
      </c>
      <c r="I350" s="170">
        <v>777</v>
      </c>
      <c r="J350" s="10">
        <f t="shared" ref="J350" si="743">IFERROR(I350/D345,"-")</f>
        <v>2.9288702928870293E-2</v>
      </c>
      <c r="K350" s="46">
        <f t="shared" si="695"/>
        <v>220468.70656370657</v>
      </c>
      <c r="L350" s="17"/>
      <c r="N350" s="240"/>
      <c r="O350" s="240"/>
      <c r="P350" s="238"/>
      <c r="Q350" s="112" t="s">
        <v>77</v>
      </c>
      <c r="R350" s="61" t="s">
        <v>78</v>
      </c>
      <c r="S350" s="67">
        <v>192400711</v>
      </c>
      <c r="T350" s="12">
        <v>4.8591013286632616E-2</v>
      </c>
      <c r="U350" s="44">
        <v>692</v>
      </c>
      <c r="V350" s="12">
        <v>2.6922927284752752E-2</v>
      </c>
      <c r="W350" s="44">
        <v>278035.70953757223</v>
      </c>
      <c r="X350" s="17"/>
    </row>
    <row r="351" spans="2:24" ht="13.5" customHeight="1">
      <c r="B351" s="240"/>
      <c r="C351" s="240"/>
      <c r="D351" s="238"/>
      <c r="E351" s="113" t="s">
        <v>79</v>
      </c>
      <c r="F351" s="79" t="s">
        <v>80</v>
      </c>
      <c r="G351" s="168">
        <v>715788230</v>
      </c>
      <c r="H351" s="169">
        <f t="shared" ref="H351" si="744">IFERROR(G351/G355,"-")</f>
        <v>0.16737296620412465</v>
      </c>
      <c r="I351" s="170">
        <v>4327</v>
      </c>
      <c r="J351" s="10">
        <f t="shared" ref="J351" si="745">IFERROR(I351/D345,"-")</f>
        <v>0.16310452712126353</v>
      </c>
      <c r="K351" s="46">
        <f t="shared" si="695"/>
        <v>165423.67229027039</v>
      </c>
      <c r="L351" s="17"/>
      <c r="N351" s="240"/>
      <c r="O351" s="240"/>
      <c r="P351" s="238"/>
      <c r="Q351" s="112" t="s">
        <v>79</v>
      </c>
      <c r="R351" s="61" t="s">
        <v>80</v>
      </c>
      <c r="S351" s="67">
        <v>698866377</v>
      </c>
      <c r="T351" s="12">
        <v>0.17649947982982142</v>
      </c>
      <c r="U351" s="44">
        <v>4195</v>
      </c>
      <c r="V351" s="12">
        <v>0.16321052017274248</v>
      </c>
      <c r="W351" s="44">
        <v>166595.08390941596</v>
      </c>
      <c r="X351" s="17"/>
    </row>
    <row r="352" spans="2:24" ht="13.5" customHeight="1">
      <c r="B352" s="240"/>
      <c r="C352" s="240"/>
      <c r="D352" s="238"/>
      <c r="E352" s="113" t="s">
        <v>81</v>
      </c>
      <c r="F352" s="79" t="s">
        <v>82</v>
      </c>
      <c r="G352" s="168">
        <v>1921997</v>
      </c>
      <c r="H352" s="169">
        <f t="shared" ref="H352" si="746">IFERROR(G352/G355,"-")</f>
        <v>4.4942110730911145E-4</v>
      </c>
      <c r="I352" s="170">
        <v>205</v>
      </c>
      <c r="J352" s="10">
        <f t="shared" ref="J352" si="747">IFERROR(I352/D345,"-")</f>
        <v>7.7273926646311587E-3</v>
      </c>
      <c r="K352" s="46">
        <f t="shared" si="695"/>
        <v>9375.595121951219</v>
      </c>
      <c r="L352" s="17"/>
      <c r="N352" s="240"/>
      <c r="O352" s="240"/>
      <c r="P352" s="238"/>
      <c r="Q352" s="112" t="s">
        <v>81</v>
      </c>
      <c r="R352" s="61" t="s">
        <v>82</v>
      </c>
      <c r="S352" s="67">
        <v>1009918</v>
      </c>
      <c r="T352" s="12">
        <v>2.5505591274249212E-4</v>
      </c>
      <c r="U352" s="44">
        <v>171</v>
      </c>
      <c r="V352" s="12">
        <v>6.6529198926195384E-3</v>
      </c>
      <c r="W352" s="44">
        <v>5905.9532163742688</v>
      </c>
      <c r="X352" s="17"/>
    </row>
    <row r="353" spans="2:24" ht="13.5" customHeight="1">
      <c r="B353" s="240"/>
      <c r="C353" s="240"/>
      <c r="D353" s="238"/>
      <c r="E353" s="113" t="s">
        <v>83</v>
      </c>
      <c r="F353" s="79" t="s">
        <v>84</v>
      </c>
      <c r="G353" s="168">
        <v>61915279</v>
      </c>
      <c r="H353" s="169">
        <f t="shared" ref="H353" si="748">IFERROR(G353/G355,"-")</f>
        <v>1.4477667367603891E-2</v>
      </c>
      <c r="I353" s="170">
        <v>2047</v>
      </c>
      <c r="J353" s="10">
        <f t="shared" ref="J353" si="749">IFERROR(I353/D345,"-")</f>
        <v>7.7160842851219422E-2</v>
      </c>
      <c r="K353" s="46">
        <f t="shared" si="695"/>
        <v>30246.838788470934</v>
      </c>
      <c r="L353" s="17"/>
      <c r="N353" s="240"/>
      <c r="O353" s="240"/>
      <c r="P353" s="238"/>
      <c r="Q353" s="112" t="s">
        <v>83</v>
      </c>
      <c r="R353" s="61" t="s">
        <v>84</v>
      </c>
      <c r="S353" s="67">
        <v>78470176</v>
      </c>
      <c r="T353" s="12">
        <v>1.9817730115458877E-2</v>
      </c>
      <c r="U353" s="44">
        <v>2082</v>
      </c>
      <c r="V353" s="12">
        <v>8.1002217639964208E-2</v>
      </c>
      <c r="W353" s="44">
        <v>37689.805955811717</v>
      </c>
      <c r="X353" s="17"/>
    </row>
    <row r="354" spans="2:24" ht="13.5" customHeight="1">
      <c r="B354" s="240"/>
      <c r="C354" s="240"/>
      <c r="D354" s="238"/>
      <c r="E354" s="114" t="s">
        <v>85</v>
      </c>
      <c r="F354" s="80" t="s">
        <v>86</v>
      </c>
      <c r="G354" s="171">
        <v>1220111640</v>
      </c>
      <c r="H354" s="172">
        <f t="shared" ref="H354" si="750">IFERROR(G354/G355,"-")</f>
        <v>0.28529905316685511</v>
      </c>
      <c r="I354" s="173">
        <v>2890</v>
      </c>
      <c r="J354" s="11">
        <f t="shared" ref="J354" si="751">IFERROR(I354/D345,"-")</f>
        <v>0.10893738927211731</v>
      </c>
      <c r="K354" s="47">
        <f t="shared" si="695"/>
        <v>422183.95847750863</v>
      </c>
      <c r="L354" s="17"/>
      <c r="N354" s="240"/>
      <c r="O354" s="240"/>
      <c r="P354" s="238"/>
      <c r="Q354" s="112" t="s">
        <v>85</v>
      </c>
      <c r="R354" s="61" t="s">
        <v>86</v>
      </c>
      <c r="S354" s="67">
        <v>1117795085</v>
      </c>
      <c r="T354" s="12">
        <v>0.28230039039184029</v>
      </c>
      <c r="U354" s="44">
        <v>2662</v>
      </c>
      <c r="V354" s="12">
        <v>0.10356767692487258</v>
      </c>
      <c r="W354" s="44">
        <v>419907.99586776859</v>
      </c>
      <c r="X354" s="17"/>
    </row>
    <row r="355" spans="2:24" ht="13.5" customHeight="1">
      <c r="B355" s="201"/>
      <c r="C355" s="201"/>
      <c r="D355" s="239"/>
      <c r="E355" s="115" t="s">
        <v>115</v>
      </c>
      <c r="F355" s="116"/>
      <c r="G355" s="174">
        <f>SUM(G345:G354)</f>
        <v>4276605991</v>
      </c>
      <c r="H355" s="175" t="s">
        <v>131</v>
      </c>
      <c r="I355" s="176">
        <v>20609</v>
      </c>
      <c r="J355" s="12">
        <f t="shared" ref="J355" si="752">IFERROR(I355/D345,"-")</f>
        <v>0.77684797768479774</v>
      </c>
      <c r="K355" s="48">
        <f t="shared" si="695"/>
        <v>207511.57217720413</v>
      </c>
      <c r="L355" s="17"/>
      <c r="N355" s="201"/>
      <c r="O355" s="201"/>
      <c r="P355" s="239"/>
      <c r="Q355" s="117" t="s">
        <v>115</v>
      </c>
      <c r="R355" s="117"/>
      <c r="S355" s="67">
        <v>3959594542</v>
      </c>
      <c r="T355" s="12" t="s">
        <v>131</v>
      </c>
      <c r="U355" s="44">
        <v>19996</v>
      </c>
      <c r="V355" s="12">
        <v>0.77796366182935839</v>
      </c>
      <c r="W355" s="44">
        <v>198019.33096619323</v>
      </c>
      <c r="X355" s="17"/>
    </row>
    <row r="356" spans="2:24" ht="13.5" customHeight="1">
      <c r="B356" s="200">
        <v>33</v>
      </c>
      <c r="C356" s="200" t="s">
        <v>37</v>
      </c>
      <c r="D356" s="237">
        <f>VLOOKUP(C356,市区町村別_生活習慣病の状況!$C$5:$D$78,2,FALSE)</f>
        <v>7884</v>
      </c>
      <c r="E356" s="111" t="s">
        <v>67</v>
      </c>
      <c r="F356" s="77" t="s">
        <v>68</v>
      </c>
      <c r="G356" s="165">
        <v>252239837</v>
      </c>
      <c r="H356" s="166">
        <f t="shared" ref="H356" si="753">IFERROR(G356/G366,"-")</f>
        <v>0.2045773736803225</v>
      </c>
      <c r="I356" s="167">
        <v>4001</v>
      </c>
      <c r="J356" s="9">
        <f t="shared" ref="J356" si="754">IFERROR(I356/D356,"-")</f>
        <v>0.50748351090816846</v>
      </c>
      <c r="K356" s="45">
        <f t="shared" si="695"/>
        <v>63044.198200449886</v>
      </c>
      <c r="L356" s="17"/>
      <c r="N356" s="200">
        <v>33</v>
      </c>
      <c r="O356" s="200" t="s">
        <v>37</v>
      </c>
      <c r="P356" s="237">
        <v>7555</v>
      </c>
      <c r="Q356" s="112" t="s">
        <v>67</v>
      </c>
      <c r="R356" s="61" t="s">
        <v>68</v>
      </c>
      <c r="S356" s="67">
        <v>228048117</v>
      </c>
      <c r="T356" s="12">
        <v>0.19226267760529522</v>
      </c>
      <c r="U356" s="44">
        <v>3767</v>
      </c>
      <c r="V356" s="12">
        <v>0.49861019192587691</v>
      </c>
      <c r="W356" s="44">
        <v>60538.390496416243</v>
      </c>
      <c r="X356" s="17"/>
    </row>
    <row r="357" spans="2:24" ht="13.5" customHeight="1">
      <c r="B357" s="240"/>
      <c r="C357" s="240"/>
      <c r="D357" s="238"/>
      <c r="E357" s="113" t="s">
        <v>69</v>
      </c>
      <c r="F357" s="78" t="s">
        <v>70</v>
      </c>
      <c r="G357" s="168">
        <v>109301702</v>
      </c>
      <c r="H357" s="169">
        <f t="shared" ref="H357" si="755">IFERROR(G357/G366,"-")</f>
        <v>8.8648388771156925E-2</v>
      </c>
      <c r="I357" s="170">
        <v>3413</v>
      </c>
      <c r="J357" s="10">
        <f t="shared" ref="J357" si="756">IFERROR(I357/D356,"-")</f>
        <v>0.43290208016235415</v>
      </c>
      <c r="K357" s="46">
        <f t="shared" si="695"/>
        <v>32025.110460005861</v>
      </c>
      <c r="L357" s="17"/>
      <c r="N357" s="240"/>
      <c r="O357" s="240"/>
      <c r="P357" s="238"/>
      <c r="Q357" s="112" t="s">
        <v>69</v>
      </c>
      <c r="R357" s="61" t="s">
        <v>70</v>
      </c>
      <c r="S357" s="67">
        <v>94480466</v>
      </c>
      <c r="T357" s="12">
        <v>7.9654537882266563E-2</v>
      </c>
      <c r="U357" s="44">
        <v>3070</v>
      </c>
      <c r="V357" s="12">
        <v>0.40635340833884842</v>
      </c>
      <c r="W357" s="44">
        <v>30775.396091205213</v>
      </c>
      <c r="X357" s="17"/>
    </row>
    <row r="358" spans="2:24" ht="13.5" customHeight="1">
      <c r="B358" s="240"/>
      <c r="C358" s="240"/>
      <c r="D358" s="238"/>
      <c r="E358" s="113" t="s">
        <v>71</v>
      </c>
      <c r="F358" s="79" t="s">
        <v>72</v>
      </c>
      <c r="G358" s="168">
        <v>224403947</v>
      </c>
      <c r="H358" s="169">
        <f t="shared" ref="H358" si="757">IFERROR(G358/G366,"-")</f>
        <v>0.182001267788475</v>
      </c>
      <c r="I358" s="170">
        <v>5101</v>
      </c>
      <c r="J358" s="10">
        <f t="shared" ref="J358" si="758">IFERROR(I358/D356,"-")</f>
        <v>0.64700659563673257</v>
      </c>
      <c r="K358" s="46">
        <f t="shared" si="695"/>
        <v>43992.148010194076</v>
      </c>
      <c r="L358" s="17"/>
      <c r="N358" s="240"/>
      <c r="O358" s="240"/>
      <c r="P358" s="238"/>
      <c r="Q358" s="112" t="s">
        <v>71</v>
      </c>
      <c r="R358" s="61" t="s">
        <v>72</v>
      </c>
      <c r="S358" s="67">
        <v>184125071</v>
      </c>
      <c r="T358" s="12">
        <v>0.15523206080550575</v>
      </c>
      <c r="U358" s="44">
        <v>4904</v>
      </c>
      <c r="V358" s="12">
        <v>0.64910655195234945</v>
      </c>
      <c r="W358" s="44">
        <v>37545.89539151713</v>
      </c>
      <c r="X358" s="17"/>
    </row>
    <row r="359" spans="2:24" ht="13.5" customHeight="1">
      <c r="B359" s="240"/>
      <c r="C359" s="240"/>
      <c r="D359" s="238"/>
      <c r="E359" s="113" t="s">
        <v>73</v>
      </c>
      <c r="F359" s="79" t="s">
        <v>74</v>
      </c>
      <c r="G359" s="168">
        <v>119359878</v>
      </c>
      <c r="H359" s="169">
        <f t="shared" ref="H359" si="759">IFERROR(G359/G366,"-")</f>
        <v>9.680600278870187E-2</v>
      </c>
      <c r="I359" s="170">
        <v>2009</v>
      </c>
      <c r="J359" s="10">
        <f t="shared" ref="J359" si="760">IFERROR(I359/D356,"-")</f>
        <v>0.25481988838153224</v>
      </c>
      <c r="K359" s="46">
        <f t="shared" si="695"/>
        <v>59412.582379293184</v>
      </c>
      <c r="L359" s="17"/>
      <c r="N359" s="240"/>
      <c r="O359" s="240"/>
      <c r="P359" s="238"/>
      <c r="Q359" s="112" t="s">
        <v>73</v>
      </c>
      <c r="R359" s="61" t="s">
        <v>74</v>
      </c>
      <c r="S359" s="67">
        <v>134423266</v>
      </c>
      <c r="T359" s="12">
        <v>0.11332949113370158</v>
      </c>
      <c r="U359" s="44">
        <v>1799</v>
      </c>
      <c r="V359" s="12">
        <v>0.23812045003309068</v>
      </c>
      <c r="W359" s="44">
        <v>74721.103946637028</v>
      </c>
      <c r="X359" s="17"/>
    </row>
    <row r="360" spans="2:24" ht="13.5" customHeight="1">
      <c r="B360" s="240"/>
      <c r="C360" s="240"/>
      <c r="D360" s="238"/>
      <c r="E360" s="113" t="s">
        <v>75</v>
      </c>
      <c r="F360" s="79" t="s">
        <v>76</v>
      </c>
      <c r="G360" s="168">
        <v>6471151</v>
      </c>
      <c r="H360" s="169">
        <f t="shared" ref="H360" si="761">IFERROR(G360/G366,"-")</f>
        <v>5.2483822223084956E-3</v>
      </c>
      <c r="I360" s="170">
        <v>27</v>
      </c>
      <c r="J360" s="10">
        <f t="shared" ref="J360" si="762">IFERROR(I360/D356,"-")</f>
        <v>3.4246575342465752E-3</v>
      </c>
      <c r="K360" s="46">
        <f t="shared" si="695"/>
        <v>239672.25925925927</v>
      </c>
      <c r="L360" s="17"/>
      <c r="N360" s="240"/>
      <c r="O360" s="240"/>
      <c r="P360" s="238"/>
      <c r="Q360" s="112" t="s">
        <v>75</v>
      </c>
      <c r="R360" s="61" t="s">
        <v>76</v>
      </c>
      <c r="S360" s="67">
        <v>3806380</v>
      </c>
      <c r="T360" s="12">
        <v>3.2090806993299737E-3</v>
      </c>
      <c r="U360" s="44">
        <v>37</v>
      </c>
      <c r="V360" s="12">
        <v>4.8974189278623431E-3</v>
      </c>
      <c r="W360" s="44">
        <v>102875.13513513513</v>
      </c>
      <c r="X360" s="17"/>
    </row>
    <row r="361" spans="2:24" ht="13.5" customHeight="1">
      <c r="B361" s="240"/>
      <c r="C361" s="240"/>
      <c r="D361" s="238"/>
      <c r="E361" s="113" t="s">
        <v>77</v>
      </c>
      <c r="F361" s="79" t="s">
        <v>78</v>
      </c>
      <c r="G361" s="168">
        <v>34805526</v>
      </c>
      <c r="H361" s="169">
        <f t="shared" ref="H361" si="763">IFERROR(G361/G366,"-")</f>
        <v>2.8228780922666789E-2</v>
      </c>
      <c r="I361" s="170">
        <v>234</v>
      </c>
      <c r="J361" s="10">
        <f t="shared" ref="J361" si="764">IFERROR(I361/D356,"-")</f>
        <v>2.9680365296803651E-2</v>
      </c>
      <c r="K361" s="46">
        <f t="shared" si="695"/>
        <v>148741.56410256409</v>
      </c>
      <c r="L361" s="17"/>
      <c r="N361" s="240"/>
      <c r="O361" s="240"/>
      <c r="P361" s="238"/>
      <c r="Q361" s="112" t="s">
        <v>77</v>
      </c>
      <c r="R361" s="61" t="s">
        <v>78</v>
      </c>
      <c r="S361" s="67">
        <v>32066009</v>
      </c>
      <c r="T361" s="12">
        <v>2.7034192746504874E-2</v>
      </c>
      <c r="U361" s="44">
        <v>224</v>
      </c>
      <c r="V361" s="12">
        <v>2.9649238914626074E-2</v>
      </c>
      <c r="W361" s="44">
        <v>143151.82589285713</v>
      </c>
      <c r="X361" s="17"/>
    </row>
    <row r="362" spans="2:24" ht="13.5" customHeight="1">
      <c r="B362" s="240"/>
      <c r="C362" s="240"/>
      <c r="D362" s="238"/>
      <c r="E362" s="113" t="s">
        <v>79</v>
      </c>
      <c r="F362" s="79" t="s">
        <v>80</v>
      </c>
      <c r="G362" s="168">
        <v>201087713</v>
      </c>
      <c r="H362" s="169">
        <f t="shared" ref="H362" si="765">IFERROR(G362/G366,"-")</f>
        <v>0.16309079760831929</v>
      </c>
      <c r="I362" s="170">
        <v>1330</v>
      </c>
      <c r="J362" s="10">
        <f t="shared" ref="J362" si="766">IFERROR(I362/D356,"-")</f>
        <v>0.16869609335362759</v>
      </c>
      <c r="K362" s="46">
        <f t="shared" si="695"/>
        <v>151193.76917293234</v>
      </c>
      <c r="L362" s="17"/>
      <c r="N362" s="240"/>
      <c r="O362" s="240"/>
      <c r="P362" s="238"/>
      <c r="Q362" s="112" t="s">
        <v>79</v>
      </c>
      <c r="R362" s="61" t="s">
        <v>80</v>
      </c>
      <c r="S362" s="67">
        <v>197008338</v>
      </c>
      <c r="T362" s="12">
        <v>0.16609367826724494</v>
      </c>
      <c r="U362" s="44">
        <v>1322</v>
      </c>
      <c r="V362" s="12">
        <v>0.17498345466578424</v>
      </c>
      <c r="W362" s="44">
        <v>149022.94856278365</v>
      </c>
      <c r="X362" s="17"/>
    </row>
    <row r="363" spans="2:24" ht="13.5" customHeight="1">
      <c r="B363" s="240"/>
      <c r="C363" s="240"/>
      <c r="D363" s="238"/>
      <c r="E363" s="113" t="s">
        <v>81</v>
      </c>
      <c r="F363" s="79" t="s">
        <v>82</v>
      </c>
      <c r="G363" s="168">
        <v>107748</v>
      </c>
      <c r="H363" s="169">
        <f t="shared" ref="H363" si="767">IFERROR(G363/G366,"-")</f>
        <v>8.7388269519486682E-5</v>
      </c>
      <c r="I363" s="170">
        <v>13</v>
      </c>
      <c r="J363" s="10">
        <f t="shared" ref="J363" si="768">IFERROR(I363/D356,"-")</f>
        <v>1.6489091831557584E-3</v>
      </c>
      <c r="K363" s="46">
        <f t="shared" si="695"/>
        <v>8288.3076923076915</v>
      </c>
      <c r="L363" s="17"/>
      <c r="N363" s="240"/>
      <c r="O363" s="240"/>
      <c r="P363" s="238"/>
      <c r="Q363" s="112" t="s">
        <v>81</v>
      </c>
      <c r="R363" s="61" t="s">
        <v>82</v>
      </c>
      <c r="S363" s="67">
        <v>52303</v>
      </c>
      <c r="T363" s="12">
        <v>4.4095583682411008E-5</v>
      </c>
      <c r="U363" s="44">
        <v>17</v>
      </c>
      <c r="V363" s="12">
        <v>2.2501654533421574E-3</v>
      </c>
      <c r="W363" s="44">
        <v>3076.6470588235293</v>
      </c>
      <c r="X363" s="17"/>
    </row>
    <row r="364" spans="2:24" ht="13.5" customHeight="1">
      <c r="B364" s="240"/>
      <c r="C364" s="240"/>
      <c r="D364" s="238"/>
      <c r="E364" s="113" t="s">
        <v>83</v>
      </c>
      <c r="F364" s="79" t="s">
        <v>84</v>
      </c>
      <c r="G364" s="168">
        <v>18815264</v>
      </c>
      <c r="H364" s="169">
        <f t="shared" ref="H364" si="769">IFERROR(G364/G366,"-")</f>
        <v>1.5259989619410988E-2</v>
      </c>
      <c r="I364" s="170">
        <v>1262</v>
      </c>
      <c r="J364" s="10">
        <f t="shared" ref="J364" si="770">IFERROR(I364/D356,"-")</f>
        <v>0.16007102993404362</v>
      </c>
      <c r="K364" s="46">
        <f t="shared" si="695"/>
        <v>14909.083993660855</v>
      </c>
      <c r="L364" s="17"/>
      <c r="N364" s="240"/>
      <c r="O364" s="240"/>
      <c r="P364" s="238"/>
      <c r="Q364" s="112" t="s">
        <v>83</v>
      </c>
      <c r="R364" s="61" t="s">
        <v>84</v>
      </c>
      <c r="S364" s="67">
        <v>20798080</v>
      </c>
      <c r="T364" s="12">
        <v>1.7534433532942255E-2</v>
      </c>
      <c r="U364" s="44">
        <v>789</v>
      </c>
      <c r="V364" s="12">
        <v>0.10443414956982131</v>
      </c>
      <c r="W364" s="44">
        <v>26360.050697084916</v>
      </c>
      <c r="X364" s="17"/>
    </row>
    <row r="365" spans="2:24" ht="13.5" customHeight="1">
      <c r="B365" s="240"/>
      <c r="C365" s="240"/>
      <c r="D365" s="238"/>
      <c r="E365" s="114" t="s">
        <v>85</v>
      </c>
      <c r="F365" s="80" t="s">
        <v>86</v>
      </c>
      <c r="G365" s="171">
        <v>266387365</v>
      </c>
      <c r="H365" s="172">
        <f t="shared" ref="H365" si="771">IFERROR(G365/G366,"-")</f>
        <v>0.21605162832911862</v>
      </c>
      <c r="I365" s="173">
        <v>750</v>
      </c>
      <c r="J365" s="11">
        <f t="shared" ref="J365" si="772">IFERROR(I365/D356,"-")</f>
        <v>9.5129375951293754E-2</v>
      </c>
      <c r="K365" s="47">
        <f t="shared" si="695"/>
        <v>355183.15333333332</v>
      </c>
      <c r="L365" s="17"/>
      <c r="N365" s="240"/>
      <c r="O365" s="240"/>
      <c r="P365" s="238"/>
      <c r="Q365" s="112" t="s">
        <v>85</v>
      </c>
      <c r="R365" s="61" t="s">
        <v>86</v>
      </c>
      <c r="S365" s="67">
        <v>291319823</v>
      </c>
      <c r="T365" s="12">
        <v>0.24560575174352642</v>
      </c>
      <c r="U365" s="44">
        <v>634</v>
      </c>
      <c r="V365" s="12">
        <v>8.3917935142289873E-2</v>
      </c>
      <c r="W365" s="44">
        <v>459494.98895899055</v>
      </c>
      <c r="X365" s="17"/>
    </row>
    <row r="366" spans="2:24" ht="13.5" customHeight="1">
      <c r="B366" s="201"/>
      <c r="C366" s="201"/>
      <c r="D366" s="239"/>
      <c r="E366" s="115" t="s">
        <v>115</v>
      </c>
      <c r="F366" s="116"/>
      <c r="G366" s="174">
        <f>SUM(G356:G365)</f>
        <v>1232980131</v>
      </c>
      <c r="H366" s="175" t="s">
        <v>131</v>
      </c>
      <c r="I366" s="176">
        <v>6327</v>
      </c>
      <c r="J366" s="12">
        <f t="shared" ref="J366" si="773">IFERROR(I366/D356,"-")</f>
        <v>0.80251141552511418</v>
      </c>
      <c r="K366" s="48">
        <f t="shared" si="695"/>
        <v>194875.94926505451</v>
      </c>
      <c r="L366" s="17"/>
      <c r="N366" s="201"/>
      <c r="O366" s="201"/>
      <c r="P366" s="239"/>
      <c r="Q366" s="117" t="s">
        <v>115</v>
      </c>
      <c r="R366" s="117"/>
      <c r="S366" s="67">
        <v>1186127853</v>
      </c>
      <c r="T366" s="12" t="s">
        <v>131</v>
      </c>
      <c r="U366" s="44">
        <v>6067</v>
      </c>
      <c r="V366" s="12">
        <v>0.80304434149569826</v>
      </c>
      <c r="W366" s="44">
        <v>195504.83814076151</v>
      </c>
      <c r="X366" s="17"/>
    </row>
    <row r="367" spans="2:24" ht="13.5" customHeight="1">
      <c r="B367" s="200">
        <v>34</v>
      </c>
      <c r="C367" s="200" t="s">
        <v>38</v>
      </c>
      <c r="D367" s="237">
        <f>VLOOKUP(C367,市区町村別_生活習慣病の状況!$C$5:$D$78,2,FALSE)</f>
        <v>33432</v>
      </c>
      <c r="E367" s="111" t="s">
        <v>67</v>
      </c>
      <c r="F367" s="77" t="s">
        <v>68</v>
      </c>
      <c r="G367" s="165">
        <v>828174204</v>
      </c>
      <c r="H367" s="166">
        <f t="shared" ref="H367" si="774">IFERROR(G367/G377,"-")</f>
        <v>0.15143573599557725</v>
      </c>
      <c r="I367" s="167">
        <v>17073</v>
      </c>
      <c r="J367" s="9">
        <f t="shared" ref="J367" si="775">IFERROR(I367/D367,"-")</f>
        <v>0.51067839195979903</v>
      </c>
      <c r="K367" s="45">
        <f t="shared" si="695"/>
        <v>48507.831312598842</v>
      </c>
      <c r="L367" s="17"/>
      <c r="N367" s="200">
        <v>34</v>
      </c>
      <c r="O367" s="200" t="s">
        <v>38</v>
      </c>
      <c r="P367" s="237">
        <v>32422</v>
      </c>
      <c r="Q367" s="112" t="s">
        <v>67</v>
      </c>
      <c r="R367" s="61" t="s">
        <v>68</v>
      </c>
      <c r="S367" s="67">
        <v>796007943</v>
      </c>
      <c r="T367" s="12">
        <v>0.15540487151516508</v>
      </c>
      <c r="U367" s="44">
        <v>16087</v>
      </c>
      <c r="V367" s="12">
        <v>0.49617543643205231</v>
      </c>
      <c r="W367" s="44">
        <v>49481.441101510536</v>
      </c>
      <c r="X367" s="17"/>
    </row>
    <row r="368" spans="2:24" ht="13.5" customHeight="1">
      <c r="B368" s="240"/>
      <c r="C368" s="240"/>
      <c r="D368" s="238"/>
      <c r="E368" s="113" t="s">
        <v>69</v>
      </c>
      <c r="F368" s="78" t="s">
        <v>70</v>
      </c>
      <c r="G368" s="168">
        <v>396203605</v>
      </c>
      <c r="H368" s="169">
        <f t="shared" ref="H368" si="776">IFERROR(G368/G377,"-")</f>
        <v>7.2447782407958183E-2</v>
      </c>
      <c r="I368" s="170">
        <v>14222</v>
      </c>
      <c r="J368" s="10">
        <f t="shared" ref="J368" si="777">IFERROR(I368/D367,"-")</f>
        <v>0.42540081359176835</v>
      </c>
      <c r="K368" s="46">
        <f t="shared" si="695"/>
        <v>27858.501265644776</v>
      </c>
      <c r="L368" s="17"/>
      <c r="N368" s="240"/>
      <c r="O368" s="240"/>
      <c r="P368" s="238"/>
      <c r="Q368" s="112" t="s">
        <v>69</v>
      </c>
      <c r="R368" s="61" t="s">
        <v>70</v>
      </c>
      <c r="S368" s="67">
        <v>360845854</v>
      </c>
      <c r="T368" s="12">
        <v>7.0448045237219481E-2</v>
      </c>
      <c r="U368" s="44">
        <v>13199</v>
      </c>
      <c r="V368" s="12">
        <v>0.4071001172043674</v>
      </c>
      <c r="W368" s="44">
        <v>27338.878248352146</v>
      </c>
      <c r="X368" s="17"/>
    </row>
    <row r="369" spans="2:24" ht="13.5" customHeight="1">
      <c r="B369" s="240"/>
      <c r="C369" s="240"/>
      <c r="D369" s="238"/>
      <c r="E369" s="113" t="s">
        <v>71</v>
      </c>
      <c r="F369" s="79" t="s">
        <v>72</v>
      </c>
      <c r="G369" s="168">
        <v>843442905</v>
      </c>
      <c r="H369" s="169">
        <f t="shared" ref="H369" si="778">IFERROR(G369/G377,"-")</f>
        <v>0.15422769324619384</v>
      </c>
      <c r="I369" s="170">
        <v>21885</v>
      </c>
      <c r="J369" s="10">
        <f t="shared" ref="J369" si="779">IFERROR(I369/D367,"-")</f>
        <v>0.6546123474515434</v>
      </c>
      <c r="K369" s="46">
        <f t="shared" si="695"/>
        <v>38539.771761480464</v>
      </c>
      <c r="L369" s="17"/>
      <c r="N369" s="240"/>
      <c r="O369" s="240"/>
      <c r="P369" s="238"/>
      <c r="Q369" s="112" t="s">
        <v>71</v>
      </c>
      <c r="R369" s="61" t="s">
        <v>72</v>
      </c>
      <c r="S369" s="67">
        <v>658543406</v>
      </c>
      <c r="T369" s="12">
        <v>0.12856762837175509</v>
      </c>
      <c r="U369" s="44">
        <v>21117</v>
      </c>
      <c r="V369" s="12">
        <v>0.65131700697057548</v>
      </c>
      <c r="W369" s="44">
        <v>31185.462234218874</v>
      </c>
      <c r="X369" s="17"/>
    </row>
    <row r="370" spans="2:24" ht="13.5" customHeight="1">
      <c r="B370" s="240"/>
      <c r="C370" s="240"/>
      <c r="D370" s="238"/>
      <c r="E370" s="113" t="s">
        <v>73</v>
      </c>
      <c r="F370" s="79" t="s">
        <v>74</v>
      </c>
      <c r="G370" s="168">
        <v>652390505</v>
      </c>
      <c r="H370" s="169">
        <f t="shared" ref="H370" si="780">IFERROR(G370/G377,"-")</f>
        <v>0.1192928200420033</v>
      </c>
      <c r="I370" s="170">
        <v>8723</v>
      </c>
      <c r="J370" s="10">
        <f t="shared" ref="J370" si="781">IFERROR(I370/D367,"-")</f>
        <v>0.26091768365637713</v>
      </c>
      <c r="K370" s="46">
        <f t="shared" si="695"/>
        <v>74789.694485842032</v>
      </c>
      <c r="L370" s="17"/>
      <c r="N370" s="240"/>
      <c r="O370" s="240"/>
      <c r="P370" s="238"/>
      <c r="Q370" s="112" t="s">
        <v>73</v>
      </c>
      <c r="R370" s="61" t="s">
        <v>74</v>
      </c>
      <c r="S370" s="67">
        <v>694287444</v>
      </c>
      <c r="T370" s="12">
        <v>0.1355459477235548</v>
      </c>
      <c r="U370" s="44">
        <v>8200</v>
      </c>
      <c r="V370" s="12">
        <v>0.25291468755783109</v>
      </c>
      <c r="W370" s="44">
        <v>84669.200487804876</v>
      </c>
      <c r="X370" s="17"/>
    </row>
    <row r="371" spans="2:24" ht="13.5" customHeight="1">
      <c r="B371" s="240"/>
      <c r="C371" s="240"/>
      <c r="D371" s="238"/>
      <c r="E371" s="113" t="s">
        <v>75</v>
      </c>
      <c r="F371" s="79" t="s">
        <v>76</v>
      </c>
      <c r="G371" s="168">
        <v>74101608</v>
      </c>
      <c r="H371" s="169">
        <f t="shared" ref="H371" si="782">IFERROR(G371/G377,"-")</f>
        <v>1.3549844334363927E-2</v>
      </c>
      <c r="I371" s="170">
        <v>109</v>
      </c>
      <c r="J371" s="10">
        <f t="shared" ref="J371" si="783">IFERROR(I371/D367,"-")</f>
        <v>3.2603493658770041E-3</v>
      </c>
      <c r="K371" s="46">
        <f t="shared" si="695"/>
        <v>679831.26605504588</v>
      </c>
      <c r="L371" s="17"/>
      <c r="N371" s="240"/>
      <c r="O371" s="240"/>
      <c r="P371" s="238"/>
      <c r="Q371" s="112" t="s">
        <v>75</v>
      </c>
      <c r="R371" s="61" t="s">
        <v>76</v>
      </c>
      <c r="S371" s="67">
        <v>54222989</v>
      </c>
      <c r="T371" s="12">
        <v>1.0585970545664781E-2</v>
      </c>
      <c r="U371" s="44">
        <v>123</v>
      </c>
      <c r="V371" s="12">
        <v>3.7937203133674665E-3</v>
      </c>
      <c r="W371" s="44">
        <v>440837.30894308945</v>
      </c>
      <c r="X371" s="17"/>
    </row>
    <row r="372" spans="2:24" ht="13.5" customHeight="1">
      <c r="B372" s="240"/>
      <c r="C372" s="240"/>
      <c r="D372" s="238"/>
      <c r="E372" s="113" t="s">
        <v>77</v>
      </c>
      <c r="F372" s="79" t="s">
        <v>78</v>
      </c>
      <c r="G372" s="168">
        <v>262211278</v>
      </c>
      <c r="H372" s="169">
        <f t="shared" ref="H372" si="784">IFERROR(G372/G377,"-")</f>
        <v>4.7946624850767408E-2</v>
      </c>
      <c r="I372" s="170">
        <v>1706</v>
      </c>
      <c r="J372" s="10">
        <f t="shared" ref="J372" si="785">IFERROR(I372/D367,"-")</f>
        <v>5.1028954295285957E-2</v>
      </c>
      <c r="K372" s="46">
        <f t="shared" si="695"/>
        <v>153699.45955451348</v>
      </c>
      <c r="L372" s="17"/>
      <c r="N372" s="240"/>
      <c r="O372" s="240"/>
      <c r="P372" s="238"/>
      <c r="Q372" s="112" t="s">
        <v>77</v>
      </c>
      <c r="R372" s="61" t="s">
        <v>78</v>
      </c>
      <c r="S372" s="67">
        <v>247229128</v>
      </c>
      <c r="T372" s="12">
        <v>4.826661744962802E-2</v>
      </c>
      <c r="U372" s="44">
        <v>1570</v>
      </c>
      <c r="V372" s="12">
        <v>4.842390969095059E-2</v>
      </c>
      <c r="W372" s="44">
        <v>157470.78216560511</v>
      </c>
      <c r="X372" s="17"/>
    </row>
    <row r="373" spans="2:24" ht="13.5" customHeight="1">
      <c r="B373" s="240"/>
      <c r="C373" s="240"/>
      <c r="D373" s="238"/>
      <c r="E373" s="113" t="s">
        <v>79</v>
      </c>
      <c r="F373" s="79" t="s">
        <v>80</v>
      </c>
      <c r="G373" s="168">
        <v>1081096053</v>
      </c>
      <c r="H373" s="169">
        <f t="shared" ref="H373" si="786">IFERROR(G373/G377,"-")</f>
        <v>0.19768374295798352</v>
      </c>
      <c r="I373" s="170">
        <v>5531</v>
      </c>
      <c r="J373" s="10">
        <f t="shared" ref="J373" si="787">IFERROR(I373/D367,"-")</f>
        <v>0.16544029672170377</v>
      </c>
      <c r="K373" s="46">
        <f t="shared" si="695"/>
        <v>195461.22816850478</v>
      </c>
      <c r="L373" s="17"/>
      <c r="N373" s="240"/>
      <c r="O373" s="240"/>
      <c r="P373" s="238"/>
      <c r="Q373" s="112" t="s">
        <v>79</v>
      </c>
      <c r="R373" s="61" t="s">
        <v>80</v>
      </c>
      <c r="S373" s="67">
        <v>997509546</v>
      </c>
      <c r="T373" s="12">
        <v>0.19474409042584223</v>
      </c>
      <c r="U373" s="44">
        <v>5405</v>
      </c>
      <c r="V373" s="12">
        <v>0.16670779100610697</v>
      </c>
      <c r="W373" s="44">
        <v>184553.10749306198</v>
      </c>
      <c r="X373" s="17"/>
    </row>
    <row r="374" spans="2:24" ht="13.5" customHeight="1">
      <c r="B374" s="240"/>
      <c r="C374" s="240"/>
      <c r="D374" s="238"/>
      <c r="E374" s="113" t="s">
        <v>81</v>
      </c>
      <c r="F374" s="79" t="s">
        <v>82</v>
      </c>
      <c r="G374" s="168">
        <v>2938305</v>
      </c>
      <c r="H374" s="169">
        <f t="shared" ref="H374" si="788">IFERROR(G374/G377,"-")</f>
        <v>5.3728355472236445E-4</v>
      </c>
      <c r="I374" s="170">
        <v>78</v>
      </c>
      <c r="J374" s="10">
        <f t="shared" ref="J374" si="789">IFERROR(I374/D367,"-")</f>
        <v>2.3330940416367552E-3</v>
      </c>
      <c r="K374" s="46">
        <f t="shared" si="695"/>
        <v>37670.576923076922</v>
      </c>
      <c r="L374" s="17"/>
      <c r="N374" s="240"/>
      <c r="O374" s="240"/>
      <c r="P374" s="238"/>
      <c r="Q374" s="112" t="s">
        <v>81</v>
      </c>
      <c r="R374" s="61" t="s">
        <v>82</v>
      </c>
      <c r="S374" s="67">
        <v>1557924</v>
      </c>
      <c r="T374" s="12">
        <v>3.04153973813289E-4</v>
      </c>
      <c r="U374" s="44">
        <v>73</v>
      </c>
      <c r="V374" s="12">
        <v>2.2515575843563011E-3</v>
      </c>
      <c r="W374" s="44">
        <v>21341.424657534248</v>
      </c>
      <c r="X374" s="17"/>
    </row>
    <row r="375" spans="2:24" ht="13.5" customHeight="1">
      <c r="B375" s="240"/>
      <c r="C375" s="240"/>
      <c r="D375" s="238"/>
      <c r="E375" s="113" t="s">
        <v>83</v>
      </c>
      <c r="F375" s="79" t="s">
        <v>84</v>
      </c>
      <c r="G375" s="168">
        <v>214431267</v>
      </c>
      <c r="H375" s="169">
        <f t="shared" ref="H375" si="790">IFERROR(G375/G377,"-")</f>
        <v>3.9209814290000679E-2</v>
      </c>
      <c r="I375" s="170">
        <v>4259</v>
      </c>
      <c r="J375" s="10">
        <f t="shared" ref="J375" si="791">IFERROR(I375/D367,"-")</f>
        <v>0.12739291696578128</v>
      </c>
      <c r="K375" s="46">
        <f t="shared" si="695"/>
        <v>50347.796900680914</v>
      </c>
      <c r="L375" s="17"/>
      <c r="N375" s="240"/>
      <c r="O375" s="240"/>
      <c r="P375" s="238"/>
      <c r="Q375" s="112" t="s">
        <v>83</v>
      </c>
      <c r="R375" s="61" t="s">
        <v>84</v>
      </c>
      <c r="S375" s="67">
        <v>216256674</v>
      </c>
      <c r="T375" s="12">
        <v>4.2219855885617642E-2</v>
      </c>
      <c r="U375" s="44">
        <v>4214</v>
      </c>
      <c r="V375" s="12">
        <v>0.129973474801061</v>
      </c>
      <c r="W375" s="44">
        <v>51318.622211675371</v>
      </c>
      <c r="X375" s="17"/>
    </row>
    <row r="376" spans="2:24" ht="13.5" customHeight="1">
      <c r="B376" s="240"/>
      <c r="C376" s="240"/>
      <c r="D376" s="238"/>
      <c r="E376" s="114" t="s">
        <v>85</v>
      </c>
      <c r="F376" s="80" t="s">
        <v>86</v>
      </c>
      <c r="G376" s="171">
        <v>1113826455</v>
      </c>
      <c r="H376" s="172">
        <f t="shared" ref="H376" si="792">IFERROR(G376/G377,"-")</f>
        <v>0.20366865832042955</v>
      </c>
      <c r="I376" s="173">
        <v>3836</v>
      </c>
      <c r="J376" s="11">
        <f t="shared" ref="J376" si="793">IFERROR(I376/D367,"-")</f>
        <v>0.11474036850921274</v>
      </c>
      <c r="K376" s="47">
        <f t="shared" si="695"/>
        <v>290361.43248175184</v>
      </c>
      <c r="L376" s="17"/>
      <c r="N376" s="240"/>
      <c r="O376" s="240"/>
      <c r="P376" s="238"/>
      <c r="Q376" s="112" t="s">
        <v>85</v>
      </c>
      <c r="R376" s="61" t="s">
        <v>86</v>
      </c>
      <c r="S376" s="67">
        <v>1095694757</v>
      </c>
      <c r="T376" s="12">
        <v>0.21391281887173963</v>
      </c>
      <c r="U376" s="44">
        <v>3610</v>
      </c>
      <c r="V376" s="12">
        <v>0.11134414903460613</v>
      </c>
      <c r="W376" s="44">
        <v>303516.55318559555</v>
      </c>
      <c r="X376" s="17"/>
    </row>
    <row r="377" spans="2:24" ht="13.5" customHeight="1">
      <c r="B377" s="201"/>
      <c r="C377" s="201"/>
      <c r="D377" s="239"/>
      <c r="E377" s="115" t="s">
        <v>115</v>
      </c>
      <c r="F377" s="116"/>
      <c r="G377" s="174">
        <f>SUM(G367:G376)</f>
        <v>5468816185</v>
      </c>
      <c r="H377" s="175" t="s">
        <v>131</v>
      </c>
      <c r="I377" s="176">
        <v>27239</v>
      </c>
      <c r="J377" s="12">
        <f t="shared" ref="J377" si="794">IFERROR(I377/D367,"-")</f>
        <v>0.81475831538645604</v>
      </c>
      <c r="K377" s="48">
        <f t="shared" si="695"/>
        <v>200771.5475971952</v>
      </c>
      <c r="L377" s="17"/>
      <c r="N377" s="201"/>
      <c r="O377" s="201"/>
      <c r="P377" s="239"/>
      <c r="Q377" s="117" t="s">
        <v>115</v>
      </c>
      <c r="R377" s="117"/>
      <c r="S377" s="67">
        <v>5122155665</v>
      </c>
      <c r="T377" s="12" t="s">
        <v>131</v>
      </c>
      <c r="U377" s="44">
        <v>26378</v>
      </c>
      <c r="V377" s="12">
        <v>0.81358336931713038</v>
      </c>
      <c r="W377" s="44">
        <v>194182.86697247706</v>
      </c>
      <c r="X377" s="17"/>
    </row>
    <row r="378" spans="2:24" ht="13.5" customHeight="1">
      <c r="B378" s="200">
        <v>35</v>
      </c>
      <c r="C378" s="200" t="s">
        <v>1</v>
      </c>
      <c r="D378" s="237">
        <f>VLOOKUP(C378,市区町村別_生活習慣病の状況!$C$5:$D$78,2,FALSE)</f>
        <v>68371</v>
      </c>
      <c r="E378" s="111" t="s">
        <v>67</v>
      </c>
      <c r="F378" s="77" t="s">
        <v>68</v>
      </c>
      <c r="G378" s="165">
        <v>1878278154</v>
      </c>
      <c r="H378" s="166">
        <f t="shared" ref="H378" si="795">IFERROR(G378/G388,"-")</f>
        <v>0.17488651050962778</v>
      </c>
      <c r="I378" s="167">
        <v>34258</v>
      </c>
      <c r="J378" s="9">
        <f t="shared" ref="J378" si="796">IFERROR(I378/D378,"-")</f>
        <v>0.50106039110149037</v>
      </c>
      <c r="K378" s="45">
        <f t="shared" si="695"/>
        <v>54827.431665596356</v>
      </c>
      <c r="L378" s="17"/>
      <c r="N378" s="200">
        <v>35</v>
      </c>
      <c r="O378" s="200" t="s">
        <v>1</v>
      </c>
      <c r="P378" s="237">
        <v>66353</v>
      </c>
      <c r="Q378" s="112" t="s">
        <v>67</v>
      </c>
      <c r="R378" s="61" t="s">
        <v>68</v>
      </c>
      <c r="S378" s="67">
        <v>1773397994</v>
      </c>
      <c r="T378" s="12">
        <v>0.17661536853077495</v>
      </c>
      <c r="U378" s="44">
        <v>32218</v>
      </c>
      <c r="V378" s="12">
        <v>0.48555453408285987</v>
      </c>
      <c r="W378" s="44">
        <v>55043.702091998261</v>
      </c>
      <c r="X378" s="17"/>
    </row>
    <row r="379" spans="2:24" ht="13.5" customHeight="1">
      <c r="B379" s="240"/>
      <c r="C379" s="240"/>
      <c r="D379" s="238"/>
      <c r="E379" s="113" t="s">
        <v>69</v>
      </c>
      <c r="F379" s="78" t="s">
        <v>70</v>
      </c>
      <c r="G379" s="168">
        <v>918264601</v>
      </c>
      <c r="H379" s="169">
        <f t="shared" ref="H379" si="797">IFERROR(G379/G388,"-")</f>
        <v>8.5499632443366891E-2</v>
      </c>
      <c r="I379" s="170">
        <v>30214</v>
      </c>
      <c r="J379" s="10">
        <f t="shared" ref="J379" si="798">IFERROR(I379/D378,"-")</f>
        <v>0.44191250676456395</v>
      </c>
      <c r="K379" s="46">
        <f t="shared" si="695"/>
        <v>30392.0235983319</v>
      </c>
      <c r="L379" s="17"/>
      <c r="N379" s="240"/>
      <c r="O379" s="240"/>
      <c r="P379" s="238"/>
      <c r="Q379" s="112" t="s">
        <v>69</v>
      </c>
      <c r="R379" s="61" t="s">
        <v>70</v>
      </c>
      <c r="S379" s="67">
        <v>843221622</v>
      </c>
      <c r="T379" s="12">
        <v>8.3977707218861219E-2</v>
      </c>
      <c r="U379" s="44">
        <v>27452</v>
      </c>
      <c r="V379" s="12">
        <v>0.41372658357572378</v>
      </c>
      <c r="W379" s="44">
        <v>30716.218199038321</v>
      </c>
      <c r="X379" s="17"/>
    </row>
    <row r="380" spans="2:24" ht="13.5" customHeight="1">
      <c r="B380" s="240"/>
      <c r="C380" s="240"/>
      <c r="D380" s="238"/>
      <c r="E380" s="113" t="s">
        <v>71</v>
      </c>
      <c r="F380" s="79" t="s">
        <v>72</v>
      </c>
      <c r="G380" s="168">
        <v>1710426069</v>
      </c>
      <c r="H380" s="169">
        <f t="shared" ref="H380" si="799">IFERROR(G380/G388,"-")</f>
        <v>0.15925780005218004</v>
      </c>
      <c r="I380" s="170">
        <v>42744</v>
      </c>
      <c r="J380" s="10">
        <f t="shared" ref="J380" si="800">IFERROR(I380/D378,"-")</f>
        <v>0.62517734127042168</v>
      </c>
      <c r="K380" s="46">
        <f t="shared" si="695"/>
        <v>40015.582748455927</v>
      </c>
      <c r="L380" s="17"/>
      <c r="N380" s="240"/>
      <c r="O380" s="240"/>
      <c r="P380" s="238"/>
      <c r="Q380" s="112" t="s">
        <v>71</v>
      </c>
      <c r="R380" s="61" t="s">
        <v>72</v>
      </c>
      <c r="S380" s="67">
        <v>1396296340</v>
      </c>
      <c r="T380" s="12">
        <v>0.13905924868621014</v>
      </c>
      <c r="U380" s="44">
        <v>41091</v>
      </c>
      <c r="V380" s="12">
        <v>0.61927870631320359</v>
      </c>
      <c r="W380" s="44">
        <v>33980.587963300968</v>
      </c>
      <c r="X380" s="17"/>
    </row>
    <row r="381" spans="2:24" ht="13.5" customHeight="1">
      <c r="B381" s="240"/>
      <c r="C381" s="240"/>
      <c r="D381" s="238"/>
      <c r="E381" s="113" t="s">
        <v>73</v>
      </c>
      <c r="F381" s="79" t="s">
        <v>74</v>
      </c>
      <c r="G381" s="168">
        <v>1121901395</v>
      </c>
      <c r="H381" s="169">
        <f t="shared" ref="H381" si="801">IFERROR(G381/G388,"-")</f>
        <v>0.10446025775766626</v>
      </c>
      <c r="I381" s="170">
        <v>15549</v>
      </c>
      <c r="J381" s="10">
        <f t="shared" ref="J381" si="802">IFERROR(I381/D378,"-")</f>
        <v>0.22742098258033377</v>
      </c>
      <c r="K381" s="46">
        <f t="shared" si="695"/>
        <v>72152.639719596118</v>
      </c>
      <c r="L381" s="17"/>
      <c r="N381" s="240"/>
      <c r="O381" s="240"/>
      <c r="P381" s="238"/>
      <c r="Q381" s="112" t="s">
        <v>73</v>
      </c>
      <c r="R381" s="61" t="s">
        <v>74</v>
      </c>
      <c r="S381" s="67">
        <v>1109439772</v>
      </c>
      <c r="T381" s="12">
        <v>0.11049077243654473</v>
      </c>
      <c r="U381" s="44">
        <v>14557</v>
      </c>
      <c r="V381" s="12">
        <v>0.21938721685530421</v>
      </c>
      <c r="W381" s="44">
        <v>76213.489867417738</v>
      </c>
      <c r="X381" s="17"/>
    </row>
    <row r="382" spans="2:24" ht="13.5" customHeight="1">
      <c r="B382" s="240"/>
      <c r="C382" s="240"/>
      <c r="D382" s="238"/>
      <c r="E382" s="113" t="s">
        <v>75</v>
      </c>
      <c r="F382" s="79" t="s">
        <v>76</v>
      </c>
      <c r="G382" s="168">
        <v>170523896</v>
      </c>
      <c r="H382" s="169">
        <f t="shared" ref="H382" si="803">IFERROR(G382/G388,"-")</f>
        <v>1.5877482824594825E-2</v>
      </c>
      <c r="I382" s="170">
        <v>281</v>
      </c>
      <c r="J382" s="10">
        <f t="shared" ref="J382" si="804">IFERROR(I382/D378,"-")</f>
        <v>4.1099296485351978E-3</v>
      </c>
      <c r="K382" s="46">
        <f t="shared" si="695"/>
        <v>606846.60498220637</v>
      </c>
      <c r="L382" s="17"/>
      <c r="N382" s="240"/>
      <c r="O382" s="240"/>
      <c r="P382" s="238"/>
      <c r="Q382" s="112" t="s">
        <v>75</v>
      </c>
      <c r="R382" s="61" t="s">
        <v>76</v>
      </c>
      <c r="S382" s="67">
        <v>131745285</v>
      </c>
      <c r="T382" s="12">
        <v>1.3120710715356192E-2</v>
      </c>
      <c r="U382" s="44">
        <v>288</v>
      </c>
      <c r="V382" s="12">
        <v>4.3404216840233299E-3</v>
      </c>
      <c r="W382" s="44">
        <v>457448.90625</v>
      </c>
      <c r="X382" s="17"/>
    </row>
    <row r="383" spans="2:24" ht="13.5" customHeight="1">
      <c r="B383" s="240"/>
      <c r="C383" s="240"/>
      <c r="D383" s="238"/>
      <c r="E383" s="113" t="s">
        <v>77</v>
      </c>
      <c r="F383" s="79" t="s">
        <v>78</v>
      </c>
      <c r="G383" s="168">
        <v>544006980</v>
      </c>
      <c r="H383" s="169">
        <f t="shared" ref="H383" si="805">IFERROR(G383/G388,"-")</f>
        <v>5.0652499057432403E-2</v>
      </c>
      <c r="I383" s="170">
        <v>2150</v>
      </c>
      <c r="J383" s="10">
        <f t="shared" ref="J383" si="806">IFERROR(I383/D378,"-")</f>
        <v>3.1446080940749736E-2</v>
      </c>
      <c r="K383" s="46">
        <f t="shared" si="695"/>
        <v>253026.50232558139</v>
      </c>
      <c r="L383" s="17"/>
      <c r="N383" s="240"/>
      <c r="O383" s="240"/>
      <c r="P383" s="238"/>
      <c r="Q383" s="112" t="s">
        <v>77</v>
      </c>
      <c r="R383" s="61" t="s">
        <v>78</v>
      </c>
      <c r="S383" s="67">
        <v>571219292</v>
      </c>
      <c r="T383" s="12">
        <v>5.6888586831495162E-2</v>
      </c>
      <c r="U383" s="44">
        <v>1961</v>
      </c>
      <c r="V383" s="12">
        <v>2.9554051813783854E-2</v>
      </c>
      <c r="W383" s="44">
        <v>291289.79704232537</v>
      </c>
      <c r="X383" s="17"/>
    </row>
    <row r="384" spans="2:24" ht="13.5" customHeight="1">
      <c r="B384" s="240"/>
      <c r="C384" s="240"/>
      <c r="D384" s="238"/>
      <c r="E384" s="113" t="s">
        <v>79</v>
      </c>
      <c r="F384" s="79" t="s">
        <v>80</v>
      </c>
      <c r="G384" s="168">
        <v>1843275895</v>
      </c>
      <c r="H384" s="169">
        <f t="shared" ref="H384" si="807">IFERROR(G384/G388,"-")</f>
        <v>0.17162744958543613</v>
      </c>
      <c r="I384" s="170">
        <v>11780</v>
      </c>
      <c r="J384" s="10">
        <f t="shared" ref="J384" si="808">IFERROR(I384/D378,"-")</f>
        <v>0.17229527138699155</v>
      </c>
      <c r="K384" s="46">
        <f t="shared" si="695"/>
        <v>156475.03353140916</v>
      </c>
      <c r="L384" s="17"/>
      <c r="N384" s="240"/>
      <c r="O384" s="240"/>
      <c r="P384" s="238"/>
      <c r="Q384" s="112" t="s">
        <v>79</v>
      </c>
      <c r="R384" s="61" t="s">
        <v>80</v>
      </c>
      <c r="S384" s="67">
        <v>1768285779</v>
      </c>
      <c r="T384" s="12">
        <v>0.17610623536422781</v>
      </c>
      <c r="U384" s="44">
        <v>11398</v>
      </c>
      <c r="V384" s="12">
        <v>0.17177821650867331</v>
      </c>
      <c r="W384" s="44">
        <v>155140.00517634672</v>
      </c>
      <c r="X384" s="17"/>
    </row>
    <row r="385" spans="2:24" ht="13.5" customHeight="1">
      <c r="B385" s="240"/>
      <c r="C385" s="240"/>
      <c r="D385" s="238"/>
      <c r="E385" s="113" t="s">
        <v>81</v>
      </c>
      <c r="F385" s="79" t="s">
        <v>82</v>
      </c>
      <c r="G385" s="168">
        <v>1548491</v>
      </c>
      <c r="H385" s="169">
        <f t="shared" ref="H385" si="809">IFERROR(G385/G388,"-")</f>
        <v>1.4418002305401038E-4</v>
      </c>
      <c r="I385" s="170">
        <v>106</v>
      </c>
      <c r="J385" s="10">
        <f t="shared" ref="J385" si="810">IFERROR(I385/D378,"-")</f>
        <v>1.5503649207997542E-3</v>
      </c>
      <c r="K385" s="46">
        <f t="shared" si="695"/>
        <v>14608.405660377359</v>
      </c>
      <c r="L385" s="17"/>
      <c r="N385" s="240"/>
      <c r="O385" s="240"/>
      <c r="P385" s="238"/>
      <c r="Q385" s="112" t="s">
        <v>81</v>
      </c>
      <c r="R385" s="61" t="s">
        <v>82</v>
      </c>
      <c r="S385" s="67">
        <v>1212260</v>
      </c>
      <c r="T385" s="12">
        <v>1.2073079330161757E-4</v>
      </c>
      <c r="U385" s="44">
        <v>97</v>
      </c>
      <c r="V385" s="12">
        <v>1.4618781366328576E-3</v>
      </c>
      <c r="W385" s="44">
        <v>12497.525773195875</v>
      </c>
      <c r="X385" s="17"/>
    </row>
    <row r="386" spans="2:24" ht="13.5" customHeight="1">
      <c r="B386" s="240"/>
      <c r="C386" s="240"/>
      <c r="D386" s="238"/>
      <c r="E386" s="113" t="s">
        <v>83</v>
      </c>
      <c r="F386" s="79" t="s">
        <v>84</v>
      </c>
      <c r="G386" s="168">
        <v>215460797</v>
      </c>
      <c r="H386" s="169">
        <f t="shared" ref="H386" si="811">IFERROR(G386/G388,"-")</f>
        <v>2.006155843249683E-2</v>
      </c>
      <c r="I386" s="170">
        <v>6090</v>
      </c>
      <c r="J386" s="10">
        <f t="shared" ref="J386" si="812">IFERROR(I386/D378,"-")</f>
        <v>8.9072852525193424E-2</v>
      </c>
      <c r="K386" s="46">
        <f t="shared" si="695"/>
        <v>35379.44121510673</v>
      </c>
      <c r="L386" s="17"/>
      <c r="N386" s="240"/>
      <c r="O386" s="240"/>
      <c r="P386" s="238"/>
      <c r="Q386" s="112" t="s">
        <v>83</v>
      </c>
      <c r="R386" s="61" t="s">
        <v>84</v>
      </c>
      <c r="S386" s="67">
        <v>228170601</v>
      </c>
      <c r="T386" s="12">
        <v>2.2723852694006941E-2</v>
      </c>
      <c r="U386" s="44">
        <v>5991</v>
      </c>
      <c r="V386" s="12">
        <v>9.0289813572860311E-2</v>
      </c>
      <c r="W386" s="44">
        <v>38085.561842764146</v>
      </c>
      <c r="X386" s="17"/>
    </row>
    <row r="387" spans="2:24" ht="13.5" customHeight="1">
      <c r="B387" s="240"/>
      <c r="C387" s="240"/>
      <c r="D387" s="238"/>
      <c r="E387" s="114" t="s">
        <v>85</v>
      </c>
      <c r="F387" s="80" t="s">
        <v>86</v>
      </c>
      <c r="G387" s="171">
        <v>2336296746</v>
      </c>
      <c r="H387" s="172">
        <f t="shared" ref="H387" si="813">IFERROR(G387/G388,"-")</f>
        <v>0.2175326293141448</v>
      </c>
      <c r="I387" s="173">
        <v>7564</v>
      </c>
      <c r="J387" s="11">
        <f t="shared" ref="J387" si="814">IFERROR(I387/D378,"-")</f>
        <v>0.11063170057480511</v>
      </c>
      <c r="K387" s="47">
        <f t="shared" si="695"/>
        <v>308870.53754627181</v>
      </c>
      <c r="L387" s="17"/>
      <c r="N387" s="240"/>
      <c r="O387" s="240"/>
      <c r="P387" s="238"/>
      <c r="Q387" s="112" t="s">
        <v>85</v>
      </c>
      <c r="R387" s="61" t="s">
        <v>86</v>
      </c>
      <c r="S387" s="67">
        <v>2218028486</v>
      </c>
      <c r="T387" s="12">
        <v>0.22089678672922125</v>
      </c>
      <c r="U387" s="44">
        <v>6784</v>
      </c>
      <c r="V387" s="12">
        <v>0.10224104411254954</v>
      </c>
      <c r="W387" s="44">
        <v>326949.95371462265</v>
      </c>
      <c r="X387" s="17"/>
    </row>
    <row r="388" spans="2:24" ht="13.5" customHeight="1">
      <c r="B388" s="201"/>
      <c r="C388" s="201"/>
      <c r="D388" s="239"/>
      <c r="E388" s="115" t="s">
        <v>115</v>
      </c>
      <c r="F388" s="116"/>
      <c r="G388" s="174">
        <f>SUM(G378:G387)</f>
        <v>10739983024</v>
      </c>
      <c r="H388" s="175" t="s">
        <v>131</v>
      </c>
      <c r="I388" s="176">
        <v>54367</v>
      </c>
      <c r="J388" s="12">
        <f t="shared" ref="J388" si="815">IFERROR(I388/D378,"-")</f>
        <v>0.79517631744453054</v>
      </c>
      <c r="K388" s="48">
        <f t="shared" si="695"/>
        <v>197545.99341512314</v>
      </c>
      <c r="L388" s="17"/>
      <c r="N388" s="201"/>
      <c r="O388" s="201"/>
      <c r="P388" s="239"/>
      <c r="Q388" s="117" t="s">
        <v>115</v>
      </c>
      <c r="R388" s="117"/>
      <c r="S388" s="67">
        <v>10041017431</v>
      </c>
      <c r="T388" s="12" t="s">
        <v>131</v>
      </c>
      <c r="U388" s="44">
        <v>52548</v>
      </c>
      <c r="V388" s="12">
        <v>0.79194610643075669</v>
      </c>
      <c r="W388" s="44">
        <v>191082.77062875847</v>
      </c>
      <c r="X388" s="17"/>
    </row>
    <row r="389" spans="2:24" ht="13.5" customHeight="1">
      <c r="B389" s="200">
        <v>36</v>
      </c>
      <c r="C389" s="200" t="s">
        <v>2</v>
      </c>
      <c r="D389" s="237">
        <f>VLOOKUP(C389,市区町村別_生活習慣病の状況!$C$5:$D$78,2,FALSE)</f>
        <v>19008</v>
      </c>
      <c r="E389" s="111" t="s">
        <v>67</v>
      </c>
      <c r="F389" s="77" t="s">
        <v>68</v>
      </c>
      <c r="G389" s="165">
        <v>520909944</v>
      </c>
      <c r="H389" s="166">
        <f t="shared" ref="H389" si="816">IFERROR(G389/G399,"-")</f>
        <v>0.17589618019389186</v>
      </c>
      <c r="I389" s="167">
        <v>9908</v>
      </c>
      <c r="J389" s="9">
        <f t="shared" ref="J389" si="817">IFERROR(I389/D389,"-")</f>
        <v>0.5212542087542088</v>
      </c>
      <c r="K389" s="45">
        <f t="shared" ref="K389:K452" si="818">IFERROR(G389/I389,"-")</f>
        <v>52574.681469519579</v>
      </c>
      <c r="L389" s="17"/>
      <c r="N389" s="200">
        <v>36</v>
      </c>
      <c r="O389" s="200" t="s">
        <v>2</v>
      </c>
      <c r="P389" s="237">
        <v>18444</v>
      </c>
      <c r="Q389" s="112" t="s">
        <v>67</v>
      </c>
      <c r="R389" s="61" t="s">
        <v>68</v>
      </c>
      <c r="S389" s="67">
        <v>479674141</v>
      </c>
      <c r="T389" s="12">
        <v>0.1690515783927348</v>
      </c>
      <c r="U389" s="44">
        <v>9225</v>
      </c>
      <c r="V389" s="12">
        <v>0.50016265452179576</v>
      </c>
      <c r="W389" s="44">
        <v>51997.196856368566</v>
      </c>
      <c r="X389" s="17"/>
    </row>
    <row r="390" spans="2:24" ht="13.5" customHeight="1">
      <c r="B390" s="240"/>
      <c r="C390" s="240"/>
      <c r="D390" s="238"/>
      <c r="E390" s="113" t="s">
        <v>69</v>
      </c>
      <c r="F390" s="78" t="s">
        <v>70</v>
      </c>
      <c r="G390" s="168">
        <v>246794843</v>
      </c>
      <c r="H390" s="169">
        <f t="shared" ref="H390" si="819">IFERROR(G390/G399,"-")</f>
        <v>8.3335460716893614E-2</v>
      </c>
      <c r="I390" s="170">
        <v>8736</v>
      </c>
      <c r="J390" s="10">
        <f t="shared" ref="J390" si="820">IFERROR(I390/D389,"-")</f>
        <v>0.45959595959595961</v>
      </c>
      <c r="K390" s="46">
        <f t="shared" si="818"/>
        <v>28250.325434981685</v>
      </c>
      <c r="L390" s="17"/>
      <c r="N390" s="240"/>
      <c r="O390" s="240"/>
      <c r="P390" s="238"/>
      <c r="Q390" s="112" t="s">
        <v>69</v>
      </c>
      <c r="R390" s="61" t="s">
        <v>70</v>
      </c>
      <c r="S390" s="67">
        <v>222724525</v>
      </c>
      <c r="T390" s="12">
        <v>7.849481404089724E-2</v>
      </c>
      <c r="U390" s="44">
        <v>7795</v>
      </c>
      <c r="V390" s="12">
        <v>0.42263066579917591</v>
      </c>
      <c r="W390" s="44">
        <v>28572.742142398973</v>
      </c>
      <c r="X390" s="17"/>
    </row>
    <row r="391" spans="2:24" ht="13.5" customHeight="1">
      <c r="B391" s="240"/>
      <c r="C391" s="240"/>
      <c r="D391" s="238"/>
      <c r="E391" s="113" t="s">
        <v>71</v>
      </c>
      <c r="F391" s="79" t="s">
        <v>72</v>
      </c>
      <c r="G391" s="168">
        <v>431124518</v>
      </c>
      <c r="H391" s="169">
        <f t="shared" ref="H391" si="821">IFERROR(G391/G399,"-")</f>
        <v>0.14557824587071574</v>
      </c>
      <c r="I391" s="170">
        <v>11869</v>
      </c>
      <c r="J391" s="10">
        <f t="shared" ref="J391" si="822">IFERROR(I391/D389,"-")</f>
        <v>0.62442129629629628</v>
      </c>
      <c r="K391" s="46">
        <f t="shared" si="818"/>
        <v>36323.575532900832</v>
      </c>
      <c r="L391" s="17"/>
      <c r="N391" s="240"/>
      <c r="O391" s="240"/>
      <c r="P391" s="238"/>
      <c r="Q391" s="112" t="s">
        <v>71</v>
      </c>
      <c r="R391" s="61" t="s">
        <v>72</v>
      </c>
      <c r="S391" s="67">
        <v>348917775</v>
      </c>
      <c r="T391" s="12">
        <v>0.12296910663156033</v>
      </c>
      <c r="U391" s="44">
        <v>11385</v>
      </c>
      <c r="V391" s="12">
        <v>0.61727391021470401</v>
      </c>
      <c r="W391" s="44">
        <v>30647.147562582344</v>
      </c>
      <c r="X391" s="17"/>
    </row>
    <row r="392" spans="2:24" ht="13.5" customHeight="1">
      <c r="B392" s="240"/>
      <c r="C392" s="240"/>
      <c r="D392" s="238"/>
      <c r="E392" s="113" t="s">
        <v>73</v>
      </c>
      <c r="F392" s="79" t="s">
        <v>74</v>
      </c>
      <c r="G392" s="168">
        <v>282744255</v>
      </c>
      <c r="H392" s="169">
        <f t="shared" ref="H392" si="823">IFERROR(G392/G399,"-")</f>
        <v>9.5474534512375739E-2</v>
      </c>
      <c r="I392" s="170">
        <v>4547</v>
      </c>
      <c r="J392" s="10">
        <f t="shared" ref="J392" si="824">IFERROR(I392/D389,"-")</f>
        <v>0.23921506734006734</v>
      </c>
      <c r="K392" s="46">
        <f t="shared" si="818"/>
        <v>62182.594018033866</v>
      </c>
      <c r="L392" s="17"/>
      <c r="N392" s="240"/>
      <c r="O392" s="240"/>
      <c r="P392" s="238"/>
      <c r="Q392" s="112" t="s">
        <v>73</v>
      </c>
      <c r="R392" s="61" t="s">
        <v>74</v>
      </c>
      <c r="S392" s="67">
        <v>251299216</v>
      </c>
      <c r="T392" s="12">
        <v>8.8565393633876943E-2</v>
      </c>
      <c r="U392" s="44">
        <v>4117</v>
      </c>
      <c r="V392" s="12">
        <v>0.22321622207764041</v>
      </c>
      <c r="W392" s="44">
        <v>61039.401505950933</v>
      </c>
      <c r="X392" s="17"/>
    </row>
    <row r="393" spans="2:24" ht="13.5" customHeight="1">
      <c r="B393" s="240"/>
      <c r="C393" s="240"/>
      <c r="D393" s="238"/>
      <c r="E393" s="113" t="s">
        <v>75</v>
      </c>
      <c r="F393" s="79" t="s">
        <v>76</v>
      </c>
      <c r="G393" s="168">
        <v>65448368</v>
      </c>
      <c r="H393" s="169">
        <f t="shared" ref="H393" si="825">IFERROR(G393/G399,"-")</f>
        <v>2.2100015681643707E-2</v>
      </c>
      <c r="I393" s="170">
        <v>99</v>
      </c>
      <c r="J393" s="10">
        <f t="shared" ref="J393" si="826">IFERROR(I393/D389,"-")</f>
        <v>5.208333333333333E-3</v>
      </c>
      <c r="K393" s="46">
        <f t="shared" si="818"/>
        <v>661094.62626262626</v>
      </c>
      <c r="L393" s="17"/>
      <c r="N393" s="240"/>
      <c r="O393" s="240"/>
      <c r="P393" s="238"/>
      <c r="Q393" s="112" t="s">
        <v>75</v>
      </c>
      <c r="R393" s="61" t="s">
        <v>76</v>
      </c>
      <c r="S393" s="67">
        <v>47120226</v>
      </c>
      <c r="T393" s="12">
        <v>1.6606583300312578E-2</v>
      </c>
      <c r="U393" s="44">
        <v>91</v>
      </c>
      <c r="V393" s="12">
        <v>4.9338538278030798E-3</v>
      </c>
      <c r="W393" s="44">
        <v>517804.68131868134</v>
      </c>
      <c r="X393" s="17"/>
    </row>
    <row r="394" spans="2:24" ht="13.5" customHeight="1">
      <c r="B394" s="240"/>
      <c r="C394" s="240"/>
      <c r="D394" s="238"/>
      <c r="E394" s="113" t="s">
        <v>77</v>
      </c>
      <c r="F394" s="79" t="s">
        <v>78</v>
      </c>
      <c r="G394" s="168">
        <v>155747836</v>
      </c>
      <c r="H394" s="169">
        <f t="shared" ref="H394" si="827">IFERROR(G394/G399,"-")</f>
        <v>5.2591527079515143E-2</v>
      </c>
      <c r="I394" s="170">
        <v>572</v>
      </c>
      <c r="J394" s="10">
        <f t="shared" ref="J394" si="828">IFERROR(I394/D389,"-")</f>
        <v>3.0092592592592591E-2</v>
      </c>
      <c r="K394" s="46">
        <f t="shared" si="818"/>
        <v>272286.42657342658</v>
      </c>
      <c r="L394" s="17"/>
      <c r="N394" s="240"/>
      <c r="O394" s="240"/>
      <c r="P394" s="238"/>
      <c r="Q394" s="112" t="s">
        <v>77</v>
      </c>
      <c r="R394" s="61" t="s">
        <v>78</v>
      </c>
      <c r="S394" s="67">
        <v>151931232</v>
      </c>
      <c r="T394" s="12">
        <v>5.3545130707291506E-2</v>
      </c>
      <c r="U394" s="44">
        <v>553</v>
      </c>
      <c r="V394" s="12">
        <v>2.9982650184341791E-2</v>
      </c>
      <c r="W394" s="44">
        <v>274740.02169981919</v>
      </c>
      <c r="X394" s="17"/>
    </row>
    <row r="395" spans="2:24" ht="13.5" customHeight="1">
      <c r="B395" s="240"/>
      <c r="C395" s="240"/>
      <c r="D395" s="238"/>
      <c r="E395" s="113" t="s">
        <v>79</v>
      </c>
      <c r="F395" s="79" t="s">
        <v>80</v>
      </c>
      <c r="G395" s="168">
        <v>466283487</v>
      </c>
      <c r="H395" s="169">
        <f t="shared" ref="H395" si="829">IFERROR(G395/G399,"-")</f>
        <v>0.15745040999023094</v>
      </c>
      <c r="I395" s="170">
        <v>3492</v>
      </c>
      <c r="J395" s="10">
        <f t="shared" ref="J395" si="830">IFERROR(I395/D389,"-")</f>
        <v>0.18371212121212122</v>
      </c>
      <c r="K395" s="46">
        <f t="shared" si="818"/>
        <v>133529.06271477664</v>
      </c>
      <c r="L395" s="17"/>
      <c r="N395" s="240"/>
      <c r="O395" s="240"/>
      <c r="P395" s="238"/>
      <c r="Q395" s="112" t="s">
        <v>79</v>
      </c>
      <c r="R395" s="61" t="s">
        <v>80</v>
      </c>
      <c r="S395" s="67">
        <v>549787643</v>
      </c>
      <c r="T395" s="12">
        <v>0.19376168295461937</v>
      </c>
      <c r="U395" s="44">
        <v>3482</v>
      </c>
      <c r="V395" s="12">
        <v>0.18878768163088266</v>
      </c>
      <c r="W395" s="44">
        <v>157894.211085583</v>
      </c>
      <c r="X395" s="17"/>
    </row>
    <row r="396" spans="2:24" ht="13.5" customHeight="1">
      <c r="B396" s="240"/>
      <c r="C396" s="240"/>
      <c r="D396" s="238"/>
      <c r="E396" s="113" t="s">
        <v>81</v>
      </c>
      <c r="F396" s="79" t="s">
        <v>82</v>
      </c>
      <c r="G396" s="168">
        <v>1814430</v>
      </c>
      <c r="H396" s="169">
        <f t="shared" ref="H396" si="831">IFERROR(G396/G399,"-")</f>
        <v>6.126803872824574E-4</v>
      </c>
      <c r="I396" s="170">
        <v>32</v>
      </c>
      <c r="J396" s="10">
        <f t="shared" ref="J396" si="832">IFERROR(I396/D389,"-")</f>
        <v>1.6835016835016834E-3</v>
      </c>
      <c r="K396" s="46">
        <f t="shared" si="818"/>
        <v>56700.9375</v>
      </c>
      <c r="L396" s="17"/>
      <c r="N396" s="240"/>
      <c r="O396" s="240"/>
      <c r="P396" s="238"/>
      <c r="Q396" s="112" t="s">
        <v>81</v>
      </c>
      <c r="R396" s="61" t="s">
        <v>82</v>
      </c>
      <c r="S396" s="67">
        <v>1513478</v>
      </c>
      <c r="T396" s="12">
        <v>5.3339511742134845E-4</v>
      </c>
      <c r="U396" s="44">
        <v>26</v>
      </c>
      <c r="V396" s="12">
        <v>1.4096725222294514E-3</v>
      </c>
      <c r="W396" s="44">
        <v>58210.692307692305</v>
      </c>
      <c r="X396" s="17"/>
    </row>
    <row r="397" spans="2:24" ht="13.5" customHeight="1">
      <c r="B397" s="240"/>
      <c r="C397" s="240"/>
      <c r="D397" s="238"/>
      <c r="E397" s="113" t="s">
        <v>83</v>
      </c>
      <c r="F397" s="79" t="s">
        <v>84</v>
      </c>
      <c r="G397" s="168">
        <v>55137517</v>
      </c>
      <c r="H397" s="169">
        <f t="shared" ref="H397" si="833">IFERROR(G397/G399,"-")</f>
        <v>1.8618340343442889E-2</v>
      </c>
      <c r="I397" s="170">
        <v>1839</v>
      </c>
      <c r="J397" s="10">
        <f t="shared" ref="J397" si="834">IFERROR(I397/D389,"-")</f>
        <v>9.6748737373737376E-2</v>
      </c>
      <c r="K397" s="46">
        <f t="shared" si="818"/>
        <v>29982.336595976074</v>
      </c>
      <c r="L397" s="17"/>
      <c r="N397" s="240"/>
      <c r="O397" s="240"/>
      <c r="P397" s="238"/>
      <c r="Q397" s="112" t="s">
        <v>83</v>
      </c>
      <c r="R397" s="61" t="s">
        <v>84</v>
      </c>
      <c r="S397" s="67">
        <v>74122325</v>
      </c>
      <c r="T397" s="12">
        <v>2.6122934226277723E-2</v>
      </c>
      <c r="U397" s="44">
        <v>1726</v>
      </c>
      <c r="V397" s="12">
        <v>9.3580568206462808E-2</v>
      </c>
      <c r="W397" s="44">
        <v>42944.568366164545</v>
      </c>
      <c r="X397" s="17"/>
    </row>
    <row r="398" spans="2:24" ht="13.5" customHeight="1">
      <c r="B398" s="240"/>
      <c r="C398" s="240"/>
      <c r="D398" s="238"/>
      <c r="E398" s="114" t="s">
        <v>85</v>
      </c>
      <c r="F398" s="80" t="s">
        <v>86</v>
      </c>
      <c r="G398" s="171">
        <v>735457316</v>
      </c>
      <c r="H398" s="172">
        <f t="shared" ref="H398" si="835">IFERROR(G398/G399,"-")</f>
        <v>0.24834260522400792</v>
      </c>
      <c r="I398" s="173">
        <v>1956</v>
      </c>
      <c r="J398" s="11">
        <f t="shared" ref="J398" si="836">IFERROR(I398/D389,"-")</f>
        <v>0.1029040404040404</v>
      </c>
      <c r="K398" s="47">
        <f t="shared" si="818"/>
        <v>376000.67280163598</v>
      </c>
      <c r="L398" s="17"/>
      <c r="N398" s="240"/>
      <c r="O398" s="240"/>
      <c r="P398" s="238"/>
      <c r="Q398" s="112" t="s">
        <v>85</v>
      </c>
      <c r="R398" s="61" t="s">
        <v>86</v>
      </c>
      <c r="S398" s="67">
        <v>710351985</v>
      </c>
      <c r="T398" s="12">
        <v>0.2503493809950082</v>
      </c>
      <c r="U398" s="44">
        <v>1807</v>
      </c>
      <c r="V398" s="12">
        <v>9.7972240294946861E-2</v>
      </c>
      <c r="W398" s="44">
        <v>393111.22578859987</v>
      </c>
      <c r="X398" s="17"/>
    </row>
    <row r="399" spans="2:24" ht="13.5" customHeight="1">
      <c r="B399" s="201"/>
      <c r="C399" s="201"/>
      <c r="D399" s="239"/>
      <c r="E399" s="115" t="s">
        <v>115</v>
      </c>
      <c r="F399" s="116"/>
      <c r="G399" s="174">
        <f>SUM(G389:G398)</f>
        <v>2961462514</v>
      </c>
      <c r="H399" s="175" t="s">
        <v>131</v>
      </c>
      <c r="I399" s="176">
        <v>15401</v>
      </c>
      <c r="J399" s="12">
        <f t="shared" ref="J399" si="837">IFERROR(I399/D389,"-")</f>
        <v>0.81023779461279466</v>
      </c>
      <c r="K399" s="48">
        <f t="shared" si="818"/>
        <v>192290.27426790469</v>
      </c>
      <c r="L399" s="17"/>
      <c r="N399" s="201"/>
      <c r="O399" s="201"/>
      <c r="P399" s="239"/>
      <c r="Q399" s="117" t="s">
        <v>115</v>
      </c>
      <c r="R399" s="117"/>
      <c r="S399" s="67">
        <v>2837442546</v>
      </c>
      <c r="T399" s="12" t="s">
        <v>131</v>
      </c>
      <c r="U399" s="44">
        <v>14843</v>
      </c>
      <c r="V399" s="12">
        <v>0.80476035567122095</v>
      </c>
      <c r="W399" s="44">
        <v>191163.68294819107</v>
      </c>
      <c r="X399" s="17"/>
    </row>
    <row r="400" spans="2:24" ht="13.5" customHeight="1">
      <c r="B400" s="200">
        <v>37</v>
      </c>
      <c r="C400" s="200" t="s">
        <v>3</v>
      </c>
      <c r="D400" s="237">
        <f>VLOOKUP(C400,市区町村別_生活習慣病の状況!$C$5:$D$78,2,FALSE)</f>
        <v>59482</v>
      </c>
      <c r="E400" s="111" t="s">
        <v>67</v>
      </c>
      <c r="F400" s="77" t="s">
        <v>68</v>
      </c>
      <c r="G400" s="165">
        <v>1615359800</v>
      </c>
      <c r="H400" s="166">
        <f t="shared" ref="H400" si="838">IFERROR(G400/G410,"-")</f>
        <v>0.17811761864608036</v>
      </c>
      <c r="I400" s="167">
        <v>30605</v>
      </c>
      <c r="J400" s="9">
        <f t="shared" ref="J400" si="839">IFERROR(I400/D400,"-")</f>
        <v>0.51452540264281632</v>
      </c>
      <c r="K400" s="45">
        <f t="shared" si="818"/>
        <v>52780.911615749057</v>
      </c>
      <c r="L400" s="17"/>
      <c r="N400" s="200">
        <v>37</v>
      </c>
      <c r="O400" s="200" t="s">
        <v>3</v>
      </c>
      <c r="P400" s="237">
        <v>57228</v>
      </c>
      <c r="Q400" s="112" t="s">
        <v>67</v>
      </c>
      <c r="R400" s="61" t="s">
        <v>68</v>
      </c>
      <c r="S400" s="67">
        <v>1530355428</v>
      </c>
      <c r="T400" s="12">
        <v>0.18011102522062938</v>
      </c>
      <c r="U400" s="44">
        <v>28789</v>
      </c>
      <c r="V400" s="12">
        <v>0.50305794366394074</v>
      </c>
      <c r="W400" s="44">
        <v>53157.64451700302</v>
      </c>
      <c r="X400" s="17"/>
    </row>
    <row r="401" spans="2:24" ht="13.5" customHeight="1">
      <c r="B401" s="240"/>
      <c r="C401" s="240"/>
      <c r="D401" s="238"/>
      <c r="E401" s="113" t="s">
        <v>69</v>
      </c>
      <c r="F401" s="78" t="s">
        <v>70</v>
      </c>
      <c r="G401" s="168">
        <v>821452832</v>
      </c>
      <c r="H401" s="169">
        <f t="shared" ref="H401" si="840">IFERROR(G401/G410,"-")</f>
        <v>9.0577481416783248E-2</v>
      </c>
      <c r="I401" s="170">
        <v>27043</v>
      </c>
      <c r="J401" s="10">
        <f t="shared" ref="J401" si="841">IFERROR(I401/D400,"-")</f>
        <v>0.45464174035842775</v>
      </c>
      <c r="K401" s="46">
        <f t="shared" si="818"/>
        <v>30375.802684613394</v>
      </c>
      <c r="L401" s="17"/>
      <c r="N401" s="240"/>
      <c r="O401" s="240"/>
      <c r="P401" s="238"/>
      <c r="Q401" s="112" t="s">
        <v>69</v>
      </c>
      <c r="R401" s="61" t="s">
        <v>70</v>
      </c>
      <c r="S401" s="67">
        <v>741240465</v>
      </c>
      <c r="T401" s="12">
        <v>8.7238283109592793E-2</v>
      </c>
      <c r="U401" s="44">
        <v>24804</v>
      </c>
      <c r="V401" s="12">
        <v>0.43342419794506187</v>
      </c>
      <c r="W401" s="44">
        <v>29883.908442186745</v>
      </c>
      <c r="X401" s="17"/>
    </row>
    <row r="402" spans="2:24" ht="13.5" customHeight="1">
      <c r="B402" s="240"/>
      <c r="C402" s="240"/>
      <c r="D402" s="238"/>
      <c r="E402" s="113" t="s">
        <v>71</v>
      </c>
      <c r="F402" s="79" t="s">
        <v>72</v>
      </c>
      <c r="G402" s="168">
        <v>1414462744</v>
      </c>
      <c r="H402" s="169">
        <f t="shared" ref="H402" si="842">IFERROR(G402/G410,"-")</f>
        <v>0.15596570846004734</v>
      </c>
      <c r="I402" s="170">
        <v>37212</v>
      </c>
      <c r="J402" s="10">
        <f t="shared" ref="J402" si="843">IFERROR(I402/D400,"-")</f>
        <v>0.62560102215796376</v>
      </c>
      <c r="K402" s="46">
        <f t="shared" si="818"/>
        <v>38010.93045254219</v>
      </c>
      <c r="L402" s="17"/>
      <c r="N402" s="240"/>
      <c r="O402" s="240"/>
      <c r="P402" s="238"/>
      <c r="Q402" s="112" t="s">
        <v>71</v>
      </c>
      <c r="R402" s="61" t="s">
        <v>72</v>
      </c>
      <c r="S402" s="67">
        <v>1164401782</v>
      </c>
      <c r="T402" s="12">
        <v>0.13704110488818275</v>
      </c>
      <c r="U402" s="44">
        <v>35612</v>
      </c>
      <c r="V402" s="12">
        <v>0.62228279863004121</v>
      </c>
      <c r="W402" s="44">
        <v>32696.89379984275</v>
      </c>
      <c r="X402" s="17"/>
    </row>
    <row r="403" spans="2:24" ht="13.5" customHeight="1">
      <c r="B403" s="240"/>
      <c r="C403" s="240"/>
      <c r="D403" s="238"/>
      <c r="E403" s="113" t="s">
        <v>73</v>
      </c>
      <c r="F403" s="79" t="s">
        <v>74</v>
      </c>
      <c r="G403" s="168">
        <v>928895746</v>
      </c>
      <c r="H403" s="169">
        <f t="shared" ref="H403" si="844">IFERROR(G403/G410,"-")</f>
        <v>0.10242467235348701</v>
      </c>
      <c r="I403" s="170">
        <v>13533</v>
      </c>
      <c r="J403" s="10">
        <f t="shared" ref="J403" si="845">IFERROR(I403/D400,"-")</f>
        <v>0.22751420597827915</v>
      </c>
      <c r="K403" s="46">
        <f t="shared" si="818"/>
        <v>68639.307322840468</v>
      </c>
      <c r="L403" s="17"/>
      <c r="N403" s="240"/>
      <c r="O403" s="240"/>
      <c r="P403" s="238"/>
      <c r="Q403" s="112" t="s">
        <v>73</v>
      </c>
      <c r="R403" s="61" t="s">
        <v>74</v>
      </c>
      <c r="S403" s="67">
        <v>894519009</v>
      </c>
      <c r="T403" s="12">
        <v>0.1052779849978298</v>
      </c>
      <c r="U403" s="44">
        <v>12710</v>
      </c>
      <c r="V403" s="12">
        <v>0.2220940798210666</v>
      </c>
      <c r="W403" s="44">
        <v>70379.150983477579</v>
      </c>
      <c r="X403" s="17"/>
    </row>
    <row r="404" spans="2:24" ht="13.5" customHeight="1">
      <c r="B404" s="240"/>
      <c r="C404" s="240"/>
      <c r="D404" s="238"/>
      <c r="E404" s="113" t="s">
        <v>75</v>
      </c>
      <c r="F404" s="79" t="s">
        <v>76</v>
      </c>
      <c r="G404" s="168">
        <v>110093161</v>
      </c>
      <c r="H404" s="169">
        <f t="shared" ref="H404" si="846">IFERROR(G404/G410,"-")</f>
        <v>1.2139420373429823E-2</v>
      </c>
      <c r="I404" s="170">
        <v>290</v>
      </c>
      <c r="J404" s="10">
        <f t="shared" ref="J404" si="847">IFERROR(I404/D400,"-")</f>
        <v>4.875424498167513E-3</v>
      </c>
      <c r="K404" s="46">
        <f t="shared" si="818"/>
        <v>379631.58965517243</v>
      </c>
      <c r="L404" s="17"/>
      <c r="N404" s="240"/>
      <c r="O404" s="240"/>
      <c r="P404" s="238"/>
      <c r="Q404" s="112" t="s">
        <v>75</v>
      </c>
      <c r="R404" s="61" t="s">
        <v>76</v>
      </c>
      <c r="S404" s="67">
        <v>136388267</v>
      </c>
      <c r="T404" s="12">
        <v>1.6051846615487638E-2</v>
      </c>
      <c r="U404" s="44">
        <v>282</v>
      </c>
      <c r="V404" s="12">
        <v>4.9276577898930592E-3</v>
      </c>
      <c r="W404" s="44">
        <v>483646.33687943261</v>
      </c>
      <c r="X404" s="17"/>
    </row>
    <row r="405" spans="2:24" ht="13.5" customHeight="1">
      <c r="B405" s="240"/>
      <c r="C405" s="240"/>
      <c r="D405" s="238"/>
      <c r="E405" s="113" t="s">
        <v>77</v>
      </c>
      <c r="F405" s="79" t="s">
        <v>78</v>
      </c>
      <c r="G405" s="168">
        <v>429853989</v>
      </c>
      <c r="H405" s="169">
        <f t="shared" ref="H405" si="848">IFERROR(G405/G410,"-")</f>
        <v>4.7397842193546244E-2</v>
      </c>
      <c r="I405" s="170">
        <v>1685</v>
      </c>
      <c r="J405" s="10">
        <f t="shared" ref="J405" si="849">IFERROR(I405/D400,"-")</f>
        <v>2.8327897515214688E-2</v>
      </c>
      <c r="K405" s="46">
        <f t="shared" si="818"/>
        <v>255106.22492581603</v>
      </c>
      <c r="L405" s="17"/>
      <c r="N405" s="240"/>
      <c r="O405" s="240"/>
      <c r="P405" s="238"/>
      <c r="Q405" s="112" t="s">
        <v>77</v>
      </c>
      <c r="R405" s="61" t="s">
        <v>78</v>
      </c>
      <c r="S405" s="67">
        <v>396171987</v>
      </c>
      <c r="T405" s="12">
        <v>4.6626385894887587E-2</v>
      </c>
      <c r="U405" s="44">
        <v>1614</v>
      </c>
      <c r="V405" s="12">
        <v>2.8202977563430487E-2</v>
      </c>
      <c r="W405" s="44">
        <v>245459.719330855</v>
      </c>
      <c r="X405" s="17"/>
    </row>
    <row r="406" spans="2:24" ht="13.5" customHeight="1">
      <c r="B406" s="240"/>
      <c r="C406" s="240"/>
      <c r="D406" s="238"/>
      <c r="E406" s="113" t="s">
        <v>79</v>
      </c>
      <c r="F406" s="79" t="s">
        <v>80</v>
      </c>
      <c r="G406" s="168">
        <v>1419508845</v>
      </c>
      <c r="H406" s="169">
        <f t="shared" ref="H406" si="850">IFERROR(G406/G410,"-")</f>
        <v>0.15652211669403188</v>
      </c>
      <c r="I406" s="170">
        <v>9182</v>
      </c>
      <c r="J406" s="10">
        <f t="shared" ref="J406" si="851">IFERROR(I406/D400,"-")</f>
        <v>0.15436602669715208</v>
      </c>
      <c r="K406" s="46">
        <f t="shared" si="818"/>
        <v>154596.9118928338</v>
      </c>
      <c r="L406" s="17"/>
      <c r="N406" s="240"/>
      <c r="O406" s="240"/>
      <c r="P406" s="238"/>
      <c r="Q406" s="112" t="s">
        <v>79</v>
      </c>
      <c r="R406" s="61" t="s">
        <v>80</v>
      </c>
      <c r="S406" s="67">
        <v>1467041052</v>
      </c>
      <c r="T406" s="12">
        <v>0.17265941171704763</v>
      </c>
      <c r="U406" s="44">
        <v>8987</v>
      </c>
      <c r="V406" s="12">
        <v>0.15703851261620186</v>
      </c>
      <c r="W406" s="44">
        <v>163240.35295426726</v>
      </c>
      <c r="X406" s="17"/>
    </row>
    <row r="407" spans="2:24" ht="13.5" customHeight="1">
      <c r="B407" s="240"/>
      <c r="C407" s="240"/>
      <c r="D407" s="238"/>
      <c r="E407" s="113" t="s">
        <v>81</v>
      </c>
      <c r="F407" s="79" t="s">
        <v>82</v>
      </c>
      <c r="G407" s="168">
        <v>2853186</v>
      </c>
      <c r="H407" s="169">
        <f t="shared" ref="H407" si="852">IFERROR(G407/G410,"-")</f>
        <v>3.1460650182970717E-4</v>
      </c>
      <c r="I407" s="170">
        <v>125</v>
      </c>
      <c r="J407" s="10">
        <f t="shared" ref="J407" si="853">IFERROR(I407/D400,"-")</f>
        <v>2.1014760767963415E-3</v>
      </c>
      <c r="K407" s="46">
        <f t="shared" si="818"/>
        <v>22825.488000000001</v>
      </c>
      <c r="L407" s="17"/>
      <c r="N407" s="240"/>
      <c r="O407" s="240"/>
      <c r="P407" s="238"/>
      <c r="Q407" s="112" t="s">
        <v>81</v>
      </c>
      <c r="R407" s="61" t="s">
        <v>82</v>
      </c>
      <c r="S407" s="67">
        <v>3028877</v>
      </c>
      <c r="T407" s="12">
        <v>3.5647545122908809E-4</v>
      </c>
      <c r="U407" s="44">
        <v>110</v>
      </c>
      <c r="V407" s="12">
        <v>1.9221360173341721E-3</v>
      </c>
      <c r="W407" s="44">
        <v>27535.245454545453</v>
      </c>
      <c r="X407" s="17"/>
    </row>
    <row r="408" spans="2:24" ht="13.5" customHeight="1">
      <c r="B408" s="240"/>
      <c r="C408" s="240"/>
      <c r="D408" s="238"/>
      <c r="E408" s="113" t="s">
        <v>83</v>
      </c>
      <c r="F408" s="79" t="s">
        <v>84</v>
      </c>
      <c r="G408" s="168">
        <v>164601974</v>
      </c>
      <c r="H408" s="169">
        <f t="shared" ref="H408" si="854">IFERROR(G408/G410,"-")</f>
        <v>1.8149833636644935E-2</v>
      </c>
      <c r="I408" s="170">
        <v>4564</v>
      </c>
      <c r="J408" s="10">
        <f t="shared" ref="J408" si="855">IFERROR(I408/D400,"-")</f>
        <v>7.6729094515988028E-2</v>
      </c>
      <c r="K408" s="46">
        <f t="shared" si="818"/>
        <v>36065.287905346187</v>
      </c>
      <c r="L408" s="17"/>
      <c r="N408" s="240"/>
      <c r="O408" s="240"/>
      <c r="P408" s="238"/>
      <c r="Q408" s="112" t="s">
        <v>83</v>
      </c>
      <c r="R408" s="61" t="s">
        <v>84</v>
      </c>
      <c r="S408" s="67">
        <v>151105086</v>
      </c>
      <c r="T408" s="12">
        <v>1.7783902652653165E-2</v>
      </c>
      <c r="U408" s="44">
        <v>4586</v>
      </c>
      <c r="V408" s="12">
        <v>8.013559795904103E-2</v>
      </c>
      <c r="W408" s="44">
        <v>32949.211949411248</v>
      </c>
      <c r="X408" s="17"/>
    </row>
    <row r="409" spans="2:24" ht="13.5" customHeight="1">
      <c r="B409" s="240"/>
      <c r="C409" s="240"/>
      <c r="D409" s="238"/>
      <c r="E409" s="114" t="s">
        <v>85</v>
      </c>
      <c r="F409" s="80" t="s">
        <v>86</v>
      </c>
      <c r="G409" s="171">
        <v>2161980134</v>
      </c>
      <c r="H409" s="172">
        <f t="shared" ref="H409" si="856">IFERROR(G409/G410,"-")</f>
        <v>0.23839069972411947</v>
      </c>
      <c r="I409" s="173">
        <v>6406</v>
      </c>
      <c r="J409" s="11">
        <f t="shared" ref="J409" si="857">IFERROR(I409/D400,"-")</f>
        <v>0.10769644598365892</v>
      </c>
      <c r="K409" s="47">
        <f t="shared" si="818"/>
        <v>337492.99625351233</v>
      </c>
      <c r="L409" s="17"/>
      <c r="N409" s="240"/>
      <c r="O409" s="240"/>
      <c r="P409" s="238"/>
      <c r="Q409" s="112" t="s">
        <v>85</v>
      </c>
      <c r="R409" s="61" t="s">
        <v>86</v>
      </c>
      <c r="S409" s="67">
        <v>2012481804</v>
      </c>
      <c r="T409" s="12">
        <v>0.23685357945246019</v>
      </c>
      <c r="U409" s="44">
        <v>5580</v>
      </c>
      <c r="V409" s="12">
        <v>9.7504717970224364E-2</v>
      </c>
      <c r="W409" s="44">
        <v>360659.82150537637</v>
      </c>
      <c r="X409" s="17"/>
    </row>
    <row r="410" spans="2:24" ht="13.5" customHeight="1">
      <c r="B410" s="201"/>
      <c r="C410" s="201"/>
      <c r="D410" s="239"/>
      <c r="E410" s="115" t="s">
        <v>115</v>
      </c>
      <c r="F410" s="116"/>
      <c r="G410" s="174">
        <f>SUM(G400:G409)</f>
        <v>9069062411</v>
      </c>
      <c r="H410" s="175" t="s">
        <v>131</v>
      </c>
      <c r="I410" s="176">
        <v>47590</v>
      </c>
      <c r="J410" s="12">
        <f t="shared" ref="J410" si="858">IFERROR(I410/D400,"-")</f>
        <v>0.8000739719579032</v>
      </c>
      <c r="K410" s="48">
        <f t="shared" si="818"/>
        <v>190566.55623030048</v>
      </c>
      <c r="L410" s="17"/>
      <c r="N410" s="201"/>
      <c r="O410" s="201"/>
      <c r="P410" s="239"/>
      <c r="Q410" s="117" t="s">
        <v>115</v>
      </c>
      <c r="R410" s="117"/>
      <c r="S410" s="67">
        <v>8496733757</v>
      </c>
      <c r="T410" s="12" t="s">
        <v>131</v>
      </c>
      <c r="U410" s="44">
        <v>45721</v>
      </c>
      <c r="V410" s="12">
        <v>0.79892709862305167</v>
      </c>
      <c r="W410" s="44">
        <v>185838.75586710701</v>
      </c>
      <c r="X410" s="17"/>
    </row>
    <row r="411" spans="2:24" ht="13.5" customHeight="1">
      <c r="B411" s="200">
        <v>38</v>
      </c>
      <c r="C411" s="200" t="s">
        <v>39</v>
      </c>
      <c r="D411" s="237">
        <f>VLOOKUP(C411,市区町村別_生活習慣病の状況!$C$5:$D$78,2,FALSE)</f>
        <v>12436</v>
      </c>
      <c r="E411" s="111" t="s">
        <v>67</v>
      </c>
      <c r="F411" s="77" t="s">
        <v>68</v>
      </c>
      <c r="G411" s="165">
        <v>333113850</v>
      </c>
      <c r="H411" s="166">
        <f t="shared" ref="H411" si="859">IFERROR(G411/G421,"-")</f>
        <v>0.16801808842535804</v>
      </c>
      <c r="I411" s="167">
        <v>6284</v>
      </c>
      <c r="J411" s="9">
        <f t="shared" ref="J411" si="860">IFERROR(I411/D411,"-")</f>
        <v>0.50530717272434866</v>
      </c>
      <c r="K411" s="45">
        <f t="shared" si="818"/>
        <v>53009.842457033737</v>
      </c>
      <c r="L411" s="17"/>
      <c r="N411" s="200">
        <v>38</v>
      </c>
      <c r="O411" s="200" t="s">
        <v>39</v>
      </c>
      <c r="P411" s="237">
        <v>11957</v>
      </c>
      <c r="Q411" s="112" t="s">
        <v>67</v>
      </c>
      <c r="R411" s="61" t="s">
        <v>68</v>
      </c>
      <c r="S411" s="67">
        <v>309334797</v>
      </c>
      <c r="T411" s="12">
        <v>0.17571069973500184</v>
      </c>
      <c r="U411" s="44">
        <v>6025</v>
      </c>
      <c r="V411" s="12">
        <v>0.50388893535167689</v>
      </c>
      <c r="W411" s="44">
        <v>51341.875020746891</v>
      </c>
      <c r="X411" s="17"/>
    </row>
    <row r="412" spans="2:24" ht="13.5" customHeight="1">
      <c r="B412" s="240"/>
      <c r="C412" s="240"/>
      <c r="D412" s="238"/>
      <c r="E412" s="113" t="s">
        <v>69</v>
      </c>
      <c r="F412" s="78" t="s">
        <v>70</v>
      </c>
      <c r="G412" s="168">
        <v>155559474</v>
      </c>
      <c r="H412" s="169">
        <f t="shared" ref="H412" si="861">IFERROR(G412/G421,"-")</f>
        <v>7.8462079730200904E-2</v>
      </c>
      <c r="I412" s="170">
        <v>5428</v>
      </c>
      <c r="J412" s="10">
        <f t="shared" ref="J412" si="862">IFERROR(I412/D411,"-")</f>
        <v>0.4364747507237054</v>
      </c>
      <c r="K412" s="46">
        <f t="shared" si="818"/>
        <v>28658.709285187913</v>
      </c>
      <c r="L412" s="17"/>
      <c r="N412" s="240"/>
      <c r="O412" s="240"/>
      <c r="P412" s="238"/>
      <c r="Q412" s="112" t="s">
        <v>69</v>
      </c>
      <c r="R412" s="61" t="s">
        <v>70</v>
      </c>
      <c r="S412" s="67">
        <v>140904308</v>
      </c>
      <c r="T412" s="12">
        <v>8.0037534717945807E-2</v>
      </c>
      <c r="U412" s="44">
        <v>4949</v>
      </c>
      <c r="V412" s="12">
        <v>0.41389980764405787</v>
      </c>
      <c r="W412" s="44">
        <v>28471.268539098808</v>
      </c>
      <c r="X412" s="17"/>
    </row>
    <row r="413" spans="2:24" ht="13.5" customHeight="1">
      <c r="B413" s="240"/>
      <c r="C413" s="240"/>
      <c r="D413" s="238"/>
      <c r="E413" s="113" t="s">
        <v>71</v>
      </c>
      <c r="F413" s="79" t="s">
        <v>72</v>
      </c>
      <c r="G413" s="168">
        <v>302373297</v>
      </c>
      <c r="H413" s="169">
        <f t="shared" ref="H413" si="863">IFERROR(G413/G421,"-")</f>
        <v>0.15251297222500068</v>
      </c>
      <c r="I413" s="170">
        <v>8075</v>
      </c>
      <c r="J413" s="10">
        <f t="shared" ref="J413" si="864">IFERROR(I413/D411,"-")</f>
        <v>0.6493245416532647</v>
      </c>
      <c r="K413" s="46">
        <f t="shared" si="818"/>
        <v>37445.609535603719</v>
      </c>
      <c r="L413" s="17"/>
      <c r="N413" s="240"/>
      <c r="O413" s="240"/>
      <c r="P413" s="238"/>
      <c r="Q413" s="112" t="s">
        <v>71</v>
      </c>
      <c r="R413" s="61" t="s">
        <v>72</v>
      </c>
      <c r="S413" s="67">
        <v>237270860</v>
      </c>
      <c r="T413" s="12">
        <v>0.13477639516037265</v>
      </c>
      <c r="U413" s="44">
        <v>7778</v>
      </c>
      <c r="V413" s="12">
        <v>0.65049761645897797</v>
      </c>
      <c r="W413" s="44">
        <v>30505.381846232965</v>
      </c>
      <c r="X413" s="17"/>
    </row>
    <row r="414" spans="2:24" ht="13.5" customHeight="1">
      <c r="B414" s="240"/>
      <c r="C414" s="240"/>
      <c r="D414" s="238"/>
      <c r="E414" s="113" t="s">
        <v>73</v>
      </c>
      <c r="F414" s="79" t="s">
        <v>74</v>
      </c>
      <c r="G414" s="168">
        <v>220680727</v>
      </c>
      <c r="H414" s="169">
        <f t="shared" ref="H414" si="865">IFERROR(G414/G421,"-")</f>
        <v>0.11130835269340586</v>
      </c>
      <c r="I414" s="170">
        <v>2897</v>
      </c>
      <c r="J414" s="10">
        <f t="shared" ref="J414" si="866">IFERROR(I414/D411,"-")</f>
        <v>0.23295271791572852</v>
      </c>
      <c r="K414" s="46">
        <f t="shared" si="818"/>
        <v>76175.604763548501</v>
      </c>
      <c r="L414" s="17"/>
      <c r="N414" s="240"/>
      <c r="O414" s="240"/>
      <c r="P414" s="238"/>
      <c r="Q414" s="112" t="s">
        <v>73</v>
      </c>
      <c r="R414" s="61" t="s">
        <v>74</v>
      </c>
      <c r="S414" s="67">
        <v>172353204</v>
      </c>
      <c r="T414" s="12">
        <v>9.7901375371001395E-2</v>
      </c>
      <c r="U414" s="44">
        <v>2710</v>
      </c>
      <c r="V414" s="12">
        <v>0.22664547963536005</v>
      </c>
      <c r="W414" s="44">
        <v>63598.968265682655</v>
      </c>
      <c r="X414" s="17"/>
    </row>
    <row r="415" spans="2:24" ht="13.5" customHeight="1">
      <c r="B415" s="240"/>
      <c r="C415" s="240"/>
      <c r="D415" s="238"/>
      <c r="E415" s="113" t="s">
        <v>75</v>
      </c>
      <c r="F415" s="79" t="s">
        <v>76</v>
      </c>
      <c r="G415" s="168">
        <v>43461463</v>
      </c>
      <c r="H415" s="169">
        <f t="shared" ref="H415" si="867">IFERROR(G415/G421,"-")</f>
        <v>2.1921369926316263E-2</v>
      </c>
      <c r="I415" s="170">
        <v>60</v>
      </c>
      <c r="J415" s="10">
        <f t="shared" ref="J415" si="868">IFERROR(I415/D411,"-")</f>
        <v>4.8247024766806049E-3</v>
      </c>
      <c r="K415" s="46">
        <f t="shared" si="818"/>
        <v>724357.71666666667</v>
      </c>
      <c r="L415" s="17"/>
      <c r="N415" s="240"/>
      <c r="O415" s="240"/>
      <c r="P415" s="238"/>
      <c r="Q415" s="112" t="s">
        <v>75</v>
      </c>
      <c r="R415" s="61" t="s">
        <v>76</v>
      </c>
      <c r="S415" s="67">
        <v>6283725</v>
      </c>
      <c r="T415" s="12">
        <v>3.5693291779661128E-3</v>
      </c>
      <c r="U415" s="44">
        <v>62</v>
      </c>
      <c r="V415" s="12">
        <v>5.1852471355691224E-3</v>
      </c>
      <c r="W415" s="44">
        <v>101350.40322580645</v>
      </c>
      <c r="X415" s="17"/>
    </row>
    <row r="416" spans="2:24" ht="13.5" customHeight="1">
      <c r="B416" s="240"/>
      <c r="C416" s="240"/>
      <c r="D416" s="238"/>
      <c r="E416" s="113" t="s">
        <v>77</v>
      </c>
      <c r="F416" s="79" t="s">
        <v>78</v>
      </c>
      <c r="G416" s="168">
        <v>55259014</v>
      </c>
      <c r="H416" s="169">
        <f t="shared" ref="H416" si="869">IFERROR(G416/G421,"-")</f>
        <v>2.7871893950221816E-2</v>
      </c>
      <c r="I416" s="170">
        <v>522</v>
      </c>
      <c r="J416" s="10">
        <f t="shared" ref="J416" si="870">IFERROR(I416/D411,"-")</f>
        <v>4.1974911547121262E-2</v>
      </c>
      <c r="K416" s="46">
        <f t="shared" si="818"/>
        <v>105860.18007662836</v>
      </c>
      <c r="L416" s="17"/>
      <c r="N416" s="240"/>
      <c r="O416" s="240"/>
      <c r="P416" s="238"/>
      <c r="Q416" s="112" t="s">
        <v>77</v>
      </c>
      <c r="R416" s="61" t="s">
        <v>78</v>
      </c>
      <c r="S416" s="67">
        <v>69762423</v>
      </c>
      <c r="T416" s="12">
        <v>3.9626981120197691E-2</v>
      </c>
      <c r="U416" s="44">
        <v>528</v>
      </c>
      <c r="V416" s="12">
        <v>4.4158233670653177E-2</v>
      </c>
      <c r="W416" s="44">
        <v>132125.80113636365</v>
      </c>
      <c r="X416" s="17"/>
    </row>
    <row r="417" spans="2:24" ht="13.5" customHeight="1">
      <c r="B417" s="240"/>
      <c r="C417" s="240"/>
      <c r="D417" s="238"/>
      <c r="E417" s="113" t="s">
        <v>79</v>
      </c>
      <c r="F417" s="79" t="s">
        <v>80</v>
      </c>
      <c r="G417" s="168">
        <v>356915993</v>
      </c>
      <c r="H417" s="169">
        <f t="shared" ref="H417" si="871">IFERROR(G417/G421,"-")</f>
        <v>0.18002356513335746</v>
      </c>
      <c r="I417" s="170">
        <v>2637</v>
      </c>
      <c r="J417" s="10">
        <f t="shared" ref="J417" si="872">IFERROR(I417/D411,"-")</f>
        <v>0.21204567385011258</v>
      </c>
      <c r="K417" s="46">
        <f t="shared" si="818"/>
        <v>135349.2578687903</v>
      </c>
      <c r="L417" s="17"/>
      <c r="N417" s="240"/>
      <c r="O417" s="240"/>
      <c r="P417" s="238"/>
      <c r="Q417" s="112" t="s">
        <v>79</v>
      </c>
      <c r="R417" s="61" t="s">
        <v>80</v>
      </c>
      <c r="S417" s="67">
        <v>343404293</v>
      </c>
      <c r="T417" s="12">
        <v>0.19506311349457911</v>
      </c>
      <c r="U417" s="44">
        <v>2592</v>
      </c>
      <c r="V417" s="12">
        <v>0.21677678347411558</v>
      </c>
      <c r="W417" s="44">
        <v>132486.22415123458</v>
      </c>
      <c r="X417" s="17"/>
    </row>
    <row r="418" spans="2:24" ht="13.5" customHeight="1">
      <c r="B418" s="240"/>
      <c r="C418" s="240"/>
      <c r="D418" s="238"/>
      <c r="E418" s="113" t="s">
        <v>81</v>
      </c>
      <c r="F418" s="79" t="s">
        <v>82</v>
      </c>
      <c r="G418" s="168">
        <v>3278407</v>
      </c>
      <c r="H418" s="169">
        <f t="shared" ref="H418" si="873">IFERROR(G418/G421,"-")</f>
        <v>1.6535838339363936E-3</v>
      </c>
      <c r="I418" s="170">
        <v>193</v>
      </c>
      <c r="J418" s="10">
        <f t="shared" ref="J418" si="874">IFERROR(I418/D411,"-")</f>
        <v>1.5519459633322612E-2</v>
      </c>
      <c r="K418" s="46">
        <f t="shared" si="818"/>
        <v>16986.564766839379</v>
      </c>
      <c r="L418" s="17"/>
      <c r="N418" s="240"/>
      <c r="O418" s="240"/>
      <c r="P418" s="238"/>
      <c r="Q418" s="112" t="s">
        <v>81</v>
      </c>
      <c r="R418" s="61" t="s">
        <v>82</v>
      </c>
      <c r="S418" s="67">
        <v>2207755</v>
      </c>
      <c r="T418" s="12">
        <v>1.2540657554715674E-3</v>
      </c>
      <c r="U418" s="44">
        <v>159</v>
      </c>
      <c r="V418" s="12">
        <v>1.3297649912185331E-2</v>
      </c>
      <c r="W418" s="44">
        <v>13885.251572327044</v>
      </c>
      <c r="X418" s="17"/>
    </row>
    <row r="419" spans="2:24" ht="13.5" customHeight="1">
      <c r="B419" s="240"/>
      <c r="C419" s="240"/>
      <c r="D419" s="238"/>
      <c r="E419" s="113" t="s">
        <v>83</v>
      </c>
      <c r="F419" s="79" t="s">
        <v>84</v>
      </c>
      <c r="G419" s="168">
        <v>79628259</v>
      </c>
      <c r="H419" s="169">
        <f t="shared" ref="H419" si="875">IFERROR(G419/G421,"-")</f>
        <v>4.0163409182233975E-2</v>
      </c>
      <c r="I419" s="170">
        <v>1501</v>
      </c>
      <c r="J419" s="10">
        <f t="shared" ref="J419" si="876">IFERROR(I419/D411,"-")</f>
        <v>0.12069797362495979</v>
      </c>
      <c r="K419" s="46">
        <f t="shared" si="818"/>
        <v>53050.139240506331</v>
      </c>
      <c r="L419" s="17"/>
      <c r="N419" s="240"/>
      <c r="O419" s="240"/>
      <c r="P419" s="238"/>
      <c r="Q419" s="112" t="s">
        <v>83</v>
      </c>
      <c r="R419" s="61" t="s">
        <v>84</v>
      </c>
      <c r="S419" s="67">
        <v>59216263</v>
      </c>
      <c r="T419" s="12">
        <v>3.3636471254871139E-2</v>
      </c>
      <c r="U419" s="44">
        <v>1444</v>
      </c>
      <c r="V419" s="12">
        <v>0.12076607844777118</v>
      </c>
      <c r="W419" s="44">
        <v>41008.49238227147</v>
      </c>
      <c r="X419" s="17"/>
    </row>
    <row r="420" spans="2:24" ht="13.5" customHeight="1">
      <c r="B420" s="240"/>
      <c r="C420" s="240"/>
      <c r="D420" s="238"/>
      <c r="E420" s="114" t="s">
        <v>85</v>
      </c>
      <c r="F420" s="80" t="s">
        <v>86</v>
      </c>
      <c r="G420" s="171">
        <v>432336586</v>
      </c>
      <c r="H420" s="172">
        <f t="shared" ref="H420" si="877">IFERROR(G420/G421,"-")</f>
        <v>0.21806468489996861</v>
      </c>
      <c r="I420" s="173">
        <v>1373</v>
      </c>
      <c r="J420" s="11">
        <f t="shared" ref="J420" si="878">IFERROR(I420/D411,"-")</f>
        <v>0.11040527500804118</v>
      </c>
      <c r="K420" s="47">
        <f t="shared" si="818"/>
        <v>314884.62199563003</v>
      </c>
      <c r="L420" s="17"/>
      <c r="N420" s="240"/>
      <c r="O420" s="240"/>
      <c r="P420" s="238"/>
      <c r="Q420" s="112" t="s">
        <v>85</v>
      </c>
      <c r="R420" s="61" t="s">
        <v>86</v>
      </c>
      <c r="S420" s="67">
        <v>419740234</v>
      </c>
      <c r="T420" s="12">
        <v>0.23842403421259267</v>
      </c>
      <c r="U420" s="44">
        <v>1261</v>
      </c>
      <c r="V420" s="12">
        <v>0.1054612360960107</v>
      </c>
      <c r="W420" s="44">
        <v>332862.9928628073</v>
      </c>
      <c r="X420" s="17"/>
    </row>
    <row r="421" spans="2:24" ht="13.5" customHeight="1">
      <c r="B421" s="201"/>
      <c r="C421" s="201"/>
      <c r="D421" s="239"/>
      <c r="E421" s="115" t="s">
        <v>115</v>
      </c>
      <c r="F421" s="116"/>
      <c r="G421" s="174">
        <f>SUM(G411:G420)</f>
        <v>1982607070</v>
      </c>
      <c r="H421" s="175" t="s">
        <v>131</v>
      </c>
      <c r="I421" s="176">
        <v>9969</v>
      </c>
      <c r="J421" s="12">
        <f t="shared" ref="J421" si="879">IFERROR(I421/D411,"-")</f>
        <v>0.80162431650048249</v>
      </c>
      <c r="K421" s="48">
        <f t="shared" si="818"/>
        <v>198877.22640184572</v>
      </c>
      <c r="L421" s="17"/>
      <c r="N421" s="201"/>
      <c r="O421" s="201"/>
      <c r="P421" s="239"/>
      <c r="Q421" s="117" t="s">
        <v>115</v>
      </c>
      <c r="R421" s="117"/>
      <c r="S421" s="67">
        <v>1760477862</v>
      </c>
      <c r="T421" s="12" t="s">
        <v>131</v>
      </c>
      <c r="U421" s="44">
        <v>9693</v>
      </c>
      <c r="V421" s="12">
        <v>0.81065484653341136</v>
      </c>
      <c r="W421" s="44">
        <v>181623.6316929743</v>
      </c>
      <c r="X421" s="17"/>
    </row>
    <row r="422" spans="2:24" ht="13.5" customHeight="1">
      <c r="B422" s="200">
        <v>39</v>
      </c>
      <c r="C422" s="200" t="s">
        <v>7</v>
      </c>
      <c r="D422" s="237">
        <f>VLOOKUP(C422,市区町村別_生活習慣病の状況!$C$5:$D$78,2,FALSE)</f>
        <v>68514</v>
      </c>
      <c r="E422" s="111" t="s">
        <v>67</v>
      </c>
      <c r="F422" s="77" t="s">
        <v>68</v>
      </c>
      <c r="G422" s="165">
        <v>2004153769</v>
      </c>
      <c r="H422" s="166">
        <f t="shared" ref="H422" si="880">IFERROR(G422/G432,"-")</f>
        <v>0.18856323193943508</v>
      </c>
      <c r="I422" s="167">
        <v>36806</v>
      </c>
      <c r="J422" s="9">
        <f t="shared" ref="J422" si="881">IFERROR(I422/D422,"-")</f>
        <v>0.53720407507954582</v>
      </c>
      <c r="K422" s="45">
        <f t="shared" si="818"/>
        <v>54451.822230071186</v>
      </c>
      <c r="L422" s="17"/>
      <c r="N422" s="200">
        <v>39</v>
      </c>
      <c r="O422" s="200" t="s">
        <v>7</v>
      </c>
      <c r="P422" s="237">
        <v>66470</v>
      </c>
      <c r="Q422" s="112" t="s">
        <v>67</v>
      </c>
      <c r="R422" s="61" t="s">
        <v>68</v>
      </c>
      <c r="S422" s="67">
        <v>1889295055</v>
      </c>
      <c r="T422" s="12">
        <v>0.19766979138010057</v>
      </c>
      <c r="U422" s="44">
        <v>35156</v>
      </c>
      <c r="V422" s="12">
        <v>0.52890025575447575</v>
      </c>
      <c r="W422" s="44">
        <v>53740.330384571622</v>
      </c>
      <c r="X422" s="17"/>
    </row>
    <row r="423" spans="2:24" ht="13.5" customHeight="1">
      <c r="B423" s="240"/>
      <c r="C423" s="240"/>
      <c r="D423" s="238"/>
      <c r="E423" s="113" t="s">
        <v>69</v>
      </c>
      <c r="F423" s="78" t="s">
        <v>70</v>
      </c>
      <c r="G423" s="168">
        <v>920372744</v>
      </c>
      <c r="H423" s="169">
        <f t="shared" ref="H423" si="882">IFERROR(G423/G432,"-")</f>
        <v>8.6594383066824612E-2</v>
      </c>
      <c r="I423" s="170">
        <v>31713</v>
      </c>
      <c r="J423" s="10">
        <f t="shared" ref="J423" si="883">IFERROR(I423/D422,"-")</f>
        <v>0.46286890270601627</v>
      </c>
      <c r="K423" s="46">
        <f t="shared" si="818"/>
        <v>29021.938763283197</v>
      </c>
      <c r="L423" s="17"/>
      <c r="N423" s="240"/>
      <c r="O423" s="240"/>
      <c r="P423" s="238"/>
      <c r="Q423" s="112" t="s">
        <v>69</v>
      </c>
      <c r="R423" s="61" t="s">
        <v>70</v>
      </c>
      <c r="S423" s="67">
        <v>846362677</v>
      </c>
      <c r="T423" s="12">
        <v>8.8551723751001649E-2</v>
      </c>
      <c r="U423" s="44">
        <v>29487</v>
      </c>
      <c r="V423" s="12">
        <v>0.44361366029787874</v>
      </c>
      <c r="W423" s="44">
        <v>28702.908976837251</v>
      </c>
      <c r="X423" s="17"/>
    </row>
    <row r="424" spans="2:24" ht="13.5" customHeight="1">
      <c r="B424" s="240"/>
      <c r="C424" s="240"/>
      <c r="D424" s="238"/>
      <c r="E424" s="113" t="s">
        <v>71</v>
      </c>
      <c r="F424" s="79" t="s">
        <v>72</v>
      </c>
      <c r="G424" s="168">
        <v>1656286837</v>
      </c>
      <c r="H424" s="169">
        <f t="shared" ref="H424" si="884">IFERROR(G424/G432,"-")</f>
        <v>0.15583375080011855</v>
      </c>
      <c r="I424" s="170">
        <v>44086</v>
      </c>
      <c r="J424" s="10">
        <f t="shared" ref="J424" si="885">IFERROR(I424/D422,"-")</f>
        <v>0.64345973085792685</v>
      </c>
      <c r="K424" s="46">
        <f t="shared" si="818"/>
        <v>37569.451458512907</v>
      </c>
      <c r="L424" s="17"/>
      <c r="N424" s="240"/>
      <c r="O424" s="240"/>
      <c r="P424" s="238"/>
      <c r="Q424" s="112" t="s">
        <v>71</v>
      </c>
      <c r="R424" s="61" t="s">
        <v>72</v>
      </c>
      <c r="S424" s="67">
        <v>1366096223</v>
      </c>
      <c r="T424" s="12">
        <v>0.14292947768582043</v>
      </c>
      <c r="U424" s="44">
        <v>42576</v>
      </c>
      <c r="V424" s="12">
        <v>0.64052956220851509</v>
      </c>
      <c r="W424" s="44">
        <v>32086.06311067268</v>
      </c>
      <c r="X424" s="17"/>
    </row>
    <row r="425" spans="2:24" ht="13.5" customHeight="1">
      <c r="B425" s="240"/>
      <c r="C425" s="240"/>
      <c r="D425" s="238"/>
      <c r="E425" s="113" t="s">
        <v>73</v>
      </c>
      <c r="F425" s="79" t="s">
        <v>74</v>
      </c>
      <c r="G425" s="168">
        <v>1021121792</v>
      </c>
      <c r="H425" s="169">
        <f t="shared" ref="H425" si="886">IFERROR(G425/G432,"-")</f>
        <v>9.6073479131983511E-2</v>
      </c>
      <c r="I425" s="170">
        <v>16467</v>
      </c>
      <c r="J425" s="10">
        <f t="shared" ref="J425" si="887">IFERROR(I425/D422,"-")</f>
        <v>0.24034503897013748</v>
      </c>
      <c r="K425" s="46">
        <f t="shared" si="818"/>
        <v>62010.189591303817</v>
      </c>
      <c r="L425" s="17"/>
      <c r="N425" s="240"/>
      <c r="O425" s="240"/>
      <c r="P425" s="238"/>
      <c r="Q425" s="112" t="s">
        <v>73</v>
      </c>
      <c r="R425" s="61" t="s">
        <v>74</v>
      </c>
      <c r="S425" s="67">
        <v>895206752</v>
      </c>
      <c r="T425" s="12">
        <v>9.366209446300458E-2</v>
      </c>
      <c r="U425" s="44">
        <v>15932</v>
      </c>
      <c r="V425" s="12">
        <v>0.23968707687678653</v>
      </c>
      <c r="W425" s="44">
        <v>56189.22621139844</v>
      </c>
      <c r="X425" s="17"/>
    </row>
    <row r="426" spans="2:24" ht="13.5" customHeight="1">
      <c r="B426" s="240"/>
      <c r="C426" s="240"/>
      <c r="D426" s="238"/>
      <c r="E426" s="113" t="s">
        <v>75</v>
      </c>
      <c r="F426" s="79" t="s">
        <v>76</v>
      </c>
      <c r="G426" s="168">
        <v>164857415</v>
      </c>
      <c r="H426" s="169">
        <f t="shared" ref="H426" si="888">IFERROR(G426/G432,"-")</f>
        <v>1.5510809331307706E-2</v>
      </c>
      <c r="I426" s="170">
        <v>269</v>
      </c>
      <c r="J426" s="10">
        <f t="shared" ref="J426" si="889">IFERROR(I426/D422,"-")</f>
        <v>3.9262048632396299E-3</v>
      </c>
      <c r="K426" s="46">
        <f t="shared" si="818"/>
        <v>612852.84386617097</v>
      </c>
      <c r="L426" s="17"/>
      <c r="N426" s="240"/>
      <c r="O426" s="240"/>
      <c r="P426" s="238"/>
      <c r="Q426" s="112" t="s">
        <v>75</v>
      </c>
      <c r="R426" s="61" t="s">
        <v>76</v>
      </c>
      <c r="S426" s="67">
        <v>91858159</v>
      </c>
      <c r="T426" s="12">
        <v>9.6107715298551447E-3</v>
      </c>
      <c r="U426" s="44">
        <v>244</v>
      </c>
      <c r="V426" s="12">
        <v>3.6708289453888971E-3</v>
      </c>
      <c r="W426" s="44">
        <v>376467.86475409835</v>
      </c>
      <c r="X426" s="17"/>
    </row>
    <row r="427" spans="2:24" ht="13.5" customHeight="1">
      <c r="B427" s="240"/>
      <c r="C427" s="240"/>
      <c r="D427" s="238"/>
      <c r="E427" s="113" t="s">
        <v>77</v>
      </c>
      <c r="F427" s="79" t="s">
        <v>78</v>
      </c>
      <c r="G427" s="168">
        <v>494939443</v>
      </c>
      <c r="H427" s="169">
        <f t="shared" ref="H427" si="890">IFERROR(G427/G432,"-")</f>
        <v>4.656697626198153E-2</v>
      </c>
      <c r="I427" s="170">
        <v>2358</v>
      </c>
      <c r="J427" s="10">
        <f t="shared" ref="J427" si="891">IFERROR(I427/D422,"-")</f>
        <v>3.4416323671074528E-2</v>
      </c>
      <c r="K427" s="46">
        <f t="shared" si="818"/>
        <v>209897.98261238338</v>
      </c>
      <c r="L427" s="17"/>
      <c r="N427" s="240"/>
      <c r="O427" s="240"/>
      <c r="P427" s="238"/>
      <c r="Q427" s="112" t="s">
        <v>77</v>
      </c>
      <c r="R427" s="61" t="s">
        <v>78</v>
      </c>
      <c r="S427" s="67">
        <v>470704664</v>
      </c>
      <c r="T427" s="12">
        <v>4.9248047565826264E-2</v>
      </c>
      <c r="U427" s="44">
        <v>2364</v>
      </c>
      <c r="V427" s="12">
        <v>3.5564916503685873E-2</v>
      </c>
      <c r="W427" s="44">
        <v>199113.64805414551</v>
      </c>
      <c r="X427" s="17"/>
    </row>
    <row r="428" spans="2:24" ht="13.5" customHeight="1">
      <c r="B428" s="240"/>
      <c r="C428" s="240"/>
      <c r="D428" s="238"/>
      <c r="E428" s="113" t="s">
        <v>79</v>
      </c>
      <c r="F428" s="79" t="s">
        <v>80</v>
      </c>
      <c r="G428" s="168">
        <v>1923283297</v>
      </c>
      <c r="H428" s="169">
        <f t="shared" ref="H428" si="892">IFERROR(G428/G432,"-")</f>
        <v>0.18095443574591927</v>
      </c>
      <c r="I428" s="170">
        <v>12552</v>
      </c>
      <c r="J428" s="10">
        <f t="shared" ref="J428" si="893">IFERROR(I428/D422,"-")</f>
        <v>0.18320343287503285</v>
      </c>
      <c r="K428" s="46">
        <f t="shared" si="818"/>
        <v>153225.24673358828</v>
      </c>
      <c r="L428" s="17"/>
      <c r="N428" s="240"/>
      <c r="O428" s="240"/>
      <c r="P428" s="238"/>
      <c r="Q428" s="112" t="s">
        <v>79</v>
      </c>
      <c r="R428" s="61" t="s">
        <v>80</v>
      </c>
      <c r="S428" s="67">
        <v>1704044265</v>
      </c>
      <c r="T428" s="12">
        <v>0.1782877023223918</v>
      </c>
      <c r="U428" s="44">
        <v>12150</v>
      </c>
      <c r="V428" s="12">
        <v>0.1827892282232586</v>
      </c>
      <c r="W428" s="44">
        <v>140250.55679012346</v>
      </c>
      <c r="X428" s="17"/>
    </row>
    <row r="429" spans="2:24" ht="13.5" customHeight="1">
      <c r="B429" s="240"/>
      <c r="C429" s="240"/>
      <c r="D429" s="238"/>
      <c r="E429" s="113" t="s">
        <v>81</v>
      </c>
      <c r="F429" s="79" t="s">
        <v>82</v>
      </c>
      <c r="G429" s="168">
        <v>1889510</v>
      </c>
      <c r="H429" s="169">
        <f t="shared" ref="H429" si="894">IFERROR(G429/G432,"-")</f>
        <v>1.7777683423945002E-4</v>
      </c>
      <c r="I429" s="170">
        <v>221</v>
      </c>
      <c r="J429" s="10">
        <f t="shared" ref="J429" si="895">IFERROR(I429/D422,"-")</f>
        <v>3.2256181218437109E-3</v>
      </c>
      <c r="K429" s="46">
        <f t="shared" si="818"/>
        <v>8549.8190045248866</v>
      </c>
      <c r="L429" s="17"/>
      <c r="N429" s="240"/>
      <c r="O429" s="240"/>
      <c r="P429" s="238"/>
      <c r="Q429" s="112" t="s">
        <v>81</v>
      </c>
      <c r="R429" s="61" t="s">
        <v>82</v>
      </c>
      <c r="S429" s="67">
        <v>1515615</v>
      </c>
      <c r="T429" s="12">
        <v>1.5857306145468695E-4</v>
      </c>
      <c r="U429" s="44">
        <v>169</v>
      </c>
      <c r="V429" s="12">
        <v>2.5425003761095229E-3</v>
      </c>
      <c r="W429" s="44">
        <v>8968.1360946745554</v>
      </c>
      <c r="X429" s="17"/>
    </row>
    <row r="430" spans="2:24" ht="13.5" customHeight="1">
      <c r="B430" s="240"/>
      <c r="C430" s="240"/>
      <c r="D430" s="238"/>
      <c r="E430" s="113" t="s">
        <v>83</v>
      </c>
      <c r="F430" s="79" t="s">
        <v>84</v>
      </c>
      <c r="G430" s="168">
        <v>240953239</v>
      </c>
      <c r="H430" s="169">
        <f t="shared" ref="H430" si="896">IFERROR(G430/G432,"-")</f>
        <v>2.2670376991474818E-2</v>
      </c>
      <c r="I430" s="170">
        <v>7755</v>
      </c>
      <c r="J430" s="10">
        <f t="shared" ref="J430" si="897">IFERROR(I430/D422,"-")</f>
        <v>0.11318854540677818</v>
      </c>
      <c r="K430" s="46">
        <f t="shared" si="818"/>
        <v>31070.694906511926</v>
      </c>
      <c r="L430" s="17"/>
      <c r="N430" s="240"/>
      <c r="O430" s="240"/>
      <c r="P430" s="238"/>
      <c r="Q430" s="112" t="s">
        <v>83</v>
      </c>
      <c r="R430" s="61" t="s">
        <v>84</v>
      </c>
      <c r="S430" s="67">
        <v>252788984</v>
      </c>
      <c r="T430" s="12">
        <v>2.644835469093396E-2</v>
      </c>
      <c r="U430" s="44">
        <v>7565</v>
      </c>
      <c r="V430" s="12">
        <v>0.11381074168797954</v>
      </c>
      <c r="W430" s="44">
        <v>33415.596034368806</v>
      </c>
      <c r="X430" s="17"/>
    </row>
    <row r="431" spans="2:24" ht="13.5" customHeight="1">
      <c r="B431" s="240"/>
      <c r="C431" s="240"/>
      <c r="D431" s="238"/>
      <c r="E431" s="114" t="s">
        <v>85</v>
      </c>
      <c r="F431" s="80" t="s">
        <v>86</v>
      </c>
      <c r="G431" s="171">
        <v>2200692114</v>
      </c>
      <c r="H431" s="172">
        <f t="shared" ref="H431" si="898">IFERROR(G431/G432,"-")</f>
        <v>0.20705477989671547</v>
      </c>
      <c r="I431" s="173">
        <v>5886</v>
      </c>
      <c r="J431" s="11">
        <f t="shared" ref="J431" si="899">IFERROR(I431/D422,"-")</f>
        <v>8.5909449163674573E-2</v>
      </c>
      <c r="K431" s="47">
        <f t="shared" si="818"/>
        <v>373885.85015290522</v>
      </c>
      <c r="L431" s="17"/>
      <c r="N431" s="240"/>
      <c r="O431" s="240"/>
      <c r="P431" s="238"/>
      <c r="Q431" s="112" t="s">
        <v>85</v>
      </c>
      <c r="R431" s="61" t="s">
        <v>86</v>
      </c>
      <c r="S431" s="67">
        <v>2039961617</v>
      </c>
      <c r="T431" s="12">
        <v>0.2134334635496109</v>
      </c>
      <c r="U431" s="44">
        <v>5295</v>
      </c>
      <c r="V431" s="12">
        <v>7.9659996991123819E-2</v>
      </c>
      <c r="W431" s="44">
        <v>385261.8728989613</v>
      </c>
      <c r="X431" s="17"/>
    </row>
    <row r="432" spans="2:24" ht="13.5" customHeight="1">
      <c r="B432" s="201"/>
      <c r="C432" s="201"/>
      <c r="D432" s="239"/>
      <c r="E432" s="115" t="s">
        <v>115</v>
      </c>
      <c r="F432" s="116"/>
      <c r="G432" s="174">
        <f>SUM(G422:G431)</f>
        <v>10628550160</v>
      </c>
      <c r="H432" s="175" t="s">
        <v>131</v>
      </c>
      <c r="I432" s="176">
        <v>56240</v>
      </c>
      <c r="J432" s="12">
        <f t="shared" ref="J432" si="900">IFERROR(I432/D422,"-")</f>
        <v>0.82085413200221857</v>
      </c>
      <c r="K432" s="48">
        <f t="shared" si="818"/>
        <v>188985.60028449501</v>
      </c>
      <c r="L432" s="17"/>
      <c r="N432" s="201"/>
      <c r="O432" s="201"/>
      <c r="P432" s="239"/>
      <c r="Q432" s="117" t="s">
        <v>115</v>
      </c>
      <c r="R432" s="117"/>
      <c r="S432" s="67">
        <v>9557834011</v>
      </c>
      <c r="T432" s="12" t="s">
        <v>131</v>
      </c>
      <c r="U432" s="44">
        <v>54535</v>
      </c>
      <c r="V432" s="12">
        <v>0.82044531367534224</v>
      </c>
      <c r="W432" s="44">
        <v>175260.5484734574</v>
      </c>
      <c r="X432" s="17"/>
    </row>
    <row r="433" spans="2:24" ht="13.5" customHeight="1">
      <c r="B433" s="200">
        <v>40</v>
      </c>
      <c r="C433" s="200" t="s">
        <v>40</v>
      </c>
      <c r="D433" s="237">
        <f>VLOOKUP(C433,市区町村別_生活習慣病の状況!$C$5:$D$78,2,FALSE)</f>
        <v>14756</v>
      </c>
      <c r="E433" s="111" t="s">
        <v>67</v>
      </c>
      <c r="F433" s="77" t="s">
        <v>68</v>
      </c>
      <c r="G433" s="165">
        <v>391961865</v>
      </c>
      <c r="H433" s="166">
        <f t="shared" ref="H433" si="901">IFERROR(G433/G443,"-")</f>
        <v>0.16502659017648472</v>
      </c>
      <c r="I433" s="167">
        <v>7885</v>
      </c>
      <c r="J433" s="9">
        <f t="shared" ref="J433" si="902">IFERROR(I433/D433,"-")</f>
        <v>0.53435890485226345</v>
      </c>
      <c r="K433" s="45">
        <f t="shared" si="818"/>
        <v>49709.811667723523</v>
      </c>
      <c r="L433" s="17"/>
      <c r="N433" s="200">
        <v>40</v>
      </c>
      <c r="O433" s="200" t="s">
        <v>40</v>
      </c>
      <c r="P433" s="237">
        <v>14344</v>
      </c>
      <c r="Q433" s="112" t="s">
        <v>67</v>
      </c>
      <c r="R433" s="61" t="s">
        <v>68</v>
      </c>
      <c r="S433" s="67">
        <v>390243117</v>
      </c>
      <c r="T433" s="12">
        <v>0.17142927761606511</v>
      </c>
      <c r="U433" s="44">
        <v>7664</v>
      </c>
      <c r="V433" s="12">
        <v>0.53430005577244843</v>
      </c>
      <c r="W433" s="44">
        <v>50918.987082463464</v>
      </c>
      <c r="X433" s="17"/>
    </row>
    <row r="434" spans="2:24" ht="13.5" customHeight="1">
      <c r="B434" s="240"/>
      <c r="C434" s="240"/>
      <c r="D434" s="238"/>
      <c r="E434" s="113" t="s">
        <v>69</v>
      </c>
      <c r="F434" s="78" t="s">
        <v>70</v>
      </c>
      <c r="G434" s="168">
        <v>181017084</v>
      </c>
      <c r="H434" s="169">
        <f t="shared" ref="H434" si="903">IFERROR(G434/G443,"-")</f>
        <v>7.6213108477301242E-2</v>
      </c>
      <c r="I434" s="170">
        <v>6412</v>
      </c>
      <c r="J434" s="10">
        <f t="shared" ref="J434" si="904">IFERROR(I434/D433,"-")</f>
        <v>0.43453510436432635</v>
      </c>
      <c r="K434" s="46">
        <f t="shared" si="818"/>
        <v>28230.986275733001</v>
      </c>
      <c r="L434" s="17"/>
      <c r="N434" s="240"/>
      <c r="O434" s="240"/>
      <c r="P434" s="238"/>
      <c r="Q434" s="112" t="s">
        <v>69</v>
      </c>
      <c r="R434" s="61" t="s">
        <v>70</v>
      </c>
      <c r="S434" s="67">
        <v>170340760</v>
      </c>
      <c r="T434" s="12">
        <v>7.4828721284971478E-2</v>
      </c>
      <c r="U434" s="44">
        <v>6007</v>
      </c>
      <c r="V434" s="12">
        <v>0.41878137200223092</v>
      </c>
      <c r="W434" s="44">
        <v>28357.043449309138</v>
      </c>
      <c r="X434" s="17"/>
    </row>
    <row r="435" spans="2:24" ht="13.5" customHeight="1">
      <c r="B435" s="240"/>
      <c r="C435" s="240"/>
      <c r="D435" s="238"/>
      <c r="E435" s="113" t="s">
        <v>71</v>
      </c>
      <c r="F435" s="79" t="s">
        <v>72</v>
      </c>
      <c r="G435" s="168">
        <v>374483966</v>
      </c>
      <c r="H435" s="169">
        <f t="shared" ref="H435" si="905">IFERROR(G435/G443,"-")</f>
        <v>0.15766792002774718</v>
      </c>
      <c r="I435" s="170">
        <v>9955</v>
      </c>
      <c r="J435" s="10">
        <f t="shared" ref="J435" si="906">IFERROR(I435/D433,"-")</f>
        <v>0.67464082407156412</v>
      </c>
      <c r="K435" s="46">
        <f t="shared" si="818"/>
        <v>37617.676142641889</v>
      </c>
      <c r="L435" s="17"/>
      <c r="N435" s="240"/>
      <c r="O435" s="240"/>
      <c r="P435" s="238"/>
      <c r="Q435" s="112" t="s">
        <v>71</v>
      </c>
      <c r="R435" s="61" t="s">
        <v>72</v>
      </c>
      <c r="S435" s="67">
        <v>300028351</v>
      </c>
      <c r="T435" s="12">
        <v>0.13179897667809276</v>
      </c>
      <c r="U435" s="44">
        <v>9712</v>
      </c>
      <c r="V435" s="12">
        <v>0.67707752370329055</v>
      </c>
      <c r="W435" s="44">
        <v>30892.540259472818</v>
      </c>
      <c r="X435" s="17"/>
    </row>
    <row r="436" spans="2:24" ht="13.5" customHeight="1">
      <c r="B436" s="240"/>
      <c r="C436" s="240"/>
      <c r="D436" s="238"/>
      <c r="E436" s="113" t="s">
        <v>73</v>
      </c>
      <c r="F436" s="79" t="s">
        <v>74</v>
      </c>
      <c r="G436" s="168">
        <v>289333849</v>
      </c>
      <c r="H436" s="169">
        <f t="shared" ref="H436" si="907">IFERROR(G436/G443,"-")</f>
        <v>0.12181740823972227</v>
      </c>
      <c r="I436" s="170">
        <v>3439</v>
      </c>
      <c r="J436" s="10">
        <f t="shared" ref="J436" si="908">IFERROR(I436/D433,"-")</f>
        <v>0.23305773922472214</v>
      </c>
      <c r="K436" s="46">
        <f t="shared" si="818"/>
        <v>84133.134341378303</v>
      </c>
      <c r="L436" s="17"/>
      <c r="N436" s="240"/>
      <c r="O436" s="240"/>
      <c r="P436" s="238"/>
      <c r="Q436" s="112" t="s">
        <v>73</v>
      </c>
      <c r="R436" s="61" t="s">
        <v>74</v>
      </c>
      <c r="S436" s="67">
        <v>278873006</v>
      </c>
      <c r="T436" s="12">
        <v>0.12250567885147501</v>
      </c>
      <c r="U436" s="44">
        <v>3356</v>
      </c>
      <c r="V436" s="12">
        <v>0.23396542108198551</v>
      </c>
      <c r="W436" s="44">
        <v>83096.843265792617</v>
      </c>
      <c r="X436" s="17"/>
    </row>
    <row r="437" spans="2:24" ht="13.5" customHeight="1">
      <c r="B437" s="240"/>
      <c r="C437" s="240"/>
      <c r="D437" s="238"/>
      <c r="E437" s="113" t="s">
        <v>75</v>
      </c>
      <c r="F437" s="79" t="s">
        <v>76</v>
      </c>
      <c r="G437" s="168">
        <v>20746290</v>
      </c>
      <c r="H437" s="169">
        <f t="shared" ref="H437" si="909">IFERROR(G437/G443,"-")</f>
        <v>8.7347515236271839E-3</v>
      </c>
      <c r="I437" s="170">
        <v>47</v>
      </c>
      <c r="J437" s="10">
        <f t="shared" ref="J437" si="910">IFERROR(I437/D433,"-")</f>
        <v>3.1851450257522362E-3</v>
      </c>
      <c r="K437" s="46">
        <f t="shared" si="818"/>
        <v>441410.42553191487</v>
      </c>
      <c r="L437" s="17"/>
      <c r="N437" s="240"/>
      <c r="O437" s="240"/>
      <c r="P437" s="238"/>
      <c r="Q437" s="112" t="s">
        <v>75</v>
      </c>
      <c r="R437" s="61" t="s">
        <v>76</v>
      </c>
      <c r="S437" s="67">
        <v>18430772</v>
      </c>
      <c r="T437" s="12">
        <v>8.096424490855016E-3</v>
      </c>
      <c r="U437" s="44">
        <v>48</v>
      </c>
      <c r="V437" s="12">
        <v>3.3463469046291134E-3</v>
      </c>
      <c r="W437" s="44">
        <v>383974.41666666669</v>
      </c>
      <c r="X437" s="17"/>
    </row>
    <row r="438" spans="2:24" ht="13.5" customHeight="1">
      <c r="B438" s="240"/>
      <c r="C438" s="240"/>
      <c r="D438" s="238"/>
      <c r="E438" s="113" t="s">
        <v>77</v>
      </c>
      <c r="F438" s="79" t="s">
        <v>78</v>
      </c>
      <c r="G438" s="168">
        <v>66098149</v>
      </c>
      <c r="H438" s="169">
        <f t="shared" ref="H438" si="911">IFERROR(G438/G443,"-")</f>
        <v>2.7829115841275075E-2</v>
      </c>
      <c r="I438" s="170">
        <v>453</v>
      </c>
      <c r="J438" s="10">
        <f t="shared" ref="J438" si="912">IFERROR(I438/D433,"-")</f>
        <v>3.0699376524803468E-2</v>
      </c>
      <c r="K438" s="46">
        <f t="shared" si="818"/>
        <v>145912.02869757175</v>
      </c>
      <c r="L438" s="17"/>
      <c r="N438" s="240"/>
      <c r="O438" s="240"/>
      <c r="P438" s="238"/>
      <c r="Q438" s="112" t="s">
        <v>77</v>
      </c>
      <c r="R438" s="61" t="s">
        <v>78</v>
      </c>
      <c r="S438" s="67">
        <v>65897252</v>
      </c>
      <c r="T438" s="12">
        <v>2.8947898925386559E-2</v>
      </c>
      <c r="U438" s="44">
        <v>481</v>
      </c>
      <c r="V438" s="12">
        <v>3.3533184606804239E-2</v>
      </c>
      <c r="W438" s="44">
        <v>137000.5239085239</v>
      </c>
      <c r="X438" s="17"/>
    </row>
    <row r="439" spans="2:24" ht="13.5" customHeight="1">
      <c r="B439" s="240"/>
      <c r="C439" s="240"/>
      <c r="D439" s="238"/>
      <c r="E439" s="113" t="s">
        <v>79</v>
      </c>
      <c r="F439" s="79" t="s">
        <v>80</v>
      </c>
      <c r="G439" s="168">
        <v>369738315</v>
      </c>
      <c r="H439" s="169">
        <f t="shared" ref="H439" si="913">IFERROR(G439/G443,"-")</f>
        <v>0.1556698720730115</v>
      </c>
      <c r="I439" s="170">
        <v>2574</v>
      </c>
      <c r="J439" s="10">
        <f t="shared" ref="J439" si="914">IFERROR(I439/D433,"-")</f>
        <v>0.17443751694226078</v>
      </c>
      <c r="K439" s="46">
        <f t="shared" si="818"/>
        <v>143643.47902097902</v>
      </c>
      <c r="L439" s="17"/>
      <c r="N439" s="240"/>
      <c r="O439" s="240"/>
      <c r="P439" s="238"/>
      <c r="Q439" s="112" t="s">
        <v>79</v>
      </c>
      <c r="R439" s="61" t="s">
        <v>80</v>
      </c>
      <c r="S439" s="67">
        <v>367882548</v>
      </c>
      <c r="T439" s="12">
        <v>0.16160653885715401</v>
      </c>
      <c r="U439" s="44">
        <v>2551</v>
      </c>
      <c r="V439" s="12">
        <v>0.17784439486893475</v>
      </c>
      <c r="W439" s="44">
        <v>144211.11250490003</v>
      </c>
      <c r="X439" s="17"/>
    </row>
    <row r="440" spans="2:24" ht="13.5" customHeight="1">
      <c r="B440" s="240"/>
      <c r="C440" s="240"/>
      <c r="D440" s="238"/>
      <c r="E440" s="113" t="s">
        <v>81</v>
      </c>
      <c r="F440" s="79" t="s">
        <v>82</v>
      </c>
      <c r="G440" s="168">
        <v>4920483</v>
      </c>
      <c r="H440" s="169">
        <f t="shared" ref="H440" si="915">IFERROR(G440/G443,"-")</f>
        <v>2.0716569748726959E-3</v>
      </c>
      <c r="I440" s="170">
        <v>58</v>
      </c>
      <c r="J440" s="10">
        <f t="shared" ref="J440" si="916">IFERROR(I440/D433,"-")</f>
        <v>3.9306044998644622E-3</v>
      </c>
      <c r="K440" s="46">
        <f t="shared" si="818"/>
        <v>84835.913793103449</v>
      </c>
      <c r="L440" s="17"/>
      <c r="N440" s="240"/>
      <c r="O440" s="240"/>
      <c r="P440" s="238"/>
      <c r="Q440" s="112" t="s">
        <v>81</v>
      </c>
      <c r="R440" s="61" t="s">
        <v>82</v>
      </c>
      <c r="S440" s="67">
        <v>3885919</v>
      </c>
      <c r="T440" s="12">
        <v>1.7070391712880411E-3</v>
      </c>
      <c r="U440" s="44">
        <v>44</v>
      </c>
      <c r="V440" s="12">
        <v>3.0674846625766872E-3</v>
      </c>
      <c r="W440" s="44">
        <v>88316.340909090912</v>
      </c>
      <c r="X440" s="17"/>
    </row>
    <row r="441" spans="2:24" ht="13.5" customHeight="1">
      <c r="B441" s="240"/>
      <c r="C441" s="240"/>
      <c r="D441" s="238"/>
      <c r="E441" s="113" t="s">
        <v>83</v>
      </c>
      <c r="F441" s="79" t="s">
        <v>84</v>
      </c>
      <c r="G441" s="168">
        <v>75621241</v>
      </c>
      <c r="H441" s="169">
        <f t="shared" ref="H441" si="917">IFERROR(G441/G443,"-")</f>
        <v>3.1838596204108227E-2</v>
      </c>
      <c r="I441" s="170">
        <v>1442</v>
      </c>
      <c r="J441" s="10">
        <f t="shared" ref="J441" si="918">IFERROR(I441/D433,"-")</f>
        <v>9.7722960151802651E-2</v>
      </c>
      <c r="K441" s="46">
        <f t="shared" si="818"/>
        <v>52441.914701803049</v>
      </c>
      <c r="L441" s="17"/>
      <c r="N441" s="240"/>
      <c r="O441" s="240"/>
      <c r="P441" s="238"/>
      <c r="Q441" s="112" t="s">
        <v>83</v>
      </c>
      <c r="R441" s="61" t="s">
        <v>84</v>
      </c>
      <c r="S441" s="67">
        <v>80465258</v>
      </c>
      <c r="T441" s="12">
        <v>3.5347455089464914E-2</v>
      </c>
      <c r="U441" s="44">
        <v>1536</v>
      </c>
      <c r="V441" s="12">
        <v>0.10708310094813163</v>
      </c>
      <c r="W441" s="44">
        <v>52386.235677083336</v>
      </c>
      <c r="X441" s="17"/>
    </row>
    <row r="442" spans="2:24" ht="13.5" customHeight="1">
      <c r="B442" s="240"/>
      <c r="C442" s="240"/>
      <c r="D442" s="238"/>
      <c r="E442" s="114" t="s">
        <v>85</v>
      </c>
      <c r="F442" s="80" t="s">
        <v>86</v>
      </c>
      <c r="G442" s="171">
        <v>601222452</v>
      </c>
      <c r="H442" s="172">
        <f t="shared" ref="H442" si="919">IFERROR(G442/G443,"-")</f>
        <v>0.2531309804618499</v>
      </c>
      <c r="I442" s="173">
        <v>1895</v>
      </c>
      <c r="J442" s="11">
        <f t="shared" ref="J442" si="920">IFERROR(I442/D433,"-")</f>
        <v>0.12842233667660613</v>
      </c>
      <c r="K442" s="47">
        <f t="shared" si="818"/>
        <v>317267.7846965699</v>
      </c>
      <c r="L442" s="17"/>
      <c r="N442" s="240"/>
      <c r="O442" s="240"/>
      <c r="P442" s="238"/>
      <c r="Q442" s="112" t="s">
        <v>85</v>
      </c>
      <c r="R442" s="61" t="s">
        <v>86</v>
      </c>
      <c r="S442" s="67">
        <v>600361822</v>
      </c>
      <c r="T442" s="12">
        <v>0.26373198903524714</v>
      </c>
      <c r="U442" s="44">
        <v>1777</v>
      </c>
      <c r="V442" s="12">
        <v>0.1238845510317903</v>
      </c>
      <c r="W442" s="44">
        <v>337851.33483398985</v>
      </c>
      <c r="X442" s="17"/>
    </row>
    <row r="443" spans="2:24" ht="13.5" customHeight="1">
      <c r="B443" s="201"/>
      <c r="C443" s="201"/>
      <c r="D443" s="239"/>
      <c r="E443" s="115" t="s">
        <v>115</v>
      </c>
      <c r="F443" s="116"/>
      <c r="G443" s="174">
        <f>SUM(G433:G442)</f>
        <v>2375143694</v>
      </c>
      <c r="H443" s="175" t="s">
        <v>131</v>
      </c>
      <c r="I443" s="176">
        <v>11978</v>
      </c>
      <c r="J443" s="12">
        <f t="shared" ref="J443" si="921">IFERROR(I443/D433,"-")</f>
        <v>0.81173759826511249</v>
      </c>
      <c r="K443" s="48">
        <f t="shared" si="818"/>
        <v>198292.17682417767</v>
      </c>
      <c r="L443" s="17"/>
      <c r="N443" s="201"/>
      <c r="O443" s="201"/>
      <c r="P443" s="239"/>
      <c r="Q443" s="117" t="s">
        <v>115</v>
      </c>
      <c r="R443" s="117"/>
      <c r="S443" s="67">
        <v>2276408805</v>
      </c>
      <c r="T443" s="12" t="s">
        <v>131</v>
      </c>
      <c r="U443" s="44">
        <v>11685</v>
      </c>
      <c r="V443" s="12">
        <v>0.81462632459564976</v>
      </c>
      <c r="W443" s="44">
        <v>194814.61745827986</v>
      </c>
      <c r="X443" s="17"/>
    </row>
    <row r="444" spans="2:24" ht="13.5" customHeight="1">
      <c r="B444" s="200">
        <v>41</v>
      </c>
      <c r="C444" s="200" t="s">
        <v>11</v>
      </c>
      <c r="D444" s="237">
        <f>VLOOKUP(C444,市区町村別_生活習慣病の状況!$C$5:$D$78,2,FALSE)</f>
        <v>26853</v>
      </c>
      <c r="E444" s="111" t="s">
        <v>67</v>
      </c>
      <c r="F444" s="77" t="s">
        <v>68</v>
      </c>
      <c r="G444" s="165">
        <v>742116937</v>
      </c>
      <c r="H444" s="166">
        <f t="shared" ref="H444" si="922">IFERROR(G444/G454,"-")</f>
        <v>0.17654845582068912</v>
      </c>
      <c r="I444" s="167">
        <v>14915</v>
      </c>
      <c r="J444" s="9">
        <f t="shared" ref="J444" si="923">IFERROR(I444/D444,"-")</f>
        <v>0.55543142293226078</v>
      </c>
      <c r="K444" s="45">
        <f t="shared" si="818"/>
        <v>49756.415487763996</v>
      </c>
      <c r="L444" s="17"/>
      <c r="N444" s="200">
        <v>41</v>
      </c>
      <c r="O444" s="200" t="s">
        <v>11</v>
      </c>
      <c r="P444" s="237">
        <v>26342</v>
      </c>
      <c r="Q444" s="112" t="s">
        <v>67</v>
      </c>
      <c r="R444" s="61" t="s">
        <v>68</v>
      </c>
      <c r="S444" s="67">
        <v>720812363</v>
      </c>
      <c r="T444" s="12">
        <v>0.18519551728794487</v>
      </c>
      <c r="U444" s="44">
        <v>14321</v>
      </c>
      <c r="V444" s="12">
        <v>0.54365651810796445</v>
      </c>
      <c r="W444" s="44">
        <v>50332.544026255149</v>
      </c>
      <c r="X444" s="17"/>
    </row>
    <row r="445" spans="2:24" ht="13.5" customHeight="1">
      <c r="B445" s="240"/>
      <c r="C445" s="240"/>
      <c r="D445" s="238"/>
      <c r="E445" s="113" t="s">
        <v>69</v>
      </c>
      <c r="F445" s="78" t="s">
        <v>70</v>
      </c>
      <c r="G445" s="168">
        <v>333863021</v>
      </c>
      <c r="H445" s="169">
        <f t="shared" ref="H445" si="924">IFERROR(G445/G454,"-")</f>
        <v>7.9425489265151084E-2</v>
      </c>
      <c r="I445" s="170">
        <v>11777</v>
      </c>
      <c r="J445" s="10">
        <f t="shared" ref="J445" si="925">IFERROR(I445/D444,"-")</f>
        <v>0.43857297136260381</v>
      </c>
      <c r="K445" s="46">
        <f t="shared" si="818"/>
        <v>28348.732359684131</v>
      </c>
      <c r="L445" s="17"/>
      <c r="N445" s="240"/>
      <c r="O445" s="240"/>
      <c r="P445" s="238"/>
      <c r="Q445" s="112" t="s">
        <v>69</v>
      </c>
      <c r="R445" s="61" t="s">
        <v>70</v>
      </c>
      <c r="S445" s="67">
        <v>315425239</v>
      </c>
      <c r="T445" s="12">
        <v>8.1040980011990504E-2</v>
      </c>
      <c r="U445" s="44">
        <v>10887</v>
      </c>
      <c r="V445" s="12">
        <v>0.41329435881861665</v>
      </c>
      <c r="W445" s="44">
        <v>28972.649857628363</v>
      </c>
      <c r="X445" s="17"/>
    </row>
    <row r="446" spans="2:24" ht="13.5" customHeight="1">
      <c r="B446" s="240"/>
      <c r="C446" s="240"/>
      <c r="D446" s="238"/>
      <c r="E446" s="113" t="s">
        <v>71</v>
      </c>
      <c r="F446" s="79" t="s">
        <v>72</v>
      </c>
      <c r="G446" s="168">
        <v>675750532</v>
      </c>
      <c r="H446" s="169">
        <f t="shared" ref="H446" si="926">IFERROR(G446/G454,"-")</f>
        <v>0.16075999212049941</v>
      </c>
      <c r="I446" s="170">
        <v>17566</v>
      </c>
      <c r="J446" s="10">
        <f t="shared" ref="J446" si="927">IFERROR(I446/D444,"-")</f>
        <v>0.65415409823855808</v>
      </c>
      <c r="K446" s="46">
        <f t="shared" si="818"/>
        <v>38469.232153022887</v>
      </c>
      <c r="L446" s="17"/>
      <c r="N446" s="240"/>
      <c r="O446" s="240"/>
      <c r="P446" s="238"/>
      <c r="Q446" s="112" t="s">
        <v>71</v>
      </c>
      <c r="R446" s="61" t="s">
        <v>72</v>
      </c>
      <c r="S446" s="67">
        <v>551495045</v>
      </c>
      <c r="T446" s="12">
        <v>0.14169347722538081</v>
      </c>
      <c r="U446" s="44">
        <v>17238</v>
      </c>
      <c r="V446" s="12">
        <v>0.65439222534355779</v>
      </c>
      <c r="W446" s="44">
        <v>31992.983234714004</v>
      </c>
      <c r="X446" s="17"/>
    </row>
    <row r="447" spans="2:24" ht="13.5" customHeight="1">
      <c r="B447" s="240"/>
      <c r="C447" s="240"/>
      <c r="D447" s="238"/>
      <c r="E447" s="113" t="s">
        <v>73</v>
      </c>
      <c r="F447" s="79" t="s">
        <v>74</v>
      </c>
      <c r="G447" s="168">
        <v>450325845</v>
      </c>
      <c r="H447" s="169">
        <f t="shared" ref="H447" si="928">IFERROR(G447/G454,"-")</f>
        <v>0.10713181250422936</v>
      </c>
      <c r="I447" s="170">
        <v>6914</v>
      </c>
      <c r="J447" s="10">
        <f t="shared" ref="J447" si="929">IFERROR(I447/D444,"-")</f>
        <v>0.25747588723792497</v>
      </c>
      <c r="K447" s="46">
        <f t="shared" si="818"/>
        <v>65132.462395140297</v>
      </c>
      <c r="L447" s="17"/>
      <c r="N447" s="240"/>
      <c r="O447" s="240"/>
      <c r="P447" s="238"/>
      <c r="Q447" s="112" t="s">
        <v>73</v>
      </c>
      <c r="R447" s="61" t="s">
        <v>74</v>
      </c>
      <c r="S447" s="67">
        <v>389624491</v>
      </c>
      <c r="T447" s="12">
        <v>0.10010470527792156</v>
      </c>
      <c r="U447" s="44">
        <v>6436</v>
      </c>
      <c r="V447" s="12">
        <v>0.24432465264596462</v>
      </c>
      <c r="W447" s="44">
        <v>60538.298788067121</v>
      </c>
      <c r="X447" s="17"/>
    </row>
    <row r="448" spans="2:24" ht="13.5" customHeight="1">
      <c r="B448" s="240"/>
      <c r="C448" s="240"/>
      <c r="D448" s="238"/>
      <c r="E448" s="113" t="s">
        <v>75</v>
      </c>
      <c r="F448" s="79" t="s">
        <v>76</v>
      </c>
      <c r="G448" s="168">
        <v>84946545</v>
      </c>
      <c r="H448" s="169">
        <f t="shared" ref="H448" si="930">IFERROR(G448/G454,"-")</f>
        <v>2.0208649876229248E-2</v>
      </c>
      <c r="I448" s="170">
        <v>93</v>
      </c>
      <c r="J448" s="10">
        <f t="shared" ref="J448" si="931">IFERROR(I448/D444,"-")</f>
        <v>3.4633001899229137E-3</v>
      </c>
      <c r="K448" s="46">
        <f t="shared" si="818"/>
        <v>913403.70967741939</v>
      </c>
      <c r="L448" s="17"/>
      <c r="N448" s="240"/>
      <c r="O448" s="240"/>
      <c r="P448" s="238"/>
      <c r="Q448" s="112" t="s">
        <v>75</v>
      </c>
      <c r="R448" s="61" t="s">
        <v>76</v>
      </c>
      <c r="S448" s="67">
        <v>34926358</v>
      </c>
      <c r="T448" s="12">
        <v>8.9734933372583557E-3</v>
      </c>
      <c r="U448" s="44">
        <v>99</v>
      </c>
      <c r="V448" s="12">
        <v>3.7582567762508541E-3</v>
      </c>
      <c r="W448" s="44">
        <v>352791.49494949495</v>
      </c>
      <c r="X448" s="17"/>
    </row>
    <row r="449" spans="2:24" ht="13.5" customHeight="1">
      <c r="B449" s="240"/>
      <c r="C449" s="240"/>
      <c r="D449" s="238"/>
      <c r="E449" s="113" t="s">
        <v>77</v>
      </c>
      <c r="F449" s="79" t="s">
        <v>78</v>
      </c>
      <c r="G449" s="168">
        <v>127066801</v>
      </c>
      <c r="H449" s="169">
        <f t="shared" ref="H449" si="932">IFERROR(G449/G454,"-")</f>
        <v>3.0228992742453463E-2</v>
      </c>
      <c r="I449" s="170">
        <v>654</v>
      </c>
      <c r="J449" s="10">
        <f t="shared" ref="J449" si="933">IFERROR(I449/D444,"-")</f>
        <v>2.435482069042565E-2</v>
      </c>
      <c r="K449" s="46">
        <f t="shared" si="818"/>
        <v>194291.74464831804</v>
      </c>
      <c r="L449" s="17"/>
      <c r="N449" s="240"/>
      <c r="O449" s="240"/>
      <c r="P449" s="238"/>
      <c r="Q449" s="112" t="s">
        <v>77</v>
      </c>
      <c r="R449" s="61" t="s">
        <v>78</v>
      </c>
      <c r="S449" s="67">
        <v>129035337</v>
      </c>
      <c r="T449" s="12">
        <v>3.3152547335178396E-2</v>
      </c>
      <c r="U449" s="44">
        <v>703</v>
      </c>
      <c r="V449" s="12">
        <v>2.6687419330346976E-2</v>
      </c>
      <c r="W449" s="44">
        <v>183549.5547652916</v>
      </c>
      <c r="X449" s="17"/>
    </row>
    <row r="450" spans="2:24" ht="13.5" customHeight="1">
      <c r="B450" s="240"/>
      <c r="C450" s="240"/>
      <c r="D450" s="238"/>
      <c r="E450" s="113" t="s">
        <v>79</v>
      </c>
      <c r="F450" s="79" t="s">
        <v>80</v>
      </c>
      <c r="G450" s="168">
        <v>614205504</v>
      </c>
      <c r="H450" s="169">
        <f t="shared" ref="H450" si="934">IFERROR(G450/G454,"-")</f>
        <v>0.14611852644965045</v>
      </c>
      <c r="I450" s="170">
        <v>5002</v>
      </c>
      <c r="J450" s="10">
        <f t="shared" ref="J450" si="935">IFERROR(I450/D444,"-")</f>
        <v>0.18627341451606896</v>
      </c>
      <c r="K450" s="46">
        <f t="shared" si="818"/>
        <v>122791.98400639744</v>
      </c>
      <c r="L450" s="17"/>
      <c r="N450" s="240"/>
      <c r="O450" s="240"/>
      <c r="P450" s="238"/>
      <c r="Q450" s="112" t="s">
        <v>79</v>
      </c>
      <c r="R450" s="61" t="s">
        <v>80</v>
      </c>
      <c r="S450" s="67">
        <v>527843088</v>
      </c>
      <c r="T450" s="12">
        <v>0.13561667189249665</v>
      </c>
      <c r="U450" s="44">
        <v>4885</v>
      </c>
      <c r="V450" s="12">
        <v>0.18544529648470123</v>
      </c>
      <c r="W450" s="44">
        <v>108053.85629477994</v>
      </c>
      <c r="X450" s="17"/>
    </row>
    <row r="451" spans="2:24" ht="13.5" customHeight="1">
      <c r="B451" s="240"/>
      <c r="C451" s="240"/>
      <c r="D451" s="238"/>
      <c r="E451" s="113" t="s">
        <v>81</v>
      </c>
      <c r="F451" s="79" t="s">
        <v>82</v>
      </c>
      <c r="G451" s="168">
        <v>433212</v>
      </c>
      <c r="H451" s="169">
        <f t="shared" ref="H451" si="936">IFERROR(G451/G454,"-")</f>
        <v>1.0306045560983116E-4</v>
      </c>
      <c r="I451" s="170">
        <v>51</v>
      </c>
      <c r="J451" s="10">
        <f t="shared" ref="J451" si="937">IFERROR(I451/D444,"-")</f>
        <v>1.8992291364093397E-3</v>
      </c>
      <c r="K451" s="46">
        <f t="shared" si="818"/>
        <v>8494.3529411764703</v>
      </c>
      <c r="L451" s="17"/>
      <c r="N451" s="240"/>
      <c r="O451" s="240"/>
      <c r="P451" s="238"/>
      <c r="Q451" s="112" t="s">
        <v>81</v>
      </c>
      <c r="R451" s="61" t="s">
        <v>82</v>
      </c>
      <c r="S451" s="67">
        <v>1217897</v>
      </c>
      <c r="T451" s="12">
        <v>3.1290953998029051E-4</v>
      </c>
      <c r="U451" s="44">
        <v>61</v>
      </c>
      <c r="V451" s="12">
        <v>2.3156935692050717E-3</v>
      </c>
      <c r="W451" s="44">
        <v>19965.524590163935</v>
      </c>
      <c r="X451" s="17"/>
    </row>
    <row r="452" spans="2:24" ht="13.5" customHeight="1">
      <c r="B452" s="240"/>
      <c r="C452" s="240"/>
      <c r="D452" s="238"/>
      <c r="E452" s="113" t="s">
        <v>83</v>
      </c>
      <c r="F452" s="79" t="s">
        <v>84</v>
      </c>
      <c r="G452" s="168">
        <v>108196195</v>
      </c>
      <c r="H452" s="169">
        <f t="shared" ref="H452" si="938">IFERROR(G452/G454,"-")</f>
        <v>2.5739705160406766E-2</v>
      </c>
      <c r="I452" s="170">
        <v>4630</v>
      </c>
      <c r="J452" s="10">
        <f t="shared" ref="J452" si="939">IFERROR(I452/D444,"-")</f>
        <v>0.17242021375637731</v>
      </c>
      <c r="K452" s="46">
        <f t="shared" si="818"/>
        <v>23368.508639308857</v>
      </c>
      <c r="L452" s="17"/>
      <c r="N452" s="240"/>
      <c r="O452" s="240"/>
      <c r="P452" s="238"/>
      <c r="Q452" s="112" t="s">
        <v>83</v>
      </c>
      <c r="R452" s="61" t="s">
        <v>84</v>
      </c>
      <c r="S452" s="67">
        <v>131553448</v>
      </c>
      <c r="T452" s="12">
        <v>3.3799515801829771E-2</v>
      </c>
      <c r="U452" s="44">
        <v>4631</v>
      </c>
      <c r="V452" s="12">
        <v>0.17580290031128995</v>
      </c>
      <c r="W452" s="44">
        <v>28407.136255668323</v>
      </c>
      <c r="X452" s="17"/>
    </row>
    <row r="453" spans="2:24" ht="13.5" customHeight="1">
      <c r="B453" s="240"/>
      <c r="C453" s="240"/>
      <c r="D453" s="238"/>
      <c r="E453" s="114" t="s">
        <v>85</v>
      </c>
      <c r="F453" s="80" t="s">
        <v>86</v>
      </c>
      <c r="G453" s="171">
        <v>1066569936</v>
      </c>
      <c r="H453" s="172">
        <f t="shared" ref="H453" si="940">IFERROR(G453/G454,"-")</f>
        <v>0.25373531560508128</v>
      </c>
      <c r="I453" s="173">
        <v>2831</v>
      </c>
      <c r="J453" s="11">
        <f t="shared" ref="J453" si="941">IFERROR(I453/D444,"-")</f>
        <v>0.10542583696421257</v>
      </c>
      <c r="K453" s="47">
        <f t="shared" ref="K453:K516" si="942">IFERROR(G453/I453,"-")</f>
        <v>376746.70999646769</v>
      </c>
      <c r="L453" s="17"/>
      <c r="N453" s="240"/>
      <c r="O453" s="240"/>
      <c r="P453" s="238"/>
      <c r="Q453" s="112" t="s">
        <v>85</v>
      </c>
      <c r="R453" s="61" t="s">
        <v>86</v>
      </c>
      <c r="S453" s="67">
        <v>1090236337</v>
      </c>
      <c r="T453" s="12">
        <v>0.28011018229001877</v>
      </c>
      <c r="U453" s="44">
        <v>2565</v>
      </c>
      <c r="V453" s="12">
        <v>9.737301647559031E-2</v>
      </c>
      <c r="W453" s="44">
        <v>425043.40623781679</v>
      </c>
      <c r="X453" s="17"/>
    </row>
    <row r="454" spans="2:24" ht="13.5" customHeight="1">
      <c r="B454" s="201"/>
      <c r="C454" s="201"/>
      <c r="D454" s="239"/>
      <c r="E454" s="115" t="s">
        <v>115</v>
      </c>
      <c r="F454" s="116"/>
      <c r="G454" s="174">
        <f>SUM(G444:G453)</f>
        <v>4203474528</v>
      </c>
      <c r="H454" s="175" t="s">
        <v>131</v>
      </c>
      <c r="I454" s="176">
        <v>21703</v>
      </c>
      <c r="J454" s="12">
        <f t="shared" ref="J454" si="943">IFERROR(I454/D444,"-")</f>
        <v>0.80821509700964511</v>
      </c>
      <c r="K454" s="48">
        <f t="shared" si="942"/>
        <v>193681.72731880384</v>
      </c>
      <c r="L454" s="17"/>
      <c r="N454" s="201"/>
      <c r="O454" s="201"/>
      <c r="P454" s="239"/>
      <c r="Q454" s="117" t="s">
        <v>115</v>
      </c>
      <c r="R454" s="117"/>
      <c r="S454" s="67">
        <v>3892169603</v>
      </c>
      <c r="T454" s="12" t="s">
        <v>131</v>
      </c>
      <c r="U454" s="44">
        <v>21450</v>
      </c>
      <c r="V454" s="12">
        <v>0.81428896818768504</v>
      </c>
      <c r="W454" s="44">
        <v>181453.12834498833</v>
      </c>
      <c r="X454" s="17"/>
    </row>
    <row r="455" spans="2:24" ht="13.5" customHeight="1">
      <c r="B455" s="200">
        <v>42</v>
      </c>
      <c r="C455" s="200" t="s">
        <v>12</v>
      </c>
      <c r="D455" s="237">
        <f>VLOOKUP(C455,市区町村別_生活習慣病の状況!$C$5:$D$78,2,FALSE)</f>
        <v>73347</v>
      </c>
      <c r="E455" s="111" t="s">
        <v>67</v>
      </c>
      <c r="F455" s="77" t="s">
        <v>68</v>
      </c>
      <c r="G455" s="165">
        <v>1996071961</v>
      </c>
      <c r="H455" s="166">
        <f t="shared" ref="H455" si="944">IFERROR(G455/G465,"-")</f>
        <v>0.1785955992472939</v>
      </c>
      <c r="I455" s="167">
        <v>40101</v>
      </c>
      <c r="J455" s="9">
        <f t="shared" ref="J455" si="945">IFERROR(I455/D455,"-")</f>
        <v>0.54672992760440098</v>
      </c>
      <c r="K455" s="45">
        <f t="shared" si="942"/>
        <v>49776.114336300838</v>
      </c>
      <c r="L455" s="17"/>
      <c r="N455" s="200">
        <v>42</v>
      </c>
      <c r="O455" s="200" t="s">
        <v>12</v>
      </c>
      <c r="P455" s="237">
        <v>70556</v>
      </c>
      <c r="Q455" s="112" t="s">
        <v>67</v>
      </c>
      <c r="R455" s="61" t="s">
        <v>68</v>
      </c>
      <c r="S455" s="67">
        <v>1885771493</v>
      </c>
      <c r="T455" s="12">
        <v>0.17979797799933914</v>
      </c>
      <c r="U455" s="44">
        <v>37553</v>
      </c>
      <c r="V455" s="12">
        <v>0.53224389137706218</v>
      </c>
      <c r="W455" s="44">
        <v>50216.267488616089</v>
      </c>
      <c r="X455" s="17"/>
    </row>
    <row r="456" spans="2:24" ht="13.5" customHeight="1">
      <c r="B456" s="240"/>
      <c r="C456" s="240"/>
      <c r="D456" s="238"/>
      <c r="E456" s="113" t="s">
        <v>69</v>
      </c>
      <c r="F456" s="78" t="s">
        <v>70</v>
      </c>
      <c r="G456" s="168">
        <v>906673191</v>
      </c>
      <c r="H456" s="169">
        <f t="shared" ref="H456" si="946">IFERROR(G456/G465,"-")</f>
        <v>8.1123248576157492E-2</v>
      </c>
      <c r="I456" s="170">
        <v>33008</v>
      </c>
      <c r="J456" s="10">
        <f t="shared" ref="J456" si="947">IFERROR(I456/D455,"-")</f>
        <v>0.45002522257215699</v>
      </c>
      <c r="K456" s="46">
        <f t="shared" si="942"/>
        <v>27468.286203344644</v>
      </c>
      <c r="L456" s="17"/>
      <c r="N456" s="240"/>
      <c r="O456" s="240"/>
      <c r="P456" s="238"/>
      <c r="Q456" s="112" t="s">
        <v>69</v>
      </c>
      <c r="R456" s="61" t="s">
        <v>70</v>
      </c>
      <c r="S456" s="67">
        <v>817387407</v>
      </c>
      <c r="T456" s="12">
        <v>7.7933410047960075E-2</v>
      </c>
      <c r="U456" s="44">
        <v>30159</v>
      </c>
      <c r="V456" s="12">
        <v>0.42744770111684338</v>
      </c>
      <c r="W456" s="44">
        <v>27102.603103551181</v>
      </c>
      <c r="X456" s="17"/>
    </row>
    <row r="457" spans="2:24" ht="13.5" customHeight="1">
      <c r="B457" s="240"/>
      <c r="C457" s="240"/>
      <c r="D457" s="238"/>
      <c r="E457" s="113" t="s">
        <v>71</v>
      </c>
      <c r="F457" s="79" t="s">
        <v>72</v>
      </c>
      <c r="G457" s="168">
        <v>1695772706</v>
      </c>
      <c r="H457" s="169">
        <f t="shared" ref="H457" si="948">IFERROR(G457/G465,"-")</f>
        <v>0.15172676563401469</v>
      </c>
      <c r="I457" s="170">
        <v>46699</v>
      </c>
      <c r="J457" s="10">
        <f t="shared" ref="J457" si="949">IFERROR(I457/D455,"-")</f>
        <v>0.63668589035679712</v>
      </c>
      <c r="K457" s="46">
        <f t="shared" si="942"/>
        <v>36312.826955609329</v>
      </c>
      <c r="L457" s="17"/>
      <c r="N457" s="240"/>
      <c r="O457" s="240"/>
      <c r="P457" s="238"/>
      <c r="Q457" s="112" t="s">
        <v>71</v>
      </c>
      <c r="R457" s="61" t="s">
        <v>72</v>
      </c>
      <c r="S457" s="67">
        <v>1404633777</v>
      </c>
      <c r="T457" s="12">
        <v>0.13392413337015835</v>
      </c>
      <c r="U457" s="44">
        <v>44540</v>
      </c>
      <c r="V457" s="12">
        <v>0.63127161403707688</v>
      </c>
      <c r="W457" s="44">
        <v>31536.456600808262</v>
      </c>
      <c r="X457" s="17"/>
    </row>
    <row r="458" spans="2:24" ht="13.5" customHeight="1">
      <c r="B458" s="240"/>
      <c r="C458" s="240"/>
      <c r="D458" s="238"/>
      <c r="E458" s="113" t="s">
        <v>73</v>
      </c>
      <c r="F458" s="79" t="s">
        <v>74</v>
      </c>
      <c r="G458" s="168">
        <v>997056749</v>
      </c>
      <c r="H458" s="169">
        <f t="shared" ref="H458" si="950">IFERROR(G458/G465,"-")</f>
        <v>8.9210184327224107E-2</v>
      </c>
      <c r="I458" s="170">
        <v>17440</v>
      </c>
      <c r="J458" s="10">
        <f t="shared" ref="J458" si="951">IFERROR(I458/D455,"-")</f>
        <v>0.23777386941524534</v>
      </c>
      <c r="K458" s="46">
        <f t="shared" si="942"/>
        <v>57170.685149082572</v>
      </c>
      <c r="L458" s="17"/>
      <c r="N458" s="240"/>
      <c r="O458" s="240"/>
      <c r="P458" s="238"/>
      <c r="Q458" s="112" t="s">
        <v>73</v>
      </c>
      <c r="R458" s="61" t="s">
        <v>74</v>
      </c>
      <c r="S458" s="67">
        <v>976055872</v>
      </c>
      <c r="T458" s="12">
        <v>9.3061578696789521E-2</v>
      </c>
      <c r="U458" s="44">
        <v>16214</v>
      </c>
      <c r="V458" s="12">
        <v>0.22980327682975224</v>
      </c>
      <c r="W458" s="44">
        <v>60198.339213025778</v>
      </c>
      <c r="X458" s="17"/>
    </row>
    <row r="459" spans="2:24" ht="13.5" customHeight="1">
      <c r="B459" s="240"/>
      <c r="C459" s="240"/>
      <c r="D459" s="238"/>
      <c r="E459" s="113" t="s">
        <v>75</v>
      </c>
      <c r="F459" s="79" t="s">
        <v>76</v>
      </c>
      <c r="G459" s="168">
        <v>126469212</v>
      </c>
      <c r="H459" s="169">
        <f t="shared" ref="H459" si="952">IFERROR(G459/G465,"-")</f>
        <v>1.1315646502121799E-2</v>
      </c>
      <c r="I459" s="170">
        <v>322</v>
      </c>
      <c r="J459" s="10">
        <f t="shared" ref="J459" si="953">IFERROR(I459/D455,"-")</f>
        <v>4.3900909375979933E-3</v>
      </c>
      <c r="K459" s="46">
        <f t="shared" si="942"/>
        <v>392761.52795031056</v>
      </c>
      <c r="L459" s="17"/>
      <c r="N459" s="240"/>
      <c r="O459" s="240"/>
      <c r="P459" s="238"/>
      <c r="Q459" s="112" t="s">
        <v>75</v>
      </c>
      <c r="R459" s="61" t="s">
        <v>76</v>
      </c>
      <c r="S459" s="67">
        <v>89678865</v>
      </c>
      <c r="T459" s="12">
        <v>8.5503883456338279E-3</v>
      </c>
      <c r="U459" s="44">
        <v>252</v>
      </c>
      <c r="V459" s="12">
        <v>3.5716310448438118E-3</v>
      </c>
      <c r="W459" s="44">
        <v>355868.51190476189</v>
      </c>
      <c r="X459" s="17"/>
    </row>
    <row r="460" spans="2:24" ht="13.5" customHeight="1">
      <c r="B460" s="240"/>
      <c r="C460" s="240"/>
      <c r="D460" s="238"/>
      <c r="E460" s="113" t="s">
        <v>77</v>
      </c>
      <c r="F460" s="79" t="s">
        <v>78</v>
      </c>
      <c r="G460" s="168">
        <v>511336004</v>
      </c>
      <c r="H460" s="169">
        <f t="shared" ref="H460" si="954">IFERROR(G460/G465,"-")</f>
        <v>4.5751035952303856E-2</v>
      </c>
      <c r="I460" s="170">
        <v>2354</v>
      </c>
      <c r="J460" s="10">
        <f t="shared" ref="J460" si="955">IFERROR(I460/D455,"-")</f>
        <v>3.2094018841943094E-2</v>
      </c>
      <c r="K460" s="46">
        <f t="shared" si="942"/>
        <v>217220.05267629566</v>
      </c>
      <c r="L460" s="17"/>
      <c r="N460" s="240"/>
      <c r="O460" s="240"/>
      <c r="P460" s="238"/>
      <c r="Q460" s="112" t="s">
        <v>77</v>
      </c>
      <c r="R460" s="61" t="s">
        <v>78</v>
      </c>
      <c r="S460" s="67">
        <v>520187817</v>
      </c>
      <c r="T460" s="12">
        <v>4.9597057768488738E-2</v>
      </c>
      <c r="U460" s="44">
        <v>2214</v>
      </c>
      <c r="V460" s="12">
        <v>3.1379329893984918E-2</v>
      </c>
      <c r="W460" s="44">
        <v>234953.84688346882</v>
      </c>
      <c r="X460" s="17"/>
    </row>
    <row r="461" spans="2:24" ht="13.5" customHeight="1">
      <c r="B461" s="240"/>
      <c r="C461" s="240"/>
      <c r="D461" s="238"/>
      <c r="E461" s="113" t="s">
        <v>79</v>
      </c>
      <c r="F461" s="79" t="s">
        <v>80</v>
      </c>
      <c r="G461" s="168">
        <v>1817817449</v>
      </c>
      <c r="H461" s="169">
        <f t="shared" ref="H461" si="956">IFERROR(G461/G465,"-")</f>
        <v>0.1626465392879401</v>
      </c>
      <c r="I461" s="170">
        <v>14019</v>
      </c>
      <c r="J461" s="10">
        <f t="shared" ref="J461" si="957">IFERROR(I461/D455,"-")</f>
        <v>0.19113256165896356</v>
      </c>
      <c r="K461" s="46">
        <f t="shared" si="942"/>
        <v>129668.12532990941</v>
      </c>
      <c r="L461" s="17"/>
      <c r="N461" s="240"/>
      <c r="O461" s="240"/>
      <c r="P461" s="238"/>
      <c r="Q461" s="112" t="s">
        <v>79</v>
      </c>
      <c r="R461" s="61" t="s">
        <v>80</v>
      </c>
      <c r="S461" s="67">
        <v>1769156441</v>
      </c>
      <c r="T461" s="12">
        <v>0.16867937183113793</v>
      </c>
      <c r="U461" s="44">
        <v>13668</v>
      </c>
      <c r="V461" s="12">
        <v>0.19371846476557628</v>
      </c>
      <c r="W461" s="44">
        <v>129437.84321041849</v>
      </c>
      <c r="X461" s="17"/>
    </row>
    <row r="462" spans="2:24" ht="13.5" customHeight="1">
      <c r="B462" s="240"/>
      <c r="C462" s="240"/>
      <c r="D462" s="238"/>
      <c r="E462" s="113" t="s">
        <v>81</v>
      </c>
      <c r="F462" s="79" t="s">
        <v>82</v>
      </c>
      <c r="G462" s="168">
        <v>1220859</v>
      </c>
      <c r="H462" s="169">
        <f t="shared" ref="H462" si="958">IFERROR(G462/G465,"-")</f>
        <v>1.0923456115891604E-4</v>
      </c>
      <c r="I462" s="170">
        <v>122</v>
      </c>
      <c r="J462" s="10">
        <f t="shared" ref="J462" si="959">IFERROR(I462/D455,"-")</f>
        <v>1.6633263800837116E-3</v>
      </c>
      <c r="K462" s="46">
        <f t="shared" si="942"/>
        <v>10007.040983606557</v>
      </c>
      <c r="L462" s="17"/>
      <c r="N462" s="240"/>
      <c r="O462" s="240"/>
      <c r="P462" s="238"/>
      <c r="Q462" s="112" t="s">
        <v>81</v>
      </c>
      <c r="R462" s="61" t="s">
        <v>82</v>
      </c>
      <c r="S462" s="67">
        <v>2059473</v>
      </c>
      <c r="T462" s="12">
        <v>1.9635946482315022E-4</v>
      </c>
      <c r="U462" s="44">
        <v>111</v>
      </c>
      <c r="V462" s="12">
        <v>1.5732184364192982E-3</v>
      </c>
      <c r="W462" s="44">
        <v>18553.81081081081</v>
      </c>
      <c r="X462" s="17"/>
    </row>
    <row r="463" spans="2:24" ht="13.5" customHeight="1">
      <c r="B463" s="240"/>
      <c r="C463" s="240"/>
      <c r="D463" s="238"/>
      <c r="E463" s="113" t="s">
        <v>83</v>
      </c>
      <c r="F463" s="79" t="s">
        <v>84</v>
      </c>
      <c r="G463" s="168">
        <v>241866077</v>
      </c>
      <c r="H463" s="169">
        <f t="shared" ref="H463" si="960">IFERROR(G463/G465,"-")</f>
        <v>2.1640611061820896E-2</v>
      </c>
      <c r="I463" s="170">
        <v>6947</v>
      </c>
      <c r="J463" s="10">
        <f t="shared" ref="J463" si="961">IFERROR(I463/D455,"-")</f>
        <v>9.4714166905258565E-2</v>
      </c>
      <c r="K463" s="46">
        <f t="shared" si="942"/>
        <v>34815.902835756438</v>
      </c>
      <c r="L463" s="17"/>
      <c r="N463" s="240"/>
      <c r="O463" s="240"/>
      <c r="P463" s="238"/>
      <c r="Q463" s="112" t="s">
        <v>83</v>
      </c>
      <c r="R463" s="61" t="s">
        <v>84</v>
      </c>
      <c r="S463" s="67">
        <v>235170447</v>
      </c>
      <c r="T463" s="12">
        <v>2.2422213408547241E-2</v>
      </c>
      <c r="U463" s="44">
        <v>7256</v>
      </c>
      <c r="V463" s="12">
        <v>0.10284029706899483</v>
      </c>
      <c r="W463" s="44">
        <v>32410.480567805953</v>
      </c>
      <c r="X463" s="17"/>
    </row>
    <row r="464" spans="2:24" ht="13.5" customHeight="1">
      <c r="B464" s="240"/>
      <c r="C464" s="240"/>
      <c r="D464" s="238"/>
      <c r="E464" s="114" t="s">
        <v>85</v>
      </c>
      <c r="F464" s="80" t="s">
        <v>86</v>
      </c>
      <c r="G464" s="171">
        <v>2882205971</v>
      </c>
      <c r="H464" s="172">
        <f t="shared" ref="H464" si="962">IFERROR(G464/G465,"-")</f>
        <v>0.25788113484996422</v>
      </c>
      <c r="I464" s="173">
        <v>6881</v>
      </c>
      <c r="J464" s="11">
        <f t="shared" ref="J464" si="963">IFERROR(I464/D455,"-")</f>
        <v>9.3814334601278859E-2</v>
      </c>
      <c r="K464" s="47">
        <f t="shared" si="942"/>
        <v>418864.40502833889</v>
      </c>
      <c r="L464" s="17"/>
      <c r="N464" s="240"/>
      <c r="O464" s="240"/>
      <c r="P464" s="238"/>
      <c r="Q464" s="112" t="s">
        <v>85</v>
      </c>
      <c r="R464" s="61" t="s">
        <v>86</v>
      </c>
      <c r="S464" s="67">
        <v>2788178165</v>
      </c>
      <c r="T464" s="12">
        <v>0.26583750906712206</v>
      </c>
      <c r="U464" s="44">
        <v>6122</v>
      </c>
      <c r="V464" s="12">
        <v>8.6767957367197682E-2</v>
      </c>
      <c r="W464" s="44">
        <v>455435.8322443646</v>
      </c>
      <c r="X464" s="17"/>
    </row>
    <row r="465" spans="2:24" ht="13.5" customHeight="1">
      <c r="B465" s="201"/>
      <c r="C465" s="201"/>
      <c r="D465" s="239"/>
      <c r="E465" s="115" t="s">
        <v>115</v>
      </c>
      <c r="F465" s="116"/>
      <c r="G465" s="174">
        <f>SUM(G455:G464)</f>
        <v>11176490179</v>
      </c>
      <c r="H465" s="175" t="s">
        <v>131</v>
      </c>
      <c r="I465" s="176">
        <v>60091</v>
      </c>
      <c r="J465" s="12">
        <f t="shared" ref="J465" si="964">IFERROR(I465/D455,"-")</f>
        <v>0.81927004512795343</v>
      </c>
      <c r="K465" s="48">
        <f t="shared" si="942"/>
        <v>185992.74731656988</v>
      </c>
      <c r="L465" s="17"/>
      <c r="N465" s="201"/>
      <c r="O465" s="201"/>
      <c r="P465" s="239"/>
      <c r="Q465" s="117" t="s">
        <v>115</v>
      </c>
      <c r="R465" s="117"/>
      <c r="S465" s="67">
        <v>10488279757</v>
      </c>
      <c r="T465" s="12" t="s">
        <v>131</v>
      </c>
      <c r="U465" s="44">
        <v>57492</v>
      </c>
      <c r="V465" s="12">
        <v>0.81484211123079542</v>
      </c>
      <c r="W465" s="44">
        <v>182430.24693870451</v>
      </c>
      <c r="X465" s="17"/>
    </row>
    <row r="466" spans="2:24" ht="13.5" customHeight="1">
      <c r="B466" s="200">
        <v>43</v>
      </c>
      <c r="C466" s="200" t="s">
        <v>8</v>
      </c>
      <c r="D466" s="237">
        <f>VLOOKUP(C466,市区町村別_生活習慣病の状況!$C$5:$D$78,2,FALSE)</f>
        <v>45204</v>
      </c>
      <c r="E466" s="111" t="s">
        <v>67</v>
      </c>
      <c r="F466" s="77" t="s">
        <v>68</v>
      </c>
      <c r="G466" s="165">
        <v>1294419515</v>
      </c>
      <c r="H466" s="166">
        <f t="shared" ref="H466" si="965">IFERROR(G466/G476,"-")</f>
        <v>0.19550935709225661</v>
      </c>
      <c r="I466" s="167">
        <v>24228</v>
      </c>
      <c r="J466" s="9">
        <f t="shared" ref="J466" si="966">IFERROR(I466/D466,"-")</f>
        <v>0.53597026811786563</v>
      </c>
      <c r="K466" s="45">
        <f t="shared" si="942"/>
        <v>53426.59381707116</v>
      </c>
      <c r="L466" s="17"/>
      <c r="N466" s="200">
        <v>43</v>
      </c>
      <c r="O466" s="200" t="s">
        <v>8</v>
      </c>
      <c r="P466" s="237">
        <v>43423</v>
      </c>
      <c r="Q466" s="112" t="s">
        <v>67</v>
      </c>
      <c r="R466" s="61" t="s">
        <v>68</v>
      </c>
      <c r="S466" s="67">
        <v>1217797469</v>
      </c>
      <c r="T466" s="12">
        <v>0.20097656912835687</v>
      </c>
      <c r="U466" s="44">
        <v>23082</v>
      </c>
      <c r="V466" s="12">
        <v>0.53156161481242659</v>
      </c>
      <c r="W466" s="44">
        <v>52759.616541027637</v>
      </c>
      <c r="X466" s="17"/>
    </row>
    <row r="467" spans="2:24" ht="13.5" customHeight="1">
      <c r="B467" s="240"/>
      <c r="C467" s="240"/>
      <c r="D467" s="238"/>
      <c r="E467" s="113" t="s">
        <v>69</v>
      </c>
      <c r="F467" s="78" t="s">
        <v>70</v>
      </c>
      <c r="G467" s="168">
        <v>581763387</v>
      </c>
      <c r="H467" s="169">
        <f t="shared" ref="H467" si="967">IFERROR(G467/G476,"-")</f>
        <v>8.7869646937595552E-2</v>
      </c>
      <c r="I467" s="170">
        <v>19817</v>
      </c>
      <c r="J467" s="10">
        <f t="shared" ref="J467" si="968">IFERROR(I467/D466,"-")</f>
        <v>0.43839040792850192</v>
      </c>
      <c r="K467" s="46">
        <f t="shared" si="942"/>
        <v>29356.783922894483</v>
      </c>
      <c r="L467" s="17"/>
      <c r="N467" s="240"/>
      <c r="O467" s="240"/>
      <c r="P467" s="238"/>
      <c r="Q467" s="112" t="s">
        <v>69</v>
      </c>
      <c r="R467" s="61" t="s">
        <v>70</v>
      </c>
      <c r="S467" s="67">
        <v>549803531</v>
      </c>
      <c r="T467" s="12">
        <v>9.0735635578034032E-2</v>
      </c>
      <c r="U467" s="44">
        <v>18422</v>
      </c>
      <c r="V467" s="12">
        <v>0.42424521566911544</v>
      </c>
      <c r="W467" s="44">
        <v>29844.942514384973</v>
      </c>
      <c r="X467" s="17"/>
    </row>
    <row r="468" spans="2:24" ht="13.5" customHeight="1">
      <c r="B468" s="240"/>
      <c r="C468" s="240"/>
      <c r="D468" s="238"/>
      <c r="E468" s="113" t="s">
        <v>71</v>
      </c>
      <c r="F468" s="79" t="s">
        <v>72</v>
      </c>
      <c r="G468" s="168">
        <v>1017477449</v>
      </c>
      <c r="H468" s="169">
        <f t="shared" ref="H468" si="969">IFERROR(G468/G476,"-")</f>
        <v>0.15367997747612705</v>
      </c>
      <c r="I468" s="170">
        <v>27730</v>
      </c>
      <c r="J468" s="10">
        <f t="shared" ref="J468" si="970">IFERROR(I468/D466,"-")</f>
        <v>0.6134412883815592</v>
      </c>
      <c r="K468" s="46">
        <f t="shared" si="942"/>
        <v>36692.298918139197</v>
      </c>
      <c r="L468" s="17"/>
      <c r="N468" s="240"/>
      <c r="O468" s="240"/>
      <c r="P468" s="238"/>
      <c r="Q468" s="112" t="s">
        <v>71</v>
      </c>
      <c r="R468" s="61" t="s">
        <v>72</v>
      </c>
      <c r="S468" s="67">
        <v>847424842</v>
      </c>
      <c r="T468" s="12">
        <v>0.13985292437760841</v>
      </c>
      <c r="U468" s="44">
        <v>26609</v>
      </c>
      <c r="V468" s="12">
        <v>0.61278585081638759</v>
      </c>
      <c r="W468" s="44">
        <v>31847.301364200084</v>
      </c>
      <c r="X468" s="17"/>
    </row>
    <row r="469" spans="2:24" ht="13.5" customHeight="1">
      <c r="B469" s="240"/>
      <c r="C469" s="240"/>
      <c r="D469" s="238"/>
      <c r="E469" s="113" t="s">
        <v>73</v>
      </c>
      <c r="F469" s="79" t="s">
        <v>74</v>
      </c>
      <c r="G469" s="168">
        <v>651298329</v>
      </c>
      <c r="H469" s="169">
        <f t="shared" ref="H469" si="971">IFERROR(G469/G476,"-")</f>
        <v>9.8372217123172026E-2</v>
      </c>
      <c r="I469" s="170">
        <v>9844</v>
      </c>
      <c r="J469" s="10">
        <f t="shared" ref="J469" si="972">IFERROR(I469/D466,"-")</f>
        <v>0.21776833908503673</v>
      </c>
      <c r="K469" s="46">
        <f t="shared" si="942"/>
        <v>66161.959467696055</v>
      </c>
      <c r="L469" s="17"/>
      <c r="N469" s="240"/>
      <c r="O469" s="240"/>
      <c r="P469" s="238"/>
      <c r="Q469" s="112" t="s">
        <v>73</v>
      </c>
      <c r="R469" s="61" t="s">
        <v>74</v>
      </c>
      <c r="S469" s="67">
        <v>656430967</v>
      </c>
      <c r="T469" s="12">
        <v>0.10833266366171898</v>
      </c>
      <c r="U469" s="44">
        <v>9179</v>
      </c>
      <c r="V469" s="12">
        <v>0.21138567118808005</v>
      </c>
      <c r="W469" s="44">
        <v>71514.431528488945</v>
      </c>
      <c r="X469" s="17"/>
    </row>
    <row r="470" spans="2:24" ht="13.5" customHeight="1">
      <c r="B470" s="240"/>
      <c r="C470" s="240"/>
      <c r="D470" s="238"/>
      <c r="E470" s="113" t="s">
        <v>75</v>
      </c>
      <c r="F470" s="79" t="s">
        <v>76</v>
      </c>
      <c r="G470" s="168">
        <v>74952967</v>
      </c>
      <c r="H470" s="169">
        <f t="shared" ref="H470" si="973">IFERROR(G470/G476,"-")</f>
        <v>1.132090965912788E-2</v>
      </c>
      <c r="I470" s="170">
        <v>335</v>
      </c>
      <c r="J470" s="10">
        <f t="shared" ref="J470" si="974">IFERROR(I470/D466,"-")</f>
        <v>7.4108485974692506E-3</v>
      </c>
      <c r="K470" s="46">
        <f t="shared" si="942"/>
        <v>223740.2</v>
      </c>
      <c r="L470" s="17"/>
      <c r="N470" s="240"/>
      <c r="O470" s="240"/>
      <c r="P470" s="238"/>
      <c r="Q470" s="112" t="s">
        <v>75</v>
      </c>
      <c r="R470" s="61" t="s">
        <v>76</v>
      </c>
      <c r="S470" s="67">
        <v>42900255</v>
      </c>
      <c r="T470" s="12">
        <v>7.0799507176768795E-3</v>
      </c>
      <c r="U470" s="44">
        <v>337</v>
      </c>
      <c r="V470" s="12">
        <v>7.7608640582179948E-3</v>
      </c>
      <c r="W470" s="44">
        <v>127300.45994065281</v>
      </c>
      <c r="X470" s="17"/>
    </row>
    <row r="471" spans="2:24" ht="13.5" customHeight="1">
      <c r="B471" s="240"/>
      <c r="C471" s="240"/>
      <c r="D471" s="238"/>
      <c r="E471" s="113" t="s">
        <v>77</v>
      </c>
      <c r="F471" s="79" t="s">
        <v>78</v>
      </c>
      <c r="G471" s="168">
        <v>306370477</v>
      </c>
      <c r="H471" s="169">
        <f t="shared" ref="H471" si="975">IFERROR(G471/G476,"-")</f>
        <v>4.6274252123213691E-2</v>
      </c>
      <c r="I471" s="170">
        <v>1188</v>
      </c>
      <c r="J471" s="10">
        <f t="shared" ref="J471" si="976">IFERROR(I471/D466,"-")</f>
        <v>2.6280860100876029E-2</v>
      </c>
      <c r="K471" s="46">
        <f t="shared" si="942"/>
        <v>257887.6069023569</v>
      </c>
      <c r="L471" s="17"/>
      <c r="N471" s="240"/>
      <c r="O471" s="240"/>
      <c r="P471" s="238"/>
      <c r="Q471" s="112" t="s">
        <v>77</v>
      </c>
      <c r="R471" s="61" t="s">
        <v>78</v>
      </c>
      <c r="S471" s="67">
        <v>332339263</v>
      </c>
      <c r="T471" s="12">
        <v>5.4846890853890155E-2</v>
      </c>
      <c r="U471" s="44">
        <v>1281</v>
      </c>
      <c r="V471" s="12">
        <v>2.9500495129309353E-2</v>
      </c>
      <c r="W471" s="44">
        <v>259437.3637782982</v>
      </c>
      <c r="X471" s="17"/>
    </row>
    <row r="472" spans="2:24" ht="13.5" customHeight="1">
      <c r="B472" s="240"/>
      <c r="C472" s="240"/>
      <c r="D472" s="238"/>
      <c r="E472" s="113" t="s">
        <v>79</v>
      </c>
      <c r="F472" s="79" t="s">
        <v>80</v>
      </c>
      <c r="G472" s="168">
        <v>1121287306</v>
      </c>
      <c r="H472" s="169">
        <f t="shared" ref="H472" si="977">IFERROR(G472/G476,"-")</f>
        <v>0.16935943700738196</v>
      </c>
      <c r="I472" s="170">
        <v>8381</v>
      </c>
      <c r="J472" s="10">
        <f t="shared" ref="J472" si="978">IFERROR(I472/D466,"-")</f>
        <v>0.18540394655340237</v>
      </c>
      <c r="K472" s="46">
        <f t="shared" si="942"/>
        <v>133789.20248180407</v>
      </c>
      <c r="L472" s="17"/>
      <c r="N472" s="240"/>
      <c r="O472" s="240"/>
      <c r="P472" s="238"/>
      <c r="Q472" s="112" t="s">
        <v>79</v>
      </c>
      <c r="R472" s="61" t="s">
        <v>80</v>
      </c>
      <c r="S472" s="67">
        <v>861119642</v>
      </c>
      <c r="T472" s="12">
        <v>0.14211301605045373</v>
      </c>
      <c r="U472" s="44">
        <v>8180</v>
      </c>
      <c r="V472" s="12">
        <v>0.18837943025585518</v>
      </c>
      <c r="W472" s="44">
        <v>105271.34987775062</v>
      </c>
      <c r="X472" s="17"/>
    </row>
    <row r="473" spans="2:24" ht="13.5" customHeight="1">
      <c r="B473" s="240"/>
      <c r="C473" s="240"/>
      <c r="D473" s="238"/>
      <c r="E473" s="113" t="s">
        <v>81</v>
      </c>
      <c r="F473" s="79" t="s">
        <v>82</v>
      </c>
      <c r="G473" s="168">
        <v>944165</v>
      </c>
      <c r="H473" s="169">
        <f t="shared" ref="H473" si="979">IFERROR(G473/G476,"-")</f>
        <v>1.4260685195171093E-4</v>
      </c>
      <c r="I473" s="170">
        <v>97</v>
      </c>
      <c r="J473" s="10">
        <f t="shared" ref="J473" si="980">IFERROR(I473/D466,"-")</f>
        <v>2.1458278028493052E-3</v>
      </c>
      <c r="K473" s="46">
        <f t="shared" si="942"/>
        <v>9733.6597938144332</v>
      </c>
      <c r="L473" s="17"/>
      <c r="N473" s="240"/>
      <c r="O473" s="240"/>
      <c r="P473" s="238"/>
      <c r="Q473" s="112" t="s">
        <v>81</v>
      </c>
      <c r="R473" s="61" t="s">
        <v>82</v>
      </c>
      <c r="S473" s="67">
        <v>1606639</v>
      </c>
      <c r="T473" s="12">
        <v>2.6514818947108042E-4</v>
      </c>
      <c r="U473" s="44">
        <v>109</v>
      </c>
      <c r="V473" s="12">
        <v>2.510190452064574E-3</v>
      </c>
      <c r="W473" s="44">
        <v>14739.80733944954</v>
      </c>
      <c r="X473" s="17"/>
    </row>
    <row r="474" spans="2:24" ht="13.5" customHeight="1">
      <c r="B474" s="240"/>
      <c r="C474" s="240"/>
      <c r="D474" s="238"/>
      <c r="E474" s="113" t="s">
        <v>83</v>
      </c>
      <c r="F474" s="79" t="s">
        <v>84</v>
      </c>
      <c r="G474" s="168">
        <v>124374192</v>
      </c>
      <c r="H474" s="169">
        <f t="shared" ref="H474" si="981">IFERROR(G474/G476,"-")</f>
        <v>1.8785500399991176E-2</v>
      </c>
      <c r="I474" s="170">
        <v>4870</v>
      </c>
      <c r="J474" s="10">
        <f t="shared" ref="J474" si="982">IFERROR(I474/D466,"-")</f>
        <v>0.10773382886470224</v>
      </c>
      <c r="K474" s="46">
        <f t="shared" si="942"/>
        <v>25538.848459958932</v>
      </c>
      <c r="L474" s="17"/>
      <c r="N474" s="240"/>
      <c r="O474" s="240"/>
      <c r="P474" s="238"/>
      <c r="Q474" s="112" t="s">
        <v>83</v>
      </c>
      <c r="R474" s="61" t="s">
        <v>84</v>
      </c>
      <c r="S474" s="67">
        <v>149544310</v>
      </c>
      <c r="T474" s="12">
        <v>2.4679721482051654E-2</v>
      </c>
      <c r="U474" s="44">
        <v>4735</v>
      </c>
      <c r="V474" s="12">
        <v>0.10904359440849319</v>
      </c>
      <c r="W474" s="44">
        <v>31582.74762407603</v>
      </c>
      <c r="X474" s="17"/>
    </row>
    <row r="475" spans="2:24" ht="13.5" customHeight="1">
      <c r="B475" s="240"/>
      <c r="C475" s="240"/>
      <c r="D475" s="238"/>
      <c r="E475" s="114" t="s">
        <v>85</v>
      </c>
      <c r="F475" s="80" t="s">
        <v>86</v>
      </c>
      <c r="G475" s="171">
        <v>1447867016</v>
      </c>
      <c r="H475" s="172">
        <f t="shared" ref="H475" si="983">IFERROR(G475/G476,"-")</f>
        <v>0.21868609532918237</v>
      </c>
      <c r="I475" s="173">
        <v>4179</v>
      </c>
      <c r="J475" s="11">
        <f t="shared" ref="J475" si="984">IFERROR(I475/D466,"-")</f>
        <v>9.2447571011414917E-2</v>
      </c>
      <c r="K475" s="47">
        <f t="shared" si="942"/>
        <v>346462.55467815266</v>
      </c>
      <c r="L475" s="17"/>
      <c r="N475" s="240"/>
      <c r="O475" s="240"/>
      <c r="P475" s="238"/>
      <c r="Q475" s="112" t="s">
        <v>85</v>
      </c>
      <c r="R475" s="61" t="s">
        <v>86</v>
      </c>
      <c r="S475" s="67">
        <v>1400433311</v>
      </c>
      <c r="T475" s="12">
        <v>0.2311174799607382</v>
      </c>
      <c r="U475" s="44">
        <v>3863</v>
      </c>
      <c r="V475" s="12">
        <v>8.89620707919766E-2</v>
      </c>
      <c r="W475" s="44">
        <v>362524.80222624901</v>
      </c>
      <c r="X475" s="17"/>
    </row>
    <row r="476" spans="2:24" ht="13.5" customHeight="1">
      <c r="B476" s="201"/>
      <c r="C476" s="201"/>
      <c r="D476" s="239"/>
      <c r="E476" s="115" t="s">
        <v>115</v>
      </c>
      <c r="F476" s="116"/>
      <c r="G476" s="174">
        <f>SUM(G466:G475)</f>
        <v>6620754803</v>
      </c>
      <c r="H476" s="175" t="s">
        <v>131</v>
      </c>
      <c r="I476" s="176">
        <v>36182</v>
      </c>
      <c r="J476" s="12">
        <f t="shared" ref="J476" si="985">IFERROR(I476/D466,"-")</f>
        <v>0.80041589239890276</v>
      </c>
      <c r="K476" s="48">
        <f t="shared" si="942"/>
        <v>182984.76598861313</v>
      </c>
      <c r="L476" s="17"/>
      <c r="N476" s="201"/>
      <c r="O476" s="201"/>
      <c r="P476" s="239"/>
      <c r="Q476" s="117" t="s">
        <v>115</v>
      </c>
      <c r="R476" s="117"/>
      <c r="S476" s="67">
        <v>6059400229</v>
      </c>
      <c r="T476" s="12" t="s">
        <v>131</v>
      </c>
      <c r="U476" s="44">
        <v>34721</v>
      </c>
      <c r="V476" s="12">
        <v>0.79959929069847779</v>
      </c>
      <c r="W476" s="44">
        <v>174516.86958900953</v>
      </c>
      <c r="X476" s="17"/>
    </row>
    <row r="477" spans="2:24" ht="13.5" customHeight="1">
      <c r="B477" s="200">
        <v>44</v>
      </c>
      <c r="C477" s="200" t="s">
        <v>18</v>
      </c>
      <c r="D477" s="237">
        <f>VLOOKUP(C477,市区町村別_生活習慣病の状況!$C$5:$D$78,2,FALSE)</f>
        <v>47986</v>
      </c>
      <c r="E477" s="111" t="s">
        <v>67</v>
      </c>
      <c r="F477" s="77" t="s">
        <v>68</v>
      </c>
      <c r="G477" s="165">
        <v>1367046176</v>
      </c>
      <c r="H477" s="166">
        <f t="shared" ref="H477" si="986">IFERROR(G477/G487,"-")</f>
        <v>0.18454710237968333</v>
      </c>
      <c r="I477" s="167">
        <v>25803</v>
      </c>
      <c r="J477" s="9">
        <f t="shared" ref="J477" si="987">IFERROR(I477/D477,"-")</f>
        <v>0.53771933480598511</v>
      </c>
      <c r="K477" s="45">
        <f t="shared" si="942"/>
        <v>52980.125411773828</v>
      </c>
      <c r="L477" s="17"/>
      <c r="N477" s="200">
        <v>44</v>
      </c>
      <c r="O477" s="200" t="s">
        <v>18</v>
      </c>
      <c r="P477" s="237">
        <v>46653</v>
      </c>
      <c r="Q477" s="112" t="s">
        <v>67</v>
      </c>
      <c r="R477" s="61" t="s">
        <v>68</v>
      </c>
      <c r="S477" s="67">
        <v>1302505404</v>
      </c>
      <c r="T477" s="12">
        <v>0.19209538138632962</v>
      </c>
      <c r="U477" s="44">
        <v>24385</v>
      </c>
      <c r="V477" s="12">
        <v>0.52268878743060465</v>
      </c>
      <c r="W477" s="44">
        <v>53414.205618207918</v>
      </c>
      <c r="X477" s="17"/>
    </row>
    <row r="478" spans="2:24" ht="13.5" customHeight="1">
      <c r="B478" s="240"/>
      <c r="C478" s="240"/>
      <c r="D478" s="238"/>
      <c r="E478" s="113" t="s">
        <v>69</v>
      </c>
      <c r="F478" s="78" t="s">
        <v>70</v>
      </c>
      <c r="G478" s="168">
        <v>582979608</v>
      </c>
      <c r="H478" s="169">
        <f t="shared" ref="H478" si="988">IFERROR(G478/G487,"-")</f>
        <v>7.8700485244504029E-2</v>
      </c>
      <c r="I478" s="170">
        <v>20285</v>
      </c>
      <c r="J478" s="10">
        <f t="shared" ref="J478" si="989">IFERROR(I478/D477,"-")</f>
        <v>0.42272746217646812</v>
      </c>
      <c r="K478" s="46">
        <f t="shared" si="942"/>
        <v>28739.44333251171</v>
      </c>
      <c r="L478" s="17"/>
      <c r="N478" s="240"/>
      <c r="O478" s="240"/>
      <c r="P478" s="238"/>
      <c r="Q478" s="112" t="s">
        <v>69</v>
      </c>
      <c r="R478" s="61" t="s">
        <v>70</v>
      </c>
      <c r="S478" s="67">
        <v>522768726</v>
      </c>
      <c r="T478" s="12">
        <v>7.7098688028027287E-2</v>
      </c>
      <c r="U478" s="44">
        <v>18682</v>
      </c>
      <c r="V478" s="12">
        <v>0.40044584485456453</v>
      </c>
      <c r="W478" s="44">
        <v>27982.481854191199</v>
      </c>
      <c r="X478" s="17"/>
    </row>
    <row r="479" spans="2:24" ht="13.5" customHeight="1">
      <c r="B479" s="240"/>
      <c r="C479" s="240"/>
      <c r="D479" s="238"/>
      <c r="E479" s="113" t="s">
        <v>71</v>
      </c>
      <c r="F479" s="79" t="s">
        <v>72</v>
      </c>
      <c r="G479" s="168">
        <v>1186339317</v>
      </c>
      <c r="H479" s="169">
        <f t="shared" ref="H479" si="990">IFERROR(G479/G487,"-")</f>
        <v>0.16015222253285658</v>
      </c>
      <c r="I479" s="170">
        <v>31103</v>
      </c>
      <c r="J479" s="10">
        <f t="shared" ref="J479" si="991">IFERROR(I479/D477,"-")</f>
        <v>0.64816821572958783</v>
      </c>
      <c r="K479" s="46">
        <f t="shared" si="942"/>
        <v>38142.27942642189</v>
      </c>
      <c r="L479" s="17"/>
      <c r="N479" s="240"/>
      <c r="O479" s="240"/>
      <c r="P479" s="238"/>
      <c r="Q479" s="112" t="s">
        <v>71</v>
      </c>
      <c r="R479" s="61" t="s">
        <v>72</v>
      </c>
      <c r="S479" s="67">
        <v>973005872</v>
      </c>
      <c r="T479" s="12">
        <v>0.14350031370232857</v>
      </c>
      <c r="U479" s="44">
        <v>30185</v>
      </c>
      <c r="V479" s="12">
        <v>0.6470109103380276</v>
      </c>
      <c r="W479" s="44">
        <v>32234.748119927117</v>
      </c>
      <c r="X479" s="17"/>
    </row>
    <row r="480" spans="2:24" ht="13.5" customHeight="1">
      <c r="B480" s="240"/>
      <c r="C480" s="240"/>
      <c r="D480" s="238"/>
      <c r="E480" s="113" t="s">
        <v>73</v>
      </c>
      <c r="F480" s="79" t="s">
        <v>74</v>
      </c>
      <c r="G480" s="168">
        <v>817940266</v>
      </c>
      <c r="H480" s="169">
        <f t="shared" ref="H480" si="992">IFERROR(G480/G487,"-")</f>
        <v>0.11041946399473153</v>
      </c>
      <c r="I480" s="170">
        <v>11650</v>
      </c>
      <c r="J480" s="10">
        <f t="shared" ref="J480" si="993">IFERROR(I480/D477,"-")</f>
        <v>0.24277914391697578</v>
      </c>
      <c r="K480" s="46">
        <f t="shared" si="942"/>
        <v>70209.464892703865</v>
      </c>
      <c r="L480" s="17"/>
      <c r="N480" s="240"/>
      <c r="O480" s="240"/>
      <c r="P480" s="238"/>
      <c r="Q480" s="112" t="s">
        <v>73</v>
      </c>
      <c r="R480" s="61" t="s">
        <v>74</v>
      </c>
      <c r="S480" s="67">
        <v>823629959</v>
      </c>
      <c r="T480" s="12">
        <v>0.12147013794294555</v>
      </c>
      <c r="U480" s="44">
        <v>10825</v>
      </c>
      <c r="V480" s="12">
        <v>0.23203223801256082</v>
      </c>
      <c r="W480" s="44">
        <v>76085.908452655887</v>
      </c>
      <c r="X480" s="17"/>
    </row>
    <row r="481" spans="2:24" ht="13.5" customHeight="1">
      <c r="B481" s="240"/>
      <c r="C481" s="240"/>
      <c r="D481" s="238"/>
      <c r="E481" s="113" t="s">
        <v>75</v>
      </c>
      <c r="F481" s="79" t="s">
        <v>76</v>
      </c>
      <c r="G481" s="168">
        <v>100538653</v>
      </c>
      <c r="H481" s="169">
        <f t="shared" ref="H481" si="994">IFERROR(G481/G487,"-")</f>
        <v>1.3572414314925422E-2</v>
      </c>
      <c r="I481" s="170">
        <v>204</v>
      </c>
      <c r="J481" s="10">
        <f t="shared" ref="J481" si="995">IFERROR(I481/D477,"-")</f>
        <v>4.2512399449839535E-3</v>
      </c>
      <c r="K481" s="46">
        <f t="shared" si="942"/>
        <v>492836.53431372548</v>
      </c>
      <c r="L481" s="17"/>
      <c r="N481" s="240"/>
      <c r="O481" s="240"/>
      <c r="P481" s="238"/>
      <c r="Q481" s="112" t="s">
        <v>75</v>
      </c>
      <c r="R481" s="61" t="s">
        <v>76</v>
      </c>
      <c r="S481" s="67">
        <v>78070820</v>
      </c>
      <c r="T481" s="12">
        <v>1.151399748284153E-2</v>
      </c>
      <c r="U481" s="44">
        <v>181</v>
      </c>
      <c r="V481" s="12">
        <v>3.8797076286626797E-3</v>
      </c>
      <c r="W481" s="44">
        <v>431330.49723756907</v>
      </c>
      <c r="X481" s="17"/>
    </row>
    <row r="482" spans="2:24" ht="13.5" customHeight="1">
      <c r="B482" s="240"/>
      <c r="C482" s="240"/>
      <c r="D482" s="238"/>
      <c r="E482" s="113" t="s">
        <v>77</v>
      </c>
      <c r="F482" s="79" t="s">
        <v>78</v>
      </c>
      <c r="G482" s="168">
        <v>287571030</v>
      </c>
      <c r="H482" s="169">
        <f t="shared" ref="H482" si="996">IFERROR(G482/G487,"-")</f>
        <v>3.8821219975265116E-2</v>
      </c>
      <c r="I482" s="170">
        <v>1894</v>
      </c>
      <c r="J482" s="10">
        <f t="shared" ref="J482" si="997">IFERROR(I482/D477,"-")</f>
        <v>3.9469845371566704E-2</v>
      </c>
      <c r="K482" s="46">
        <f t="shared" si="942"/>
        <v>151832.64519535375</v>
      </c>
      <c r="L482" s="17"/>
      <c r="N482" s="240"/>
      <c r="O482" s="240"/>
      <c r="P482" s="238"/>
      <c r="Q482" s="112" t="s">
        <v>77</v>
      </c>
      <c r="R482" s="61" t="s">
        <v>78</v>
      </c>
      <c r="S482" s="67">
        <v>228353948</v>
      </c>
      <c r="T482" s="12">
        <v>3.3677970622941138E-2</v>
      </c>
      <c r="U482" s="44">
        <v>1853</v>
      </c>
      <c r="V482" s="12">
        <v>3.9718774784043898E-2</v>
      </c>
      <c r="W482" s="44">
        <v>123234.72638963842</v>
      </c>
      <c r="X482" s="17"/>
    </row>
    <row r="483" spans="2:24" ht="13.5" customHeight="1">
      <c r="B483" s="240"/>
      <c r="C483" s="240"/>
      <c r="D483" s="238"/>
      <c r="E483" s="113" t="s">
        <v>79</v>
      </c>
      <c r="F483" s="79" t="s">
        <v>80</v>
      </c>
      <c r="G483" s="168">
        <v>939895278</v>
      </c>
      <c r="H483" s="169">
        <f t="shared" ref="H483" si="998">IFERROR(G483/G487,"-")</f>
        <v>0.12688302205180738</v>
      </c>
      <c r="I483" s="170">
        <v>7361</v>
      </c>
      <c r="J483" s="10">
        <f t="shared" ref="J483" si="999">IFERROR(I483/D477,"-")</f>
        <v>0.15339890801483766</v>
      </c>
      <c r="K483" s="46">
        <f t="shared" si="942"/>
        <v>127685.81415568537</v>
      </c>
      <c r="L483" s="17"/>
      <c r="N483" s="240"/>
      <c r="O483" s="240"/>
      <c r="P483" s="238"/>
      <c r="Q483" s="112" t="s">
        <v>79</v>
      </c>
      <c r="R483" s="61" t="s">
        <v>80</v>
      </c>
      <c r="S483" s="67">
        <v>892494386</v>
      </c>
      <c r="T483" s="12">
        <v>0.13162636326676466</v>
      </c>
      <c r="U483" s="44">
        <v>7271</v>
      </c>
      <c r="V483" s="12">
        <v>0.1558527854585986</v>
      </c>
      <c r="W483" s="44">
        <v>122747.13051849815</v>
      </c>
      <c r="X483" s="17"/>
    </row>
    <row r="484" spans="2:24" ht="13.5" customHeight="1">
      <c r="B484" s="240"/>
      <c r="C484" s="240"/>
      <c r="D484" s="238"/>
      <c r="E484" s="113" t="s">
        <v>81</v>
      </c>
      <c r="F484" s="79" t="s">
        <v>82</v>
      </c>
      <c r="G484" s="168">
        <v>1765611</v>
      </c>
      <c r="H484" s="169">
        <f t="shared" ref="H484" si="1000">IFERROR(G484/G487,"-")</f>
        <v>2.3835214910816228E-4</v>
      </c>
      <c r="I484" s="170">
        <v>183</v>
      </c>
      <c r="J484" s="10">
        <f t="shared" ref="J484" si="1001">IFERROR(I484/D477,"-")</f>
        <v>3.8136123035885467E-3</v>
      </c>
      <c r="K484" s="46">
        <f t="shared" si="942"/>
        <v>9648.1475409836057</v>
      </c>
      <c r="L484" s="17"/>
      <c r="N484" s="240"/>
      <c r="O484" s="240"/>
      <c r="P484" s="238"/>
      <c r="Q484" s="112" t="s">
        <v>81</v>
      </c>
      <c r="R484" s="61" t="s">
        <v>82</v>
      </c>
      <c r="S484" s="67">
        <v>1319779</v>
      </c>
      <c r="T484" s="12">
        <v>1.9464291631504717E-4</v>
      </c>
      <c r="U484" s="44">
        <v>150</v>
      </c>
      <c r="V484" s="12">
        <v>3.2152273165712815E-3</v>
      </c>
      <c r="W484" s="44">
        <v>8798.5266666666666</v>
      </c>
      <c r="X484" s="17"/>
    </row>
    <row r="485" spans="2:24" ht="13.5" customHeight="1">
      <c r="B485" s="240"/>
      <c r="C485" s="240"/>
      <c r="D485" s="238"/>
      <c r="E485" s="113" t="s">
        <v>83</v>
      </c>
      <c r="F485" s="79" t="s">
        <v>84</v>
      </c>
      <c r="G485" s="168">
        <v>243220999</v>
      </c>
      <c r="H485" s="169">
        <f t="shared" ref="H485" si="1002">IFERROR(G485/G487,"-")</f>
        <v>3.283409982146928E-2</v>
      </c>
      <c r="I485" s="170">
        <v>5800</v>
      </c>
      <c r="J485" s="10">
        <f t="shared" ref="J485" si="1003">IFERROR(I485/D477,"-")</f>
        <v>0.1208685866711124</v>
      </c>
      <c r="K485" s="46">
        <f t="shared" si="942"/>
        <v>41934.654999999999</v>
      </c>
      <c r="L485" s="17"/>
      <c r="N485" s="240"/>
      <c r="O485" s="240"/>
      <c r="P485" s="238"/>
      <c r="Q485" s="112" t="s">
        <v>83</v>
      </c>
      <c r="R485" s="61" t="s">
        <v>84</v>
      </c>
      <c r="S485" s="67">
        <v>178819537</v>
      </c>
      <c r="T485" s="12">
        <v>2.6372564024572661E-2</v>
      </c>
      <c r="U485" s="44">
        <v>5728</v>
      </c>
      <c r="V485" s="12">
        <v>0.12277881379546868</v>
      </c>
      <c r="W485" s="44">
        <v>31218.494587988826</v>
      </c>
      <c r="X485" s="17"/>
    </row>
    <row r="486" spans="2:24" ht="13.5" customHeight="1">
      <c r="B486" s="240"/>
      <c r="C486" s="240"/>
      <c r="D486" s="238"/>
      <c r="E486" s="114" t="s">
        <v>85</v>
      </c>
      <c r="F486" s="80" t="s">
        <v>86</v>
      </c>
      <c r="G486" s="171">
        <v>1880276296</v>
      </c>
      <c r="H486" s="172">
        <f t="shared" ref="H486" si="1004">IFERROR(G486/G487,"-")</f>
        <v>0.2538316175356492</v>
      </c>
      <c r="I486" s="173">
        <v>4509</v>
      </c>
      <c r="J486" s="11">
        <f t="shared" ref="J486" si="1005">IFERROR(I486/D477,"-")</f>
        <v>9.3964906431042383E-2</v>
      </c>
      <c r="K486" s="47">
        <f t="shared" si="942"/>
        <v>417005.16655577731</v>
      </c>
      <c r="L486" s="17"/>
      <c r="N486" s="240"/>
      <c r="O486" s="240"/>
      <c r="P486" s="238"/>
      <c r="Q486" s="112" t="s">
        <v>85</v>
      </c>
      <c r="R486" s="61" t="s">
        <v>86</v>
      </c>
      <c r="S486" s="67">
        <v>1779545471</v>
      </c>
      <c r="T486" s="12">
        <v>0.26244994062693389</v>
      </c>
      <c r="U486" s="44">
        <v>4154</v>
      </c>
      <c r="V486" s="12">
        <v>8.9040361820247355E-2</v>
      </c>
      <c r="W486" s="44">
        <v>428393.22845450166</v>
      </c>
      <c r="X486" s="17"/>
    </row>
    <row r="487" spans="2:24" ht="13.5" customHeight="1">
      <c r="B487" s="201"/>
      <c r="C487" s="201"/>
      <c r="D487" s="239"/>
      <c r="E487" s="115" t="s">
        <v>115</v>
      </c>
      <c r="F487" s="116"/>
      <c r="G487" s="174">
        <f>SUM(G477:G486)</f>
        <v>7407573234</v>
      </c>
      <c r="H487" s="175" t="s">
        <v>131</v>
      </c>
      <c r="I487" s="176">
        <v>39005</v>
      </c>
      <c r="J487" s="12">
        <f t="shared" ref="J487" si="1006">IFERROR(I487/D477,"-")</f>
        <v>0.81284124536323099</v>
      </c>
      <c r="K487" s="48">
        <f t="shared" si="942"/>
        <v>189913.42735546725</v>
      </c>
      <c r="L487" s="17"/>
      <c r="N487" s="201"/>
      <c r="O487" s="201"/>
      <c r="P487" s="239"/>
      <c r="Q487" s="117" t="s">
        <v>115</v>
      </c>
      <c r="R487" s="117"/>
      <c r="S487" s="67">
        <v>6780513902</v>
      </c>
      <c r="T487" s="12" t="s">
        <v>131</v>
      </c>
      <c r="U487" s="44">
        <v>37837</v>
      </c>
      <c r="V487" s="12">
        <v>0.81103037318071725</v>
      </c>
      <c r="W487" s="44">
        <v>179203.26405370404</v>
      </c>
      <c r="X487" s="17"/>
    </row>
    <row r="488" spans="2:24" ht="13.5" customHeight="1">
      <c r="B488" s="200">
        <v>45</v>
      </c>
      <c r="C488" s="200" t="s">
        <v>41</v>
      </c>
      <c r="D488" s="237">
        <f>VLOOKUP(C488,市区町村別_生活習慣病の状況!$C$5:$D$78,2,FALSE)</f>
        <v>16826</v>
      </c>
      <c r="E488" s="111" t="s">
        <v>67</v>
      </c>
      <c r="F488" s="77" t="s">
        <v>68</v>
      </c>
      <c r="G488" s="165">
        <v>483372185</v>
      </c>
      <c r="H488" s="166">
        <f t="shared" ref="H488" si="1007">IFERROR(G488/G498,"-")</f>
        <v>0.17855888485050625</v>
      </c>
      <c r="I488" s="167">
        <v>9287</v>
      </c>
      <c r="J488" s="9">
        <f t="shared" ref="J488" si="1008">IFERROR(I488/D488,"-")</f>
        <v>0.55194342089623205</v>
      </c>
      <c r="K488" s="45">
        <f t="shared" si="942"/>
        <v>52048.259394853019</v>
      </c>
      <c r="L488" s="17"/>
      <c r="N488" s="200">
        <v>45</v>
      </c>
      <c r="O488" s="200" t="s">
        <v>41</v>
      </c>
      <c r="P488" s="237">
        <v>16304</v>
      </c>
      <c r="Q488" s="112" t="s">
        <v>67</v>
      </c>
      <c r="R488" s="61" t="s">
        <v>68</v>
      </c>
      <c r="S488" s="67">
        <v>459407612</v>
      </c>
      <c r="T488" s="12">
        <v>0.17648100678740891</v>
      </c>
      <c r="U488" s="44">
        <v>8557</v>
      </c>
      <c r="V488" s="12">
        <v>0.52484052993130526</v>
      </c>
      <c r="W488" s="44">
        <v>53687.92941451443</v>
      </c>
      <c r="X488" s="17"/>
    </row>
    <row r="489" spans="2:24" ht="13.5" customHeight="1">
      <c r="B489" s="240"/>
      <c r="C489" s="240"/>
      <c r="D489" s="238"/>
      <c r="E489" s="113" t="s">
        <v>69</v>
      </c>
      <c r="F489" s="78" t="s">
        <v>70</v>
      </c>
      <c r="G489" s="168">
        <v>222320173</v>
      </c>
      <c r="H489" s="169">
        <f t="shared" ref="H489" si="1009">IFERROR(G489/G498,"-")</f>
        <v>8.2125623696472375E-2</v>
      </c>
      <c r="I489" s="170">
        <v>8001</v>
      </c>
      <c r="J489" s="10">
        <f t="shared" ref="J489" si="1010">IFERROR(I489/D488,"-")</f>
        <v>0.47551408534411033</v>
      </c>
      <c r="K489" s="46">
        <f t="shared" si="942"/>
        <v>27786.548306461693</v>
      </c>
      <c r="L489" s="17"/>
      <c r="N489" s="240"/>
      <c r="O489" s="240"/>
      <c r="P489" s="238"/>
      <c r="Q489" s="112" t="s">
        <v>69</v>
      </c>
      <c r="R489" s="61" t="s">
        <v>70</v>
      </c>
      <c r="S489" s="67">
        <v>193325330</v>
      </c>
      <c r="T489" s="12">
        <v>7.4265745679259809E-2</v>
      </c>
      <c r="U489" s="44">
        <v>7260</v>
      </c>
      <c r="V489" s="12">
        <v>0.44528949950932284</v>
      </c>
      <c r="W489" s="44">
        <v>26628.833333333332</v>
      </c>
      <c r="X489" s="17"/>
    </row>
    <row r="490" spans="2:24" ht="13.5" customHeight="1">
      <c r="B490" s="240"/>
      <c r="C490" s="240"/>
      <c r="D490" s="238"/>
      <c r="E490" s="113" t="s">
        <v>71</v>
      </c>
      <c r="F490" s="79" t="s">
        <v>72</v>
      </c>
      <c r="G490" s="168">
        <v>435931106</v>
      </c>
      <c r="H490" s="169">
        <f t="shared" ref="H490" si="1011">IFERROR(G490/G498,"-")</f>
        <v>0.16103403252094003</v>
      </c>
      <c r="I490" s="170">
        <v>11300</v>
      </c>
      <c r="J490" s="10">
        <f t="shared" ref="J490" si="1012">IFERROR(I490/D488,"-")</f>
        <v>0.67157969808629503</v>
      </c>
      <c r="K490" s="46">
        <f t="shared" si="942"/>
        <v>38577.973982300886</v>
      </c>
      <c r="L490" s="17"/>
      <c r="N490" s="240"/>
      <c r="O490" s="240"/>
      <c r="P490" s="238"/>
      <c r="Q490" s="112" t="s">
        <v>71</v>
      </c>
      <c r="R490" s="61" t="s">
        <v>72</v>
      </c>
      <c r="S490" s="67">
        <v>347964194</v>
      </c>
      <c r="T490" s="12">
        <v>0.13367012143257492</v>
      </c>
      <c r="U490" s="44">
        <v>10866</v>
      </c>
      <c r="V490" s="12">
        <v>0.66646221786064774</v>
      </c>
      <c r="W490" s="44">
        <v>32023.20946070311</v>
      </c>
      <c r="X490" s="17"/>
    </row>
    <row r="491" spans="2:24" ht="13.5" customHeight="1">
      <c r="B491" s="240"/>
      <c r="C491" s="240"/>
      <c r="D491" s="238"/>
      <c r="E491" s="113" t="s">
        <v>73</v>
      </c>
      <c r="F491" s="79" t="s">
        <v>74</v>
      </c>
      <c r="G491" s="168">
        <v>239479963</v>
      </c>
      <c r="H491" s="169">
        <f t="shared" ref="H491" si="1013">IFERROR(G491/G498,"-")</f>
        <v>8.8464492712423029E-2</v>
      </c>
      <c r="I491" s="170">
        <v>4415</v>
      </c>
      <c r="J491" s="10">
        <f t="shared" ref="J491" si="1014">IFERROR(I491/D488,"-")</f>
        <v>0.26239153690716749</v>
      </c>
      <c r="K491" s="46">
        <f t="shared" si="942"/>
        <v>54242.347225368067</v>
      </c>
      <c r="L491" s="17"/>
      <c r="N491" s="240"/>
      <c r="O491" s="240"/>
      <c r="P491" s="238"/>
      <c r="Q491" s="112" t="s">
        <v>73</v>
      </c>
      <c r="R491" s="61" t="s">
        <v>74</v>
      </c>
      <c r="S491" s="67">
        <v>248523136</v>
      </c>
      <c r="T491" s="12">
        <v>9.5469931506585809E-2</v>
      </c>
      <c r="U491" s="44">
        <v>4224</v>
      </c>
      <c r="V491" s="12">
        <v>0.2590775269872424</v>
      </c>
      <c r="W491" s="44">
        <v>58835.969696969696</v>
      </c>
      <c r="X491" s="17"/>
    </row>
    <row r="492" spans="2:24" ht="13.5" customHeight="1">
      <c r="B492" s="240"/>
      <c r="C492" s="240"/>
      <c r="D492" s="238"/>
      <c r="E492" s="113" t="s">
        <v>75</v>
      </c>
      <c r="F492" s="79" t="s">
        <v>76</v>
      </c>
      <c r="G492" s="168">
        <v>23282673</v>
      </c>
      <c r="H492" s="169">
        <f t="shared" ref="H492" si="1015">IFERROR(G492/G498,"-")</f>
        <v>8.6006771929150027E-3</v>
      </c>
      <c r="I492" s="170">
        <v>70</v>
      </c>
      <c r="J492" s="10">
        <f t="shared" ref="J492" si="1016">IFERROR(I492/D488,"-")</f>
        <v>4.1602282182336857E-3</v>
      </c>
      <c r="K492" s="46">
        <f t="shared" si="942"/>
        <v>332609.61428571428</v>
      </c>
      <c r="L492" s="17"/>
      <c r="N492" s="240"/>
      <c r="O492" s="240"/>
      <c r="P492" s="238"/>
      <c r="Q492" s="112" t="s">
        <v>75</v>
      </c>
      <c r="R492" s="61" t="s">
        <v>76</v>
      </c>
      <c r="S492" s="67">
        <v>25923237</v>
      </c>
      <c r="T492" s="12">
        <v>9.9583873785456783E-3</v>
      </c>
      <c r="U492" s="44">
        <v>63</v>
      </c>
      <c r="V492" s="12">
        <v>3.8640824337585868E-3</v>
      </c>
      <c r="W492" s="44">
        <v>411479.95238095237</v>
      </c>
      <c r="X492" s="17"/>
    </row>
    <row r="493" spans="2:24" ht="13.5" customHeight="1">
      <c r="B493" s="240"/>
      <c r="C493" s="240"/>
      <c r="D493" s="238"/>
      <c r="E493" s="113" t="s">
        <v>77</v>
      </c>
      <c r="F493" s="79" t="s">
        <v>78</v>
      </c>
      <c r="G493" s="168">
        <v>129047761</v>
      </c>
      <c r="H493" s="169">
        <f t="shared" ref="H493" si="1017">IFERROR(G493/G498,"-")</f>
        <v>4.7670563205068683E-2</v>
      </c>
      <c r="I493" s="170">
        <v>679</v>
      </c>
      <c r="J493" s="10">
        <f t="shared" ref="J493" si="1018">IFERROR(I493/D488,"-")</f>
        <v>4.0354213716866753E-2</v>
      </c>
      <c r="K493" s="46">
        <f t="shared" si="942"/>
        <v>190055.61266568484</v>
      </c>
      <c r="L493" s="17"/>
      <c r="N493" s="240"/>
      <c r="O493" s="240"/>
      <c r="P493" s="238"/>
      <c r="Q493" s="112" t="s">
        <v>77</v>
      </c>
      <c r="R493" s="61" t="s">
        <v>78</v>
      </c>
      <c r="S493" s="67">
        <v>114363518</v>
      </c>
      <c r="T493" s="12">
        <v>4.3932639053420736E-2</v>
      </c>
      <c r="U493" s="44">
        <v>626</v>
      </c>
      <c r="V493" s="12">
        <v>3.83954857703631E-2</v>
      </c>
      <c r="W493" s="44">
        <v>182689.32587859425</v>
      </c>
      <c r="X493" s="17"/>
    </row>
    <row r="494" spans="2:24" ht="13.5" customHeight="1">
      <c r="B494" s="240"/>
      <c r="C494" s="240"/>
      <c r="D494" s="238"/>
      <c r="E494" s="113" t="s">
        <v>79</v>
      </c>
      <c r="F494" s="79" t="s">
        <v>80</v>
      </c>
      <c r="G494" s="168">
        <v>425006045</v>
      </c>
      <c r="H494" s="169">
        <f t="shared" ref="H494" si="1019">IFERROR(G494/G498,"-")</f>
        <v>0.15699828787195125</v>
      </c>
      <c r="I494" s="170">
        <v>2975</v>
      </c>
      <c r="J494" s="10">
        <f t="shared" ref="J494" si="1020">IFERROR(I494/D488,"-")</f>
        <v>0.17680969927493165</v>
      </c>
      <c r="K494" s="46">
        <f t="shared" si="942"/>
        <v>142859.17478991597</v>
      </c>
      <c r="L494" s="17"/>
      <c r="N494" s="240"/>
      <c r="O494" s="240"/>
      <c r="P494" s="238"/>
      <c r="Q494" s="112" t="s">
        <v>79</v>
      </c>
      <c r="R494" s="61" t="s">
        <v>80</v>
      </c>
      <c r="S494" s="67">
        <v>458711716</v>
      </c>
      <c r="T494" s="12">
        <v>0.17621367898636384</v>
      </c>
      <c r="U494" s="44">
        <v>2870</v>
      </c>
      <c r="V494" s="12">
        <v>0.17603042198233562</v>
      </c>
      <c r="W494" s="44">
        <v>159829.8662020906</v>
      </c>
      <c r="X494" s="17"/>
    </row>
    <row r="495" spans="2:24" ht="13.5" customHeight="1">
      <c r="B495" s="240"/>
      <c r="C495" s="240"/>
      <c r="D495" s="238"/>
      <c r="E495" s="113" t="s">
        <v>81</v>
      </c>
      <c r="F495" s="79" t="s">
        <v>82</v>
      </c>
      <c r="G495" s="168">
        <v>3878775</v>
      </c>
      <c r="H495" s="169">
        <f t="shared" ref="H495" si="1021">IFERROR(G495/G498,"-")</f>
        <v>1.4328291119730492E-3</v>
      </c>
      <c r="I495" s="170">
        <v>37</v>
      </c>
      <c r="J495" s="10">
        <f t="shared" ref="J495" si="1022">IFERROR(I495/D488,"-")</f>
        <v>2.1989777724949482E-3</v>
      </c>
      <c r="K495" s="46">
        <f t="shared" si="942"/>
        <v>104831.75675675676</v>
      </c>
      <c r="L495" s="17"/>
      <c r="N495" s="240"/>
      <c r="O495" s="240"/>
      <c r="P495" s="238"/>
      <c r="Q495" s="112" t="s">
        <v>81</v>
      </c>
      <c r="R495" s="61" t="s">
        <v>82</v>
      </c>
      <c r="S495" s="67">
        <v>1227939</v>
      </c>
      <c r="T495" s="12">
        <v>4.7171162456386139E-4</v>
      </c>
      <c r="U495" s="44">
        <v>22</v>
      </c>
      <c r="V495" s="12">
        <v>1.3493621197252208E-3</v>
      </c>
      <c r="W495" s="44">
        <v>55815.409090909088</v>
      </c>
      <c r="X495" s="17"/>
    </row>
    <row r="496" spans="2:24" ht="13.5" customHeight="1">
      <c r="B496" s="240"/>
      <c r="C496" s="240"/>
      <c r="D496" s="238"/>
      <c r="E496" s="113" t="s">
        <v>83</v>
      </c>
      <c r="F496" s="79" t="s">
        <v>84</v>
      </c>
      <c r="G496" s="168">
        <v>64979289</v>
      </c>
      <c r="H496" s="169">
        <f t="shared" ref="H496" si="1023">IFERROR(G496/G498,"-")</f>
        <v>2.4003510632741039E-2</v>
      </c>
      <c r="I496" s="170">
        <v>2502</v>
      </c>
      <c r="J496" s="10">
        <f t="shared" ref="J496" si="1024">IFERROR(I496/D488,"-")</f>
        <v>0.14869844288600975</v>
      </c>
      <c r="K496" s="46">
        <f t="shared" si="942"/>
        <v>25970.938848920865</v>
      </c>
      <c r="L496" s="17"/>
      <c r="N496" s="240"/>
      <c r="O496" s="240"/>
      <c r="P496" s="238"/>
      <c r="Q496" s="112" t="s">
        <v>83</v>
      </c>
      <c r="R496" s="61" t="s">
        <v>84</v>
      </c>
      <c r="S496" s="67">
        <v>72941539</v>
      </c>
      <c r="T496" s="12">
        <v>2.8020424353227852E-2</v>
      </c>
      <c r="U496" s="44">
        <v>2369</v>
      </c>
      <c r="V496" s="12">
        <v>0.145301766437684</v>
      </c>
      <c r="W496" s="44">
        <v>30790.012241452088</v>
      </c>
      <c r="X496" s="17"/>
    </row>
    <row r="497" spans="2:24" ht="13.5" customHeight="1">
      <c r="B497" s="240"/>
      <c r="C497" s="240"/>
      <c r="D497" s="238"/>
      <c r="E497" s="114" t="s">
        <v>85</v>
      </c>
      <c r="F497" s="80" t="s">
        <v>86</v>
      </c>
      <c r="G497" s="171">
        <v>679776424</v>
      </c>
      <c r="H497" s="172">
        <f t="shared" ref="H497" si="1025">IFERROR(G497/G498,"-")</f>
        <v>0.25111109820500926</v>
      </c>
      <c r="I497" s="173">
        <v>2067</v>
      </c>
      <c r="J497" s="11">
        <f t="shared" ref="J497" si="1026">IFERROR(I497/D488,"-")</f>
        <v>0.12284559610127184</v>
      </c>
      <c r="K497" s="47">
        <f t="shared" si="942"/>
        <v>328871.03241412673</v>
      </c>
      <c r="L497" s="17"/>
      <c r="N497" s="240"/>
      <c r="O497" s="240"/>
      <c r="P497" s="238"/>
      <c r="Q497" s="112" t="s">
        <v>85</v>
      </c>
      <c r="R497" s="61" t="s">
        <v>86</v>
      </c>
      <c r="S497" s="67">
        <v>680767894</v>
      </c>
      <c r="T497" s="12">
        <v>0.26151635319804861</v>
      </c>
      <c r="U497" s="44">
        <v>1911</v>
      </c>
      <c r="V497" s="12">
        <v>0.11721050049067713</v>
      </c>
      <c r="W497" s="44">
        <v>356236.46991104132</v>
      </c>
      <c r="X497" s="17"/>
    </row>
    <row r="498" spans="2:24" ht="13.5" customHeight="1">
      <c r="B498" s="201"/>
      <c r="C498" s="201"/>
      <c r="D498" s="239"/>
      <c r="E498" s="115" t="s">
        <v>115</v>
      </c>
      <c r="F498" s="116"/>
      <c r="G498" s="174">
        <f>SUM(G488:G497)</f>
        <v>2707074394</v>
      </c>
      <c r="H498" s="175" t="s">
        <v>131</v>
      </c>
      <c r="I498" s="176">
        <v>14009</v>
      </c>
      <c r="J498" s="12">
        <f t="shared" ref="J498" si="1027">IFERROR(I498/D488,"-")</f>
        <v>0.83258053013193867</v>
      </c>
      <c r="K498" s="48">
        <f t="shared" si="942"/>
        <v>193238.23213648368</v>
      </c>
      <c r="L498" s="17"/>
      <c r="N498" s="201"/>
      <c r="O498" s="201"/>
      <c r="P498" s="239"/>
      <c r="Q498" s="117" t="s">
        <v>115</v>
      </c>
      <c r="R498" s="117"/>
      <c r="S498" s="67">
        <v>2603156115</v>
      </c>
      <c r="T498" s="12" t="s">
        <v>131</v>
      </c>
      <c r="U498" s="44">
        <v>13468</v>
      </c>
      <c r="V498" s="12">
        <v>0.82605495583905786</v>
      </c>
      <c r="W498" s="44">
        <v>193284.53482328483</v>
      </c>
      <c r="X498" s="17"/>
    </row>
    <row r="499" spans="2:24" ht="13.5" customHeight="1">
      <c r="B499" s="200">
        <v>46</v>
      </c>
      <c r="C499" s="200" t="s">
        <v>21</v>
      </c>
      <c r="D499" s="237">
        <f>VLOOKUP(C499,市区町村別_生活習慣病の状況!$C$5:$D$78,2,FALSE)</f>
        <v>21932</v>
      </c>
      <c r="E499" s="111" t="s">
        <v>67</v>
      </c>
      <c r="F499" s="77" t="s">
        <v>68</v>
      </c>
      <c r="G499" s="165">
        <v>552589302</v>
      </c>
      <c r="H499" s="166">
        <f t="shared" ref="H499" si="1028">IFERROR(G499/G509,"-")</f>
        <v>0.18227317260425155</v>
      </c>
      <c r="I499" s="167">
        <v>10445</v>
      </c>
      <c r="J499" s="9">
        <f t="shared" ref="J499" si="1029">IFERROR(I499/D499,"-")</f>
        <v>0.47624475652015319</v>
      </c>
      <c r="K499" s="45">
        <f t="shared" si="942"/>
        <v>52904.672283389184</v>
      </c>
      <c r="L499" s="17"/>
      <c r="N499" s="200">
        <v>46</v>
      </c>
      <c r="O499" s="200" t="s">
        <v>21</v>
      </c>
      <c r="P499" s="237">
        <v>21150</v>
      </c>
      <c r="Q499" s="112" t="s">
        <v>67</v>
      </c>
      <c r="R499" s="61" t="s">
        <v>68</v>
      </c>
      <c r="S499" s="67">
        <v>525716295</v>
      </c>
      <c r="T499" s="12">
        <v>0.1774285983418798</v>
      </c>
      <c r="U499" s="44">
        <v>9547</v>
      </c>
      <c r="V499" s="12">
        <v>0.45139479905437352</v>
      </c>
      <c r="W499" s="44">
        <v>55066.124960720648</v>
      </c>
      <c r="X499" s="17"/>
    </row>
    <row r="500" spans="2:24" ht="13.5" customHeight="1">
      <c r="B500" s="240"/>
      <c r="C500" s="240"/>
      <c r="D500" s="238"/>
      <c r="E500" s="113" t="s">
        <v>69</v>
      </c>
      <c r="F500" s="78" t="s">
        <v>70</v>
      </c>
      <c r="G500" s="168">
        <v>247286863</v>
      </c>
      <c r="H500" s="169">
        <f t="shared" ref="H500" si="1030">IFERROR(G500/G509,"-")</f>
        <v>8.1568283894071669E-2</v>
      </c>
      <c r="I500" s="170">
        <v>9290</v>
      </c>
      <c r="J500" s="10">
        <f t="shared" ref="J500" si="1031">IFERROR(I500/D499,"-")</f>
        <v>0.42358198066751779</v>
      </c>
      <c r="K500" s="46">
        <f t="shared" si="942"/>
        <v>26618.607427341227</v>
      </c>
      <c r="L500" s="17"/>
      <c r="N500" s="240"/>
      <c r="O500" s="240"/>
      <c r="P500" s="238"/>
      <c r="Q500" s="112" t="s">
        <v>69</v>
      </c>
      <c r="R500" s="61" t="s">
        <v>70</v>
      </c>
      <c r="S500" s="67">
        <v>229086734</v>
      </c>
      <c r="T500" s="12">
        <v>7.7316488948357701E-2</v>
      </c>
      <c r="U500" s="44">
        <v>8534</v>
      </c>
      <c r="V500" s="12">
        <v>0.40349881796690307</v>
      </c>
      <c r="W500" s="44">
        <v>26844.004452777128</v>
      </c>
      <c r="X500" s="17"/>
    </row>
    <row r="501" spans="2:24" ht="13.5" customHeight="1">
      <c r="B501" s="240"/>
      <c r="C501" s="240"/>
      <c r="D501" s="238"/>
      <c r="E501" s="113" t="s">
        <v>71</v>
      </c>
      <c r="F501" s="79" t="s">
        <v>72</v>
      </c>
      <c r="G501" s="168">
        <v>504283571</v>
      </c>
      <c r="H501" s="169">
        <f t="shared" ref="H501" si="1032">IFERROR(G501/G509,"-")</f>
        <v>0.16633938812367985</v>
      </c>
      <c r="I501" s="170">
        <v>13735</v>
      </c>
      <c r="J501" s="10">
        <f t="shared" ref="J501" si="1033">IFERROR(I501/D499,"-")</f>
        <v>0.62625387561553891</v>
      </c>
      <c r="K501" s="46">
        <f t="shared" si="942"/>
        <v>36715.22176920277</v>
      </c>
      <c r="L501" s="17"/>
      <c r="N501" s="240"/>
      <c r="O501" s="240"/>
      <c r="P501" s="238"/>
      <c r="Q501" s="112" t="s">
        <v>71</v>
      </c>
      <c r="R501" s="61" t="s">
        <v>72</v>
      </c>
      <c r="S501" s="67">
        <v>425181824</v>
      </c>
      <c r="T501" s="12">
        <v>0.14349833891445923</v>
      </c>
      <c r="U501" s="44">
        <v>13250</v>
      </c>
      <c r="V501" s="12">
        <v>0.62647754137115841</v>
      </c>
      <c r="W501" s="44">
        <v>32089.194264150945</v>
      </c>
      <c r="X501" s="17"/>
    </row>
    <row r="502" spans="2:24" ht="13.5" customHeight="1">
      <c r="B502" s="240"/>
      <c r="C502" s="240"/>
      <c r="D502" s="238"/>
      <c r="E502" s="113" t="s">
        <v>73</v>
      </c>
      <c r="F502" s="79" t="s">
        <v>74</v>
      </c>
      <c r="G502" s="168">
        <v>240800161</v>
      </c>
      <c r="H502" s="169">
        <f t="shared" ref="H502" si="1034">IFERROR(G502/G509,"-")</f>
        <v>7.9428626559050836E-2</v>
      </c>
      <c r="I502" s="170">
        <v>4105</v>
      </c>
      <c r="J502" s="10">
        <f t="shared" ref="J502" si="1035">IFERROR(I502/D499,"-")</f>
        <v>0.187169432792267</v>
      </c>
      <c r="K502" s="46">
        <f t="shared" si="942"/>
        <v>58660.209744214371</v>
      </c>
      <c r="L502" s="17"/>
      <c r="N502" s="240"/>
      <c r="O502" s="240"/>
      <c r="P502" s="238"/>
      <c r="Q502" s="112" t="s">
        <v>73</v>
      </c>
      <c r="R502" s="61" t="s">
        <v>74</v>
      </c>
      <c r="S502" s="67">
        <v>257592073</v>
      </c>
      <c r="T502" s="12">
        <v>8.6937005550435098E-2</v>
      </c>
      <c r="U502" s="44">
        <v>3714</v>
      </c>
      <c r="V502" s="12">
        <v>0.17560283687943262</v>
      </c>
      <c r="W502" s="44">
        <v>69357.047119009148</v>
      </c>
      <c r="X502" s="17"/>
    </row>
    <row r="503" spans="2:24" ht="13.5" customHeight="1">
      <c r="B503" s="240"/>
      <c r="C503" s="240"/>
      <c r="D503" s="238"/>
      <c r="E503" s="113" t="s">
        <v>75</v>
      </c>
      <c r="F503" s="79" t="s">
        <v>76</v>
      </c>
      <c r="G503" s="168">
        <v>23629655</v>
      </c>
      <c r="H503" s="169">
        <f t="shared" ref="H503" si="1036">IFERROR(G503/G509,"-")</f>
        <v>7.7943097501259901E-3</v>
      </c>
      <c r="I503" s="170">
        <v>60</v>
      </c>
      <c r="J503" s="10">
        <f t="shared" ref="J503" si="1037">IFERROR(I503/D499,"-")</f>
        <v>2.7357286157213205E-3</v>
      </c>
      <c r="K503" s="46">
        <f t="shared" si="942"/>
        <v>393827.58333333331</v>
      </c>
      <c r="L503" s="17"/>
      <c r="N503" s="240"/>
      <c r="O503" s="240"/>
      <c r="P503" s="238"/>
      <c r="Q503" s="112" t="s">
        <v>75</v>
      </c>
      <c r="R503" s="61" t="s">
        <v>76</v>
      </c>
      <c r="S503" s="67">
        <v>33328726</v>
      </c>
      <c r="T503" s="12">
        <v>1.1248403739702545E-2</v>
      </c>
      <c r="U503" s="44">
        <v>66</v>
      </c>
      <c r="V503" s="12">
        <v>3.1205673758865249E-3</v>
      </c>
      <c r="W503" s="44">
        <v>504980.69696969696</v>
      </c>
      <c r="X503" s="17"/>
    </row>
    <row r="504" spans="2:24" ht="13.5" customHeight="1">
      <c r="B504" s="240"/>
      <c r="C504" s="240"/>
      <c r="D504" s="238"/>
      <c r="E504" s="113" t="s">
        <v>77</v>
      </c>
      <c r="F504" s="79" t="s">
        <v>78</v>
      </c>
      <c r="G504" s="168">
        <v>98104341</v>
      </c>
      <c r="H504" s="169">
        <f t="shared" ref="H504" si="1038">IFERROR(G504/G509,"-")</f>
        <v>3.2359999398467093E-2</v>
      </c>
      <c r="I504" s="170">
        <v>603</v>
      </c>
      <c r="J504" s="10">
        <f t="shared" ref="J504" si="1039">IFERROR(I504/D499,"-")</f>
        <v>2.7494072587999272E-2</v>
      </c>
      <c r="K504" s="46">
        <f t="shared" si="942"/>
        <v>162693.76616915423</v>
      </c>
      <c r="L504" s="17"/>
      <c r="N504" s="240"/>
      <c r="O504" s="240"/>
      <c r="P504" s="238"/>
      <c r="Q504" s="112" t="s">
        <v>77</v>
      </c>
      <c r="R504" s="61" t="s">
        <v>78</v>
      </c>
      <c r="S504" s="67">
        <v>118197923</v>
      </c>
      <c r="T504" s="12">
        <v>3.9891652597170181E-2</v>
      </c>
      <c r="U504" s="44">
        <v>519</v>
      </c>
      <c r="V504" s="12">
        <v>2.453900709219858E-2</v>
      </c>
      <c r="W504" s="44">
        <v>227741.66281310213</v>
      </c>
      <c r="X504" s="17"/>
    </row>
    <row r="505" spans="2:24" ht="13.5" customHeight="1">
      <c r="B505" s="240"/>
      <c r="C505" s="240"/>
      <c r="D505" s="238"/>
      <c r="E505" s="113" t="s">
        <v>79</v>
      </c>
      <c r="F505" s="79" t="s">
        <v>80</v>
      </c>
      <c r="G505" s="168">
        <v>519841779</v>
      </c>
      <c r="H505" s="169">
        <f t="shared" ref="H505" si="1040">IFERROR(G505/G509,"-")</f>
        <v>0.17147130783680678</v>
      </c>
      <c r="I505" s="170">
        <v>3536</v>
      </c>
      <c r="J505" s="10">
        <f t="shared" ref="J505" si="1041">IFERROR(I505/D499,"-")</f>
        <v>0.16122560641984315</v>
      </c>
      <c r="K505" s="46">
        <f t="shared" si="942"/>
        <v>147014.0777714932</v>
      </c>
      <c r="L505" s="17"/>
      <c r="N505" s="240"/>
      <c r="O505" s="240"/>
      <c r="P505" s="238"/>
      <c r="Q505" s="112" t="s">
        <v>79</v>
      </c>
      <c r="R505" s="61" t="s">
        <v>80</v>
      </c>
      <c r="S505" s="67">
        <v>537959509</v>
      </c>
      <c r="T505" s="12">
        <v>0.18156066790084158</v>
      </c>
      <c r="U505" s="44">
        <v>3398</v>
      </c>
      <c r="V505" s="12">
        <v>0.16066193853427896</v>
      </c>
      <c r="W505" s="44">
        <v>158316.5123602119</v>
      </c>
      <c r="X505" s="17"/>
    </row>
    <row r="506" spans="2:24" ht="13.5" customHeight="1">
      <c r="B506" s="240"/>
      <c r="C506" s="240"/>
      <c r="D506" s="238"/>
      <c r="E506" s="113" t="s">
        <v>81</v>
      </c>
      <c r="F506" s="79" t="s">
        <v>82</v>
      </c>
      <c r="G506" s="168">
        <v>1112164</v>
      </c>
      <c r="H506" s="169">
        <f t="shared" ref="H506" si="1042">IFERROR(G506/G509,"-")</f>
        <v>3.6685049819555648E-4</v>
      </c>
      <c r="I506" s="170">
        <v>54</v>
      </c>
      <c r="J506" s="10">
        <f t="shared" ref="J506" si="1043">IFERROR(I506/D499,"-")</f>
        <v>2.4621557541491886E-3</v>
      </c>
      <c r="K506" s="46">
        <f t="shared" si="942"/>
        <v>20595.629629629631</v>
      </c>
      <c r="L506" s="17"/>
      <c r="N506" s="240"/>
      <c r="O506" s="240"/>
      <c r="P506" s="238"/>
      <c r="Q506" s="112" t="s">
        <v>81</v>
      </c>
      <c r="R506" s="61" t="s">
        <v>82</v>
      </c>
      <c r="S506" s="67">
        <v>1772964</v>
      </c>
      <c r="T506" s="12">
        <v>5.9837315377605442E-4</v>
      </c>
      <c r="U506" s="44">
        <v>27</v>
      </c>
      <c r="V506" s="12">
        <v>1.276595744680851E-3</v>
      </c>
      <c r="W506" s="44">
        <v>65665.333333333328</v>
      </c>
      <c r="X506" s="17"/>
    </row>
    <row r="507" spans="2:24" ht="13.5" customHeight="1">
      <c r="B507" s="240"/>
      <c r="C507" s="240"/>
      <c r="D507" s="238"/>
      <c r="E507" s="113" t="s">
        <v>83</v>
      </c>
      <c r="F507" s="79" t="s">
        <v>84</v>
      </c>
      <c r="G507" s="168">
        <v>41787230</v>
      </c>
      <c r="H507" s="169">
        <f t="shared" ref="H507" si="1044">IFERROR(G507/G509,"-")</f>
        <v>1.3783638153826508E-2</v>
      </c>
      <c r="I507" s="170">
        <v>1713</v>
      </c>
      <c r="J507" s="10">
        <f t="shared" ref="J507" si="1045">IFERROR(I507/D499,"-")</f>
        <v>7.8105051978843695E-2</v>
      </c>
      <c r="K507" s="46">
        <f t="shared" si="942"/>
        <v>24394.179801517806</v>
      </c>
      <c r="L507" s="17"/>
      <c r="N507" s="240"/>
      <c r="O507" s="240"/>
      <c r="P507" s="238"/>
      <c r="Q507" s="112" t="s">
        <v>83</v>
      </c>
      <c r="R507" s="61" t="s">
        <v>84</v>
      </c>
      <c r="S507" s="67">
        <v>50388359</v>
      </c>
      <c r="T507" s="12">
        <v>1.7006008744920954E-2</v>
      </c>
      <c r="U507" s="44">
        <v>1777</v>
      </c>
      <c r="V507" s="12">
        <v>8.4018912529550821E-2</v>
      </c>
      <c r="W507" s="44">
        <v>28355.857625211029</v>
      </c>
      <c r="X507" s="17"/>
    </row>
    <row r="508" spans="2:24" ht="13.5" customHeight="1">
      <c r="B508" s="240"/>
      <c r="C508" s="240"/>
      <c r="D508" s="238"/>
      <c r="E508" s="114" t="s">
        <v>85</v>
      </c>
      <c r="F508" s="80" t="s">
        <v>86</v>
      </c>
      <c r="G508" s="171">
        <v>802219533</v>
      </c>
      <c r="H508" s="172">
        <f t="shared" ref="H508" si="1046">IFERROR(G508/G509,"-")</f>
        <v>0.26461442318152417</v>
      </c>
      <c r="I508" s="173">
        <v>1869</v>
      </c>
      <c r="J508" s="11">
        <f t="shared" ref="J508" si="1047">IFERROR(I508/D499,"-")</f>
        <v>8.5217946379719134E-2</v>
      </c>
      <c r="K508" s="47">
        <f t="shared" si="942"/>
        <v>429223.93418940611</v>
      </c>
      <c r="L508" s="17"/>
      <c r="N508" s="240"/>
      <c r="O508" s="240"/>
      <c r="P508" s="238"/>
      <c r="Q508" s="112" t="s">
        <v>85</v>
      </c>
      <c r="R508" s="61" t="s">
        <v>86</v>
      </c>
      <c r="S508" s="67">
        <v>783749431</v>
      </c>
      <c r="T508" s="12">
        <v>0.26451446210845686</v>
      </c>
      <c r="U508" s="44">
        <v>1681</v>
      </c>
      <c r="V508" s="12">
        <v>7.9479905437352241E-2</v>
      </c>
      <c r="W508" s="44">
        <v>466239.99464604404</v>
      </c>
      <c r="X508" s="17"/>
    </row>
    <row r="509" spans="2:24" ht="13.5" customHeight="1">
      <c r="B509" s="201"/>
      <c r="C509" s="201"/>
      <c r="D509" s="239"/>
      <c r="E509" s="115" t="s">
        <v>115</v>
      </c>
      <c r="F509" s="116"/>
      <c r="G509" s="174">
        <f>SUM(G499:G508)</f>
        <v>3031654599</v>
      </c>
      <c r="H509" s="175" t="s">
        <v>131</v>
      </c>
      <c r="I509" s="176">
        <v>17395</v>
      </c>
      <c r="J509" s="12">
        <f t="shared" ref="J509" si="1048">IFERROR(I509/D499,"-")</f>
        <v>0.7931333211745395</v>
      </c>
      <c r="K509" s="48">
        <f t="shared" si="942"/>
        <v>174283.10428283989</v>
      </c>
      <c r="L509" s="17"/>
      <c r="N509" s="201"/>
      <c r="O509" s="201"/>
      <c r="P509" s="239"/>
      <c r="Q509" s="117" t="s">
        <v>115</v>
      </c>
      <c r="R509" s="117"/>
      <c r="S509" s="67">
        <v>2962973838</v>
      </c>
      <c r="T509" s="12" t="s">
        <v>131</v>
      </c>
      <c r="U509" s="44">
        <v>16723</v>
      </c>
      <c r="V509" s="12">
        <v>0.79068557919621751</v>
      </c>
      <c r="W509" s="44">
        <v>177179.56335585722</v>
      </c>
      <c r="X509" s="17"/>
    </row>
    <row r="510" spans="2:24" ht="13.5" customHeight="1">
      <c r="B510" s="200">
        <v>47</v>
      </c>
      <c r="C510" s="200" t="s">
        <v>13</v>
      </c>
      <c r="D510" s="237">
        <f>VLOOKUP(C510,市区町村別_生活習慣病の状況!$C$5:$D$78,2,FALSE)</f>
        <v>44410</v>
      </c>
      <c r="E510" s="111" t="s">
        <v>67</v>
      </c>
      <c r="F510" s="77" t="s">
        <v>68</v>
      </c>
      <c r="G510" s="165">
        <v>1277314369</v>
      </c>
      <c r="H510" s="166">
        <f t="shared" ref="H510" si="1049">IFERROR(G510/G520,"-")</f>
        <v>0.18590436942243152</v>
      </c>
      <c r="I510" s="167">
        <v>23048</v>
      </c>
      <c r="J510" s="9">
        <f t="shared" ref="J510" si="1050">IFERROR(I510/D510,"-")</f>
        <v>0.51898221121369059</v>
      </c>
      <c r="K510" s="45">
        <f t="shared" si="942"/>
        <v>55419.748741756332</v>
      </c>
      <c r="L510" s="17"/>
      <c r="N510" s="200">
        <v>47</v>
      </c>
      <c r="O510" s="200" t="s">
        <v>13</v>
      </c>
      <c r="P510" s="237">
        <v>43039</v>
      </c>
      <c r="Q510" s="112" t="s">
        <v>67</v>
      </c>
      <c r="R510" s="61" t="s">
        <v>68</v>
      </c>
      <c r="S510" s="67">
        <v>1199803551</v>
      </c>
      <c r="T510" s="12">
        <v>0.18996538782612071</v>
      </c>
      <c r="U510" s="44">
        <v>21648</v>
      </c>
      <c r="V510" s="12">
        <v>0.50298566416505963</v>
      </c>
      <c r="W510" s="44">
        <v>55423.297810421289</v>
      </c>
      <c r="X510" s="17"/>
    </row>
    <row r="511" spans="2:24" ht="13.5" customHeight="1">
      <c r="B511" s="240"/>
      <c r="C511" s="240"/>
      <c r="D511" s="238"/>
      <c r="E511" s="113" t="s">
        <v>69</v>
      </c>
      <c r="F511" s="78" t="s">
        <v>70</v>
      </c>
      <c r="G511" s="168">
        <v>560119902</v>
      </c>
      <c r="H511" s="169">
        <f t="shared" ref="H511" si="1051">IFERROR(G511/G520,"-")</f>
        <v>8.1521620447897861E-2</v>
      </c>
      <c r="I511" s="170">
        <v>19818</v>
      </c>
      <c r="J511" s="10">
        <f t="shared" ref="J511" si="1052">IFERROR(I511/D510,"-")</f>
        <v>0.44625084440441343</v>
      </c>
      <c r="K511" s="46">
        <f t="shared" si="942"/>
        <v>28263.190130184681</v>
      </c>
      <c r="L511" s="17"/>
      <c r="N511" s="240"/>
      <c r="O511" s="240"/>
      <c r="P511" s="238"/>
      <c r="Q511" s="112" t="s">
        <v>69</v>
      </c>
      <c r="R511" s="61" t="s">
        <v>70</v>
      </c>
      <c r="S511" s="67">
        <v>513701991</v>
      </c>
      <c r="T511" s="12">
        <v>8.1334646714481484E-2</v>
      </c>
      <c r="U511" s="44">
        <v>18270</v>
      </c>
      <c r="V511" s="12">
        <v>0.42449871047189758</v>
      </c>
      <c r="W511" s="44">
        <v>28117.240886699507</v>
      </c>
      <c r="X511" s="17"/>
    </row>
    <row r="512" spans="2:24" ht="13.5" customHeight="1">
      <c r="B512" s="240"/>
      <c r="C512" s="240"/>
      <c r="D512" s="238"/>
      <c r="E512" s="113" t="s">
        <v>71</v>
      </c>
      <c r="F512" s="79" t="s">
        <v>72</v>
      </c>
      <c r="G512" s="168">
        <v>1068486427</v>
      </c>
      <c r="H512" s="169">
        <f t="shared" ref="H512" si="1053">IFERROR(G512/G520,"-")</f>
        <v>0.15551089087283407</v>
      </c>
      <c r="I512" s="170">
        <v>28449</v>
      </c>
      <c r="J512" s="10">
        <f t="shared" ref="J512" si="1054">IFERROR(I512/D510,"-")</f>
        <v>0.64059896419725282</v>
      </c>
      <c r="K512" s="46">
        <f t="shared" si="942"/>
        <v>37557.960807058247</v>
      </c>
      <c r="L512" s="17"/>
      <c r="N512" s="240"/>
      <c r="O512" s="240"/>
      <c r="P512" s="238"/>
      <c r="Q512" s="112" t="s">
        <v>71</v>
      </c>
      <c r="R512" s="61" t="s">
        <v>72</v>
      </c>
      <c r="S512" s="67">
        <v>833635399</v>
      </c>
      <c r="T512" s="12">
        <v>0.1319898342896452</v>
      </c>
      <c r="U512" s="44">
        <v>27289</v>
      </c>
      <c r="V512" s="12">
        <v>0.63405283580008831</v>
      </c>
      <c r="W512" s="44">
        <v>30548.404082230936</v>
      </c>
      <c r="X512" s="17"/>
    </row>
    <row r="513" spans="2:24" ht="13.5" customHeight="1">
      <c r="B513" s="240"/>
      <c r="C513" s="240"/>
      <c r="D513" s="238"/>
      <c r="E513" s="113" t="s">
        <v>73</v>
      </c>
      <c r="F513" s="79" t="s">
        <v>74</v>
      </c>
      <c r="G513" s="168">
        <v>633727407</v>
      </c>
      <c r="H513" s="169">
        <f t="shared" ref="H513" si="1055">IFERROR(G513/G520,"-")</f>
        <v>9.2234689316367996E-2</v>
      </c>
      <c r="I513" s="170">
        <v>9814</v>
      </c>
      <c r="J513" s="10">
        <f t="shared" ref="J513" si="1056">IFERROR(I513/D510,"-")</f>
        <v>0.22098626435487503</v>
      </c>
      <c r="K513" s="46">
        <f t="shared" si="942"/>
        <v>64573.813633584672</v>
      </c>
      <c r="L513" s="17"/>
      <c r="N513" s="240"/>
      <c r="O513" s="240"/>
      <c r="P513" s="238"/>
      <c r="Q513" s="112" t="s">
        <v>73</v>
      </c>
      <c r="R513" s="61" t="s">
        <v>74</v>
      </c>
      <c r="S513" s="67">
        <v>559783254</v>
      </c>
      <c r="T513" s="12">
        <v>8.8630711966177403E-2</v>
      </c>
      <c r="U513" s="44">
        <v>9314</v>
      </c>
      <c r="V513" s="12">
        <v>0.21640837380050651</v>
      </c>
      <c r="W513" s="44">
        <v>60101.27270775177</v>
      </c>
      <c r="X513" s="17"/>
    </row>
    <row r="514" spans="2:24" ht="13.5" customHeight="1">
      <c r="B514" s="240"/>
      <c r="C514" s="240"/>
      <c r="D514" s="238"/>
      <c r="E514" s="113" t="s">
        <v>75</v>
      </c>
      <c r="F514" s="79" t="s">
        <v>76</v>
      </c>
      <c r="G514" s="168">
        <v>77375109</v>
      </c>
      <c r="H514" s="169">
        <f t="shared" ref="H514" si="1057">IFERROR(G514/G520,"-")</f>
        <v>1.1261417859800893E-2</v>
      </c>
      <c r="I514" s="170">
        <v>139</v>
      </c>
      <c r="J514" s="10">
        <f t="shared" ref="J514" si="1058">IFERROR(I514/D510,"-")</f>
        <v>3.1299256924116189E-3</v>
      </c>
      <c r="K514" s="46">
        <f t="shared" si="942"/>
        <v>556655.4604316547</v>
      </c>
      <c r="L514" s="17"/>
      <c r="N514" s="240"/>
      <c r="O514" s="240"/>
      <c r="P514" s="238"/>
      <c r="Q514" s="112" t="s">
        <v>75</v>
      </c>
      <c r="R514" s="61" t="s">
        <v>76</v>
      </c>
      <c r="S514" s="67">
        <v>79169716</v>
      </c>
      <c r="T514" s="12">
        <v>1.2534973572539321E-2</v>
      </c>
      <c r="U514" s="44">
        <v>136</v>
      </c>
      <c r="V514" s="12">
        <v>3.1599247194405073E-3</v>
      </c>
      <c r="W514" s="44">
        <v>582130.26470588241</v>
      </c>
      <c r="X514" s="17"/>
    </row>
    <row r="515" spans="2:24" ht="13.5" customHeight="1">
      <c r="B515" s="240"/>
      <c r="C515" s="240"/>
      <c r="D515" s="238"/>
      <c r="E515" s="113" t="s">
        <v>77</v>
      </c>
      <c r="F515" s="79" t="s">
        <v>78</v>
      </c>
      <c r="G515" s="168">
        <v>291725077</v>
      </c>
      <c r="H515" s="169">
        <f t="shared" ref="H515" si="1059">IFERROR(G515/G520,"-")</f>
        <v>4.2458589522369403E-2</v>
      </c>
      <c r="I515" s="170">
        <v>1704</v>
      </c>
      <c r="J515" s="10">
        <f t="shared" ref="J515" si="1060">IFERROR(I515/D510,"-")</f>
        <v>3.8369736545823013E-2</v>
      </c>
      <c r="K515" s="46">
        <f t="shared" si="942"/>
        <v>171200.16255868544</v>
      </c>
      <c r="L515" s="17"/>
      <c r="N515" s="240"/>
      <c r="O515" s="240"/>
      <c r="P515" s="238"/>
      <c r="Q515" s="112" t="s">
        <v>77</v>
      </c>
      <c r="R515" s="61" t="s">
        <v>78</v>
      </c>
      <c r="S515" s="67">
        <v>268156689</v>
      </c>
      <c r="T515" s="12">
        <v>4.2457358441384908E-2</v>
      </c>
      <c r="U515" s="44">
        <v>1571</v>
      </c>
      <c r="V515" s="12">
        <v>3.6501777457654684E-2</v>
      </c>
      <c r="W515" s="44">
        <v>170691.71801400383</v>
      </c>
      <c r="X515" s="17"/>
    </row>
    <row r="516" spans="2:24" ht="13.5" customHeight="1">
      <c r="B516" s="240"/>
      <c r="C516" s="240"/>
      <c r="D516" s="238"/>
      <c r="E516" s="113" t="s">
        <v>79</v>
      </c>
      <c r="F516" s="79" t="s">
        <v>80</v>
      </c>
      <c r="G516" s="168">
        <v>987538197</v>
      </c>
      <c r="H516" s="169">
        <f t="shared" ref="H516" si="1061">IFERROR(G516/G520,"-")</f>
        <v>0.14372942969206506</v>
      </c>
      <c r="I516" s="170">
        <v>7034</v>
      </c>
      <c r="J516" s="10">
        <f t="shared" ref="J516" si="1062">IFERROR(I516/D510,"-")</f>
        <v>0.15838775050664264</v>
      </c>
      <c r="K516" s="46">
        <f t="shared" si="942"/>
        <v>140394.96687517772</v>
      </c>
      <c r="L516" s="17"/>
      <c r="N516" s="240"/>
      <c r="O516" s="240"/>
      <c r="P516" s="238"/>
      <c r="Q516" s="112" t="s">
        <v>79</v>
      </c>
      <c r="R516" s="61" t="s">
        <v>80</v>
      </c>
      <c r="S516" s="67">
        <v>930603904</v>
      </c>
      <c r="T516" s="12">
        <v>0.14734289741726395</v>
      </c>
      <c r="U516" s="44">
        <v>7049</v>
      </c>
      <c r="V516" s="12">
        <v>0.16378168637747159</v>
      </c>
      <c r="W516" s="44">
        <v>132019.27989785786</v>
      </c>
      <c r="X516" s="17"/>
    </row>
    <row r="517" spans="2:24" ht="13.5" customHeight="1">
      <c r="B517" s="240"/>
      <c r="C517" s="240"/>
      <c r="D517" s="238"/>
      <c r="E517" s="113" t="s">
        <v>81</v>
      </c>
      <c r="F517" s="79" t="s">
        <v>82</v>
      </c>
      <c r="G517" s="168">
        <v>1244133</v>
      </c>
      <c r="H517" s="169">
        <f t="shared" ref="H517" si="1063">IFERROR(G517/G520,"-")</f>
        <v>1.8107504812907809E-4</v>
      </c>
      <c r="I517" s="170">
        <v>131</v>
      </c>
      <c r="J517" s="10">
        <f t="shared" ref="J517" si="1064">IFERROR(I517/D510,"-")</f>
        <v>2.949786084215267E-3</v>
      </c>
      <c r="K517" s="46">
        <f t="shared" ref="K517:K580" si="1065">IFERROR(G517/I517,"-")</f>
        <v>9497.1984732824421</v>
      </c>
      <c r="L517" s="17"/>
      <c r="N517" s="240"/>
      <c r="O517" s="240"/>
      <c r="P517" s="238"/>
      <c r="Q517" s="112" t="s">
        <v>81</v>
      </c>
      <c r="R517" s="61" t="s">
        <v>82</v>
      </c>
      <c r="S517" s="67">
        <v>1600631</v>
      </c>
      <c r="T517" s="12">
        <v>2.5342856205758254E-4</v>
      </c>
      <c r="U517" s="44">
        <v>106</v>
      </c>
      <c r="V517" s="12">
        <v>2.4628825019168661E-3</v>
      </c>
      <c r="W517" s="44">
        <v>15100.292452830188</v>
      </c>
      <c r="X517" s="17"/>
    </row>
    <row r="518" spans="2:24" ht="13.5" customHeight="1">
      <c r="B518" s="240"/>
      <c r="C518" s="240"/>
      <c r="D518" s="238"/>
      <c r="E518" s="113" t="s">
        <v>83</v>
      </c>
      <c r="F518" s="79" t="s">
        <v>84</v>
      </c>
      <c r="G518" s="168">
        <v>156542798</v>
      </c>
      <c r="H518" s="169">
        <f t="shared" ref="H518" si="1066">IFERROR(G518/G520,"-")</f>
        <v>2.278373347713673E-2</v>
      </c>
      <c r="I518" s="170">
        <v>4973</v>
      </c>
      <c r="J518" s="10">
        <f t="shared" ref="J518" si="1067">IFERROR(I518/D510,"-")</f>
        <v>0.11197928394505742</v>
      </c>
      <c r="K518" s="46">
        <f t="shared" si="1065"/>
        <v>31478.543736175347</v>
      </c>
      <c r="L518" s="17"/>
      <c r="N518" s="240"/>
      <c r="O518" s="240"/>
      <c r="P518" s="238"/>
      <c r="Q518" s="112" t="s">
        <v>83</v>
      </c>
      <c r="R518" s="61" t="s">
        <v>84</v>
      </c>
      <c r="S518" s="67">
        <v>124921272</v>
      </c>
      <c r="T518" s="12">
        <v>1.9778836179834173E-2</v>
      </c>
      <c r="U518" s="44">
        <v>4659</v>
      </c>
      <c r="V518" s="12">
        <v>0.10825065638142151</v>
      </c>
      <c r="W518" s="44">
        <v>26812.89375402447</v>
      </c>
      <c r="X518" s="17"/>
    </row>
    <row r="519" spans="2:24" ht="13.5" customHeight="1">
      <c r="B519" s="240"/>
      <c r="C519" s="240"/>
      <c r="D519" s="238"/>
      <c r="E519" s="114" t="s">
        <v>85</v>
      </c>
      <c r="F519" s="80" t="s">
        <v>86</v>
      </c>
      <c r="G519" s="171">
        <v>1816740715</v>
      </c>
      <c r="H519" s="172">
        <f t="shared" ref="H519" si="1068">IFERROR(G519/G520,"-")</f>
        <v>0.26441418434096736</v>
      </c>
      <c r="I519" s="173">
        <v>4724</v>
      </c>
      <c r="J519" s="11">
        <f t="shared" ref="J519" si="1069">IFERROR(I519/D510,"-")</f>
        <v>0.10637243863994596</v>
      </c>
      <c r="K519" s="47">
        <f t="shared" si="1065"/>
        <v>384576.78132938186</v>
      </c>
      <c r="L519" s="17"/>
      <c r="N519" s="240"/>
      <c r="O519" s="240"/>
      <c r="P519" s="238"/>
      <c r="Q519" s="112" t="s">
        <v>85</v>
      </c>
      <c r="R519" s="61" t="s">
        <v>86</v>
      </c>
      <c r="S519" s="67">
        <v>1804529689</v>
      </c>
      <c r="T519" s="12">
        <v>0.28571192503049525</v>
      </c>
      <c r="U519" s="44">
        <v>4217</v>
      </c>
      <c r="V519" s="12">
        <v>9.7980901043239851E-2</v>
      </c>
      <c r="W519" s="44">
        <v>427917.87740099599</v>
      </c>
      <c r="X519" s="17"/>
    </row>
    <row r="520" spans="2:24" ht="13.5" customHeight="1">
      <c r="B520" s="201"/>
      <c r="C520" s="201"/>
      <c r="D520" s="239"/>
      <c r="E520" s="115" t="s">
        <v>115</v>
      </c>
      <c r="F520" s="116"/>
      <c r="G520" s="174">
        <f>SUM(G510:G519)</f>
        <v>6870814134</v>
      </c>
      <c r="H520" s="175" t="s">
        <v>131</v>
      </c>
      <c r="I520" s="176">
        <v>35846</v>
      </c>
      <c r="J520" s="12">
        <f t="shared" ref="J520" si="1070">IFERROR(I520/D510,"-")</f>
        <v>0.80716054942580495</v>
      </c>
      <c r="K520" s="48">
        <f t="shared" si="1065"/>
        <v>191675.89505105172</v>
      </c>
      <c r="L520" s="17"/>
      <c r="N520" s="201"/>
      <c r="O520" s="201"/>
      <c r="P520" s="239"/>
      <c r="Q520" s="117" t="s">
        <v>115</v>
      </c>
      <c r="R520" s="117"/>
      <c r="S520" s="67">
        <v>6315906096</v>
      </c>
      <c r="T520" s="12" t="s">
        <v>131</v>
      </c>
      <c r="U520" s="44">
        <v>34564</v>
      </c>
      <c r="V520" s="12">
        <v>0.80308557354957133</v>
      </c>
      <c r="W520" s="44">
        <v>182730.76310612197</v>
      </c>
      <c r="X520" s="17"/>
    </row>
    <row r="521" spans="2:24" ht="13.5" customHeight="1">
      <c r="B521" s="200">
        <v>48</v>
      </c>
      <c r="C521" s="200" t="s">
        <v>22</v>
      </c>
      <c r="D521" s="237">
        <f>VLOOKUP(C521,市区町村別_生活習慣病の状況!$C$5:$D$78,2,FALSE)</f>
        <v>23886</v>
      </c>
      <c r="E521" s="111" t="s">
        <v>67</v>
      </c>
      <c r="F521" s="77" t="s">
        <v>68</v>
      </c>
      <c r="G521" s="165">
        <v>634317940</v>
      </c>
      <c r="H521" s="166">
        <f t="shared" ref="H521" si="1071">IFERROR(G521/G531,"-")</f>
        <v>0.186972965441846</v>
      </c>
      <c r="I521" s="167">
        <v>12014</v>
      </c>
      <c r="J521" s="9">
        <f t="shared" ref="J521" si="1072">IFERROR(I521/D521,"-")</f>
        <v>0.50297245248262579</v>
      </c>
      <c r="K521" s="45">
        <f t="shared" si="1065"/>
        <v>52798.230397869156</v>
      </c>
      <c r="L521" s="17"/>
      <c r="N521" s="200">
        <v>48</v>
      </c>
      <c r="O521" s="200" t="s">
        <v>22</v>
      </c>
      <c r="P521" s="237">
        <v>23103</v>
      </c>
      <c r="Q521" s="112" t="s">
        <v>67</v>
      </c>
      <c r="R521" s="61" t="s">
        <v>68</v>
      </c>
      <c r="S521" s="67">
        <v>593339225</v>
      </c>
      <c r="T521" s="12">
        <v>0.18578303427158863</v>
      </c>
      <c r="U521" s="44">
        <v>11212</v>
      </c>
      <c r="V521" s="12">
        <v>0.48530493875254294</v>
      </c>
      <c r="W521" s="44">
        <v>52920.016500178383</v>
      </c>
      <c r="X521" s="17"/>
    </row>
    <row r="522" spans="2:24" ht="13.5" customHeight="1">
      <c r="B522" s="240"/>
      <c r="C522" s="240"/>
      <c r="D522" s="238"/>
      <c r="E522" s="113" t="s">
        <v>69</v>
      </c>
      <c r="F522" s="78" t="s">
        <v>70</v>
      </c>
      <c r="G522" s="168">
        <v>273701162</v>
      </c>
      <c r="H522" s="169">
        <f t="shared" ref="H522" si="1073">IFERROR(G522/G531,"-")</f>
        <v>8.067676267207434E-2</v>
      </c>
      <c r="I522" s="170">
        <v>10073</v>
      </c>
      <c r="J522" s="10">
        <f t="shared" ref="J522" si="1074">IFERROR(I522/D521,"-")</f>
        <v>0.4217114627815457</v>
      </c>
      <c r="K522" s="46">
        <f t="shared" si="1065"/>
        <v>27171.76233495483</v>
      </c>
      <c r="L522" s="17"/>
      <c r="N522" s="240"/>
      <c r="O522" s="240"/>
      <c r="P522" s="238"/>
      <c r="Q522" s="112" t="s">
        <v>69</v>
      </c>
      <c r="R522" s="61" t="s">
        <v>70</v>
      </c>
      <c r="S522" s="67">
        <v>251486069</v>
      </c>
      <c r="T522" s="12">
        <v>7.8743900634336297E-2</v>
      </c>
      <c r="U522" s="44">
        <v>9351</v>
      </c>
      <c r="V522" s="12">
        <v>0.40475262952863267</v>
      </c>
      <c r="W522" s="44">
        <v>26894.029408619401</v>
      </c>
      <c r="X522" s="17"/>
    </row>
    <row r="523" spans="2:24" ht="13.5" customHeight="1">
      <c r="B523" s="240"/>
      <c r="C523" s="240"/>
      <c r="D523" s="238"/>
      <c r="E523" s="113" t="s">
        <v>71</v>
      </c>
      <c r="F523" s="79" t="s">
        <v>72</v>
      </c>
      <c r="G523" s="168">
        <v>546537160</v>
      </c>
      <c r="H523" s="169">
        <f t="shared" ref="H523" si="1075">IFERROR(G523/G531,"-")</f>
        <v>0.16109850768112385</v>
      </c>
      <c r="I523" s="170">
        <v>14585</v>
      </c>
      <c r="J523" s="10">
        <f t="shared" ref="J523" si="1076">IFERROR(I523/D521,"-")</f>
        <v>0.61060872477601946</v>
      </c>
      <c r="K523" s="46">
        <f t="shared" si="1065"/>
        <v>37472.551251285564</v>
      </c>
      <c r="L523" s="17"/>
      <c r="N523" s="240"/>
      <c r="O523" s="240"/>
      <c r="P523" s="238"/>
      <c r="Q523" s="112" t="s">
        <v>71</v>
      </c>
      <c r="R523" s="61" t="s">
        <v>72</v>
      </c>
      <c r="S523" s="67">
        <v>446699400</v>
      </c>
      <c r="T523" s="12">
        <v>0.13986799868034694</v>
      </c>
      <c r="U523" s="44">
        <v>14122</v>
      </c>
      <c r="V523" s="12">
        <v>0.611262606587889</v>
      </c>
      <c r="W523" s="44">
        <v>31631.454468205637</v>
      </c>
      <c r="X523" s="17"/>
    </row>
    <row r="524" spans="2:24" ht="13.5" customHeight="1">
      <c r="B524" s="240"/>
      <c r="C524" s="240"/>
      <c r="D524" s="238"/>
      <c r="E524" s="113" t="s">
        <v>73</v>
      </c>
      <c r="F524" s="79" t="s">
        <v>74</v>
      </c>
      <c r="G524" s="168">
        <v>273571554</v>
      </c>
      <c r="H524" s="169">
        <f t="shared" ref="H524" si="1077">IFERROR(G524/G531,"-")</f>
        <v>8.0638559130006796E-2</v>
      </c>
      <c r="I524" s="170">
        <v>5001</v>
      </c>
      <c r="J524" s="10">
        <f t="shared" ref="J524" si="1078">IFERROR(I524/D521,"-")</f>
        <v>0.20936950514945993</v>
      </c>
      <c r="K524" s="46">
        <f t="shared" si="1065"/>
        <v>54703.370125974805</v>
      </c>
      <c r="L524" s="17"/>
      <c r="N524" s="240"/>
      <c r="O524" s="240"/>
      <c r="P524" s="238"/>
      <c r="Q524" s="112" t="s">
        <v>73</v>
      </c>
      <c r="R524" s="61" t="s">
        <v>74</v>
      </c>
      <c r="S524" s="67">
        <v>279584356</v>
      </c>
      <c r="T524" s="12">
        <v>8.7541877907276466E-2</v>
      </c>
      <c r="U524" s="44">
        <v>4622</v>
      </c>
      <c r="V524" s="12">
        <v>0.20006059819071118</v>
      </c>
      <c r="W524" s="44">
        <v>60489.908264820428</v>
      </c>
      <c r="X524" s="17"/>
    </row>
    <row r="525" spans="2:24" ht="13.5" customHeight="1">
      <c r="B525" s="240"/>
      <c r="C525" s="240"/>
      <c r="D525" s="238"/>
      <c r="E525" s="113" t="s">
        <v>75</v>
      </c>
      <c r="F525" s="79" t="s">
        <v>76</v>
      </c>
      <c r="G525" s="168">
        <v>29536548</v>
      </c>
      <c r="H525" s="169">
        <f t="shared" ref="H525" si="1079">IFERROR(G525/G531,"-")</f>
        <v>8.7062585183629287E-3</v>
      </c>
      <c r="I525" s="170">
        <v>76</v>
      </c>
      <c r="J525" s="10">
        <f t="shared" ref="J525" si="1080">IFERROR(I525/D521,"-")</f>
        <v>3.1817801222473415E-3</v>
      </c>
      <c r="K525" s="46">
        <f t="shared" si="1065"/>
        <v>388638.78947368421</v>
      </c>
      <c r="L525" s="17"/>
      <c r="N525" s="240"/>
      <c r="O525" s="240"/>
      <c r="P525" s="238"/>
      <c r="Q525" s="112" t="s">
        <v>75</v>
      </c>
      <c r="R525" s="61" t="s">
        <v>76</v>
      </c>
      <c r="S525" s="67">
        <v>34282308</v>
      </c>
      <c r="T525" s="12">
        <v>1.0734283077396673E-2</v>
      </c>
      <c r="U525" s="44">
        <v>87</v>
      </c>
      <c r="V525" s="12">
        <v>3.7657447084794181E-3</v>
      </c>
      <c r="W525" s="44">
        <v>394049.5172413793</v>
      </c>
      <c r="X525" s="17"/>
    </row>
    <row r="526" spans="2:24" ht="13.5" customHeight="1">
      <c r="B526" s="240"/>
      <c r="C526" s="240"/>
      <c r="D526" s="238"/>
      <c r="E526" s="113" t="s">
        <v>77</v>
      </c>
      <c r="F526" s="79" t="s">
        <v>78</v>
      </c>
      <c r="G526" s="168">
        <v>133823762</v>
      </c>
      <c r="H526" s="169">
        <f t="shared" ref="H526" si="1081">IFERROR(G526/G531,"-")</f>
        <v>3.9446189442038836E-2</v>
      </c>
      <c r="I526" s="170">
        <v>724</v>
      </c>
      <c r="J526" s="10">
        <f t="shared" ref="J526" si="1082">IFERROR(I526/D521,"-")</f>
        <v>3.0310642217198359E-2</v>
      </c>
      <c r="K526" s="46">
        <f t="shared" si="1065"/>
        <v>184839.45027624309</v>
      </c>
      <c r="L526" s="17"/>
      <c r="N526" s="240"/>
      <c r="O526" s="240"/>
      <c r="P526" s="238"/>
      <c r="Q526" s="112" t="s">
        <v>77</v>
      </c>
      <c r="R526" s="61" t="s">
        <v>78</v>
      </c>
      <c r="S526" s="67">
        <v>142738992</v>
      </c>
      <c r="T526" s="12">
        <v>4.4693628746065146E-2</v>
      </c>
      <c r="U526" s="44">
        <v>601</v>
      </c>
      <c r="V526" s="12">
        <v>2.6013937583863566E-2</v>
      </c>
      <c r="W526" s="44">
        <v>237502.48252911813</v>
      </c>
      <c r="X526" s="17"/>
    </row>
    <row r="527" spans="2:24" ht="13.5" customHeight="1">
      <c r="B527" s="240"/>
      <c r="C527" s="240"/>
      <c r="D527" s="238"/>
      <c r="E527" s="113" t="s">
        <v>79</v>
      </c>
      <c r="F527" s="79" t="s">
        <v>80</v>
      </c>
      <c r="G527" s="168">
        <v>608861442</v>
      </c>
      <c r="H527" s="169">
        <f t="shared" ref="H527" si="1083">IFERROR(G527/G531,"-")</f>
        <v>0.17946935152730903</v>
      </c>
      <c r="I527" s="170">
        <v>4029</v>
      </c>
      <c r="J527" s="10">
        <f t="shared" ref="J527" si="1084">IFERROR(I527/D521,"-")</f>
        <v>0.16867621200703342</v>
      </c>
      <c r="K527" s="46">
        <f t="shared" si="1065"/>
        <v>151119.74236783321</v>
      </c>
      <c r="L527" s="17"/>
      <c r="N527" s="240"/>
      <c r="O527" s="240"/>
      <c r="P527" s="238"/>
      <c r="Q527" s="112" t="s">
        <v>79</v>
      </c>
      <c r="R527" s="61" t="s">
        <v>80</v>
      </c>
      <c r="S527" s="67">
        <v>554452013</v>
      </c>
      <c r="T527" s="12">
        <v>0.17360688960540288</v>
      </c>
      <c r="U527" s="44">
        <v>3957</v>
      </c>
      <c r="V527" s="12">
        <v>0.17127645760290872</v>
      </c>
      <c r="W527" s="44">
        <v>140119.28556987617</v>
      </c>
      <c r="X527" s="17"/>
    </row>
    <row r="528" spans="2:24" ht="13.5" customHeight="1">
      <c r="B528" s="240"/>
      <c r="C528" s="240"/>
      <c r="D528" s="238"/>
      <c r="E528" s="113" t="s">
        <v>81</v>
      </c>
      <c r="F528" s="79" t="s">
        <v>82</v>
      </c>
      <c r="G528" s="168">
        <v>2970003</v>
      </c>
      <c r="H528" s="169">
        <f t="shared" ref="H528" si="1085">IFERROR(G528/G531,"-")</f>
        <v>8.7544468359381249E-4</v>
      </c>
      <c r="I528" s="170">
        <v>164</v>
      </c>
      <c r="J528" s="10">
        <f t="shared" ref="J528" si="1086">IFERROR(I528/D521,"-")</f>
        <v>6.8659465795863689E-3</v>
      </c>
      <c r="K528" s="46">
        <f t="shared" si="1065"/>
        <v>18109.774390243903</v>
      </c>
      <c r="L528" s="17"/>
      <c r="N528" s="240"/>
      <c r="O528" s="240"/>
      <c r="P528" s="238"/>
      <c r="Q528" s="112" t="s">
        <v>81</v>
      </c>
      <c r="R528" s="61" t="s">
        <v>82</v>
      </c>
      <c r="S528" s="67">
        <v>1124414</v>
      </c>
      <c r="T528" s="12">
        <v>3.5207017486068627E-4</v>
      </c>
      <c r="U528" s="44">
        <v>79</v>
      </c>
      <c r="V528" s="12">
        <v>3.4194693329870581E-3</v>
      </c>
      <c r="W528" s="44">
        <v>14233.088607594937</v>
      </c>
      <c r="X528" s="17"/>
    </row>
    <row r="529" spans="2:24" ht="13.5" customHeight="1">
      <c r="B529" s="240"/>
      <c r="C529" s="240"/>
      <c r="D529" s="238"/>
      <c r="E529" s="113" t="s">
        <v>83</v>
      </c>
      <c r="F529" s="79" t="s">
        <v>84</v>
      </c>
      <c r="G529" s="168">
        <v>82156479</v>
      </c>
      <c r="H529" s="169">
        <f t="shared" ref="H529" si="1087">IFERROR(G529/G531,"-")</f>
        <v>2.4216626300827541E-2</v>
      </c>
      <c r="I529" s="170">
        <v>2425</v>
      </c>
      <c r="J529" s="10">
        <f t="shared" ref="J529" si="1088">IFERROR(I529/D521,"-")</f>
        <v>0.10152390521644478</v>
      </c>
      <c r="K529" s="46">
        <f t="shared" si="1065"/>
        <v>33878.960412371132</v>
      </c>
      <c r="L529" s="17"/>
      <c r="N529" s="240"/>
      <c r="O529" s="240"/>
      <c r="P529" s="238"/>
      <c r="Q529" s="112" t="s">
        <v>83</v>
      </c>
      <c r="R529" s="61" t="s">
        <v>84</v>
      </c>
      <c r="S529" s="67">
        <v>90875106</v>
      </c>
      <c r="T529" s="12">
        <v>2.8454301049171744E-2</v>
      </c>
      <c r="U529" s="44">
        <v>2520</v>
      </c>
      <c r="V529" s="12">
        <v>0.10907674328009349</v>
      </c>
      <c r="W529" s="44">
        <v>36061.550000000003</v>
      </c>
      <c r="X529" s="17"/>
    </row>
    <row r="530" spans="2:24" ht="13.5" customHeight="1">
      <c r="B530" s="240"/>
      <c r="C530" s="240"/>
      <c r="D530" s="238"/>
      <c r="E530" s="114" t="s">
        <v>85</v>
      </c>
      <c r="F530" s="80" t="s">
        <v>86</v>
      </c>
      <c r="G530" s="171">
        <v>807088958</v>
      </c>
      <c r="H530" s="172">
        <f t="shared" ref="H530" si="1089">IFERROR(G530/G531,"-")</f>
        <v>0.23789933460281684</v>
      </c>
      <c r="I530" s="173">
        <v>2335</v>
      </c>
      <c r="J530" s="11">
        <f t="shared" ref="J530" si="1090">IFERROR(I530/D521,"-")</f>
        <v>9.7756007703257139E-2</v>
      </c>
      <c r="K530" s="47">
        <f t="shared" si="1065"/>
        <v>345648.37601713062</v>
      </c>
      <c r="L530" s="17"/>
      <c r="N530" s="240"/>
      <c r="O530" s="240"/>
      <c r="P530" s="238"/>
      <c r="Q530" s="112" t="s">
        <v>85</v>
      </c>
      <c r="R530" s="61" t="s">
        <v>86</v>
      </c>
      <c r="S530" s="67">
        <v>799139370</v>
      </c>
      <c r="T530" s="12">
        <v>0.25022201585355452</v>
      </c>
      <c r="U530" s="44">
        <v>2061</v>
      </c>
      <c r="V530" s="12">
        <v>8.9209193611219317E-2</v>
      </c>
      <c r="W530" s="44">
        <v>387743.50800582243</v>
      </c>
      <c r="X530" s="17"/>
    </row>
    <row r="531" spans="2:24" ht="13.5" customHeight="1">
      <c r="B531" s="201"/>
      <c r="C531" s="201"/>
      <c r="D531" s="239"/>
      <c r="E531" s="115" t="s">
        <v>115</v>
      </c>
      <c r="F531" s="116"/>
      <c r="G531" s="174">
        <f>SUM(G521:G530)</f>
        <v>3392565008</v>
      </c>
      <c r="H531" s="175" t="s">
        <v>131</v>
      </c>
      <c r="I531" s="176">
        <v>19056</v>
      </c>
      <c r="J531" s="12">
        <f t="shared" ref="J531" si="1091">IFERROR(I531/D521,"-")</f>
        <v>0.79778950012559657</v>
      </c>
      <c r="K531" s="48">
        <f t="shared" si="1065"/>
        <v>178031.32913518051</v>
      </c>
      <c r="L531" s="17"/>
      <c r="N531" s="201"/>
      <c r="O531" s="201"/>
      <c r="P531" s="239"/>
      <c r="Q531" s="117" t="s">
        <v>115</v>
      </c>
      <c r="R531" s="117"/>
      <c r="S531" s="67">
        <v>3193721253</v>
      </c>
      <c r="T531" s="12" t="s">
        <v>131</v>
      </c>
      <c r="U531" s="44">
        <v>18429</v>
      </c>
      <c r="V531" s="12">
        <v>0.79768861186858853</v>
      </c>
      <c r="W531" s="44">
        <v>173298.67344945465</v>
      </c>
      <c r="X531" s="17"/>
    </row>
    <row r="532" spans="2:24" ht="13.5" customHeight="1">
      <c r="B532" s="200">
        <v>49</v>
      </c>
      <c r="C532" s="200" t="s">
        <v>23</v>
      </c>
      <c r="D532" s="237">
        <f>VLOOKUP(C532,市区町村別_生活習慣病の状況!$C$5:$D$78,2,FALSE)</f>
        <v>23606</v>
      </c>
      <c r="E532" s="111" t="s">
        <v>67</v>
      </c>
      <c r="F532" s="77" t="s">
        <v>68</v>
      </c>
      <c r="G532" s="165">
        <v>649754618</v>
      </c>
      <c r="H532" s="166">
        <f t="shared" ref="H532" si="1092">IFERROR(G532/G542,"-")</f>
        <v>0.18218768694512658</v>
      </c>
      <c r="I532" s="167">
        <v>12603</v>
      </c>
      <c r="J532" s="9">
        <f t="shared" ref="J532" si="1093">IFERROR(I532/D532,"-")</f>
        <v>0.53388968906210288</v>
      </c>
      <c r="K532" s="45">
        <f t="shared" si="1065"/>
        <v>51555.551694041103</v>
      </c>
      <c r="L532" s="17"/>
      <c r="N532" s="200">
        <v>49</v>
      </c>
      <c r="O532" s="200" t="s">
        <v>23</v>
      </c>
      <c r="P532" s="237">
        <v>22902</v>
      </c>
      <c r="Q532" s="112" t="s">
        <v>67</v>
      </c>
      <c r="R532" s="61" t="s">
        <v>68</v>
      </c>
      <c r="S532" s="67">
        <v>592681324</v>
      </c>
      <c r="T532" s="12">
        <v>0.18556149594911767</v>
      </c>
      <c r="U532" s="44">
        <v>11857</v>
      </c>
      <c r="V532" s="12">
        <v>0.51772770937036072</v>
      </c>
      <c r="W532" s="44">
        <v>49985.774141857131</v>
      </c>
      <c r="X532" s="17"/>
    </row>
    <row r="533" spans="2:24" ht="13.5" customHeight="1">
      <c r="B533" s="240"/>
      <c r="C533" s="240"/>
      <c r="D533" s="238"/>
      <c r="E533" s="113" t="s">
        <v>69</v>
      </c>
      <c r="F533" s="78" t="s">
        <v>70</v>
      </c>
      <c r="G533" s="168">
        <v>298416991</v>
      </c>
      <c r="H533" s="169">
        <f t="shared" ref="H533" si="1094">IFERROR(G533/G542,"-")</f>
        <v>8.367451316123567E-2</v>
      </c>
      <c r="I533" s="170">
        <v>10214</v>
      </c>
      <c r="J533" s="10">
        <f t="shared" ref="J533" si="1095">IFERROR(I533/D532,"-")</f>
        <v>0.43268660510039819</v>
      </c>
      <c r="K533" s="46">
        <f t="shared" si="1065"/>
        <v>29216.466712355592</v>
      </c>
      <c r="L533" s="17"/>
      <c r="N533" s="240"/>
      <c r="O533" s="240"/>
      <c r="P533" s="238"/>
      <c r="Q533" s="112" t="s">
        <v>69</v>
      </c>
      <c r="R533" s="61" t="s">
        <v>70</v>
      </c>
      <c r="S533" s="67">
        <v>284009987</v>
      </c>
      <c r="T533" s="12">
        <v>8.8920159819662989E-2</v>
      </c>
      <c r="U533" s="44">
        <v>9568</v>
      </c>
      <c r="V533" s="12">
        <v>0.41778010654091347</v>
      </c>
      <c r="W533" s="44">
        <v>29683.318039297657</v>
      </c>
      <c r="X533" s="17"/>
    </row>
    <row r="534" spans="2:24" ht="13.5" customHeight="1">
      <c r="B534" s="240"/>
      <c r="C534" s="240"/>
      <c r="D534" s="238"/>
      <c r="E534" s="113" t="s">
        <v>71</v>
      </c>
      <c r="F534" s="79" t="s">
        <v>72</v>
      </c>
      <c r="G534" s="168">
        <v>598992149</v>
      </c>
      <c r="H534" s="169">
        <f t="shared" ref="H534" si="1096">IFERROR(G534/G542,"-")</f>
        <v>0.16795416469760377</v>
      </c>
      <c r="I534" s="170">
        <v>15406</v>
      </c>
      <c r="J534" s="10">
        <f t="shared" ref="J534" si="1097">IFERROR(I534/D532,"-")</f>
        <v>0.65263068711344574</v>
      </c>
      <c r="K534" s="46">
        <f t="shared" si="1065"/>
        <v>38880.445865247304</v>
      </c>
      <c r="L534" s="17"/>
      <c r="N534" s="240"/>
      <c r="O534" s="240"/>
      <c r="P534" s="238"/>
      <c r="Q534" s="112" t="s">
        <v>71</v>
      </c>
      <c r="R534" s="61" t="s">
        <v>72</v>
      </c>
      <c r="S534" s="67">
        <v>477500656</v>
      </c>
      <c r="T534" s="12">
        <v>0.14949979433474611</v>
      </c>
      <c r="U534" s="44">
        <v>15036</v>
      </c>
      <c r="V534" s="12">
        <v>0.65653654702646058</v>
      </c>
      <c r="W534" s="44">
        <v>31757.159882947592</v>
      </c>
      <c r="X534" s="17"/>
    </row>
    <row r="535" spans="2:24" ht="13.5" customHeight="1">
      <c r="B535" s="240"/>
      <c r="C535" s="240"/>
      <c r="D535" s="238"/>
      <c r="E535" s="113" t="s">
        <v>73</v>
      </c>
      <c r="F535" s="79" t="s">
        <v>74</v>
      </c>
      <c r="G535" s="168">
        <v>288290445</v>
      </c>
      <c r="H535" s="169">
        <f t="shared" ref="H535" si="1098">IFERROR(G535/G542,"-")</f>
        <v>8.0835084334762247E-2</v>
      </c>
      <c r="I535" s="170">
        <v>5855</v>
      </c>
      <c r="J535" s="10">
        <f t="shared" ref="J535" si="1099">IFERROR(I535/D532,"-")</f>
        <v>0.24803016182326526</v>
      </c>
      <c r="K535" s="46">
        <f t="shared" si="1065"/>
        <v>49238.333902647311</v>
      </c>
      <c r="L535" s="17"/>
      <c r="N535" s="240"/>
      <c r="O535" s="240"/>
      <c r="P535" s="238"/>
      <c r="Q535" s="112" t="s">
        <v>73</v>
      </c>
      <c r="R535" s="61" t="s">
        <v>74</v>
      </c>
      <c r="S535" s="67">
        <v>281840535</v>
      </c>
      <c r="T535" s="12">
        <v>8.8240930118627547E-2</v>
      </c>
      <c r="U535" s="44">
        <v>5529</v>
      </c>
      <c r="V535" s="12">
        <v>0.24141996332198062</v>
      </c>
      <c r="W535" s="44">
        <v>50974.956592512208</v>
      </c>
      <c r="X535" s="17"/>
    </row>
    <row r="536" spans="2:24" ht="13.5" customHeight="1">
      <c r="B536" s="240"/>
      <c r="C536" s="240"/>
      <c r="D536" s="238"/>
      <c r="E536" s="113" t="s">
        <v>75</v>
      </c>
      <c r="F536" s="79" t="s">
        <v>76</v>
      </c>
      <c r="G536" s="168">
        <v>29971162</v>
      </c>
      <c r="H536" s="169">
        <f t="shared" ref="H536" si="1100">IFERROR(G536/G542,"-")</f>
        <v>8.40375201432993E-3</v>
      </c>
      <c r="I536" s="170">
        <v>62</v>
      </c>
      <c r="J536" s="10">
        <f t="shared" ref="J536" si="1101">IFERROR(I536/D532,"-")</f>
        <v>2.6264509023129711E-3</v>
      </c>
      <c r="K536" s="46">
        <f t="shared" si="1065"/>
        <v>483405.83870967739</v>
      </c>
      <c r="L536" s="17"/>
      <c r="N536" s="240"/>
      <c r="O536" s="240"/>
      <c r="P536" s="238"/>
      <c r="Q536" s="112" t="s">
        <v>75</v>
      </c>
      <c r="R536" s="61" t="s">
        <v>76</v>
      </c>
      <c r="S536" s="67">
        <v>48755529</v>
      </c>
      <c r="T536" s="12">
        <v>1.5264778103638353E-2</v>
      </c>
      <c r="U536" s="44">
        <v>81</v>
      </c>
      <c r="V536" s="12">
        <v>3.5368090123133349E-3</v>
      </c>
      <c r="W536" s="44">
        <v>601920.11111111112</v>
      </c>
      <c r="X536" s="17"/>
    </row>
    <row r="537" spans="2:24" ht="13.5" customHeight="1">
      <c r="B537" s="240"/>
      <c r="C537" s="240"/>
      <c r="D537" s="238"/>
      <c r="E537" s="113" t="s">
        <v>77</v>
      </c>
      <c r="F537" s="79" t="s">
        <v>78</v>
      </c>
      <c r="G537" s="168">
        <v>165808197</v>
      </c>
      <c r="H537" s="169">
        <f t="shared" ref="H537" si="1102">IFERROR(G537/G542,"-")</f>
        <v>4.6491723261552681E-2</v>
      </c>
      <c r="I537" s="170">
        <v>1166</v>
      </c>
      <c r="J537" s="10">
        <f t="shared" ref="J537" si="1103">IFERROR(I537/D532,"-")</f>
        <v>4.9394221808014914E-2</v>
      </c>
      <c r="K537" s="46">
        <f t="shared" si="1065"/>
        <v>142202.57032590051</v>
      </c>
      <c r="L537" s="17"/>
      <c r="N537" s="240"/>
      <c r="O537" s="240"/>
      <c r="P537" s="238"/>
      <c r="Q537" s="112" t="s">
        <v>77</v>
      </c>
      <c r="R537" s="61" t="s">
        <v>78</v>
      </c>
      <c r="S537" s="67">
        <v>109816605</v>
      </c>
      <c r="T537" s="12">
        <v>3.4382277083280177E-2</v>
      </c>
      <c r="U537" s="44">
        <v>1021</v>
      </c>
      <c r="V537" s="12">
        <v>4.4581259278665616E-2</v>
      </c>
      <c r="W537" s="44">
        <v>107557.88932419197</v>
      </c>
      <c r="X537" s="17"/>
    </row>
    <row r="538" spans="2:24" ht="13.5" customHeight="1">
      <c r="B538" s="240"/>
      <c r="C538" s="240"/>
      <c r="D538" s="238"/>
      <c r="E538" s="113" t="s">
        <v>79</v>
      </c>
      <c r="F538" s="79" t="s">
        <v>80</v>
      </c>
      <c r="G538" s="168">
        <v>574908643</v>
      </c>
      <c r="H538" s="169">
        <f t="shared" ref="H538" si="1104">IFERROR(G538/G542,"-")</f>
        <v>0.16120127963897216</v>
      </c>
      <c r="I538" s="170">
        <v>4416</v>
      </c>
      <c r="J538" s="10">
        <f t="shared" ref="J538" si="1105">IFERROR(I538/D532,"-")</f>
        <v>0.18707108362280775</v>
      </c>
      <c r="K538" s="46">
        <f t="shared" si="1065"/>
        <v>130187.64560688406</v>
      </c>
      <c r="L538" s="17"/>
      <c r="N538" s="240"/>
      <c r="O538" s="240"/>
      <c r="P538" s="238"/>
      <c r="Q538" s="112" t="s">
        <v>79</v>
      </c>
      <c r="R538" s="61" t="s">
        <v>80</v>
      </c>
      <c r="S538" s="67">
        <v>491522613</v>
      </c>
      <c r="T538" s="12">
        <v>0.1538899028326717</v>
      </c>
      <c r="U538" s="44">
        <v>4558</v>
      </c>
      <c r="V538" s="12">
        <v>0.19902191948301459</v>
      </c>
      <c r="W538" s="44">
        <v>107837.34379113646</v>
      </c>
      <c r="X538" s="17"/>
    </row>
    <row r="539" spans="2:24" ht="13.5" customHeight="1">
      <c r="B539" s="240"/>
      <c r="C539" s="240"/>
      <c r="D539" s="238"/>
      <c r="E539" s="113" t="s">
        <v>81</v>
      </c>
      <c r="F539" s="79" t="s">
        <v>82</v>
      </c>
      <c r="G539" s="168">
        <v>274030</v>
      </c>
      <c r="H539" s="169">
        <f t="shared" ref="H539" si="1106">IFERROR(G539/G542,"-")</f>
        <v>7.6836532547080782E-5</v>
      </c>
      <c r="I539" s="170">
        <v>30</v>
      </c>
      <c r="J539" s="10">
        <f t="shared" ref="J539" si="1107">IFERROR(I539/D532,"-")</f>
        <v>1.270863339828857E-3</v>
      </c>
      <c r="K539" s="46">
        <f t="shared" si="1065"/>
        <v>9134.3333333333339</v>
      </c>
      <c r="L539" s="17"/>
      <c r="N539" s="240"/>
      <c r="O539" s="240"/>
      <c r="P539" s="238"/>
      <c r="Q539" s="112" t="s">
        <v>81</v>
      </c>
      <c r="R539" s="61" t="s">
        <v>82</v>
      </c>
      <c r="S539" s="67">
        <v>309014</v>
      </c>
      <c r="T539" s="12">
        <v>9.6748619852277717E-5</v>
      </c>
      <c r="U539" s="44">
        <v>35</v>
      </c>
      <c r="V539" s="12">
        <v>1.5282508077897126E-3</v>
      </c>
      <c r="W539" s="44">
        <v>8828.971428571429</v>
      </c>
      <c r="X539" s="17"/>
    </row>
    <row r="540" spans="2:24" ht="13.5" customHeight="1">
      <c r="B540" s="240"/>
      <c r="C540" s="240"/>
      <c r="D540" s="238"/>
      <c r="E540" s="113" t="s">
        <v>83</v>
      </c>
      <c r="F540" s="79" t="s">
        <v>84</v>
      </c>
      <c r="G540" s="168">
        <v>82236073</v>
      </c>
      <c r="H540" s="169">
        <f t="shared" ref="H540" si="1108">IFERROR(G540/G542,"-")</f>
        <v>2.3058550887160568E-2</v>
      </c>
      <c r="I540" s="170">
        <v>2255</v>
      </c>
      <c r="J540" s="10">
        <f t="shared" ref="J540" si="1109">IFERROR(I540/D532,"-")</f>
        <v>9.552656104380243E-2</v>
      </c>
      <c r="K540" s="46">
        <f t="shared" si="1065"/>
        <v>36468.325055432375</v>
      </c>
      <c r="L540" s="17"/>
      <c r="N540" s="240"/>
      <c r="O540" s="240"/>
      <c r="P540" s="238"/>
      <c r="Q540" s="112" t="s">
        <v>83</v>
      </c>
      <c r="R540" s="61" t="s">
        <v>84</v>
      </c>
      <c r="S540" s="67">
        <v>72484512</v>
      </c>
      <c r="T540" s="12">
        <v>2.2694041359504303E-2</v>
      </c>
      <c r="U540" s="44">
        <v>2308</v>
      </c>
      <c r="V540" s="12">
        <v>0.10077722469653305</v>
      </c>
      <c r="W540" s="44">
        <v>31405.767764298093</v>
      </c>
      <c r="X540" s="17"/>
    </row>
    <row r="541" spans="2:24" ht="13.5" customHeight="1">
      <c r="B541" s="240"/>
      <c r="C541" s="240"/>
      <c r="D541" s="238"/>
      <c r="E541" s="114" t="s">
        <v>85</v>
      </c>
      <c r="F541" s="80" t="s">
        <v>86</v>
      </c>
      <c r="G541" s="171">
        <v>877750169</v>
      </c>
      <c r="H541" s="172">
        <f t="shared" ref="H541" si="1110">IFERROR(G541/G542,"-")</f>
        <v>0.2461164085267093</v>
      </c>
      <c r="I541" s="173">
        <v>2117</v>
      </c>
      <c r="J541" s="11">
        <f t="shared" ref="J541" si="1111">IFERROR(I541/D532,"-")</f>
        <v>8.9680589680589687E-2</v>
      </c>
      <c r="K541" s="47">
        <f t="shared" si="1065"/>
        <v>414619.82475200755</v>
      </c>
      <c r="L541" s="17"/>
      <c r="N541" s="240"/>
      <c r="O541" s="240"/>
      <c r="P541" s="238"/>
      <c r="Q541" s="112" t="s">
        <v>85</v>
      </c>
      <c r="R541" s="61" t="s">
        <v>86</v>
      </c>
      <c r="S541" s="67">
        <v>835067940</v>
      </c>
      <c r="T541" s="12">
        <v>0.26144987177889889</v>
      </c>
      <c r="U541" s="44">
        <v>1964</v>
      </c>
      <c r="V541" s="12">
        <v>8.5756702471399882E-2</v>
      </c>
      <c r="W541" s="44">
        <v>425187.34215885948</v>
      </c>
      <c r="X541" s="17"/>
    </row>
    <row r="542" spans="2:24" ht="13.5" customHeight="1">
      <c r="B542" s="201"/>
      <c r="C542" s="201"/>
      <c r="D542" s="239"/>
      <c r="E542" s="115" t="s">
        <v>115</v>
      </c>
      <c r="F542" s="116"/>
      <c r="G542" s="174">
        <f>SUM(G532:G541)</f>
        <v>3566402477</v>
      </c>
      <c r="H542" s="175" t="s">
        <v>131</v>
      </c>
      <c r="I542" s="176">
        <v>19210</v>
      </c>
      <c r="J542" s="12">
        <f t="shared" ref="J542" si="1112">IFERROR(I542/D532,"-")</f>
        <v>0.81377615860374486</v>
      </c>
      <c r="K542" s="48">
        <f t="shared" si="1065"/>
        <v>185653.43451327435</v>
      </c>
      <c r="L542" s="17"/>
      <c r="N542" s="201"/>
      <c r="O542" s="201"/>
      <c r="P542" s="239"/>
      <c r="Q542" s="117" t="s">
        <v>115</v>
      </c>
      <c r="R542" s="117"/>
      <c r="S542" s="67">
        <v>3193988715</v>
      </c>
      <c r="T542" s="12" t="s">
        <v>131</v>
      </c>
      <c r="U542" s="44">
        <v>18772</v>
      </c>
      <c r="V542" s="12">
        <v>0.81966640468081386</v>
      </c>
      <c r="W542" s="44">
        <v>170146.42632644364</v>
      </c>
      <c r="X542" s="17"/>
    </row>
    <row r="543" spans="2:24" ht="13.5" customHeight="1">
      <c r="B543" s="200">
        <v>50</v>
      </c>
      <c r="C543" s="200" t="s">
        <v>14</v>
      </c>
      <c r="D543" s="237">
        <f>VLOOKUP(C543,市区町村別_生活習慣病の状況!$C$5:$D$78,2,FALSE)</f>
        <v>21606</v>
      </c>
      <c r="E543" s="111" t="s">
        <v>67</v>
      </c>
      <c r="F543" s="77" t="s">
        <v>68</v>
      </c>
      <c r="G543" s="165">
        <v>647525338</v>
      </c>
      <c r="H543" s="166">
        <f t="shared" ref="H543" si="1113">IFERROR(G543/G553,"-")</f>
        <v>0.18117707829434482</v>
      </c>
      <c r="I543" s="167">
        <v>11541</v>
      </c>
      <c r="J543" s="9">
        <f t="shared" ref="J543" si="1114">IFERROR(I543/D543,"-")</f>
        <v>0.53415717856151068</v>
      </c>
      <c r="K543" s="45">
        <f t="shared" si="1065"/>
        <v>56106.519192444328</v>
      </c>
      <c r="L543" s="17"/>
      <c r="N543" s="200">
        <v>50</v>
      </c>
      <c r="O543" s="200" t="s">
        <v>14</v>
      </c>
      <c r="P543" s="237">
        <v>20903</v>
      </c>
      <c r="Q543" s="112" t="s">
        <v>67</v>
      </c>
      <c r="R543" s="61" t="s">
        <v>68</v>
      </c>
      <c r="S543" s="67">
        <v>627484174</v>
      </c>
      <c r="T543" s="12">
        <v>0.19033851388209602</v>
      </c>
      <c r="U543" s="44">
        <v>10891</v>
      </c>
      <c r="V543" s="12">
        <v>0.52102569009233124</v>
      </c>
      <c r="W543" s="44">
        <v>57614.927371223945</v>
      </c>
      <c r="X543" s="17"/>
    </row>
    <row r="544" spans="2:24" ht="13.5" customHeight="1">
      <c r="B544" s="240"/>
      <c r="C544" s="240"/>
      <c r="D544" s="238"/>
      <c r="E544" s="113" t="s">
        <v>69</v>
      </c>
      <c r="F544" s="78" t="s">
        <v>70</v>
      </c>
      <c r="G544" s="168">
        <v>244520816</v>
      </c>
      <c r="H544" s="169">
        <f t="shared" ref="H544" si="1115">IFERROR(G544/G553,"-")</f>
        <v>6.8416731246166443E-2</v>
      </c>
      <c r="I544" s="170">
        <v>9506</v>
      </c>
      <c r="J544" s="10">
        <f t="shared" ref="J544" si="1116">IFERROR(I544/D543,"-")</f>
        <v>0.43997037859853744</v>
      </c>
      <c r="K544" s="46">
        <f t="shared" si="1065"/>
        <v>25722.78729223648</v>
      </c>
      <c r="L544" s="17"/>
      <c r="N544" s="240"/>
      <c r="O544" s="240"/>
      <c r="P544" s="238"/>
      <c r="Q544" s="112" t="s">
        <v>69</v>
      </c>
      <c r="R544" s="61" t="s">
        <v>70</v>
      </c>
      <c r="S544" s="67">
        <v>239768212</v>
      </c>
      <c r="T544" s="12">
        <v>7.2730320602870435E-2</v>
      </c>
      <c r="U544" s="44">
        <v>8977</v>
      </c>
      <c r="V544" s="12">
        <v>0.42945988614074537</v>
      </c>
      <c r="W544" s="44">
        <v>26709.169210203854</v>
      </c>
      <c r="X544" s="17"/>
    </row>
    <row r="545" spans="2:24" ht="13.5" customHeight="1">
      <c r="B545" s="240"/>
      <c r="C545" s="240"/>
      <c r="D545" s="238"/>
      <c r="E545" s="113" t="s">
        <v>71</v>
      </c>
      <c r="F545" s="79" t="s">
        <v>72</v>
      </c>
      <c r="G545" s="168">
        <v>499502001</v>
      </c>
      <c r="H545" s="169">
        <f t="shared" ref="H545" si="1117">IFERROR(G545/G553,"-")</f>
        <v>0.13976026547915399</v>
      </c>
      <c r="I545" s="170">
        <v>13975</v>
      </c>
      <c r="J545" s="10">
        <f t="shared" ref="J545" si="1118">IFERROR(I545/D543,"-")</f>
        <v>0.64681107099879664</v>
      </c>
      <c r="K545" s="46">
        <f t="shared" si="1065"/>
        <v>35742.540322003581</v>
      </c>
      <c r="L545" s="17"/>
      <c r="N545" s="240"/>
      <c r="O545" s="240"/>
      <c r="P545" s="238"/>
      <c r="Q545" s="112" t="s">
        <v>71</v>
      </c>
      <c r="R545" s="61" t="s">
        <v>72</v>
      </c>
      <c r="S545" s="67">
        <v>421336226</v>
      </c>
      <c r="T545" s="12">
        <v>0.12780642831245484</v>
      </c>
      <c r="U545" s="44">
        <v>13423</v>
      </c>
      <c r="V545" s="12">
        <v>0.6421566282351816</v>
      </c>
      <c r="W545" s="44">
        <v>31389.12508381137</v>
      </c>
      <c r="X545" s="17"/>
    </row>
    <row r="546" spans="2:24" ht="13.5" customHeight="1">
      <c r="B546" s="240"/>
      <c r="C546" s="240"/>
      <c r="D546" s="238"/>
      <c r="E546" s="113" t="s">
        <v>73</v>
      </c>
      <c r="F546" s="79" t="s">
        <v>74</v>
      </c>
      <c r="G546" s="168">
        <v>425341955</v>
      </c>
      <c r="H546" s="169">
        <f t="shared" ref="H546" si="1119">IFERROR(G546/G553,"-")</f>
        <v>0.1190103431642156</v>
      </c>
      <c r="I546" s="170">
        <v>5733</v>
      </c>
      <c r="J546" s="10">
        <f t="shared" ref="J546" si="1120">IFERROR(I546/D543,"-")</f>
        <v>0.26534296028880866</v>
      </c>
      <c r="K546" s="46">
        <f t="shared" si="1065"/>
        <v>74191.863771149481</v>
      </c>
      <c r="L546" s="17"/>
      <c r="N546" s="240"/>
      <c r="O546" s="240"/>
      <c r="P546" s="238"/>
      <c r="Q546" s="112" t="s">
        <v>73</v>
      </c>
      <c r="R546" s="61" t="s">
        <v>74</v>
      </c>
      <c r="S546" s="67">
        <v>397852728</v>
      </c>
      <c r="T546" s="12">
        <v>0.12068303891829751</v>
      </c>
      <c r="U546" s="44">
        <v>5155</v>
      </c>
      <c r="V546" s="12">
        <v>0.24661531837535283</v>
      </c>
      <c r="W546" s="44">
        <v>77178.026770126089</v>
      </c>
      <c r="X546" s="17"/>
    </row>
    <row r="547" spans="2:24" ht="13.5" customHeight="1">
      <c r="B547" s="240"/>
      <c r="C547" s="240"/>
      <c r="D547" s="238"/>
      <c r="E547" s="113" t="s">
        <v>75</v>
      </c>
      <c r="F547" s="79" t="s">
        <v>76</v>
      </c>
      <c r="G547" s="168">
        <v>57401286</v>
      </c>
      <c r="H547" s="169">
        <f t="shared" ref="H547" si="1121">IFERROR(G547/G553,"-")</f>
        <v>1.6060834499449471E-2</v>
      </c>
      <c r="I547" s="170">
        <v>90</v>
      </c>
      <c r="J547" s="10">
        <f t="shared" ref="J547" si="1122">IFERROR(I547/D543,"-")</f>
        <v>4.1655095806720352E-3</v>
      </c>
      <c r="K547" s="46">
        <f t="shared" si="1065"/>
        <v>637792.06666666665</v>
      </c>
      <c r="L547" s="17"/>
      <c r="N547" s="240"/>
      <c r="O547" s="240"/>
      <c r="P547" s="238"/>
      <c r="Q547" s="112" t="s">
        <v>75</v>
      </c>
      <c r="R547" s="61" t="s">
        <v>76</v>
      </c>
      <c r="S547" s="67">
        <v>41373101</v>
      </c>
      <c r="T547" s="12">
        <v>1.2549949282121433E-2</v>
      </c>
      <c r="U547" s="44">
        <v>73</v>
      </c>
      <c r="V547" s="12">
        <v>3.4923216763144047E-3</v>
      </c>
      <c r="W547" s="44">
        <v>566754.80821917811</v>
      </c>
      <c r="X547" s="17"/>
    </row>
    <row r="548" spans="2:24" ht="13.5" customHeight="1">
      <c r="B548" s="240"/>
      <c r="C548" s="240"/>
      <c r="D548" s="238"/>
      <c r="E548" s="113" t="s">
        <v>77</v>
      </c>
      <c r="F548" s="79" t="s">
        <v>78</v>
      </c>
      <c r="G548" s="168">
        <v>148387131</v>
      </c>
      <c r="H548" s="169">
        <f t="shared" ref="H548" si="1123">IFERROR(G548/G553,"-")</f>
        <v>4.1518602089143583E-2</v>
      </c>
      <c r="I548" s="170">
        <v>805</v>
      </c>
      <c r="J548" s="10">
        <f t="shared" ref="J548" si="1124">IFERROR(I548/D543,"-")</f>
        <v>3.7258169027122097E-2</v>
      </c>
      <c r="K548" s="46">
        <f t="shared" si="1065"/>
        <v>184331.83975155279</v>
      </c>
      <c r="L548" s="17"/>
      <c r="N548" s="240"/>
      <c r="O548" s="240"/>
      <c r="P548" s="238"/>
      <c r="Q548" s="112" t="s">
        <v>77</v>
      </c>
      <c r="R548" s="61" t="s">
        <v>78</v>
      </c>
      <c r="S548" s="67">
        <v>102294925</v>
      </c>
      <c r="T548" s="12">
        <v>3.1029729209043719E-2</v>
      </c>
      <c r="U548" s="44">
        <v>877</v>
      </c>
      <c r="V548" s="12">
        <v>4.195570013873607E-2</v>
      </c>
      <c r="W548" s="44">
        <v>116641.87571265678</v>
      </c>
      <c r="X548" s="17"/>
    </row>
    <row r="549" spans="2:24" ht="13.5" customHeight="1">
      <c r="B549" s="240"/>
      <c r="C549" s="240"/>
      <c r="D549" s="238"/>
      <c r="E549" s="113" t="s">
        <v>79</v>
      </c>
      <c r="F549" s="79" t="s">
        <v>80</v>
      </c>
      <c r="G549" s="168">
        <v>510540503</v>
      </c>
      <c r="H549" s="169">
        <f t="shared" ref="H549" si="1125">IFERROR(G549/G553,"-")</f>
        <v>0.14284882962288836</v>
      </c>
      <c r="I549" s="170">
        <v>3528</v>
      </c>
      <c r="J549" s="10">
        <f t="shared" ref="J549" si="1126">IFERROR(I549/D543,"-")</f>
        <v>0.16328797556234378</v>
      </c>
      <c r="K549" s="46">
        <f t="shared" si="1065"/>
        <v>144711.02692743763</v>
      </c>
      <c r="L549" s="17"/>
      <c r="N549" s="240"/>
      <c r="O549" s="240"/>
      <c r="P549" s="238"/>
      <c r="Q549" s="112" t="s">
        <v>79</v>
      </c>
      <c r="R549" s="61" t="s">
        <v>80</v>
      </c>
      <c r="S549" s="67">
        <v>418128616</v>
      </c>
      <c r="T549" s="12">
        <v>0.12683344485596157</v>
      </c>
      <c r="U549" s="44">
        <v>3475</v>
      </c>
      <c r="V549" s="12">
        <v>0.1662440797971583</v>
      </c>
      <c r="W549" s="44">
        <v>120324.78158273382</v>
      </c>
      <c r="X549" s="17"/>
    </row>
    <row r="550" spans="2:24" ht="13.5" customHeight="1">
      <c r="B550" s="240"/>
      <c r="C550" s="240"/>
      <c r="D550" s="238"/>
      <c r="E550" s="113" t="s">
        <v>81</v>
      </c>
      <c r="F550" s="79" t="s">
        <v>82</v>
      </c>
      <c r="G550" s="168">
        <v>485094</v>
      </c>
      <c r="H550" s="169">
        <f t="shared" ref="H550" si="1127">IFERROR(G550/G553,"-")</f>
        <v>1.3572891817573463E-4</v>
      </c>
      <c r="I550" s="170">
        <v>33</v>
      </c>
      <c r="J550" s="10">
        <f t="shared" ref="J550" si="1128">IFERROR(I550/D543,"-")</f>
        <v>1.5273535129130798E-3</v>
      </c>
      <c r="K550" s="46">
        <f t="shared" si="1065"/>
        <v>14699.818181818182</v>
      </c>
      <c r="L550" s="17"/>
      <c r="N550" s="240"/>
      <c r="O550" s="240"/>
      <c r="P550" s="238"/>
      <c r="Q550" s="112" t="s">
        <v>81</v>
      </c>
      <c r="R550" s="61" t="s">
        <v>82</v>
      </c>
      <c r="S550" s="67">
        <v>296181</v>
      </c>
      <c r="T550" s="12">
        <v>8.9842347769097806E-5</v>
      </c>
      <c r="U550" s="44">
        <v>30</v>
      </c>
      <c r="V550" s="12">
        <v>1.4352006888963306E-3</v>
      </c>
      <c r="W550" s="44">
        <v>9872.7000000000007</v>
      </c>
      <c r="X550" s="17"/>
    </row>
    <row r="551" spans="2:24" ht="13.5" customHeight="1">
      <c r="B551" s="240"/>
      <c r="C551" s="240"/>
      <c r="D551" s="238"/>
      <c r="E551" s="113" t="s">
        <v>83</v>
      </c>
      <c r="F551" s="79" t="s">
        <v>84</v>
      </c>
      <c r="G551" s="168">
        <v>77563720</v>
      </c>
      <c r="H551" s="169">
        <f t="shared" ref="H551" si="1129">IFERROR(G551/G553,"-")</f>
        <v>2.1702267612639183E-2</v>
      </c>
      <c r="I551" s="170">
        <v>2716</v>
      </c>
      <c r="J551" s="10">
        <f t="shared" ref="J551" si="1130">IFERROR(I551/D543,"-")</f>
        <v>0.12570582245672499</v>
      </c>
      <c r="K551" s="46">
        <f t="shared" si="1065"/>
        <v>28558.070692194404</v>
      </c>
      <c r="L551" s="17"/>
      <c r="N551" s="240"/>
      <c r="O551" s="240"/>
      <c r="P551" s="238"/>
      <c r="Q551" s="112" t="s">
        <v>83</v>
      </c>
      <c r="R551" s="61" t="s">
        <v>84</v>
      </c>
      <c r="S551" s="67">
        <v>98868870</v>
      </c>
      <c r="T551" s="12">
        <v>2.9990483528915497E-2</v>
      </c>
      <c r="U551" s="44">
        <v>2505</v>
      </c>
      <c r="V551" s="12">
        <v>0.11983925752284361</v>
      </c>
      <c r="W551" s="44">
        <v>39468.610778443115</v>
      </c>
      <c r="X551" s="17"/>
    </row>
    <row r="552" spans="2:24" ht="13.5" customHeight="1">
      <c r="B552" s="240"/>
      <c r="C552" s="240"/>
      <c r="D552" s="238"/>
      <c r="E552" s="114" t="s">
        <v>85</v>
      </c>
      <c r="F552" s="80" t="s">
        <v>86</v>
      </c>
      <c r="G552" s="171">
        <v>962723657</v>
      </c>
      <c r="H552" s="172">
        <f t="shared" ref="H552" si="1131">IFERROR(G552/G553,"-")</f>
        <v>0.26936931907382283</v>
      </c>
      <c r="I552" s="173">
        <v>2429</v>
      </c>
      <c r="J552" s="11">
        <f t="shared" ref="J552" si="1132">IFERROR(I552/D543,"-")</f>
        <v>0.11242247523835971</v>
      </c>
      <c r="K552" s="47">
        <f t="shared" si="1065"/>
        <v>396345.68011527375</v>
      </c>
      <c r="L552" s="17"/>
      <c r="N552" s="240"/>
      <c r="O552" s="240"/>
      <c r="P552" s="238"/>
      <c r="Q552" s="112" t="s">
        <v>85</v>
      </c>
      <c r="R552" s="61" t="s">
        <v>86</v>
      </c>
      <c r="S552" s="67">
        <v>949271724</v>
      </c>
      <c r="T552" s="12">
        <v>0.2879482490604699</v>
      </c>
      <c r="U552" s="44">
        <v>2138</v>
      </c>
      <c r="V552" s="12">
        <v>0.10228196909534516</v>
      </c>
      <c r="W552" s="44">
        <v>443999.87090739008</v>
      </c>
      <c r="X552" s="17"/>
    </row>
    <row r="553" spans="2:24" ht="13.5" customHeight="1">
      <c r="B553" s="201"/>
      <c r="C553" s="201"/>
      <c r="D553" s="239"/>
      <c r="E553" s="115" t="s">
        <v>115</v>
      </c>
      <c r="F553" s="116"/>
      <c r="G553" s="174">
        <f>SUM(G543:G552)</f>
        <v>3573991501</v>
      </c>
      <c r="H553" s="175" t="s">
        <v>131</v>
      </c>
      <c r="I553" s="176">
        <v>17294</v>
      </c>
      <c r="J553" s="12">
        <f t="shared" ref="J553" si="1133">IFERROR(I553/D543,"-")</f>
        <v>0.80042580764602422</v>
      </c>
      <c r="K553" s="48">
        <f t="shared" si="1065"/>
        <v>206660.77836243785</v>
      </c>
      <c r="L553" s="17"/>
      <c r="N553" s="201"/>
      <c r="O553" s="201"/>
      <c r="P553" s="239"/>
      <c r="Q553" s="117" t="s">
        <v>115</v>
      </c>
      <c r="R553" s="117"/>
      <c r="S553" s="67">
        <v>3296674757</v>
      </c>
      <c r="T553" s="12" t="s">
        <v>131</v>
      </c>
      <c r="U553" s="44">
        <v>16690</v>
      </c>
      <c r="V553" s="12">
        <v>0.79844998325599192</v>
      </c>
      <c r="W553" s="44">
        <v>197523.95188735769</v>
      </c>
      <c r="X553" s="17"/>
    </row>
    <row r="554" spans="2:24" ht="13.5" customHeight="1">
      <c r="B554" s="200">
        <v>51</v>
      </c>
      <c r="C554" s="200" t="s">
        <v>42</v>
      </c>
      <c r="D554" s="237">
        <f>VLOOKUP(C554,市区町村別_生活習慣病の状況!$C$5:$D$78,2,FALSE)</f>
        <v>29940</v>
      </c>
      <c r="E554" s="111" t="s">
        <v>67</v>
      </c>
      <c r="F554" s="77" t="s">
        <v>68</v>
      </c>
      <c r="G554" s="165">
        <v>774551246</v>
      </c>
      <c r="H554" s="166">
        <f t="shared" ref="H554" si="1134">IFERROR(G554/G564,"-")</f>
        <v>0.16390300014753023</v>
      </c>
      <c r="I554" s="167">
        <v>14849</v>
      </c>
      <c r="J554" s="9">
        <f t="shared" ref="J554" si="1135">IFERROR(I554/D554,"-")</f>
        <v>0.49595858383433533</v>
      </c>
      <c r="K554" s="45">
        <f t="shared" si="1065"/>
        <v>52161.84564617146</v>
      </c>
      <c r="L554" s="17"/>
      <c r="N554" s="200">
        <v>51</v>
      </c>
      <c r="O554" s="200" t="s">
        <v>42</v>
      </c>
      <c r="P554" s="237">
        <v>28605</v>
      </c>
      <c r="Q554" s="112" t="s">
        <v>67</v>
      </c>
      <c r="R554" s="61" t="s">
        <v>68</v>
      </c>
      <c r="S554" s="67">
        <v>735052623</v>
      </c>
      <c r="T554" s="12">
        <v>0.16813573923987427</v>
      </c>
      <c r="U554" s="44">
        <v>13660</v>
      </c>
      <c r="V554" s="12">
        <v>0.47753889180213249</v>
      </c>
      <c r="W554" s="44">
        <v>53810.587335285505</v>
      </c>
      <c r="X554" s="17"/>
    </row>
    <row r="555" spans="2:24" ht="13.5" customHeight="1">
      <c r="B555" s="240"/>
      <c r="C555" s="240"/>
      <c r="D555" s="238"/>
      <c r="E555" s="113" t="s">
        <v>69</v>
      </c>
      <c r="F555" s="78" t="s">
        <v>70</v>
      </c>
      <c r="G555" s="168">
        <v>335877133</v>
      </c>
      <c r="H555" s="169">
        <f t="shared" ref="H555" si="1136">IFERROR(G555/G564,"-")</f>
        <v>7.1075051604333792E-2</v>
      </c>
      <c r="I555" s="170">
        <v>12306</v>
      </c>
      <c r="J555" s="10">
        <f t="shared" ref="J555" si="1137">IFERROR(I555/D554,"-")</f>
        <v>0.41102204408817633</v>
      </c>
      <c r="K555" s="46">
        <f t="shared" si="1065"/>
        <v>27293.769949618072</v>
      </c>
      <c r="L555" s="17"/>
      <c r="N555" s="240"/>
      <c r="O555" s="240"/>
      <c r="P555" s="238"/>
      <c r="Q555" s="112" t="s">
        <v>69</v>
      </c>
      <c r="R555" s="61" t="s">
        <v>70</v>
      </c>
      <c r="S555" s="67">
        <v>314019694</v>
      </c>
      <c r="T555" s="12">
        <v>7.1828780327431216E-2</v>
      </c>
      <c r="U555" s="44">
        <v>11291</v>
      </c>
      <c r="V555" s="12">
        <v>0.39472120258696031</v>
      </c>
      <c r="W555" s="44">
        <v>27811.504206890444</v>
      </c>
      <c r="X555" s="17"/>
    </row>
    <row r="556" spans="2:24" ht="13.5" customHeight="1">
      <c r="B556" s="240"/>
      <c r="C556" s="240"/>
      <c r="D556" s="238"/>
      <c r="E556" s="113" t="s">
        <v>71</v>
      </c>
      <c r="F556" s="79" t="s">
        <v>72</v>
      </c>
      <c r="G556" s="168">
        <v>700539889</v>
      </c>
      <c r="H556" s="169">
        <f t="shared" ref="H556" si="1138">IFERROR(G556/G564,"-")</f>
        <v>0.14824143673266754</v>
      </c>
      <c r="I556" s="170">
        <v>18881</v>
      </c>
      <c r="J556" s="10">
        <f t="shared" ref="J556" si="1139">IFERROR(I556/D554,"-")</f>
        <v>0.63062792251169009</v>
      </c>
      <c r="K556" s="46">
        <f t="shared" si="1065"/>
        <v>37102.901806048409</v>
      </c>
      <c r="L556" s="17"/>
      <c r="N556" s="240"/>
      <c r="O556" s="240"/>
      <c r="P556" s="238"/>
      <c r="Q556" s="112" t="s">
        <v>71</v>
      </c>
      <c r="R556" s="61" t="s">
        <v>72</v>
      </c>
      <c r="S556" s="67">
        <v>567226668</v>
      </c>
      <c r="T556" s="12">
        <v>0.12974727544200701</v>
      </c>
      <c r="U556" s="44">
        <v>18013</v>
      </c>
      <c r="V556" s="12">
        <v>0.62971508477538896</v>
      </c>
      <c r="W556" s="44">
        <v>31489.849997224228</v>
      </c>
      <c r="X556" s="17"/>
    </row>
    <row r="557" spans="2:24" ht="13.5" customHeight="1">
      <c r="B557" s="240"/>
      <c r="C557" s="240"/>
      <c r="D557" s="238"/>
      <c r="E557" s="113" t="s">
        <v>73</v>
      </c>
      <c r="F557" s="79" t="s">
        <v>74</v>
      </c>
      <c r="G557" s="168">
        <v>456455765</v>
      </c>
      <c r="H557" s="169">
        <f t="shared" ref="H557" si="1140">IFERROR(G557/G564,"-")</f>
        <v>9.6590728766494077E-2</v>
      </c>
      <c r="I557" s="170">
        <v>5934</v>
      </c>
      <c r="J557" s="10">
        <f t="shared" ref="J557" si="1141">IFERROR(I557/D554,"-")</f>
        <v>0.19819639278557113</v>
      </c>
      <c r="K557" s="46">
        <f t="shared" si="1065"/>
        <v>76922.10397708122</v>
      </c>
      <c r="L557" s="17"/>
      <c r="N557" s="240"/>
      <c r="O557" s="240"/>
      <c r="P557" s="238"/>
      <c r="Q557" s="112" t="s">
        <v>73</v>
      </c>
      <c r="R557" s="61" t="s">
        <v>74</v>
      </c>
      <c r="S557" s="67">
        <v>439290059</v>
      </c>
      <c r="T557" s="12">
        <v>0.10048308991707793</v>
      </c>
      <c r="U557" s="44">
        <v>5708</v>
      </c>
      <c r="V557" s="12">
        <v>0.19954553399755287</v>
      </c>
      <c r="W557" s="44">
        <v>76960.416783461813</v>
      </c>
      <c r="X557" s="17"/>
    </row>
    <row r="558" spans="2:24" ht="13.5" customHeight="1">
      <c r="B558" s="240"/>
      <c r="C558" s="240"/>
      <c r="D558" s="238"/>
      <c r="E558" s="113" t="s">
        <v>75</v>
      </c>
      <c r="F558" s="79" t="s">
        <v>76</v>
      </c>
      <c r="G558" s="168">
        <v>49867318</v>
      </c>
      <c r="H558" s="169">
        <f t="shared" ref="H558" si="1142">IFERROR(G558/G564,"-")</f>
        <v>1.0552436745432513E-2</v>
      </c>
      <c r="I558" s="170">
        <v>69</v>
      </c>
      <c r="J558" s="10">
        <f t="shared" ref="J558" si="1143">IFERROR(I558/D554,"-")</f>
        <v>2.3046092184368736E-3</v>
      </c>
      <c r="K558" s="46">
        <f t="shared" si="1065"/>
        <v>722714.75362318836</v>
      </c>
      <c r="L558" s="17"/>
      <c r="N558" s="240"/>
      <c r="O558" s="240"/>
      <c r="P558" s="238"/>
      <c r="Q558" s="112" t="s">
        <v>75</v>
      </c>
      <c r="R558" s="61" t="s">
        <v>76</v>
      </c>
      <c r="S558" s="67">
        <v>32388313</v>
      </c>
      <c r="T558" s="12">
        <v>7.4084940024592358E-3</v>
      </c>
      <c r="U558" s="44">
        <v>59</v>
      </c>
      <c r="V558" s="12">
        <v>2.0625764726446426E-3</v>
      </c>
      <c r="W558" s="44">
        <v>548954.45762711868</v>
      </c>
      <c r="X558" s="17"/>
    </row>
    <row r="559" spans="2:24" ht="13.5" customHeight="1">
      <c r="B559" s="240"/>
      <c r="C559" s="240"/>
      <c r="D559" s="238"/>
      <c r="E559" s="113" t="s">
        <v>77</v>
      </c>
      <c r="F559" s="79" t="s">
        <v>78</v>
      </c>
      <c r="G559" s="168">
        <v>187042652</v>
      </c>
      <c r="H559" s="169">
        <f t="shared" ref="H559" si="1144">IFERROR(G559/G564,"-")</f>
        <v>3.9580146538619666E-2</v>
      </c>
      <c r="I559" s="170">
        <v>1177</v>
      </c>
      <c r="J559" s="10">
        <f t="shared" ref="J559" si="1145">IFERROR(I559/D554,"-")</f>
        <v>3.9311957247828988E-2</v>
      </c>
      <c r="K559" s="46">
        <f t="shared" si="1065"/>
        <v>158914.74256584537</v>
      </c>
      <c r="L559" s="17"/>
      <c r="N559" s="240"/>
      <c r="O559" s="240"/>
      <c r="P559" s="238"/>
      <c r="Q559" s="112" t="s">
        <v>77</v>
      </c>
      <c r="R559" s="61" t="s">
        <v>78</v>
      </c>
      <c r="S559" s="67">
        <v>207120758</v>
      </c>
      <c r="T559" s="12">
        <v>4.7376746464930446E-2</v>
      </c>
      <c r="U559" s="44">
        <v>1095</v>
      </c>
      <c r="V559" s="12">
        <v>3.8280020975353962E-2</v>
      </c>
      <c r="W559" s="44">
        <v>189151.37716894978</v>
      </c>
      <c r="X559" s="17"/>
    </row>
    <row r="560" spans="2:24" ht="13.5" customHeight="1">
      <c r="B560" s="240"/>
      <c r="C560" s="240"/>
      <c r="D560" s="238"/>
      <c r="E560" s="113" t="s">
        <v>79</v>
      </c>
      <c r="F560" s="79" t="s">
        <v>80</v>
      </c>
      <c r="G560" s="168">
        <v>957451735</v>
      </c>
      <c r="H560" s="169">
        <f t="shared" ref="H560" si="1146">IFERROR(G560/G564,"-")</f>
        <v>0.20260662244542832</v>
      </c>
      <c r="I560" s="170">
        <v>4647</v>
      </c>
      <c r="J560" s="10">
        <f t="shared" ref="J560" si="1147">IFERROR(I560/D554,"-")</f>
        <v>0.15521042084168338</v>
      </c>
      <c r="K560" s="46">
        <f t="shared" si="1065"/>
        <v>206036.5257155154</v>
      </c>
      <c r="L560" s="17"/>
      <c r="N560" s="240"/>
      <c r="O560" s="240"/>
      <c r="P560" s="238"/>
      <c r="Q560" s="112" t="s">
        <v>79</v>
      </c>
      <c r="R560" s="61" t="s">
        <v>80</v>
      </c>
      <c r="S560" s="67">
        <v>892339817</v>
      </c>
      <c r="T560" s="12">
        <v>0.20411356968175751</v>
      </c>
      <c r="U560" s="44">
        <v>4603</v>
      </c>
      <c r="V560" s="12">
        <v>0.16091592378954728</v>
      </c>
      <c r="W560" s="44">
        <v>193860.48598739953</v>
      </c>
      <c r="X560" s="17"/>
    </row>
    <row r="561" spans="2:24" ht="13.5" customHeight="1">
      <c r="B561" s="240"/>
      <c r="C561" s="240"/>
      <c r="D561" s="238"/>
      <c r="E561" s="113" t="s">
        <v>81</v>
      </c>
      <c r="F561" s="79" t="s">
        <v>82</v>
      </c>
      <c r="G561" s="168">
        <v>8193215</v>
      </c>
      <c r="H561" s="169">
        <f t="shared" ref="H561" si="1148">IFERROR(G561/G564,"-")</f>
        <v>1.733768457915239E-3</v>
      </c>
      <c r="I561" s="170">
        <v>418</v>
      </c>
      <c r="J561" s="10">
        <f t="shared" ref="J561" si="1149">IFERROR(I561/D554,"-")</f>
        <v>1.396125584502338E-2</v>
      </c>
      <c r="K561" s="46">
        <f t="shared" si="1065"/>
        <v>19600.992822966506</v>
      </c>
      <c r="L561" s="17"/>
      <c r="N561" s="240"/>
      <c r="O561" s="240"/>
      <c r="P561" s="238"/>
      <c r="Q561" s="112" t="s">
        <v>81</v>
      </c>
      <c r="R561" s="61" t="s">
        <v>82</v>
      </c>
      <c r="S561" s="67">
        <v>949226</v>
      </c>
      <c r="T561" s="12">
        <v>2.1712569987755679E-4</v>
      </c>
      <c r="U561" s="44">
        <v>94</v>
      </c>
      <c r="V561" s="12">
        <v>3.2861387869253626E-3</v>
      </c>
      <c r="W561" s="44">
        <v>10098.148936170213</v>
      </c>
      <c r="X561" s="17"/>
    </row>
    <row r="562" spans="2:24" ht="13.5" customHeight="1">
      <c r="B562" s="240"/>
      <c r="C562" s="240"/>
      <c r="D562" s="238"/>
      <c r="E562" s="113" t="s">
        <v>83</v>
      </c>
      <c r="F562" s="79" t="s">
        <v>84</v>
      </c>
      <c r="G562" s="168">
        <v>111960872</v>
      </c>
      <c r="H562" s="169">
        <f t="shared" ref="H562" si="1150">IFERROR(G562/G564,"-")</f>
        <v>2.3692070621152438E-2</v>
      </c>
      <c r="I562" s="170">
        <v>3019</v>
      </c>
      <c r="J562" s="10">
        <f t="shared" ref="J562" si="1151">IFERROR(I562/D554,"-")</f>
        <v>0.10083500334001336</v>
      </c>
      <c r="K562" s="46">
        <f t="shared" si="1065"/>
        <v>37085.416363034121</v>
      </c>
      <c r="L562" s="17"/>
      <c r="N562" s="240"/>
      <c r="O562" s="240"/>
      <c r="P562" s="238"/>
      <c r="Q562" s="112" t="s">
        <v>83</v>
      </c>
      <c r="R562" s="61" t="s">
        <v>84</v>
      </c>
      <c r="S562" s="67">
        <v>92428645</v>
      </c>
      <c r="T562" s="12">
        <v>2.1142103391983826E-2</v>
      </c>
      <c r="U562" s="44">
        <v>2971</v>
      </c>
      <c r="V562" s="12">
        <v>0.10386296102080056</v>
      </c>
      <c r="W562" s="44">
        <v>31110.281050151465</v>
      </c>
      <c r="X562" s="17"/>
    </row>
    <row r="563" spans="2:24" ht="13.5" customHeight="1">
      <c r="B563" s="240"/>
      <c r="C563" s="240"/>
      <c r="D563" s="238"/>
      <c r="E563" s="114" t="s">
        <v>85</v>
      </c>
      <c r="F563" s="80" t="s">
        <v>86</v>
      </c>
      <c r="G563" s="171">
        <v>1143728682</v>
      </c>
      <c r="H563" s="172">
        <f t="shared" ref="H563" si="1152">IFERROR(G563/G564,"-")</f>
        <v>0.24202473794042617</v>
      </c>
      <c r="I563" s="173">
        <v>2911</v>
      </c>
      <c r="J563" s="11">
        <f t="shared" ref="J563" si="1153">IFERROR(I563/D554,"-")</f>
        <v>9.7227788911155646E-2</v>
      </c>
      <c r="K563" s="47">
        <f t="shared" si="1065"/>
        <v>392898.89453795948</v>
      </c>
      <c r="L563" s="17"/>
      <c r="N563" s="240"/>
      <c r="O563" s="240"/>
      <c r="P563" s="238"/>
      <c r="Q563" s="112" t="s">
        <v>85</v>
      </c>
      <c r="R563" s="61" t="s">
        <v>86</v>
      </c>
      <c r="S563" s="67">
        <v>1090965154</v>
      </c>
      <c r="T563" s="12">
        <v>0.249547075832601</v>
      </c>
      <c r="U563" s="44">
        <v>2625</v>
      </c>
      <c r="V563" s="12">
        <v>9.1767173571054017E-2</v>
      </c>
      <c r="W563" s="44">
        <v>415605.77295238094</v>
      </c>
      <c r="X563" s="17"/>
    </row>
    <row r="564" spans="2:24" ht="13.5" customHeight="1">
      <c r="B564" s="201"/>
      <c r="C564" s="201"/>
      <c r="D564" s="239"/>
      <c r="E564" s="115" t="s">
        <v>115</v>
      </c>
      <c r="F564" s="116"/>
      <c r="G564" s="174">
        <f>SUM(G554:G563)</f>
        <v>4725668507</v>
      </c>
      <c r="H564" s="175" t="s">
        <v>131</v>
      </c>
      <c r="I564" s="176">
        <v>23752</v>
      </c>
      <c r="J564" s="12">
        <f t="shared" ref="J564" si="1154">IFERROR(I564/D554,"-")</f>
        <v>0.79331997327989312</v>
      </c>
      <c r="K564" s="48">
        <f t="shared" si="1065"/>
        <v>198958.76166217582</v>
      </c>
      <c r="L564" s="17"/>
      <c r="N564" s="201"/>
      <c r="O564" s="201"/>
      <c r="P564" s="239"/>
      <c r="Q564" s="117" t="s">
        <v>115</v>
      </c>
      <c r="R564" s="117"/>
      <c r="S564" s="67">
        <v>4371780957</v>
      </c>
      <c r="T564" s="12" t="s">
        <v>131</v>
      </c>
      <c r="U564" s="44">
        <v>22667</v>
      </c>
      <c r="V564" s="12">
        <v>0.79241391365145952</v>
      </c>
      <c r="W564" s="44">
        <v>192869.85295804474</v>
      </c>
      <c r="X564" s="17"/>
    </row>
    <row r="565" spans="2:24" ht="13.5" customHeight="1">
      <c r="B565" s="200">
        <v>52</v>
      </c>
      <c r="C565" s="200" t="s">
        <v>4</v>
      </c>
      <c r="D565" s="237">
        <f>VLOOKUP(C565,市区町村別_生活習慣病の状況!$C$5:$D$78,2,FALSE)</f>
        <v>23896</v>
      </c>
      <c r="E565" s="111" t="s">
        <v>67</v>
      </c>
      <c r="F565" s="77" t="s">
        <v>68</v>
      </c>
      <c r="G565" s="165">
        <v>634418003</v>
      </c>
      <c r="H565" s="166">
        <f t="shared" ref="H565" si="1155">IFERROR(G565/G575,"-")</f>
        <v>0.18088834199381645</v>
      </c>
      <c r="I565" s="167">
        <v>12003</v>
      </c>
      <c r="J565" s="9">
        <f t="shared" ref="J565" si="1156">IFERROR(I565/D565,"-")</f>
        <v>0.50230164044191494</v>
      </c>
      <c r="K565" s="45">
        <f t="shared" si="1065"/>
        <v>52854.953178372074</v>
      </c>
      <c r="L565" s="17"/>
      <c r="N565" s="200">
        <v>52</v>
      </c>
      <c r="O565" s="200" t="s">
        <v>4</v>
      </c>
      <c r="P565" s="237">
        <v>22912</v>
      </c>
      <c r="Q565" s="112" t="s">
        <v>67</v>
      </c>
      <c r="R565" s="61" t="s">
        <v>68</v>
      </c>
      <c r="S565" s="67">
        <v>586504343</v>
      </c>
      <c r="T565" s="12">
        <v>0.18618131670347843</v>
      </c>
      <c r="U565" s="44">
        <v>11291</v>
      </c>
      <c r="V565" s="12">
        <v>0.49279853351955305</v>
      </c>
      <c r="W565" s="44">
        <v>51944.410858205651</v>
      </c>
      <c r="X565" s="17"/>
    </row>
    <row r="566" spans="2:24" ht="13.5" customHeight="1">
      <c r="B566" s="240"/>
      <c r="C566" s="240"/>
      <c r="D566" s="238"/>
      <c r="E566" s="113" t="s">
        <v>69</v>
      </c>
      <c r="F566" s="78" t="s">
        <v>70</v>
      </c>
      <c r="G566" s="168">
        <v>328015425</v>
      </c>
      <c r="H566" s="169">
        <f t="shared" ref="H566" si="1157">IFERROR(G566/G575,"-")</f>
        <v>9.3525350945387747E-2</v>
      </c>
      <c r="I566" s="170">
        <v>10731</v>
      </c>
      <c r="J566" s="10">
        <f t="shared" ref="J566" si="1158">IFERROR(I566/D565,"-")</f>
        <v>0.44907097422162706</v>
      </c>
      <c r="K566" s="46">
        <f t="shared" si="1065"/>
        <v>30567.088342186191</v>
      </c>
      <c r="L566" s="17"/>
      <c r="N566" s="240"/>
      <c r="O566" s="240"/>
      <c r="P566" s="238"/>
      <c r="Q566" s="112" t="s">
        <v>69</v>
      </c>
      <c r="R566" s="61" t="s">
        <v>70</v>
      </c>
      <c r="S566" s="67">
        <v>305356044</v>
      </c>
      <c r="T566" s="12">
        <v>9.6932940077624097E-2</v>
      </c>
      <c r="U566" s="44">
        <v>9861</v>
      </c>
      <c r="V566" s="12">
        <v>0.43038582402234637</v>
      </c>
      <c r="W566" s="44">
        <v>30966.032248250685</v>
      </c>
      <c r="X566" s="17"/>
    </row>
    <row r="567" spans="2:24" ht="13.5" customHeight="1">
      <c r="B567" s="240"/>
      <c r="C567" s="240"/>
      <c r="D567" s="238"/>
      <c r="E567" s="113" t="s">
        <v>71</v>
      </c>
      <c r="F567" s="79" t="s">
        <v>72</v>
      </c>
      <c r="G567" s="168">
        <v>573955351</v>
      </c>
      <c r="H567" s="169">
        <f t="shared" ref="H567" si="1159">IFERROR(G567/G575,"-")</f>
        <v>0.16364893702562375</v>
      </c>
      <c r="I567" s="170">
        <v>14493</v>
      </c>
      <c r="J567" s="10">
        <f t="shared" ref="J567" si="1160">IFERROR(I567/D565,"-")</f>
        <v>0.60650318044861062</v>
      </c>
      <c r="K567" s="46">
        <f t="shared" si="1065"/>
        <v>39602.245980818327</v>
      </c>
      <c r="L567" s="17"/>
      <c r="N567" s="240"/>
      <c r="O567" s="240"/>
      <c r="P567" s="238"/>
      <c r="Q567" s="112" t="s">
        <v>71</v>
      </c>
      <c r="R567" s="61" t="s">
        <v>72</v>
      </c>
      <c r="S567" s="67">
        <v>482931664</v>
      </c>
      <c r="T567" s="12">
        <v>0.15330296212541741</v>
      </c>
      <c r="U567" s="44">
        <v>13871</v>
      </c>
      <c r="V567" s="12">
        <v>0.60540328212290506</v>
      </c>
      <c r="W567" s="44">
        <v>34815.922716458801</v>
      </c>
      <c r="X567" s="17"/>
    </row>
    <row r="568" spans="2:24" ht="13.5" customHeight="1">
      <c r="B568" s="240"/>
      <c r="C568" s="240"/>
      <c r="D568" s="238"/>
      <c r="E568" s="113" t="s">
        <v>73</v>
      </c>
      <c r="F568" s="79" t="s">
        <v>74</v>
      </c>
      <c r="G568" s="168">
        <v>378786317</v>
      </c>
      <c r="H568" s="169">
        <f t="shared" ref="H568" si="1161">IFERROR(G568/G575,"-")</f>
        <v>0.10800139423545674</v>
      </c>
      <c r="I568" s="170">
        <v>5556</v>
      </c>
      <c r="J568" s="10">
        <f t="shared" ref="J568" si="1162">IFERROR(I568/D565,"-")</f>
        <v>0.23250753264144627</v>
      </c>
      <c r="K568" s="46">
        <f t="shared" si="1065"/>
        <v>68176.082973362136</v>
      </c>
      <c r="L568" s="17"/>
      <c r="N568" s="240"/>
      <c r="O568" s="240"/>
      <c r="P568" s="238"/>
      <c r="Q568" s="112" t="s">
        <v>73</v>
      </c>
      <c r="R568" s="61" t="s">
        <v>74</v>
      </c>
      <c r="S568" s="67">
        <v>266827021</v>
      </c>
      <c r="T568" s="12">
        <v>8.4702196487992057E-2</v>
      </c>
      <c r="U568" s="44">
        <v>5226</v>
      </c>
      <c r="V568" s="12">
        <v>0.22809008379888268</v>
      </c>
      <c r="W568" s="44">
        <v>51057.600650593187</v>
      </c>
      <c r="X568" s="17"/>
    </row>
    <row r="569" spans="2:24" ht="13.5" customHeight="1">
      <c r="B569" s="240"/>
      <c r="C569" s="240"/>
      <c r="D569" s="238"/>
      <c r="E569" s="113" t="s">
        <v>75</v>
      </c>
      <c r="F569" s="79" t="s">
        <v>76</v>
      </c>
      <c r="G569" s="168">
        <v>52247200</v>
      </c>
      <c r="H569" s="169">
        <f t="shared" ref="H569" si="1163">IFERROR(G569/G575,"-")</f>
        <v>1.4896975396549911E-2</v>
      </c>
      <c r="I569" s="170">
        <v>124</v>
      </c>
      <c r="J569" s="10">
        <f t="shared" ref="J569" si="1164">IFERROR(I569/D565,"-")</f>
        <v>5.1891529963173757E-3</v>
      </c>
      <c r="K569" s="46">
        <f t="shared" si="1065"/>
        <v>421348.38709677418</v>
      </c>
      <c r="L569" s="17"/>
      <c r="N569" s="240"/>
      <c r="O569" s="240"/>
      <c r="P569" s="238"/>
      <c r="Q569" s="112" t="s">
        <v>75</v>
      </c>
      <c r="R569" s="61" t="s">
        <v>76</v>
      </c>
      <c r="S569" s="67">
        <v>46687789</v>
      </c>
      <c r="T569" s="12">
        <v>1.4820681438661019E-2</v>
      </c>
      <c r="U569" s="44">
        <v>102</v>
      </c>
      <c r="V569" s="12">
        <v>4.4518156424581002E-3</v>
      </c>
      <c r="W569" s="44">
        <v>457723.42156862747</v>
      </c>
      <c r="X569" s="17"/>
    </row>
    <row r="570" spans="2:24" ht="13.5" customHeight="1">
      <c r="B570" s="240"/>
      <c r="C570" s="240"/>
      <c r="D570" s="238"/>
      <c r="E570" s="113" t="s">
        <v>77</v>
      </c>
      <c r="F570" s="79" t="s">
        <v>78</v>
      </c>
      <c r="G570" s="168">
        <v>161710972</v>
      </c>
      <c r="H570" s="169">
        <f t="shared" ref="H570" si="1165">IFERROR(G570/G575,"-")</f>
        <v>4.6107817667476375E-2</v>
      </c>
      <c r="I570" s="170">
        <v>640</v>
      </c>
      <c r="J570" s="10">
        <f t="shared" ref="J570" si="1166">IFERROR(I570/D565,"-")</f>
        <v>2.6782725142283227E-2</v>
      </c>
      <c r="K570" s="46">
        <f t="shared" si="1065"/>
        <v>252673.39374999999</v>
      </c>
      <c r="L570" s="17"/>
      <c r="N570" s="240"/>
      <c r="O570" s="240"/>
      <c r="P570" s="238"/>
      <c r="Q570" s="112" t="s">
        <v>77</v>
      </c>
      <c r="R570" s="61" t="s">
        <v>78</v>
      </c>
      <c r="S570" s="67">
        <v>161056339</v>
      </c>
      <c r="T570" s="12">
        <v>5.1126102673142153E-2</v>
      </c>
      <c r="U570" s="44">
        <v>563</v>
      </c>
      <c r="V570" s="12">
        <v>2.4572276536312849E-2</v>
      </c>
      <c r="W570" s="44">
        <v>286068.09769094136</v>
      </c>
      <c r="X570" s="17"/>
    </row>
    <row r="571" spans="2:24" ht="13.5" customHeight="1">
      <c r="B571" s="240"/>
      <c r="C571" s="240"/>
      <c r="D571" s="238"/>
      <c r="E571" s="113" t="s">
        <v>79</v>
      </c>
      <c r="F571" s="79" t="s">
        <v>80</v>
      </c>
      <c r="G571" s="168">
        <v>615344415</v>
      </c>
      <c r="H571" s="169">
        <f t="shared" ref="H571" si="1167">IFERROR(G571/G575,"-")</f>
        <v>0.1754499879545583</v>
      </c>
      <c r="I571" s="170">
        <v>3629</v>
      </c>
      <c r="J571" s="10">
        <f t="shared" ref="J571" si="1168">IFERROR(I571/D565,"-")</f>
        <v>0.15186642115835286</v>
      </c>
      <c r="K571" s="46">
        <f t="shared" si="1065"/>
        <v>169563.07936070542</v>
      </c>
      <c r="L571" s="17"/>
      <c r="N571" s="240"/>
      <c r="O571" s="240"/>
      <c r="P571" s="238"/>
      <c r="Q571" s="112" t="s">
        <v>79</v>
      </c>
      <c r="R571" s="61" t="s">
        <v>80</v>
      </c>
      <c r="S571" s="67">
        <v>571811945</v>
      </c>
      <c r="T571" s="12">
        <v>0.18151732736082568</v>
      </c>
      <c r="U571" s="44">
        <v>3489</v>
      </c>
      <c r="V571" s="12">
        <v>0.15227828212290503</v>
      </c>
      <c r="W571" s="44">
        <v>163889.92404700487</v>
      </c>
      <c r="X571" s="17"/>
    </row>
    <row r="572" spans="2:24" ht="13.5" customHeight="1">
      <c r="B572" s="240"/>
      <c r="C572" s="240"/>
      <c r="D572" s="238"/>
      <c r="E572" s="113" t="s">
        <v>81</v>
      </c>
      <c r="F572" s="79" t="s">
        <v>82</v>
      </c>
      <c r="G572" s="168">
        <v>204325</v>
      </c>
      <c r="H572" s="169">
        <f t="shared" ref="H572" si="1169">IFERROR(G572/G575,"-")</f>
        <v>5.8258136280988465E-5</v>
      </c>
      <c r="I572" s="170">
        <v>30</v>
      </c>
      <c r="J572" s="10">
        <f t="shared" ref="J572" si="1170">IFERROR(I572/D565,"-")</f>
        <v>1.2554402410445264E-3</v>
      </c>
      <c r="K572" s="46">
        <f t="shared" si="1065"/>
        <v>6810.833333333333</v>
      </c>
      <c r="L572" s="17"/>
      <c r="N572" s="240"/>
      <c r="O572" s="240"/>
      <c r="P572" s="238"/>
      <c r="Q572" s="112" t="s">
        <v>81</v>
      </c>
      <c r="R572" s="61" t="s">
        <v>82</v>
      </c>
      <c r="S572" s="67">
        <v>169496</v>
      </c>
      <c r="T572" s="12">
        <v>5.3805208490967265E-5</v>
      </c>
      <c r="U572" s="44">
        <v>26</v>
      </c>
      <c r="V572" s="12">
        <v>1.1347765363128493E-3</v>
      </c>
      <c r="W572" s="44">
        <v>6519.0769230769229</v>
      </c>
      <c r="X572" s="17"/>
    </row>
    <row r="573" spans="2:24" ht="13.5" customHeight="1">
      <c r="B573" s="240"/>
      <c r="C573" s="240"/>
      <c r="D573" s="238"/>
      <c r="E573" s="113" t="s">
        <v>83</v>
      </c>
      <c r="F573" s="79" t="s">
        <v>84</v>
      </c>
      <c r="G573" s="168">
        <v>62732352</v>
      </c>
      <c r="H573" s="169">
        <f t="shared" ref="H573" si="1171">IFERROR(G573/G575,"-")</f>
        <v>1.7886552854731137E-2</v>
      </c>
      <c r="I573" s="170">
        <v>2574</v>
      </c>
      <c r="J573" s="10">
        <f t="shared" ref="J573" si="1172">IFERROR(I573/D565,"-")</f>
        <v>0.10771677268162036</v>
      </c>
      <c r="K573" s="46">
        <f t="shared" si="1065"/>
        <v>24371.543123543124</v>
      </c>
      <c r="L573" s="17"/>
      <c r="N573" s="240"/>
      <c r="O573" s="240"/>
      <c r="P573" s="238"/>
      <c r="Q573" s="112" t="s">
        <v>83</v>
      </c>
      <c r="R573" s="61" t="s">
        <v>84</v>
      </c>
      <c r="S573" s="67">
        <v>63705031</v>
      </c>
      <c r="T573" s="12">
        <v>2.0222674723170655E-2</v>
      </c>
      <c r="U573" s="44">
        <v>2232</v>
      </c>
      <c r="V573" s="12">
        <v>9.7416201117318441E-2</v>
      </c>
      <c r="W573" s="44">
        <v>28541.680555555555</v>
      </c>
      <c r="X573" s="17"/>
    </row>
    <row r="574" spans="2:24" ht="13.5" customHeight="1">
      <c r="B574" s="240"/>
      <c r="C574" s="240"/>
      <c r="D574" s="238"/>
      <c r="E574" s="114" t="s">
        <v>85</v>
      </c>
      <c r="F574" s="80" t="s">
        <v>86</v>
      </c>
      <c r="G574" s="171">
        <v>699821076</v>
      </c>
      <c r="H574" s="172">
        <f t="shared" ref="H574" si="1173">IFERROR(G574/G575,"-")</f>
        <v>0.19953638379011862</v>
      </c>
      <c r="I574" s="173">
        <v>2295</v>
      </c>
      <c r="J574" s="11">
        <f t="shared" ref="J574" si="1174">IFERROR(I574/D565,"-")</f>
        <v>9.6041178439906255E-2</v>
      </c>
      <c r="K574" s="47">
        <f t="shared" si="1065"/>
        <v>304932.93071895425</v>
      </c>
      <c r="L574" s="17"/>
      <c r="N574" s="240"/>
      <c r="O574" s="240"/>
      <c r="P574" s="238"/>
      <c r="Q574" s="112" t="s">
        <v>85</v>
      </c>
      <c r="R574" s="61" t="s">
        <v>86</v>
      </c>
      <c r="S574" s="67">
        <v>665128624</v>
      </c>
      <c r="T574" s="12">
        <v>0.21113999320119753</v>
      </c>
      <c r="U574" s="44">
        <v>1963</v>
      </c>
      <c r="V574" s="12">
        <v>8.5675628491620109E-2</v>
      </c>
      <c r="W574" s="44">
        <v>338832.71726948547</v>
      </c>
      <c r="X574" s="17"/>
    </row>
    <row r="575" spans="2:24" ht="13.5" customHeight="1">
      <c r="B575" s="201"/>
      <c r="C575" s="201"/>
      <c r="D575" s="239"/>
      <c r="E575" s="115" t="s">
        <v>115</v>
      </c>
      <c r="F575" s="116"/>
      <c r="G575" s="174">
        <f>SUM(G565:G574)</f>
        <v>3507235436</v>
      </c>
      <c r="H575" s="175" t="s">
        <v>131</v>
      </c>
      <c r="I575" s="176">
        <v>18945</v>
      </c>
      <c r="J575" s="12">
        <f t="shared" ref="J575" si="1175">IFERROR(I575/D565,"-")</f>
        <v>0.79281051221961829</v>
      </c>
      <c r="K575" s="48">
        <f t="shared" si="1065"/>
        <v>185127.23335972553</v>
      </c>
      <c r="L575" s="17"/>
      <c r="N575" s="201"/>
      <c r="O575" s="201"/>
      <c r="P575" s="239"/>
      <c r="Q575" s="117" t="s">
        <v>115</v>
      </c>
      <c r="R575" s="117"/>
      <c r="S575" s="67">
        <v>3150178296</v>
      </c>
      <c r="T575" s="12" t="s">
        <v>131</v>
      </c>
      <c r="U575" s="44">
        <v>18172</v>
      </c>
      <c r="V575" s="12">
        <v>0.79312150837988826</v>
      </c>
      <c r="W575" s="44">
        <v>173353.41712524762</v>
      </c>
      <c r="X575" s="17"/>
    </row>
    <row r="576" spans="2:24" ht="13.5" customHeight="1">
      <c r="B576" s="200">
        <v>53</v>
      </c>
      <c r="C576" s="200" t="s">
        <v>19</v>
      </c>
      <c r="D576" s="237">
        <f>VLOOKUP(C576,市区町村別_生活習慣病の状況!$C$5:$D$78,2,FALSE)</f>
        <v>13289</v>
      </c>
      <c r="E576" s="111" t="s">
        <v>67</v>
      </c>
      <c r="F576" s="77" t="s">
        <v>68</v>
      </c>
      <c r="G576" s="165">
        <v>386023765</v>
      </c>
      <c r="H576" s="166">
        <f t="shared" ref="H576" si="1176">IFERROR(G576/G586,"-")</f>
        <v>0.20500943817826148</v>
      </c>
      <c r="I576" s="167">
        <v>7050</v>
      </c>
      <c r="J576" s="9">
        <f t="shared" ref="J576" si="1177">IFERROR(I576/D576,"-")</f>
        <v>0.53051395891338704</v>
      </c>
      <c r="K576" s="45">
        <f t="shared" si="1065"/>
        <v>54755.143971631209</v>
      </c>
      <c r="L576" s="17"/>
      <c r="N576" s="200">
        <v>53</v>
      </c>
      <c r="O576" s="200" t="s">
        <v>19</v>
      </c>
      <c r="P576" s="237">
        <v>12794</v>
      </c>
      <c r="Q576" s="112" t="s">
        <v>67</v>
      </c>
      <c r="R576" s="61" t="s">
        <v>68</v>
      </c>
      <c r="S576" s="67">
        <v>340849254</v>
      </c>
      <c r="T576" s="12">
        <v>0.19529046543824313</v>
      </c>
      <c r="U576" s="44">
        <v>6461</v>
      </c>
      <c r="V576" s="12">
        <v>0.50500234484914808</v>
      </c>
      <c r="W576" s="44">
        <v>52754.87602538307</v>
      </c>
      <c r="X576" s="17"/>
    </row>
    <row r="577" spans="2:24" ht="13.5" customHeight="1">
      <c r="B577" s="240"/>
      <c r="C577" s="240"/>
      <c r="D577" s="238"/>
      <c r="E577" s="113" t="s">
        <v>69</v>
      </c>
      <c r="F577" s="78" t="s">
        <v>70</v>
      </c>
      <c r="G577" s="168">
        <v>155992573</v>
      </c>
      <c r="H577" s="169">
        <f t="shared" ref="H577" si="1178">IFERROR(G577/G586,"-")</f>
        <v>8.2844510235558791E-2</v>
      </c>
      <c r="I577" s="170">
        <v>5661</v>
      </c>
      <c r="J577" s="10">
        <f t="shared" ref="J577" si="1179">IFERROR(I577/D576,"-")</f>
        <v>0.42599142147640906</v>
      </c>
      <c r="K577" s="46">
        <f t="shared" si="1065"/>
        <v>27555.656774421481</v>
      </c>
      <c r="L577" s="17"/>
      <c r="N577" s="240"/>
      <c r="O577" s="240"/>
      <c r="P577" s="238"/>
      <c r="Q577" s="112" t="s">
        <v>69</v>
      </c>
      <c r="R577" s="61" t="s">
        <v>70</v>
      </c>
      <c r="S577" s="67">
        <v>142236797</v>
      </c>
      <c r="T577" s="12">
        <v>8.1494942302484552E-2</v>
      </c>
      <c r="U577" s="44">
        <v>5222</v>
      </c>
      <c r="V577" s="12">
        <v>0.40816007503517276</v>
      </c>
      <c r="W577" s="44">
        <v>27237.99253159709</v>
      </c>
      <c r="X577" s="17"/>
    </row>
    <row r="578" spans="2:24" ht="13.5" customHeight="1">
      <c r="B578" s="240"/>
      <c r="C578" s="240"/>
      <c r="D578" s="238"/>
      <c r="E578" s="113" t="s">
        <v>71</v>
      </c>
      <c r="F578" s="79" t="s">
        <v>72</v>
      </c>
      <c r="G578" s="168">
        <v>364159474</v>
      </c>
      <c r="H578" s="169">
        <f t="shared" ref="H578" si="1180">IFERROR(G578/G586,"-")</f>
        <v>0.19339775407877083</v>
      </c>
      <c r="I578" s="170">
        <v>8780</v>
      </c>
      <c r="J578" s="10">
        <f t="shared" ref="J578" si="1181">IFERROR(I578/D576,"-")</f>
        <v>0.66069681691624649</v>
      </c>
      <c r="K578" s="46">
        <f t="shared" si="1065"/>
        <v>41476.022095671979</v>
      </c>
      <c r="L578" s="17"/>
      <c r="N578" s="240"/>
      <c r="O578" s="240"/>
      <c r="P578" s="238"/>
      <c r="Q578" s="112" t="s">
        <v>71</v>
      </c>
      <c r="R578" s="61" t="s">
        <v>72</v>
      </c>
      <c r="S578" s="67">
        <v>284464730</v>
      </c>
      <c r="T578" s="12">
        <v>0.1629848059531448</v>
      </c>
      <c r="U578" s="44">
        <v>8361</v>
      </c>
      <c r="V578" s="12">
        <v>0.65350945755823042</v>
      </c>
      <c r="W578" s="44">
        <v>34022.811864609495</v>
      </c>
      <c r="X578" s="17"/>
    </row>
    <row r="579" spans="2:24" ht="13.5" customHeight="1">
      <c r="B579" s="240"/>
      <c r="C579" s="240"/>
      <c r="D579" s="238"/>
      <c r="E579" s="113" t="s">
        <v>73</v>
      </c>
      <c r="F579" s="79" t="s">
        <v>74</v>
      </c>
      <c r="G579" s="168">
        <v>186592252</v>
      </c>
      <c r="H579" s="169">
        <f t="shared" ref="H579" si="1182">IFERROR(G579/G586,"-")</f>
        <v>9.9095382769857673E-2</v>
      </c>
      <c r="I579" s="170">
        <v>3032</v>
      </c>
      <c r="J579" s="10">
        <f t="shared" ref="J579" si="1183">IFERROR(I579/D576,"-")</f>
        <v>0.22815862743622545</v>
      </c>
      <c r="K579" s="46">
        <f t="shared" si="1065"/>
        <v>61540.980211081791</v>
      </c>
      <c r="L579" s="17"/>
      <c r="N579" s="240"/>
      <c r="O579" s="240"/>
      <c r="P579" s="238"/>
      <c r="Q579" s="112" t="s">
        <v>73</v>
      </c>
      <c r="R579" s="61" t="s">
        <v>74</v>
      </c>
      <c r="S579" s="67">
        <v>191275039</v>
      </c>
      <c r="T579" s="12">
        <v>0.10959153043365061</v>
      </c>
      <c r="U579" s="44">
        <v>2827</v>
      </c>
      <c r="V579" s="12">
        <v>0.220962951383461</v>
      </c>
      <c r="W579" s="44">
        <v>67660.0774672798</v>
      </c>
      <c r="X579" s="17"/>
    </row>
    <row r="580" spans="2:24" ht="13.5" customHeight="1">
      <c r="B580" s="240"/>
      <c r="C580" s="240"/>
      <c r="D580" s="238"/>
      <c r="E580" s="113" t="s">
        <v>75</v>
      </c>
      <c r="F580" s="79" t="s">
        <v>76</v>
      </c>
      <c r="G580" s="168">
        <v>9203340</v>
      </c>
      <c r="H580" s="169">
        <f t="shared" ref="H580" si="1184">IFERROR(G580/G586,"-")</f>
        <v>4.887708306672572E-3</v>
      </c>
      <c r="I580" s="170">
        <v>44</v>
      </c>
      <c r="J580" s="10">
        <f t="shared" ref="J580" si="1185">IFERROR(I580/D576,"-")</f>
        <v>3.3110091052750393E-3</v>
      </c>
      <c r="K580" s="46">
        <f t="shared" si="1065"/>
        <v>209166.81818181818</v>
      </c>
      <c r="L580" s="17"/>
      <c r="N580" s="240"/>
      <c r="O580" s="240"/>
      <c r="P580" s="238"/>
      <c r="Q580" s="112" t="s">
        <v>75</v>
      </c>
      <c r="R580" s="61" t="s">
        <v>76</v>
      </c>
      <c r="S580" s="67">
        <v>16855335</v>
      </c>
      <c r="T580" s="12">
        <v>9.6573079701313055E-3</v>
      </c>
      <c r="U580" s="44">
        <v>53</v>
      </c>
      <c r="V580" s="12">
        <v>4.1425668282007192E-3</v>
      </c>
      <c r="W580" s="44">
        <v>318025.1886792453</v>
      </c>
      <c r="X580" s="17"/>
    </row>
    <row r="581" spans="2:24" ht="13.5" customHeight="1">
      <c r="B581" s="240"/>
      <c r="C581" s="240"/>
      <c r="D581" s="238"/>
      <c r="E581" s="113" t="s">
        <v>77</v>
      </c>
      <c r="F581" s="79" t="s">
        <v>78</v>
      </c>
      <c r="G581" s="168">
        <v>46915960</v>
      </c>
      <c r="H581" s="169">
        <f t="shared" ref="H581" si="1186">IFERROR(G581/G586,"-")</f>
        <v>2.4916120387546058E-2</v>
      </c>
      <c r="I581" s="170">
        <v>371</v>
      </c>
      <c r="J581" s="10">
        <f t="shared" ref="J581" si="1187">IFERROR(I581/D576,"-")</f>
        <v>2.791782677402363E-2</v>
      </c>
      <c r="K581" s="46">
        <f t="shared" ref="K581:K644" si="1188">IFERROR(G581/I581,"-")</f>
        <v>126458.11320754717</v>
      </c>
      <c r="L581" s="17"/>
      <c r="N581" s="240"/>
      <c r="O581" s="240"/>
      <c r="P581" s="238"/>
      <c r="Q581" s="112" t="s">
        <v>77</v>
      </c>
      <c r="R581" s="61" t="s">
        <v>78</v>
      </c>
      <c r="S581" s="67">
        <v>78402560</v>
      </c>
      <c r="T581" s="12">
        <v>4.4920950403341008E-2</v>
      </c>
      <c r="U581" s="44">
        <v>397</v>
      </c>
      <c r="V581" s="12">
        <v>3.1030170392371423E-2</v>
      </c>
      <c r="W581" s="44">
        <v>197487.55667506298</v>
      </c>
      <c r="X581" s="17"/>
    </row>
    <row r="582" spans="2:24" ht="13.5" customHeight="1">
      <c r="B582" s="240"/>
      <c r="C582" s="240"/>
      <c r="D582" s="238"/>
      <c r="E582" s="113" t="s">
        <v>79</v>
      </c>
      <c r="F582" s="79" t="s">
        <v>80</v>
      </c>
      <c r="G582" s="168">
        <v>224629798</v>
      </c>
      <c r="H582" s="169">
        <f t="shared" ref="H582" si="1189">IFERROR(G582/G586,"-")</f>
        <v>0.1192963564978347</v>
      </c>
      <c r="I582" s="170">
        <v>2183</v>
      </c>
      <c r="J582" s="10">
        <f t="shared" ref="J582" si="1190">IFERROR(I582/D576,"-")</f>
        <v>0.16427120174580481</v>
      </c>
      <c r="K582" s="46">
        <f t="shared" si="1188"/>
        <v>102899.58680714613</v>
      </c>
      <c r="L582" s="17"/>
      <c r="N582" s="240"/>
      <c r="O582" s="240"/>
      <c r="P582" s="238"/>
      <c r="Q582" s="112" t="s">
        <v>79</v>
      </c>
      <c r="R582" s="61" t="s">
        <v>80</v>
      </c>
      <c r="S582" s="67">
        <v>242494086</v>
      </c>
      <c r="T582" s="12">
        <v>0.13893761645422686</v>
      </c>
      <c r="U582" s="44">
        <v>2117</v>
      </c>
      <c r="V582" s="12">
        <v>0.16546818821322495</v>
      </c>
      <c r="W582" s="44">
        <v>114546.09636277752</v>
      </c>
      <c r="X582" s="17"/>
    </row>
    <row r="583" spans="2:24" ht="13.5" customHeight="1">
      <c r="B583" s="240"/>
      <c r="C583" s="240"/>
      <c r="D583" s="238"/>
      <c r="E583" s="113" t="s">
        <v>81</v>
      </c>
      <c r="F583" s="79" t="s">
        <v>82</v>
      </c>
      <c r="G583" s="168">
        <v>300511</v>
      </c>
      <c r="H583" s="169">
        <f t="shared" ref="H583" si="1191">IFERROR(G583/G586,"-")</f>
        <v>1.595953328842009E-4</v>
      </c>
      <c r="I583" s="170">
        <v>39</v>
      </c>
      <c r="J583" s="10">
        <f t="shared" ref="J583" si="1192">IFERROR(I583/D576,"-")</f>
        <v>2.9347580705846943E-3</v>
      </c>
      <c r="K583" s="46">
        <f t="shared" si="1188"/>
        <v>7705.4102564102568</v>
      </c>
      <c r="L583" s="17"/>
      <c r="N583" s="240"/>
      <c r="O583" s="240"/>
      <c r="P583" s="238"/>
      <c r="Q583" s="112" t="s">
        <v>81</v>
      </c>
      <c r="R583" s="61" t="s">
        <v>82</v>
      </c>
      <c r="S583" s="67">
        <v>930300</v>
      </c>
      <c r="T583" s="12">
        <v>5.3301780146245402E-4</v>
      </c>
      <c r="U583" s="44">
        <v>42</v>
      </c>
      <c r="V583" s="12">
        <v>3.2827888072534E-3</v>
      </c>
      <c r="W583" s="44">
        <v>22150</v>
      </c>
      <c r="X583" s="17"/>
    </row>
    <row r="584" spans="2:24" ht="13.5" customHeight="1">
      <c r="B584" s="240"/>
      <c r="C584" s="240"/>
      <c r="D584" s="238"/>
      <c r="E584" s="113" t="s">
        <v>83</v>
      </c>
      <c r="F584" s="79" t="s">
        <v>84</v>
      </c>
      <c r="G584" s="168">
        <v>56344048</v>
      </c>
      <c r="H584" s="169">
        <f t="shared" ref="H584" si="1193">IFERROR(G584/G586,"-")</f>
        <v>2.9923187825415355E-2</v>
      </c>
      <c r="I584" s="170">
        <v>1888</v>
      </c>
      <c r="J584" s="10">
        <f t="shared" ref="J584" si="1194">IFERROR(I584/D576,"-")</f>
        <v>0.14207239069907443</v>
      </c>
      <c r="K584" s="46">
        <f t="shared" si="1188"/>
        <v>29843.245762711864</v>
      </c>
      <c r="L584" s="17"/>
      <c r="N584" s="240"/>
      <c r="O584" s="240"/>
      <c r="P584" s="238"/>
      <c r="Q584" s="112" t="s">
        <v>83</v>
      </c>
      <c r="R584" s="61" t="s">
        <v>84</v>
      </c>
      <c r="S584" s="67">
        <v>33368568</v>
      </c>
      <c r="T584" s="12">
        <v>1.9118607710749649E-2</v>
      </c>
      <c r="U584" s="44">
        <v>1570</v>
      </c>
      <c r="V584" s="12">
        <v>0.12271377208066281</v>
      </c>
      <c r="W584" s="44">
        <v>21253.864968152866</v>
      </c>
      <c r="X584" s="17"/>
    </row>
    <row r="585" spans="2:24" ht="13.5" customHeight="1">
      <c r="B585" s="240"/>
      <c r="C585" s="240"/>
      <c r="D585" s="238"/>
      <c r="E585" s="114" t="s">
        <v>85</v>
      </c>
      <c r="F585" s="80" t="s">
        <v>86</v>
      </c>
      <c r="G585" s="171">
        <v>452794344</v>
      </c>
      <c r="H585" s="172">
        <f t="shared" ref="H585" si="1195">IFERROR(G585/G586,"-")</f>
        <v>0.24046994638719837</v>
      </c>
      <c r="I585" s="173">
        <v>1352</v>
      </c>
      <c r="J585" s="11">
        <f t="shared" ref="J585" si="1196">IFERROR(I585/D576,"-")</f>
        <v>0.10173827978026939</v>
      </c>
      <c r="K585" s="47">
        <f t="shared" si="1188"/>
        <v>334907.05917159765</v>
      </c>
      <c r="L585" s="17"/>
      <c r="N585" s="240"/>
      <c r="O585" s="240"/>
      <c r="P585" s="238"/>
      <c r="Q585" s="112" t="s">
        <v>85</v>
      </c>
      <c r="R585" s="61" t="s">
        <v>86</v>
      </c>
      <c r="S585" s="67">
        <v>414468416</v>
      </c>
      <c r="T585" s="12">
        <v>0.23747075553256564</v>
      </c>
      <c r="U585" s="44">
        <v>1213</v>
      </c>
      <c r="V585" s="12">
        <v>9.4810067219008906E-2</v>
      </c>
      <c r="W585" s="44">
        <v>341688.71887881286</v>
      </c>
      <c r="X585" s="17"/>
    </row>
    <row r="586" spans="2:24" ht="13.5" customHeight="1">
      <c r="B586" s="201"/>
      <c r="C586" s="201"/>
      <c r="D586" s="239"/>
      <c r="E586" s="115" t="s">
        <v>115</v>
      </c>
      <c r="F586" s="116"/>
      <c r="G586" s="174">
        <f>SUM(G576:G585)</f>
        <v>1882956065</v>
      </c>
      <c r="H586" s="175" t="s">
        <v>131</v>
      </c>
      <c r="I586" s="176">
        <v>10747</v>
      </c>
      <c r="J586" s="12">
        <f t="shared" ref="J586" si="1197">IFERROR(I586/D576,"-")</f>
        <v>0.80871397396342837</v>
      </c>
      <c r="K586" s="48">
        <f t="shared" si="1188"/>
        <v>175207.59886479948</v>
      </c>
      <c r="L586" s="17"/>
      <c r="N586" s="201"/>
      <c r="O586" s="201"/>
      <c r="P586" s="239"/>
      <c r="Q586" s="117" t="s">
        <v>115</v>
      </c>
      <c r="R586" s="117"/>
      <c r="S586" s="67">
        <v>1745345085</v>
      </c>
      <c r="T586" s="12" t="s">
        <v>131</v>
      </c>
      <c r="U586" s="44">
        <v>10334</v>
      </c>
      <c r="V586" s="12">
        <v>0.80772236986087231</v>
      </c>
      <c r="W586" s="44">
        <v>168893.46671182505</v>
      </c>
      <c r="X586" s="17"/>
    </row>
    <row r="587" spans="2:24" ht="13.5" customHeight="1">
      <c r="B587" s="200">
        <v>54</v>
      </c>
      <c r="C587" s="200" t="s">
        <v>24</v>
      </c>
      <c r="D587" s="237">
        <f>VLOOKUP(C587,市区町村別_生活習慣病の状況!$C$5:$D$78,2,FALSE)</f>
        <v>21893</v>
      </c>
      <c r="E587" s="111" t="s">
        <v>67</v>
      </c>
      <c r="F587" s="77" t="s">
        <v>68</v>
      </c>
      <c r="G587" s="165">
        <v>611232916</v>
      </c>
      <c r="H587" s="166">
        <f t="shared" ref="H587" si="1198">IFERROR(G587/G597,"-")</f>
        <v>0.19433782589628731</v>
      </c>
      <c r="I587" s="167">
        <v>11387</v>
      </c>
      <c r="J587" s="9">
        <f t="shared" ref="J587" si="1199">IFERROR(I587/D587,"-")</f>
        <v>0.52012058648883208</v>
      </c>
      <c r="K587" s="45">
        <f t="shared" si="1188"/>
        <v>53678.134363748133</v>
      </c>
      <c r="L587" s="17"/>
      <c r="N587" s="200">
        <v>54</v>
      </c>
      <c r="O587" s="200" t="s">
        <v>24</v>
      </c>
      <c r="P587" s="237">
        <v>21237</v>
      </c>
      <c r="Q587" s="112" t="s">
        <v>67</v>
      </c>
      <c r="R587" s="61" t="s">
        <v>68</v>
      </c>
      <c r="S587" s="67">
        <v>569901908</v>
      </c>
      <c r="T587" s="12">
        <v>0.19584111462533643</v>
      </c>
      <c r="U587" s="44">
        <v>10523</v>
      </c>
      <c r="V587" s="12">
        <v>0.49550313132740031</v>
      </c>
      <c r="W587" s="44">
        <v>54157.740948398743</v>
      </c>
      <c r="X587" s="17"/>
    </row>
    <row r="588" spans="2:24" ht="13.5" customHeight="1">
      <c r="B588" s="240"/>
      <c r="C588" s="240"/>
      <c r="D588" s="238"/>
      <c r="E588" s="113" t="s">
        <v>69</v>
      </c>
      <c r="F588" s="78" t="s">
        <v>70</v>
      </c>
      <c r="G588" s="168">
        <v>251489781</v>
      </c>
      <c r="H588" s="169">
        <f t="shared" ref="H588" si="1200">IFERROR(G588/G597,"-")</f>
        <v>7.9959661849548405E-2</v>
      </c>
      <c r="I588" s="170">
        <v>8962</v>
      </c>
      <c r="J588" s="10">
        <f t="shared" ref="J588" si="1201">IFERROR(I588/D587,"-")</f>
        <v>0.40935458822454668</v>
      </c>
      <c r="K588" s="46">
        <f t="shared" si="1188"/>
        <v>28061.79212229413</v>
      </c>
      <c r="L588" s="17"/>
      <c r="N588" s="240"/>
      <c r="O588" s="240"/>
      <c r="P588" s="238"/>
      <c r="Q588" s="112" t="s">
        <v>69</v>
      </c>
      <c r="R588" s="61" t="s">
        <v>70</v>
      </c>
      <c r="S588" s="67">
        <v>222804763</v>
      </c>
      <c r="T588" s="12">
        <v>7.6564637733681565E-2</v>
      </c>
      <c r="U588" s="44">
        <v>8167</v>
      </c>
      <c r="V588" s="12">
        <v>0.3845646748599143</v>
      </c>
      <c r="W588" s="44">
        <v>27281.102363168851</v>
      </c>
      <c r="X588" s="17"/>
    </row>
    <row r="589" spans="2:24" ht="13.5" customHeight="1">
      <c r="B589" s="240"/>
      <c r="C589" s="240"/>
      <c r="D589" s="238"/>
      <c r="E589" s="113" t="s">
        <v>71</v>
      </c>
      <c r="F589" s="79" t="s">
        <v>72</v>
      </c>
      <c r="G589" s="168">
        <v>578474970</v>
      </c>
      <c r="H589" s="169">
        <f t="shared" ref="H589" si="1202">IFERROR(G589/G597,"-")</f>
        <v>0.18392263417505483</v>
      </c>
      <c r="I589" s="170">
        <v>13988</v>
      </c>
      <c r="J589" s="10">
        <f t="shared" ref="J589" si="1203">IFERROR(I589/D587,"-")</f>
        <v>0.63892568400858718</v>
      </c>
      <c r="K589" s="46">
        <f t="shared" si="1188"/>
        <v>41355.087932513583</v>
      </c>
      <c r="L589" s="17"/>
      <c r="N589" s="240"/>
      <c r="O589" s="240"/>
      <c r="P589" s="238"/>
      <c r="Q589" s="112" t="s">
        <v>71</v>
      </c>
      <c r="R589" s="61" t="s">
        <v>72</v>
      </c>
      <c r="S589" s="67">
        <v>451964339</v>
      </c>
      <c r="T589" s="12">
        <v>0.15531304366270593</v>
      </c>
      <c r="U589" s="44">
        <v>13436</v>
      </c>
      <c r="V589" s="12">
        <v>0.63266939774921127</v>
      </c>
      <c r="W589" s="44">
        <v>33638.310434653169</v>
      </c>
      <c r="X589" s="17"/>
    </row>
    <row r="590" spans="2:24" ht="13.5" customHeight="1">
      <c r="B590" s="240"/>
      <c r="C590" s="240"/>
      <c r="D590" s="238"/>
      <c r="E590" s="113" t="s">
        <v>73</v>
      </c>
      <c r="F590" s="79" t="s">
        <v>74</v>
      </c>
      <c r="G590" s="168">
        <v>318278474</v>
      </c>
      <c r="H590" s="169">
        <f t="shared" ref="H590" si="1204">IFERROR(G590/G597,"-")</f>
        <v>0.10119472470744362</v>
      </c>
      <c r="I590" s="170">
        <v>4810</v>
      </c>
      <c r="J590" s="10">
        <f t="shared" ref="J590" si="1205">IFERROR(I590/D587,"-")</f>
        <v>0.21970492851596402</v>
      </c>
      <c r="K590" s="46">
        <f t="shared" si="1188"/>
        <v>66170.160914760912</v>
      </c>
      <c r="L590" s="17"/>
      <c r="N590" s="240"/>
      <c r="O590" s="240"/>
      <c r="P590" s="238"/>
      <c r="Q590" s="112" t="s">
        <v>73</v>
      </c>
      <c r="R590" s="61" t="s">
        <v>74</v>
      </c>
      <c r="S590" s="67">
        <v>308452550</v>
      </c>
      <c r="T590" s="12">
        <v>0.10599664670894086</v>
      </c>
      <c r="U590" s="44">
        <v>4615</v>
      </c>
      <c r="V590" s="12">
        <v>0.21730941281725291</v>
      </c>
      <c r="W590" s="44">
        <v>66836.955579631642</v>
      </c>
      <c r="X590" s="17"/>
    </row>
    <row r="591" spans="2:24" ht="13.5" customHeight="1">
      <c r="B591" s="240"/>
      <c r="C591" s="240"/>
      <c r="D591" s="238"/>
      <c r="E591" s="113" t="s">
        <v>75</v>
      </c>
      <c r="F591" s="79" t="s">
        <v>76</v>
      </c>
      <c r="G591" s="168">
        <v>20955070</v>
      </c>
      <c r="H591" s="169">
        <f t="shared" ref="H591" si="1206">IFERROR(G591/G597,"-")</f>
        <v>6.6625383527357572E-3</v>
      </c>
      <c r="I591" s="170">
        <v>72</v>
      </c>
      <c r="J591" s="10">
        <f t="shared" ref="J591" si="1207">IFERROR(I591/D587,"-")</f>
        <v>3.2887224226921846E-3</v>
      </c>
      <c r="K591" s="46">
        <f t="shared" si="1188"/>
        <v>291042.63888888888</v>
      </c>
      <c r="L591" s="17"/>
      <c r="N591" s="240"/>
      <c r="O591" s="240"/>
      <c r="P591" s="238"/>
      <c r="Q591" s="112" t="s">
        <v>75</v>
      </c>
      <c r="R591" s="61" t="s">
        <v>76</v>
      </c>
      <c r="S591" s="67">
        <v>15440411</v>
      </c>
      <c r="T591" s="12">
        <v>5.3059434581035052E-3</v>
      </c>
      <c r="U591" s="44">
        <v>73</v>
      </c>
      <c r="V591" s="12">
        <v>3.4373969958092008E-3</v>
      </c>
      <c r="W591" s="44">
        <v>211512.4794520548</v>
      </c>
      <c r="X591" s="17"/>
    </row>
    <row r="592" spans="2:24" ht="13.5" customHeight="1">
      <c r="B592" s="240"/>
      <c r="C592" s="240"/>
      <c r="D592" s="238"/>
      <c r="E592" s="113" t="s">
        <v>77</v>
      </c>
      <c r="F592" s="79" t="s">
        <v>78</v>
      </c>
      <c r="G592" s="168">
        <v>89645213</v>
      </c>
      <c r="H592" s="169">
        <f t="shared" ref="H592" si="1208">IFERROR(G592/G597,"-")</f>
        <v>2.8502155791016975E-2</v>
      </c>
      <c r="I592" s="170">
        <v>769</v>
      </c>
      <c r="J592" s="10">
        <f t="shared" ref="J592" si="1209">IFERROR(I592/D587,"-")</f>
        <v>3.5125382542365143E-2</v>
      </c>
      <c r="K592" s="46">
        <f t="shared" si="1188"/>
        <v>116573.74902470742</v>
      </c>
      <c r="L592" s="17"/>
      <c r="N592" s="240"/>
      <c r="O592" s="240"/>
      <c r="P592" s="238"/>
      <c r="Q592" s="112" t="s">
        <v>77</v>
      </c>
      <c r="R592" s="61" t="s">
        <v>78</v>
      </c>
      <c r="S592" s="67">
        <v>100077548</v>
      </c>
      <c r="T592" s="12">
        <v>3.4390652626645722E-2</v>
      </c>
      <c r="U592" s="44">
        <v>790</v>
      </c>
      <c r="V592" s="12">
        <v>3.7199227762866695E-2</v>
      </c>
      <c r="W592" s="44">
        <v>126680.44050632912</v>
      </c>
      <c r="X592" s="17"/>
    </row>
    <row r="593" spans="2:24" ht="13.5" customHeight="1">
      <c r="B593" s="240"/>
      <c r="C593" s="240"/>
      <c r="D593" s="238"/>
      <c r="E593" s="113" t="s">
        <v>79</v>
      </c>
      <c r="F593" s="79" t="s">
        <v>80</v>
      </c>
      <c r="G593" s="168">
        <v>460988914</v>
      </c>
      <c r="H593" s="169">
        <f t="shared" ref="H593" si="1210">IFERROR(G593/G597,"-")</f>
        <v>0.14656864995969976</v>
      </c>
      <c r="I593" s="170">
        <v>3991</v>
      </c>
      <c r="J593" s="10">
        <f t="shared" ref="J593" si="1211">IFERROR(I593/D587,"-")</f>
        <v>0.18229571095784042</v>
      </c>
      <c r="K593" s="46">
        <f t="shared" si="1188"/>
        <v>115507.11951891756</v>
      </c>
      <c r="L593" s="17"/>
      <c r="N593" s="240"/>
      <c r="O593" s="240"/>
      <c r="P593" s="238"/>
      <c r="Q593" s="112" t="s">
        <v>79</v>
      </c>
      <c r="R593" s="61" t="s">
        <v>80</v>
      </c>
      <c r="S593" s="67">
        <v>439135023</v>
      </c>
      <c r="T593" s="12">
        <v>0.15090437699559825</v>
      </c>
      <c r="U593" s="44">
        <v>3928</v>
      </c>
      <c r="V593" s="12">
        <v>0.18496021095258275</v>
      </c>
      <c r="W593" s="44">
        <v>111796.08528513239</v>
      </c>
      <c r="X593" s="17"/>
    </row>
    <row r="594" spans="2:24" ht="13.5" customHeight="1">
      <c r="B594" s="240"/>
      <c r="C594" s="240"/>
      <c r="D594" s="238"/>
      <c r="E594" s="113" t="s">
        <v>81</v>
      </c>
      <c r="F594" s="79" t="s">
        <v>82</v>
      </c>
      <c r="G594" s="168">
        <v>592145</v>
      </c>
      <c r="H594" s="169">
        <f t="shared" ref="H594" si="1212">IFERROR(G594/G597,"-")</f>
        <v>1.8826893791720642E-4</v>
      </c>
      <c r="I594" s="170">
        <v>40</v>
      </c>
      <c r="J594" s="10">
        <f t="shared" ref="J594" si="1213">IFERROR(I594/D587,"-")</f>
        <v>1.8270680126067692E-3</v>
      </c>
      <c r="K594" s="46">
        <f t="shared" si="1188"/>
        <v>14803.625</v>
      </c>
      <c r="L594" s="17"/>
      <c r="N594" s="240"/>
      <c r="O594" s="240"/>
      <c r="P594" s="238"/>
      <c r="Q594" s="112" t="s">
        <v>81</v>
      </c>
      <c r="R594" s="61" t="s">
        <v>82</v>
      </c>
      <c r="S594" s="67">
        <v>667450</v>
      </c>
      <c r="T594" s="12">
        <v>2.2936254489023541E-4</v>
      </c>
      <c r="U594" s="44">
        <v>34</v>
      </c>
      <c r="V594" s="12">
        <v>1.6009794227056552E-3</v>
      </c>
      <c r="W594" s="44">
        <v>19630.882352941175</v>
      </c>
      <c r="X594" s="17"/>
    </row>
    <row r="595" spans="2:24" ht="13.5" customHeight="1">
      <c r="B595" s="240"/>
      <c r="C595" s="240"/>
      <c r="D595" s="238"/>
      <c r="E595" s="113" t="s">
        <v>83</v>
      </c>
      <c r="F595" s="79" t="s">
        <v>84</v>
      </c>
      <c r="G595" s="168">
        <v>75467720</v>
      </c>
      <c r="H595" s="169">
        <f t="shared" ref="H595" si="1214">IFERROR(G595/G597,"-")</f>
        <v>2.3994507243045398E-2</v>
      </c>
      <c r="I595" s="170">
        <v>3387</v>
      </c>
      <c r="J595" s="10">
        <f t="shared" ref="J595" si="1215">IFERROR(I595/D587,"-")</f>
        <v>0.1547069839674782</v>
      </c>
      <c r="K595" s="46">
        <f t="shared" si="1188"/>
        <v>22281.582521405373</v>
      </c>
      <c r="L595" s="17"/>
      <c r="N595" s="240"/>
      <c r="O595" s="240"/>
      <c r="P595" s="238"/>
      <c r="Q595" s="112" t="s">
        <v>83</v>
      </c>
      <c r="R595" s="61" t="s">
        <v>84</v>
      </c>
      <c r="S595" s="67">
        <v>68245035</v>
      </c>
      <c r="T595" s="12">
        <v>2.3451726576856971E-2</v>
      </c>
      <c r="U595" s="44">
        <v>3313</v>
      </c>
      <c r="V595" s="12">
        <v>0.15600131845364223</v>
      </c>
      <c r="W595" s="44">
        <v>20599.165408994868</v>
      </c>
      <c r="X595" s="17"/>
    </row>
    <row r="596" spans="2:24" ht="13.5" customHeight="1">
      <c r="B596" s="240"/>
      <c r="C596" s="240"/>
      <c r="D596" s="238"/>
      <c r="E596" s="114" t="s">
        <v>85</v>
      </c>
      <c r="F596" s="80" t="s">
        <v>86</v>
      </c>
      <c r="G596" s="171">
        <v>738082958</v>
      </c>
      <c r="H596" s="172">
        <f t="shared" ref="H596" si="1216">IFERROR(G596/G597,"-")</f>
        <v>0.23466903308725073</v>
      </c>
      <c r="I596" s="173">
        <v>1811</v>
      </c>
      <c r="J596" s="11">
        <f t="shared" ref="J596" si="1217">IFERROR(I596/D587,"-")</f>
        <v>8.2720504270771475E-2</v>
      </c>
      <c r="K596" s="47">
        <f t="shared" si="1188"/>
        <v>407555.47101049143</v>
      </c>
      <c r="L596" s="17"/>
      <c r="N596" s="240"/>
      <c r="O596" s="240"/>
      <c r="P596" s="238"/>
      <c r="Q596" s="112" t="s">
        <v>85</v>
      </c>
      <c r="R596" s="61" t="s">
        <v>86</v>
      </c>
      <c r="S596" s="67">
        <v>733332748</v>
      </c>
      <c r="T596" s="12">
        <v>0.25200249506724054</v>
      </c>
      <c r="U596" s="44">
        <v>1533</v>
      </c>
      <c r="V596" s="12">
        <v>7.218533691199322E-2</v>
      </c>
      <c r="W596" s="44">
        <v>478364.48010437051</v>
      </c>
      <c r="X596" s="17"/>
    </row>
    <row r="597" spans="2:24" ht="13.5" customHeight="1">
      <c r="B597" s="201"/>
      <c r="C597" s="201"/>
      <c r="D597" s="239"/>
      <c r="E597" s="115" t="s">
        <v>115</v>
      </c>
      <c r="F597" s="116"/>
      <c r="G597" s="174">
        <f>SUM(G587:G596)</f>
        <v>3145208161</v>
      </c>
      <c r="H597" s="175" t="s">
        <v>131</v>
      </c>
      <c r="I597" s="176">
        <v>17526</v>
      </c>
      <c r="J597" s="12">
        <f t="shared" ref="J597" si="1218">IFERROR(I597/D587,"-")</f>
        <v>0.80052984972365593</v>
      </c>
      <c r="K597" s="48">
        <f t="shared" si="1188"/>
        <v>179459.55500399406</v>
      </c>
      <c r="L597" s="17"/>
      <c r="N597" s="201"/>
      <c r="O597" s="201"/>
      <c r="P597" s="239"/>
      <c r="Q597" s="117" t="s">
        <v>115</v>
      </c>
      <c r="R597" s="117"/>
      <c r="S597" s="67">
        <v>2910021775</v>
      </c>
      <c r="T597" s="12" t="s">
        <v>131</v>
      </c>
      <c r="U597" s="44">
        <v>16937</v>
      </c>
      <c r="V597" s="12">
        <v>0.79752319065781418</v>
      </c>
      <c r="W597" s="44">
        <v>171814.47570407981</v>
      </c>
      <c r="X597" s="17"/>
    </row>
    <row r="598" spans="2:24" ht="13.5" customHeight="1">
      <c r="B598" s="200">
        <v>55</v>
      </c>
      <c r="C598" s="200" t="s">
        <v>15</v>
      </c>
      <c r="D598" s="237">
        <f>VLOOKUP(C598,市区町村別_生活習慣病の状況!$C$5:$D$78,2,FALSE)</f>
        <v>22636</v>
      </c>
      <c r="E598" s="111" t="s">
        <v>67</v>
      </c>
      <c r="F598" s="77" t="s">
        <v>68</v>
      </c>
      <c r="G598" s="165">
        <v>636381020</v>
      </c>
      <c r="H598" s="166">
        <f t="shared" ref="H598" si="1219">IFERROR(G598/G608,"-")</f>
        <v>0.17151551051654745</v>
      </c>
      <c r="I598" s="167">
        <v>12051</v>
      </c>
      <c r="J598" s="9">
        <f t="shared" ref="J598" si="1220">IFERROR(I598/D598,"-")</f>
        <v>0.53238204629793251</v>
      </c>
      <c r="K598" s="45">
        <f t="shared" si="1188"/>
        <v>52807.320554310849</v>
      </c>
      <c r="L598" s="17"/>
      <c r="N598" s="200">
        <v>55</v>
      </c>
      <c r="O598" s="200" t="s">
        <v>15</v>
      </c>
      <c r="P598" s="237">
        <v>21975</v>
      </c>
      <c r="Q598" s="112" t="s">
        <v>67</v>
      </c>
      <c r="R598" s="61" t="s">
        <v>68</v>
      </c>
      <c r="S598" s="67">
        <v>620487117</v>
      </c>
      <c r="T598" s="12">
        <v>0.18161678863243866</v>
      </c>
      <c r="U598" s="44">
        <v>11235</v>
      </c>
      <c r="V598" s="12">
        <v>0.51126279863481228</v>
      </c>
      <c r="W598" s="44">
        <v>55228.047797062747</v>
      </c>
      <c r="X598" s="17"/>
    </row>
    <row r="599" spans="2:24" ht="13.5" customHeight="1">
      <c r="B599" s="240"/>
      <c r="C599" s="240"/>
      <c r="D599" s="238"/>
      <c r="E599" s="113" t="s">
        <v>69</v>
      </c>
      <c r="F599" s="78" t="s">
        <v>70</v>
      </c>
      <c r="G599" s="168">
        <v>270080340</v>
      </c>
      <c r="H599" s="169">
        <f t="shared" ref="H599" si="1221">IFERROR(G599/G608,"-")</f>
        <v>7.2791246029906276E-2</v>
      </c>
      <c r="I599" s="170">
        <v>9908</v>
      </c>
      <c r="J599" s="10">
        <f t="shared" ref="J599" si="1222">IFERROR(I599/D598,"-")</f>
        <v>0.43770984272839725</v>
      </c>
      <c r="K599" s="46">
        <f t="shared" si="1188"/>
        <v>27258.81509890997</v>
      </c>
      <c r="L599" s="17"/>
      <c r="N599" s="240"/>
      <c r="O599" s="240"/>
      <c r="P599" s="238"/>
      <c r="Q599" s="112" t="s">
        <v>69</v>
      </c>
      <c r="R599" s="61" t="s">
        <v>70</v>
      </c>
      <c r="S599" s="67">
        <v>256970549</v>
      </c>
      <c r="T599" s="12">
        <v>7.5215366449735213E-2</v>
      </c>
      <c r="U599" s="44">
        <v>9197</v>
      </c>
      <c r="V599" s="12">
        <v>0.41852104664391354</v>
      </c>
      <c r="W599" s="44">
        <v>27940.692508426662</v>
      </c>
      <c r="X599" s="17"/>
    </row>
    <row r="600" spans="2:24" ht="13.5" customHeight="1">
      <c r="B600" s="240"/>
      <c r="C600" s="240"/>
      <c r="D600" s="238"/>
      <c r="E600" s="113" t="s">
        <v>71</v>
      </c>
      <c r="F600" s="79" t="s">
        <v>72</v>
      </c>
      <c r="G600" s="168">
        <v>543660039</v>
      </c>
      <c r="H600" s="169">
        <f t="shared" ref="H600" si="1223">IFERROR(G600/G608,"-")</f>
        <v>0.14652562883872794</v>
      </c>
      <c r="I600" s="170">
        <v>14832</v>
      </c>
      <c r="J600" s="10">
        <f t="shared" ref="J600" si="1224">IFERROR(I600/D598,"-")</f>
        <v>0.6552394415974554</v>
      </c>
      <c r="K600" s="46">
        <f t="shared" si="1188"/>
        <v>36654.533373786406</v>
      </c>
      <c r="L600" s="17"/>
      <c r="N600" s="240"/>
      <c r="O600" s="240"/>
      <c r="P600" s="238"/>
      <c r="Q600" s="112" t="s">
        <v>71</v>
      </c>
      <c r="R600" s="61" t="s">
        <v>72</v>
      </c>
      <c r="S600" s="67">
        <v>455120483</v>
      </c>
      <c r="T600" s="12">
        <v>0.13321391903017449</v>
      </c>
      <c r="U600" s="44">
        <v>14414</v>
      </c>
      <c r="V600" s="12">
        <v>0.65592718998862343</v>
      </c>
      <c r="W600" s="44">
        <v>31574.89128624948</v>
      </c>
      <c r="X600" s="17"/>
    </row>
    <row r="601" spans="2:24" ht="13.5" customHeight="1">
      <c r="B601" s="240"/>
      <c r="C601" s="240"/>
      <c r="D601" s="238"/>
      <c r="E601" s="113" t="s">
        <v>73</v>
      </c>
      <c r="F601" s="79" t="s">
        <v>74</v>
      </c>
      <c r="G601" s="168">
        <v>348478929</v>
      </c>
      <c r="H601" s="169">
        <f t="shared" ref="H601" si="1225">IFERROR(G601/G608,"-")</f>
        <v>9.3920999422161727E-2</v>
      </c>
      <c r="I601" s="170">
        <v>6099</v>
      </c>
      <c r="J601" s="10">
        <f t="shared" ref="J601" si="1226">IFERROR(I601/D598,"-")</f>
        <v>0.26943806326206043</v>
      </c>
      <c r="K601" s="46">
        <f t="shared" si="1188"/>
        <v>57137.060009837682</v>
      </c>
      <c r="L601" s="17"/>
      <c r="N601" s="240"/>
      <c r="O601" s="240"/>
      <c r="P601" s="238"/>
      <c r="Q601" s="112" t="s">
        <v>73</v>
      </c>
      <c r="R601" s="61" t="s">
        <v>74</v>
      </c>
      <c r="S601" s="67">
        <v>348530069</v>
      </c>
      <c r="T601" s="12">
        <v>0.10201486886571774</v>
      </c>
      <c r="U601" s="44">
        <v>5301</v>
      </c>
      <c r="V601" s="12">
        <v>0.24122866894197953</v>
      </c>
      <c r="W601" s="44">
        <v>65747.985097151482</v>
      </c>
      <c r="X601" s="17"/>
    </row>
    <row r="602" spans="2:24" ht="13.5" customHeight="1">
      <c r="B602" s="240"/>
      <c r="C602" s="240"/>
      <c r="D602" s="238"/>
      <c r="E602" s="113" t="s">
        <v>75</v>
      </c>
      <c r="F602" s="79" t="s">
        <v>76</v>
      </c>
      <c r="G602" s="168">
        <v>46337398</v>
      </c>
      <c r="H602" s="169">
        <f t="shared" ref="H602" si="1227">IFERROR(G602/G608,"-")</f>
        <v>1.2488717017327833E-2</v>
      </c>
      <c r="I602" s="170">
        <v>80</v>
      </c>
      <c r="J602" s="10">
        <f t="shared" ref="J602" si="1228">IFERROR(I602/D598,"-")</f>
        <v>3.5341933203746245E-3</v>
      </c>
      <c r="K602" s="46">
        <f t="shared" si="1188"/>
        <v>579217.47499999998</v>
      </c>
      <c r="L602" s="17"/>
      <c r="N602" s="240"/>
      <c r="O602" s="240"/>
      <c r="P602" s="238"/>
      <c r="Q602" s="112" t="s">
        <v>75</v>
      </c>
      <c r="R602" s="61" t="s">
        <v>76</v>
      </c>
      <c r="S602" s="67">
        <v>47982511</v>
      </c>
      <c r="T602" s="12">
        <v>1.404449716937582E-2</v>
      </c>
      <c r="U602" s="44">
        <v>68</v>
      </c>
      <c r="V602" s="12">
        <v>3.0944254835039817E-3</v>
      </c>
      <c r="W602" s="44">
        <v>705625.1617647059</v>
      </c>
      <c r="X602" s="17"/>
    </row>
    <row r="603" spans="2:24" ht="13.5" customHeight="1">
      <c r="B603" s="240"/>
      <c r="C603" s="240"/>
      <c r="D603" s="238"/>
      <c r="E603" s="113" t="s">
        <v>77</v>
      </c>
      <c r="F603" s="79" t="s">
        <v>78</v>
      </c>
      <c r="G603" s="168">
        <v>128298772</v>
      </c>
      <c r="H603" s="169">
        <f t="shared" ref="H603" si="1229">IFERROR(G603/G608,"-")</f>
        <v>3.4578701574453183E-2</v>
      </c>
      <c r="I603" s="170">
        <v>916</v>
      </c>
      <c r="J603" s="10">
        <f t="shared" ref="J603" si="1230">IFERROR(I603/D598,"-")</f>
        <v>4.0466513518289449E-2</v>
      </c>
      <c r="K603" s="46">
        <f t="shared" si="1188"/>
        <v>140064.1615720524</v>
      </c>
      <c r="L603" s="17"/>
      <c r="N603" s="240"/>
      <c r="O603" s="240"/>
      <c r="P603" s="238"/>
      <c r="Q603" s="112" t="s">
        <v>77</v>
      </c>
      <c r="R603" s="61" t="s">
        <v>78</v>
      </c>
      <c r="S603" s="67">
        <v>89002065</v>
      </c>
      <c r="T603" s="12">
        <v>2.6050934474044152E-2</v>
      </c>
      <c r="U603" s="44">
        <v>820</v>
      </c>
      <c r="V603" s="12">
        <v>3.7315130830489193E-2</v>
      </c>
      <c r="W603" s="44">
        <v>108539.10365853658</v>
      </c>
      <c r="X603" s="17"/>
    </row>
    <row r="604" spans="2:24" ht="13.5" customHeight="1">
      <c r="B604" s="240"/>
      <c r="C604" s="240"/>
      <c r="D604" s="238"/>
      <c r="E604" s="113" t="s">
        <v>79</v>
      </c>
      <c r="F604" s="79" t="s">
        <v>80</v>
      </c>
      <c r="G604" s="168">
        <v>537928078</v>
      </c>
      <c r="H604" s="169">
        <f t="shared" ref="H604" si="1231">IFERROR(G604/G608,"-")</f>
        <v>0.14498076784149716</v>
      </c>
      <c r="I604" s="170">
        <v>4033</v>
      </c>
      <c r="J604" s="10">
        <f t="shared" ref="J604" si="1232">IFERROR(I604/D598,"-")</f>
        <v>0.17816752076338577</v>
      </c>
      <c r="K604" s="46">
        <f t="shared" si="1188"/>
        <v>133381.62112571287</v>
      </c>
      <c r="L604" s="17"/>
      <c r="N604" s="240"/>
      <c r="O604" s="240"/>
      <c r="P604" s="238"/>
      <c r="Q604" s="112" t="s">
        <v>79</v>
      </c>
      <c r="R604" s="61" t="s">
        <v>80</v>
      </c>
      <c r="S604" s="67">
        <v>451755715</v>
      </c>
      <c r="T604" s="12">
        <v>0.13222905030057408</v>
      </c>
      <c r="U604" s="44">
        <v>3860</v>
      </c>
      <c r="V604" s="12">
        <v>0.17565415244596133</v>
      </c>
      <c r="W604" s="44">
        <v>117035.15932642487</v>
      </c>
      <c r="X604" s="17"/>
    </row>
    <row r="605" spans="2:24" ht="13.5" customHeight="1">
      <c r="B605" s="240"/>
      <c r="C605" s="240"/>
      <c r="D605" s="238"/>
      <c r="E605" s="113" t="s">
        <v>81</v>
      </c>
      <c r="F605" s="79" t="s">
        <v>82</v>
      </c>
      <c r="G605" s="168">
        <v>356320</v>
      </c>
      <c r="H605" s="169">
        <f t="shared" ref="H605" si="1233">IFERROR(G605/G608,"-")</f>
        <v>9.6034301442956584E-5</v>
      </c>
      <c r="I605" s="170">
        <v>32</v>
      </c>
      <c r="J605" s="10">
        <f t="shared" ref="J605" si="1234">IFERROR(I605/D598,"-")</f>
        <v>1.4136773281498499E-3</v>
      </c>
      <c r="K605" s="46">
        <f t="shared" si="1188"/>
        <v>11135</v>
      </c>
      <c r="L605" s="17"/>
      <c r="N605" s="240"/>
      <c r="O605" s="240"/>
      <c r="P605" s="238"/>
      <c r="Q605" s="112" t="s">
        <v>81</v>
      </c>
      <c r="R605" s="61" t="s">
        <v>82</v>
      </c>
      <c r="S605" s="67">
        <v>302094</v>
      </c>
      <c r="T605" s="12">
        <v>8.8423015791845889E-5</v>
      </c>
      <c r="U605" s="44">
        <v>29</v>
      </c>
      <c r="V605" s="12">
        <v>1.3196814562002276E-3</v>
      </c>
      <c r="W605" s="44">
        <v>10417.034482758621</v>
      </c>
      <c r="X605" s="17"/>
    </row>
    <row r="606" spans="2:24" ht="13.5" customHeight="1">
      <c r="B606" s="240"/>
      <c r="C606" s="240"/>
      <c r="D606" s="238"/>
      <c r="E606" s="113" t="s">
        <v>83</v>
      </c>
      <c r="F606" s="79" t="s">
        <v>84</v>
      </c>
      <c r="G606" s="168">
        <v>90782027</v>
      </c>
      <c r="H606" s="169">
        <f t="shared" ref="H606" si="1235">IFERROR(G606/G608,"-")</f>
        <v>2.4467300590818995E-2</v>
      </c>
      <c r="I606" s="170">
        <v>2878</v>
      </c>
      <c r="J606" s="10">
        <f t="shared" ref="J606" si="1236">IFERROR(I606/D598,"-")</f>
        <v>0.12714260470047711</v>
      </c>
      <c r="K606" s="46">
        <f t="shared" si="1188"/>
        <v>31543.442321056289</v>
      </c>
      <c r="L606" s="17"/>
      <c r="N606" s="240"/>
      <c r="O606" s="240"/>
      <c r="P606" s="238"/>
      <c r="Q606" s="112" t="s">
        <v>83</v>
      </c>
      <c r="R606" s="61" t="s">
        <v>84</v>
      </c>
      <c r="S606" s="67">
        <v>106087274</v>
      </c>
      <c r="T606" s="12">
        <v>3.1051780916588483E-2</v>
      </c>
      <c r="U606" s="44">
        <v>2937</v>
      </c>
      <c r="V606" s="12">
        <v>0.13365187713310581</v>
      </c>
      <c r="W606" s="44">
        <v>36120.964930200884</v>
      </c>
      <c r="X606" s="17"/>
    </row>
    <row r="607" spans="2:24" ht="13.5" customHeight="1">
      <c r="B607" s="240"/>
      <c r="C607" s="240"/>
      <c r="D607" s="238"/>
      <c r="E607" s="114" t="s">
        <v>85</v>
      </c>
      <c r="F607" s="80" t="s">
        <v>86</v>
      </c>
      <c r="G607" s="171">
        <v>1108038014</v>
      </c>
      <c r="H607" s="172">
        <f t="shared" ref="H607" si="1237">IFERROR(G607/G608,"-")</f>
        <v>0.29863509386711651</v>
      </c>
      <c r="I607" s="173">
        <v>2468</v>
      </c>
      <c r="J607" s="11">
        <f t="shared" ref="J607" si="1238">IFERROR(I607/D598,"-")</f>
        <v>0.10902986393355717</v>
      </c>
      <c r="K607" s="47">
        <f t="shared" si="1188"/>
        <v>448961.91815235006</v>
      </c>
      <c r="L607" s="17"/>
      <c r="N607" s="240"/>
      <c r="O607" s="240"/>
      <c r="P607" s="238"/>
      <c r="Q607" s="112" t="s">
        <v>85</v>
      </c>
      <c r="R607" s="61" t="s">
        <v>86</v>
      </c>
      <c r="S607" s="67">
        <v>1040225555</v>
      </c>
      <c r="T607" s="12">
        <v>0.30447437114555953</v>
      </c>
      <c r="U607" s="44">
        <v>2157</v>
      </c>
      <c r="V607" s="12">
        <v>9.8156996587030712E-2</v>
      </c>
      <c r="W607" s="44">
        <v>482255.70468242932</v>
      </c>
      <c r="X607" s="17"/>
    </row>
    <row r="608" spans="2:24" ht="13.5" customHeight="1">
      <c r="B608" s="201"/>
      <c r="C608" s="201"/>
      <c r="D608" s="239"/>
      <c r="E608" s="115" t="s">
        <v>115</v>
      </c>
      <c r="F608" s="116"/>
      <c r="G608" s="174">
        <f>SUM(G598:G607)</f>
        <v>3710340937</v>
      </c>
      <c r="H608" s="175" t="s">
        <v>131</v>
      </c>
      <c r="I608" s="176">
        <v>18145</v>
      </c>
      <c r="J608" s="12">
        <f t="shared" ref="J608" si="1239">IFERROR(I608/D598,"-")</f>
        <v>0.80159922247746951</v>
      </c>
      <c r="K608" s="48">
        <f t="shared" si="1188"/>
        <v>204482.82926426013</v>
      </c>
      <c r="L608" s="17"/>
      <c r="N608" s="201"/>
      <c r="O608" s="201"/>
      <c r="P608" s="239"/>
      <c r="Q608" s="117" t="s">
        <v>115</v>
      </c>
      <c r="R608" s="117"/>
      <c r="S608" s="67">
        <v>3416463432</v>
      </c>
      <c r="T608" s="12" t="s">
        <v>131</v>
      </c>
      <c r="U608" s="44">
        <v>17620</v>
      </c>
      <c r="V608" s="12">
        <v>0.80182025028441406</v>
      </c>
      <c r="W608" s="44">
        <v>193896.9030646992</v>
      </c>
      <c r="X608" s="17"/>
    </row>
    <row r="609" spans="2:24" ht="13.5" customHeight="1">
      <c r="B609" s="200">
        <v>56</v>
      </c>
      <c r="C609" s="200" t="s">
        <v>9</v>
      </c>
      <c r="D609" s="237">
        <f>VLOOKUP(C609,市区町村別_生活習慣病の状況!$C$5:$D$78,2,FALSE)</f>
        <v>14774</v>
      </c>
      <c r="E609" s="111" t="s">
        <v>67</v>
      </c>
      <c r="F609" s="77" t="s">
        <v>68</v>
      </c>
      <c r="G609" s="165">
        <v>427919157</v>
      </c>
      <c r="H609" s="166">
        <f t="shared" ref="H609" si="1240">IFERROR(G609/G619,"-")</f>
        <v>0.1726585967870608</v>
      </c>
      <c r="I609" s="167">
        <v>8452</v>
      </c>
      <c r="J609" s="9">
        <f t="shared" ref="J609" si="1241">IFERROR(I609/D609,"-")</f>
        <v>0.57208609719777992</v>
      </c>
      <c r="K609" s="45">
        <f t="shared" si="1188"/>
        <v>50629.337079981073</v>
      </c>
      <c r="L609" s="17"/>
      <c r="N609" s="200">
        <v>56</v>
      </c>
      <c r="O609" s="200" t="s">
        <v>9</v>
      </c>
      <c r="P609" s="237">
        <v>14205</v>
      </c>
      <c r="Q609" s="112" t="s">
        <v>67</v>
      </c>
      <c r="R609" s="61" t="s">
        <v>68</v>
      </c>
      <c r="S609" s="67">
        <v>411647539</v>
      </c>
      <c r="T609" s="12">
        <v>0.18791332059279642</v>
      </c>
      <c r="U609" s="44">
        <v>7883</v>
      </c>
      <c r="V609" s="12">
        <v>0.55494544174586413</v>
      </c>
      <c r="W609" s="44">
        <v>52219.654826842576</v>
      </c>
      <c r="X609" s="17"/>
    </row>
    <row r="610" spans="2:24" ht="13.5" customHeight="1">
      <c r="B610" s="240"/>
      <c r="C610" s="240"/>
      <c r="D610" s="238"/>
      <c r="E610" s="113" t="s">
        <v>69</v>
      </c>
      <c r="F610" s="78" t="s">
        <v>70</v>
      </c>
      <c r="G610" s="168">
        <v>211927369</v>
      </c>
      <c r="H610" s="169">
        <f t="shared" ref="H610" si="1242">IFERROR(G610/G619,"-")</f>
        <v>8.5509334073383514E-2</v>
      </c>
      <c r="I610" s="170">
        <v>6914</v>
      </c>
      <c r="J610" s="10">
        <f t="shared" ref="J610" si="1243">IFERROR(I610/D609,"-")</f>
        <v>0.46798429673751185</v>
      </c>
      <c r="K610" s="46">
        <f t="shared" si="1188"/>
        <v>30651.919149551635</v>
      </c>
      <c r="L610" s="17"/>
      <c r="N610" s="240"/>
      <c r="O610" s="240"/>
      <c r="P610" s="238"/>
      <c r="Q610" s="112" t="s">
        <v>69</v>
      </c>
      <c r="R610" s="61" t="s">
        <v>70</v>
      </c>
      <c r="S610" s="67">
        <v>184862893</v>
      </c>
      <c r="T610" s="12">
        <v>8.4388212698681575E-2</v>
      </c>
      <c r="U610" s="44">
        <v>6358</v>
      </c>
      <c r="V610" s="12">
        <v>0.44758887715593099</v>
      </c>
      <c r="W610" s="44">
        <v>29075.635891789872</v>
      </c>
      <c r="X610" s="17"/>
    </row>
    <row r="611" spans="2:24" ht="13.5" customHeight="1">
      <c r="B611" s="240"/>
      <c r="C611" s="240"/>
      <c r="D611" s="238"/>
      <c r="E611" s="113" t="s">
        <v>71</v>
      </c>
      <c r="F611" s="79" t="s">
        <v>72</v>
      </c>
      <c r="G611" s="168">
        <v>374379877</v>
      </c>
      <c r="H611" s="169">
        <f t="shared" ref="H611" si="1244">IFERROR(G611/G619,"-")</f>
        <v>0.15105634597268666</v>
      </c>
      <c r="I611" s="170">
        <v>9466</v>
      </c>
      <c r="J611" s="10">
        <f t="shared" ref="J611" si="1245">IFERROR(I611/D609,"-")</f>
        <v>0.64072018410721543</v>
      </c>
      <c r="K611" s="46">
        <f t="shared" si="1188"/>
        <v>39549.955313754486</v>
      </c>
      <c r="L611" s="17"/>
      <c r="N611" s="240"/>
      <c r="O611" s="240"/>
      <c r="P611" s="238"/>
      <c r="Q611" s="112" t="s">
        <v>71</v>
      </c>
      <c r="R611" s="61" t="s">
        <v>72</v>
      </c>
      <c r="S611" s="67">
        <v>280917430</v>
      </c>
      <c r="T611" s="12">
        <v>0.12823622658337924</v>
      </c>
      <c r="U611" s="44">
        <v>9022</v>
      </c>
      <c r="V611" s="12">
        <v>0.63512847588877153</v>
      </c>
      <c r="W611" s="44">
        <v>31136.935269341608</v>
      </c>
      <c r="X611" s="17"/>
    </row>
    <row r="612" spans="2:24" ht="13.5" customHeight="1">
      <c r="B612" s="240"/>
      <c r="C612" s="240"/>
      <c r="D612" s="238"/>
      <c r="E612" s="113" t="s">
        <v>73</v>
      </c>
      <c r="F612" s="79" t="s">
        <v>74</v>
      </c>
      <c r="G612" s="168">
        <v>239886397</v>
      </c>
      <c r="H612" s="169">
        <f t="shared" ref="H612" si="1246">IFERROR(G612/G619,"-")</f>
        <v>9.6790358685259315E-2</v>
      </c>
      <c r="I612" s="170">
        <v>3280</v>
      </c>
      <c r="J612" s="10">
        <f t="shared" ref="J612" si="1247">IFERROR(I612/D609,"-")</f>
        <v>0.22201164207391363</v>
      </c>
      <c r="K612" s="46">
        <f t="shared" si="1188"/>
        <v>73136.096646341466</v>
      </c>
      <c r="L612" s="17"/>
      <c r="N612" s="240"/>
      <c r="O612" s="240"/>
      <c r="P612" s="238"/>
      <c r="Q612" s="112" t="s">
        <v>73</v>
      </c>
      <c r="R612" s="61" t="s">
        <v>74</v>
      </c>
      <c r="S612" s="67">
        <v>216911903</v>
      </c>
      <c r="T612" s="12">
        <v>9.9018291395233049E-2</v>
      </c>
      <c r="U612" s="44">
        <v>2987</v>
      </c>
      <c r="V612" s="12">
        <v>0.21027807110172475</v>
      </c>
      <c r="W612" s="44">
        <v>72618.648476732502</v>
      </c>
      <c r="X612" s="17"/>
    </row>
    <row r="613" spans="2:24" ht="13.5" customHeight="1">
      <c r="B613" s="240"/>
      <c r="C613" s="240"/>
      <c r="D613" s="238"/>
      <c r="E613" s="113" t="s">
        <v>75</v>
      </c>
      <c r="F613" s="79" t="s">
        <v>76</v>
      </c>
      <c r="G613" s="168">
        <v>24270883</v>
      </c>
      <c r="H613" s="169">
        <f t="shared" ref="H613" si="1248">IFERROR(G613/G619,"-")</f>
        <v>9.7929165661609502E-3</v>
      </c>
      <c r="I613" s="170">
        <v>79</v>
      </c>
      <c r="J613" s="10">
        <f t="shared" ref="J613" si="1249">IFERROR(I613/D609,"-")</f>
        <v>5.3472316231217001E-3</v>
      </c>
      <c r="K613" s="46">
        <f t="shared" si="1188"/>
        <v>307226.36708860757</v>
      </c>
      <c r="L613" s="17"/>
      <c r="N613" s="240"/>
      <c r="O613" s="240"/>
      <c r="P613" s="238"/>
      <c r="Q613" s="112" t="s">
        <v>75</v>
      </c>
      <c r="R613" s="61" t="s">
        <v>76</v>
      </c>
      <c r="S613" s="67">
        <v>31864326</v>
      </c>
      <c r="T613" s="12">
        <v>1.454577214686416E-2</v>
      </c>
      <c r="U613" s="44">
        <v>87</v>
      </c>
      <c r="V613" s="12">
        <v>6.1246040126715943E-3</v>
      </c>
      <c r="W613" s="44">
        <v>366256.62068965519</v>
      </c>
      <c r="X613" s="17"/>
    </row>
    <row r="614" spans="2:24" ht="13.5" customHeight="1">
      <c r="B614" s="240"/>
      <c r="C614" s="240"/>
      <c r="D614" s="238"/>
      <c r="E614" s="113" t="s">
        <v>77</v>
      </c>
      <c r="F614" s="79" t="s">
        <v>78</v>
      </c>
      <c r="G614" s="168">
        <v>118344778</v>
      </c>
      <c r="H614" s="169">
        <f t="shared" ref="H614" si="1250">IFERROR(G614/G619,"-")</f>
        <v>4.7750242007875858E-2</v>
      </c>
      <c r="I614" s="170">
        <v>427</v>
      </c>
      <c r="J614" s="10">
        <f t="shared" ref="J614" si="1251">IFERROR(I614/D609,"-")</f>
        <v>2.8902125355354E-2</v>
      </c>
      <c r="K614" s="46">
        <f t="shared" si="1188"/>
        <v>277154.04683840752</v>
      </c>
      <c r="L614" s="17"/>
      <c r="N614" s="240"/>
      <c r="O614" s="240"/>
      <c r="P614" s="238"/>
      <c r="Q614" s="112" t="s">
        <v>77</v>
      </c>
      <c r="R614" s="61" t="s">
        <v>78</v>
      </c>
      <c r="S614" s="67">
        <v>86007581</v>
      </c>
      <c r="T614" s="12">
        <v>3.9261670751452996E-2</v>
      </c>
      <c r="U614" s="44">
        <v>384</v>
      </c>
      <c r="V614" s="12">
        <v>2.703273495248152E-2</v>
      </c>
      <c r="W614" s="44">
        <v>223978.07552083334</v>
      </c>
      <c r="X614" s="17"/>
    </row>
    <row r="615" spans="2:24" ht="13.5" customHeight="1">
      <c r="B615" s="240"/>
      <c r="C615" s="240"/>
      <c r="D615" s="238"/>
      <c r="E615" s="113" t="s">
        <v>79</v>
      </c>
      <c r="F615" s="79" t="s">
        <v>80</v>
      </c>
      <c r="G615" s="168">
        <v>416554867</v>
      </c>
      <c r="H615" s="169">
        <f t="shared" ref="H615" si="1252">IFERROR(G615/G619,"-")</f>
        <v>0.16807328591049908</v>
      </c>
      <c r="I615" s="170">
        <v>2404</v>
      </c>
      <c r="J615" s="10">
        <f t="shared" ref="J615" si="1253">IFERROR(I615/D609,"-")</f>
        <v>0.16271828888588061</v>
      </c>
      <c r="K615" s="46">
        <f t="shared" si="1188"/>
        <v>173275.73502495841</v>
      </c>
      <c r="L615" s="17"/>
      <c r="N615" s="240"/>
      <c r="O615" s="240"/>
      <c r="P615" s="238"/>
      <c r="Q615" s="112" t="s">
        <v>79</v>
      </c>
      <c r="R615" s="61" t="s">
        <v>80</v>
      </c>
      <c r="S615" s="67">
        <v>345653544</v>
      </c>
      <c r="T615" s="12">
        <v>0.15778766802662281</v>
      </c>
      <c r="U615" s="44">
        <v>2329</v>
      </c>
      <c r="V615" s="12">
        <v>0.16395635339669132</v>
      </c>
      <c r="W615" s="44">
        <v>148412.85702018032</v>
      </c>
      <c r="X615" s="17"/>
    </row>
    <row r="616" spans="2:24" ht="13.5" customHeight="1">
      <c r="B616" s="240"/>
      <c r="C616" s="240"/>
      <c r="D616" s="238"/>
      <c r="E616" s="113" t="s">
        <v>81</v>
      </c>
      <c r="F616" s="79" t="s">
        <v>82</v>
      </c>
      <c r="G616" s="168">
        <v>179922</v>
      </c>
      <c r="H616" s="169">
        <f t="shared" ref="H616" si="1254">IFERROR(G616/G619,"-")</f>
        <v>7.2595675007654676E-5</v>
      </c>
      <c r="I616" s="170">
        <v>24</v>
      </c>
      <c r="J616" s="10">
        <f t="shared" ref="J616" si="1255">IFERROR(I616/D609,"-")</f>
        <v>1.6244754298091241E-3</v>
      </c>
      <c r="K616" s="46">
        <f t="shared" si="1188"/>
        <v>7496.75</v>
      </c>
      <c r="L616" s="17"/>
      <c r="N616" s="240"/>
      <c r="O616" s="240"/>
      <c r="P616" s="238"/>
      <c r="Q616" s="112" t="s">
        <v>81</v>
      </c>
      <c r="R616" s="61" t="s">
        <v>82</v>
      </c>
      <c r="S616" s="67">
        <v>468542</v>
      </c>
      <c r="T616" s="12">
        <v>2.1388511946670479E-4</v>
      </c>
      <c r="U616" s="44">
        <v>31</v>
      </c>
      <c r="V616" s="12">
        <v>2.182330165434706E-3</v>
      </c>
      <c r="W616" s="44">
        <v>15114.258064516129</v>
      </c>
      <c r="X616" s="17"/>
    </row>
    <row r="617" spans="2:24" ht="13.5" customHeight="1">
      <c r="B617" s="240"/>
      <c r="C617" s="240"/>
      <c r="D617" s="238"/>
      <c r="E617" s="113" t="s">
        <v>83</v>
      </c>
      <c r="F617" s="79" t="s">
        <v>84</v>
      </c>
      <c r="G617" s="168">
        <v>45933725</v>
      </c>
      <c r="H617" s="169">
        <f t="shared" ref="H617" si="1256">IFERROR(G617/G619,"-")</f>
        <v>1.8533529929586057E-2</v>
      </c>
      <c r="I617" s="170">
        <v>1787</v>
      </c>
      <c r="J617" s="10">
        <f t="shared" ref="J617" si="1257">IFERROR(I617/D609,"-")</f>
        <v>0.1209557330445377</v>
      </c>
      <c r="K617" s="46">
        <f t="shared" si="1188"/>
        <v>25704.378847229993</v>
      </c>
      <c r="L617" s="17"/>
      <c r="N617" s="240"/>
      <c r="O617" s="240"/>
      <c r="P617" s="238"/>
      <c r="Q617" s="112" t="s">
        <v>83</v>
      </c>
      <c r="R617" s="61" t="s">
        <v>84</v>
      </c>
      <c r="S617" s="67">
        <v>36786977</v>
      </c>
      <c r="T617" s="12">
        <v>1.679291711407712E-2</v>
      </c>
      <c r="U617" s="44">
        <v>1660</v>
      </c>
      <c r="V617" s="12">
        <v>0.11686026047166491</v>
      </c>
      <c r="W617" s="44">
        <v>22160.829518072289</v>
      </c>
      <c r="X617" s="17"/>
    </row>
    <row r="618" spans="2:24" ht="13.5" customHeight="1">
      <c r="B618" s="240"/>
      <c r="C618" s="240"/>
      <c r="D618" s="238"/>
      <c r="E618" s="114" t="s">
        <v>85</v>
      </c>
      <c r="F618" s="80" t="s">
        <v>86</v>
      </c>
      <c r="G618" s="171">
        <v>619015134</v>
      </c>
      <c r="H618" s="172">
        <f t="shared" ref="H618" si="1258">IFERROR(G618/G619,"-")</f>
        <v>0.24976279439248011</v>
      </c>
      <c r="I618" s="173">
        <v>1803</v>
      </c>
      <c r="J618" s="11">
        <f t="shared" ref="J618" si="1259">IFERROR(I618/D609,"-")</f>
        <v>0.12203871666441045</v>
      </c>
      <c r="K618" s="47">
        <f t="shared" si="1188"/>
        <v>343325.08818635606</v>
      </c>
      <c r="L618" s="17"/>
      <c r="N618" s="240"/>
      <c r="O618" s="240"/>
      <c r="P618" s="238"/>
      <c r="Q618" s="112" t="s">
        <v>85</v>
      </c>
      <c r="R618" s="61" t="s">
        <v>86</v>
      </c>
      <c r="S618" s="67">
        <v>595503845</v>
      </c>
      <c r="T618" s="12">
        <v>0.27184203557142594</v>
      </c>
      <c r="U618" s="44">
        <v>1674</v>
      </c>
      <c r="V618" s="12">
        <v>0.11784582893347413</v>
      </c>
      <c r="W618" s="44">
        <v>355737.06391875749</v>
      </c>
      <c r="X618" s="17"/>
    </row>
    <row r="619" spans="2:24" ht="13.5" customHeight="1">
      <c r="B619" s="201"/>
      <c r="C619" s="201"/>
      <c r="D619" s="239"/>
      <c r="E619" s="115" t="s">
        <v>115</v>
      </c>
      <c r="F619" s="116"/>
      <c r="G619" s="174">
        <f>SUM(G609:G618)</f>
        <v>2478412109</v>
      </c>
      <c r="H619" s="175" t="s">
        <v>131</v>
      </c>
      <c r="I619" s="176">
        <v>11952</v>
      </c>
      <c r="J619" s="12">
        <f t="shared" ref="J619" si="1260">IFERROR(I619/D609,"-")</f>
        <v>0.8089887640449438</v>
      </c>
      <c r="K619" s="48">
        <f t="shared" si="1188"/>
        <v>207363.79760709504</v>
      </c>
      <c r="L619" s="17"/>
      <c r="N619" s="201"/>
      <c r="O619" s="201"/>
      <c r="P619" s="239"/>
      <c r="Q619" s="117" t="s">
        <v>115</v>
      </c>
      <c r="R619" s="117"/>
      <c r="S619" s="67">
        <v>2190624580</v>
      </c>
      <c r="T619" s="12" t="s">
        <v>131</v>
      </c>
      <c r="U619" s="44">
        <v>11464</v>
      </c>
      <c r="V619" s="12">
        <v>0.80703977472720878</v>
      </c>
      <c r="W619" s="44">
        <v>191087.28018143756</v>
      </c>
      <c r="X619" s="17"/>
    </row>
    <row r="620" spans="2:24" ht="13.5" customHeight="1">
      <c r="B620" s="200">
        <v>57</v>
      </c>
      <c r="C620" s="200" t="s">
        <v>43</v>
      </c>
      <c r="D620" s="237">
        <f>VLOOKUP(C620,市区町村別_生活習慣病の状況!$C$5:$D$78,2,FALSE)</f>
        <v>10376</v>
      </c>
      <c r="E620" s="111" t="s">
        <v>67</v>
      </c>
      <c r="F620" s="77" t="s">
        <v>68</v>
      </c>
      <c r="G620" s="165">
        <v>276506262</v>
      </c>
      <c r="H620" s="166">
        <f t="shared" ref="H620" si="1261">IFERROR(G620/G630,"-")</f>
        <v>0.17969095798258011</v>
      </c>
      <c r="I620" s="167">
        <v>5266</v>
      </c>
      <c r="J620" s="9">
        <f t="shared" ref="J620" si="1262">IFERROR(I620/D620,"-")</f>
        <v>0.50751734772552048</v>
      </c>
      <c r="K620" s="45">
        <f t="shared" si="1188"/>
        <v>52507.835548803647</v>
      </c>
      <c r="L620" s="17"/>
      <c r="N620" s="200">
        <v>57</v>
      </c>
      <c r="O620" s="200" t="s">
        <v>43</v>
      </c>
      <c r="P620" s="237">
        <v>10006</v>
      </c>
      <c r="Q620" s="112" t="s">
        <v>67</v>
      </c>
      <c r="R620" s="61" t="s">
        <v>68</v>
      </c>
      <c r="S620" s="67">
        <v>246774699</v>
      </c>
      <c r="T620" s="12">
        <v>0.17742839785856795</v>
      </c>
      <c r="U620" s="44">
        <v>4919</v>
      </c>
      <c r="V620" s="12">
        <v>0.49160503697781333</v>
      </c>
      <c r="W620" s="44">
        <v>50167.655824354544</v>
      </c>
      <c r="X620" s="17"/>
    </row>
    <row r="621" spans="2:24" ht="13.5" customHeight="1">
      <c r="B621" s="240"/>
      <c r="C621" s="240"/>
      <c r="D621" s="238"/>
      <c r="E621" s="113" t="s">
        <v>69</v>
      </c>
      <c r="F621" s="78" t="s">
        <v>70</v>
      </c>
      <c r="G621" s="168">
        <v>119147133</v>
      </c>
      <c r="H621" s="169">
        <f t="shared" ref="H621" si="1263">IFERROR(G621/G630,"-")</f>
        <v>7.7429213771830901E-2</v>
      </c>
      <c r="I621" s="170">
        <v>4375</v>
      </c>
      <c r="J621" s="10">
        <f t="shared" ref="J621" si="1264">IFERROR(I621/D620,"-")</f>
        <v>0.42164610639938321</v>
      </c>
      <c r="K621" s="46">
        <f t="shared" si="1188"/>
        <v>27233.630399999998</v>
      </c>
      <c r="L621" s="17"/>
      <c r="N621" s="240"/>
      <c r="O621" s="240"/>
      <c r="P621" s="238"/>
      <c r="Q621" s="112" t="s">
        <v>69</v>
      </c>
      <c r="R621" s="61" t="s">
        <v>70</v>
      </c>
      <c r="S621" s="67">
        <v>112033877</v>
      </c>
      <c r="T621" s="12">
        <v>8.055117231444324E-2</v>
      </c>
      <c r="U621" s="44">
        <v>4055</v>
      </c>
      <c r="V621" s="12">
        <v>0.40525684589246452</v>
      </c>
      <c r="W621" s="44">
        <v>27628.576325524045</v>
      </c>
      <c r="X621" s="17"/>
    </row>
    <row r="622" spans="2:24" ht="13.5" customHeight="1">
      <c r="B622" s="240"/>
      <c r="C622" s="240"/>
      <c r="D622" s="238"/>
      <c r="E622" s="113" t="s">
        <v>71</v>
      </c>
      <c r="F622" s="79" t="s">
        <v>72</v>
      </c>
      <c r="G622" s="168">
        <v>254334533</v>
      </c>
      <c r="H622" s="169">
        <f t="shared" ref="H622" si="1265">IFERROR(G622/G630,"-")</f>
        <v>0.16528239017900481</v>
      </c>
      <c r="I622" s="170">
        <v>6661</v>
      </c>
      <c r="J622" s="10">
        <f t="shared" ref="J622" si="1266">IFERROR(I622/D620,"-")</f>
        <v>0.64196222050886664</v>
      </c>
      <c r="K622" s="46">
        <f t="shared" si="1188"/>
        <v>38182.635189911423</v>
      </c>
      <c r="L622" s="17"/>
      <c r="N622" s="240"/>
      <c r="O622" s="240"/>
      <c r="P622" s="238"/>
      <c r="Q622" s="112" t="s">
        <v>71</v>
      </c>
      <c r="R622" s="61" t="s">
        <v>72</v>
      </c>
      <c r="S622" s="67">
        <v>209228533</v>
      </c>
      <c r="T622" s="12">
        <v>0.15043310171959126</v>
      </c>
      <c r="U622" s="44">
        <v>6434</v>
      </c>
      <c r="V622" s="12">
        <v>0.64301419148510897</v>
      </c>
      <c r="W622" s="44">
        <v>32519.200031084863</v>
      </c>
      <c r="X622" s="17"/>
    </row>
    <row r="623" spans="2:24" ht="13.5" customHeight="1">
      <c r="B623" s="240"/>
      <c r="C623" s="240"/>
      <c r="D623" s="238"/>
      <c r="E623" s="113" t="s">
        <v>73</v>
      </c>
      <c r="F623" s="79" t="s">
        <v>74</v>
      </c>
      <c r="G623" s="168">
        <v>185167394</v>
      </c>
      <c r="H623" s="169">
        <f t="shared" ref="H623" si="1267">IFERROR(G623/G630,"-")</f>
        <v>0.12033328350081944</v>
      </c>
      <c r="I623" s="170">
        <v>2563</v>
      </c>
      <c r="J623" s="10">
        <f t="shared" ref="J623" si="1268">IFERROR(I623/D620,"-")</f>
        <v>0.24701233616037008</v>
      </c>
      <c r="K623" s="46">
        <f t="shared" si="1188"/>
        <v>72246.349590323836</v>
      </c>
      <c r="L623" s="17"/>
      <c r="N623" s="240"/>
      <c r="O623" s="240"/>
      <c r="P623" s="238"/>
      <c r="Q623" s="112" t="s">
        <v>73</v>
      </c>
      <c r="R623" s="61" t="s">
        <v>74</v>
      </c>
      <c r="S623" s="67">
        <v>156385375</v>
      </c>
      <c r="T623" s="12">
        <v>0.11243943016525104</v>
      </c>
      <c r="U623" s="44">
        <v>2440</v>
      </c>
      <c r="V623" s="12">
        <v>0.24385368778732761</v>
      </c>
      <c r="W623" s="44">
        <v>64092.366803278688</v>
      </c>
      <c r="X623" s="17"/>
    </row>
    <row r="624" spans="2:24" ht="13.5" customHeight="1">
      <c r="B624" s="240"/>
      <c r="C624" s="240"/>
      <c r="D624" s="238"/>
      <c r="E624" s="113" t="s">
        <v>75</v>
      </c>
      <c r="F624" s="79" t="s">
        <v>76</v>
      </c>
      <c r="G624" s="168">
        <v>21440251</v>
      </c>
      <c r="H624" s="169">
        <f t="shared" ref="H624" si="1269">IFERROR(G624/G630,"-")</f>
        <v>1.393320792704858E-2</v>
      </c>
      <c r="I624" s="170">
        <v>53</v>
      </c>
      <c r="J624" s="10">
        <f t="shared" ref="J624" si="1270">IFERROR(I624/D620,"-")</f>
        <v>5.1079414032382418E-3</v>
      </c>
      <c r="K624" s="46">
        <f t="shared" si="1188"/>
        <v>404533.03773584904</v>
      </c>
      <c r="L624" s="17"/>
      <c r="N624" s="240"/>
      <c r="O624" s="240"/>
      <c r="P624" s="238"/>
      <c r="Q624" s="112" t="s">
        <v>75</v>
      </c>
      <c r="R624" s="61" t="s">
        <v>76</v>
      </c>
      <c r="S624" s="67">
        <v>15072625</v>
      </c>
      <c r="T624" s="12">
        <v>1.0837057916026464E-2</v>
      </c>
      <c r="U624" s="44">
        <v>71</v>
      </c>
      <c r="V624" s="12">
        <v>7.0957425544673196E-3</v>
      </c>
      <c r="W624" s="44">
        <v>212290.49295774646</v>
      </c>
      <c r="X624" s="17"/>
    </row>
    <row r="625" spans="2:24" ht="13.5" customHeight="1">
      <c r="B625" s="240"/>
      <c r="C625" s="240"/>
      <c r="D625" s="238"/>
      <c r="E625" s="113" t="s">
        <v>77</v>
      </c>
      <c r="F625" s="79" t="s">
        <v>78</v>
      </c>
      <c r="G625" s="168">
        <v>78186191</v>
      </c>
      <c r="H625" s="169">
        <f t="shared" ref="H625" si="1271">IFERROR(G625/G630,"-")</f>
        <v>5.0810247334648007E-2</v>
      </c>
      <c r="I625" s="170">
        <v>309</v>
      </c>
      <c r="J625" s="10">
        <f t="shared" ref="J625" si="1272">IFERROR(I625/D620,"-")</f>
        <v>2.9780262143407864E-2</v>
      </c>
      <c r="K625" s="46">
        <f t="shared" si="1188"/>
        <v>253029.74433656957</v>
      </c>
      <c r="L625" s="17"/>
      <c r="N625" s="240"/>
      <c r="O625" s="240"/>
      <c r="P625" s="238"/>
      <c r="Q625" s="112" t="s">
        <v>77</v>
      </c>
      <c r="R625" s="61" t="s">
        <v>78</v>
      </c>
      <c r="S625" s="67">
        <v>57511060</v>
      </c>
      <c r="T625" s="12">
        <v>4.1349843708847853E-2</v>
      </c>
      <c r="U625" s="44">
        <v>315</v>
      </c>
      <c r="V625" s="12">
        <v>3.1481111333200078E-2</v>
      </c>
      <c r="W625" s="44">
        <v>182574.79365079364</v>
      </c>
      <c r="X625" s="17"/>
    </row>
    <row r="626" spans="2:24" ht="13.5" customHeight="1">
      <c r="B626" s="240"/>
      <c r="C626" s="240"/>
      <c r="D626" s="238"/>
      <c r="E626" s="113" t="s">
        <v>79</v>
      </c>
      <c r="F626" s="79" t="s">
        <v>80</v>
      </c>
      <c r="G626" s="168">
        <v>247399934</v>
      </c>
      <c r="H626" s="169">
        <f t="shared" ref="H626" si="1273">IFERROR(G626/G630,"-")</f>
        <v>0.16077585666138403</v>
      </c>
      <c r="I626" s="170">
        <v>2016</v>
      </c>
      <c r="J626" s="10">
        <f t="shared" ref="J626" si="1274">IFERROR(I626/D620,"-")</f>
        <v>0.19429452582883577</v>
      </c>
      <c r="K626" s="46">
        <f t="shared" si="1188"/>
        <v>122718.22123015873</v>
      </c>
      <c r="L626" s="17"/>
      <c r="N626" s="240"/>
      <c r="O626" s="240"/>
      <c r="P626" s="238"/>
      <c r="Q626" s="112" t="s">
        <v>79</v>
      </c>
      <c r="R626" s="61" t="s">
        <v>80</v>
      </c>
      <c r="S626" s="67">
        <v>232795017</v>
      </c>
      <c r="T626" s="12">
        <v>0.16737715439688608</v>
      </c>
      <c r="U626" s="44">
        <v>1891</v>
      </c>
      <c r="V626" s="12">
        <v>0.18898660803517889</v>
      </c>
      <c r="W626" s="44">
        <v>123106.83077736647</v>
      </c>
      <c r="X626" s="17"/>
    </row>
    <row r="627" spans="2:24" ht="13.5" customHeight="1">
      <c r="B627" s="240"/>
      <c r="C627" s="240"/>
      <c r="D627" s="238"/>
      <c r="E627" s="113" t="s">
        <v>81</v>
      </c>
      <c r="F627" s="79" t="s">
        <v>82</v>
      </c>
      <c r="G627" s="168">
        <v>507129</v>
      </c>
      <c r="H627" s="169">
        <f t="shared" ref="H627" si="1275">IFERROR(G627/G630,"-")</f>
        <v>3.2956394973343448E-4</v>
      </c>
      <c r="I627" s="170">
        <v>60</v>
      </c>
      <c r="J627" s="10">
        <f t="shared" ref="J627" si="1276">IFERROR(I627/D620,"-")</f>
        <v>5.782575173477255E-3</v>
      </c>
      <c r="K627" s="46">
        <f t="shared" si="1188"/>
        <v>8452.15</v>
      </c>
      <c r="L627" s="17"/>
      <c r="N627" s="240"/>
      <c r="O627" s="240"/>
      <c r="P627" s="238"/>
      <c r="Q627" s="112" t="s">
        <v>81</v>
      </c>
      <c r="R627" s="61" t="s">
        <v>82</v>
      </c>
      <c r="S627" s="67">
        <v>452553</v>
      </c>
      <c r="T627" s="12">
        <v>3.2538081927146225E-4</v>
      </c>
      <c r="U627" s="44">
        <v>42</v>
      </c>
      <c r="V627" s="12">
        <v>4.1974815110933442E-3</v>
      </c>
      <c r="W627" s="44">
        <v>10775.071428571429</v>
      </c>
      <c r="X627" s="17"/>
    </row>
    <row r="628" spans="2:24" ht="13.5" customHeight="1">
      <c r="B628" s="240"/>
      <c r="C628" s="240"/>
      <c r="D628" s="238"/>
      <c r="E628" s="113" t="s">
        <v>83</v>
      </c>
      <c r="F628" s="79" t="s">
        <v>84</v>
      </c>
      <c r="G628" s="168">
        <v>50729385</v>
      </c>
      <c r="H628" s="169">
        <f t="shared" ref="H628" si="1277">IFERROR(G628/G630,"-")</f>
        <v>3.2967107951128893E-2</v>
      </c>
      <c r="I628" s="170">
        <v>1595</v>
      </c>
      <c r="J628" s="10">
        <f t="shared" ref="J628" si="1278">IFERROR(I628/D620,"-")</f>
        <v>0.15372012336160371</v>
      </c>
      <c r="K628" s="46">
        <f t="shared" si="1188"/>
        <v>31805.257053291534</v>
      </c>
      <c r="L628" s="17"/>
      <c r="N628" s="240"/>
      <c r="O628" s="240"/>
      <c r="P628" s="238"/>
      <c r="Q628" s="112" t="s">
        <v>83</v>
      </c>
      <c r="R628" s="61" t="s">
        <v>84</v>
      </c>
      <c r="S628" s="67">
        <v>60293722</v>
      </c>
      <c r="T628" s="12">
        <v>4.3350548248019101E-2</v>
      </c>
      <c r="U628" s="44">
        <v>1503</v>
      </c>
      <c r="V628" s="12">
        <v>0.15020987407555467</v>
      </c>
      <c r="W628" s="44">
        <v>40115.583499667329</v>
      </c>
      <c r="X628" s="17"/>
    </row>
    <row r="629" spans="2:24" ht="13.5" customHeight="1">
      <c r="B629" s="240"/>
      <c r="C629" s="240"/>
      <c r="D629" s="238"/>
      <c r="E629" s="114" t="s">
        <v>85</v>
      </c>
      <c r="F629" s="80" t="s">
        <v>86</v>
      </c>
      <c r="G629" s="171">
        <v>305369633</v>
      </c>
      <c r="H629" s="172">
        <f t="shared" ref="H629" si="1279">IFERROR(G629/G630,"-")</f>
        <v>0.19844817074182178</v>
      </c>
      <c r="I629" s="173">
        <v>1061</v>
      </c>
      <c r="J629" s="11">
        <f t="shared" ref="J629" si="1280">IFERROR(I629/D620,"-")</f>
        <v>0.10225520431765613</v>
      </c>
      <c r="K629" s="47">
        <f t="shared" si="1188"/>
        <v>287813.03770028276</v>
      </c>
      <c r="L629" s="17"/>
      <c r="N629" s="240"/>
      <c r="O629" s="240"/>
      <c r="P629" s="238"/>
      <c r="Q629" s="112" t="s">
        <v>85</v>
      </c>
      <c r="R629" s="61" t="s">
        <v>86</v>
      </c>
      <c r="S629" s="67">
        <v>300293588</v>
      </c>
      <c r="T629" s="12">
        <v>0.21590791285309555</v>
      </c>
      <c r="U629" s="44">
        <v>1029</v>
      </c>
      <c r="V629" s="12">
        <v>0.10283829702178693</v>
      </c>
      <c r="W629" s="44">
        <v>291830.50340136053</v>
      </c>
      <c r="X629" s="17"/>
    </row>
    <row r="630" spans="2:24" ht="13.5" customHeight="1">
      <c r="B630" s="201"/>
      <c r="C630" s="201"/>
      <c r="D630" s="239"/>
      <c r="E630" s="115" t="s">
        <v>115</v>
      </c>
      <c r="F630" s="116"/>
      <c r="G630" s="174">
        <f>SUM(G620:G629)</f>
        <v>1538787845</v>
      </c>
      <c r="H630" s="175" t="s">
        <v>131</v>
      </c>
      <c r="I630" s="176">
        <v>8314</v>
      </c>
      <c r="J630" s="12">
        <f t="shared" ref="J630" si="1281">IFERROR(I630/D620,"-")</f>
        <v>0.80127216653816502</v>
      </c>
      <c r="K630" s="48">
        <f t="shared" si="1188"/>
        <v>185083.93613182585</v>
      </c>
      <c r="L630" s="17"/>
      <c r="N630" s="201"/>
      <c r="O630" s="201"/>
      <c r="P630" s="239"/>
      <c r="Q630" s="117" t="s">
        <v>115</v>
      </c>
      <c r="R630" s="117"/>
      <c r="S630" s="67">
        <v>1390841049</v>
      </c>
      <c r="T630" s="12" t="s">
        <v>131</v>
      </c>
      <c r="U630" s="44">
        <v>8065</v>
      </c>
      <c r="V630" s="12">
        <v>0.80601639016590043</v>
      </c>
      <c r="W630" s="44">
        <v>172453.94283942963</v>
      </c>
      <c r="X630" s="17"/>
    </row>
    <row r="631" spans="2:24" ht="13.5" customHeight="1">
      <c r="B631" s="200">
        <v>58</v>
      </c>
      <c r="C631" s="200" t="s">
        <v>25</v>
      </c>
      <c r="D631" s="237">
        <f>VLOOKUP(C631,市区町村別_生活習慣病の状況!$C$5:$D$78,2,FALSE)</f>
        <v>12086</v>
      </c>
      <c r="E631" s="111" t="s">
        <v>67</v>
      </c>
      <c r="F631" s="77" t="s">
        <v>68</v>
      </c>
      <c r="G631" s="165">
        <v>320359305</v>
      </c>
      <c r="H631" s="166">
        <f t="shared" ref="H631" si="1282">IFERROR(G631/G641,"-")</f>
        <v>0.18296321343450458</v>
      </c>
      <c r="I631" s="167">
        <v>5956</v>
      </c>
      <c r="J631" s="9">
        <f t="shared" ref="J631" si="1283">IFERROR(I631/D631,"-")</f>
        <v>0.49280158861492634</v>
      </c>
      <c r="K631" s="45">
        <f t="shared" si="1188"/>
        <v>53787.66034251175</v>
      </c>
      <c r="L631" s="17"/>
      <c r="N631" s="200">
        <v>58</v>
      </c>
      <c r="O631" s="200" t="s">
        <v>25</v>
      </c>
      <c r="P631" s="237">
        <v>11734</v>
      </c>
      <c r="Q631" s="112" t="s">
        <v>67</v>
      </c>
      <c r="R631" s="61" t="s">
        <v>68</v>
      </c>
      <c r="S631" s="67">
        <v>313360954</v>
      </c>
      <c r="T631" s="12">
        <v>0.18891936336425402</v>
      </c>
      <c r="U631" s="44">
        <v>5579</v>
      </c>
      <c r="V631" s="12">
        <v>0.47545594000340891</v>
      </c>
      <c r="W631" s="44">
        <v>56167.943000537729</v>
      </c>
      <c r="X631" s="17"/>
    </row>
    <row r="632" spans="2:24" ht="13.5" customHeight="1">
      <c r="B632" s="240"/>
      <c r="C632" s="240"/>
      <c r="D632" s="238"/>
      <c r="E632" s="113" t="s">
        <v>69</v>
      </c>
      <c r="F632" s="78" t="s">
        <v>70</v>
      </c>
      <c r="G632" s="168">
        <v>140877615</v>
      </c>
      <c r="H632" s="169">
        <f t="shared" ref="H632" si="1284">IFERROR(G632/G641,"-")</f>
        <v>8.0457850729164754E-2</v>
      </c>
      <c r="I632" s="170">
        <v>5009</v>
      </c>
      <c r="J632" s="10">
        <f t="shared" ref="J632" si="1285">IFERROR(I632/D631,"-")</f>
        <v>0.41444646698659604</v>
      </c>
      <c r="K632" s="46">
        <f t="shared" si="1188"/>
        <v>28124.898183270114</v>
      </c>
      <c r="L632" s="17"/>
      <c r="N632" s="240"/>
      <c r="O632" s="240"/>
      <c r="P632" s="238"/>
      <c r="Q632" s="112" t="s">
        <v>69</v>
      </c>
      <c r="R632" s="61" t="s">
        <v>70</v>
      </c>
      <c r="S632" s="67">
        <v>130788905</v>
      </c>
      <c r="T632" s="12">
        <v>7.8850145023836943E-2</v>
      </c>
      <c r="U632" s="44">
        <v>4554</v>
      </c>
      <c r="V632" s="12">
        <v>0.38810294869609679</v>
      </c>
      <c r="W632" s="44">
        <v>28719.566315327185</v>
      </c>
      <c r="X632" s="17"/>
    </row>
    <row r="633" spans="2:24" ht="13.5" customHeight="1">
      <c r="B633" s="240"/>
      <c r="C633" s="240"/>
      <c r="D633" s="238"/>
      <c r="E633" s="113" t="s">
        <v>71</v>
      </c>
      <c r="F633" s="79" t="s">
        <v>72</v>
      </c>
      <c r="G633" s="168">
        <v>303109272</v>
      </c>
      <c r="H633" s="169">
        <f t="shared" ref="H633" si="1286">IFERROR(G633/G641,"-")</f>
        <v>0.17311139574020898</v>
      </c>
      <c r="I633" s="170">
        <v>7641</v>
      </c>
      <c r="J633" s="10">
        <f t="shared" ref="J633" si="1287">IFERROR(I633/D631,"-")</f>
        <v>0.63221909647526064</v>
      </c>
      <c r="K633" s="46">
        <f t="shared" si="1188"/>
        <v>39668.796230859836</v>
      </c>
      <c r="L633" s="17"/>
      <c r="N633" s="240"/>
      <c r="O633" s="240"/>
      <c r="P633" s="238"/>
      <c r="Q633" s="112" t="s">
        <v>71</v>
      </c>
      <c r="R633" s="61" t="s">
        <v>72</v>
      </c>
      <c r="S633" s="67">
        <v>261174814</v>
      </c>
      <c r="T633" s="12">
        <v>0.15745733141869825</v>
      </c>
      <c r="U633" s="44">
        <v>7370</v>
      </c>
      <c r="V633" s="12">
        <v>0.62808931310720983</v>
      </c>
      <c r="W633" s="44">
        <v>35437.559565807329</v>
      </c>
      <c r="X633" s="17"/>
    </row>
    <row r="634" spans="2:24" ht="13.5" customHeight="1">
      <c r="B634" s="240"/>
      <c r="C634" s="240"/>
      <c r="D634" s="238"/>
      <c r="E634" s="113" t="s">
        <v>73</v>
      </c>
      <c r="F634" s="79" t="s">
        <v>74</v>
      </c>
      <c r="G634" s="168">
        <v>176308354</v>
      </c>
      <c r="H634" s="169">
        <f t="shared" ref="H634" si="1288">IFERROR(G634/G641,"-")</f>
        <v>0.1006930109402884</v>
      </c>
      <c r="I634" s="170">
        <v>2511</v>
      </c>
      <c r="J634" s="10">
        <f t="shared" ref="J634" si="1289">IFERROR(I634/D631,"-")</f>
        <v>0.20776104583815985</v>
      </c>
      <c r="K634" s="46">
        <f t="shared" si="1188"/>
        <v>70214.39824771008</v>
      </c>
      <c r="L634" s="17"/>
      <c r="N634" s="240"/>
      <c r="O634" s="240"/>
      <c r="P634" s="238"/>
      <c r="Q634" s="112" t="s">
        <v>73</v>
      </c>
      <c r="R634" s="61" t="s">
        <v>74</v>
      </c>
      <c r="S634" s="67">
        <v>167399149</v>
      </c>
      <c r="T634" s="12">
        <v>0.10092176530965596</v>
      </c>
      <c r="U634" s="44">
        <v>2431</v>
      </c>
      <c r="V634" s="12">
        <v>0.20717572865178116</v>
      </c>
      <c r="W634" s="44">
        <v>68860.201151789384</v>
      </c>
      <c r="X634" s="17"/>
    </row>
    <row r="635" spans="2:24" ht="13.5" customHeight="1">
      <c r="B635" s="240"/>
      <c r="C635" s="240"/>
      <c r="D635" s="238"/>
      <c r="E635" s="113" t="s">
        <v>75</v>
      </c>
      <c r="F635" s="79" t="s">
        <v>76</v>
      </c>
      <c r="G635" s="168">
        <v>32834005</v>
      </c>
      <c r="H635" s="169">
        <f t="shared" ref="H635" si="1290">IFERROR(G635/G641,"-")</f>
        <v>1.8752116673260329E-2</v>
      </c>
      <c r="I635" s="170">
        <v>43</v>
      </c>
      <c r="J635" s="10">
        <f t="shared" ref="J635" si="1291">IFERROR(I635/D631,"-")</f>
        <v>3.5578355121628331E-3</v>
      </c>
      <c r="K635" s="46">
        <f t="shared" si="1188"/>
        <v>763581.51162790693</v>
      </c>
      <c r="L635" s="17"/>
      <c r="N635" s="240"/>
      <c r="O635" s="240"/>
      <c r="P635" s="238"/>
      <c r="Q635" s="112" t="s">
        <v>75</v>
      </c>
      <c r="R635" s="61" t="s">
        <v>76</v>
      </c>
      <c r="S635" s="67">
        <v>8219292</v>
      </c>
      <c r="T635" s="12">
        <v>4.9552549292561383E-3</v>
      </c>
      <c r="U635" s="44">
        <v>37</v>
      </c>
      <c r="V635" s="12">
        <v>3.1532299301176071E-3</v>
      </c>
      <c r="W635" s="44">
        <v>222143.02702702704</v>
      </c>
      <c r="X635" s="17"/>
    </row>
    <row r="636" spans="2:24" ht="13.5" customHeight="1">
      <c r="B636" s="240"/>
      <c r="C636" s="240"/>
      <c r="D636" s="238"/>
      <c r="E636" s="113" t="s">
        <v>77</v>
      </c>
      <c r="F636" s="79" t="s">
        <v>78</v>
      </c>
      <c r="G636" s="168">
        <v>60346587</v>
      </c>
      <c r="H636" s="169">
        <f t="shared" ref="H636" si="1292">IFERROR(G636/G641,"-")</f>
        <v>3.4465068768097434E-2</v>
      </c>
      <c r="I636" s="170">
        <v>378</v>
      </c>
      <c r="J636" s="10">
        <f t="shared" ref="J636" si="1293">IFERROR(I636/D631,"-")</f>
        <v>3.1275856362733744E-2</v>
      </c>
      <c r="K636" s="46">
        <f t="shared" si="1188"/>
        <v>159647.05555555556</v>
      </c>
      <c r="L636" s="17"/>
      <c r="N636" s="240"/>
      <c r="O636" s="240"/>
      <c r="P636" s="238"/>
      <c r="Q636" s="112" t="s">
        <v>77</v>
      </c>
      <c r="R636" s="61" t="s">
        <v>78</v>
      </c>
      <c r="S636" s="67">
        <v>57234353</v>
      </c>
      <c r="T636" s="12">
        <v>3.4505503615887577E-2</v>
      </c>
      <c r="U636" s="44">
        <v>372</v>
      </c>
      <c r="V636" s="12">
        <v>3.1702744162263506E-2</v>
      </c>
      <c r="W636" s="44">
        <v>153855.7876344086</v>
      </c>
      <c r="X636" s="17"/>
    </row>
    <row r="637" spans="2:24" ht="13.5" customHeight="1">
      <c r="B637" s="240"/>
      <c r="C637" s="240"/>
      <c r="D637" s="238"/>
      <c r="E637" s="113" t="s">
        <v>79</v>
      </c>
      <c r="F637" s="79" t="s">
        <v>80</v>
      </c>
      <c r="G637" s="168">
        <v>236961168</v>
      </c>
      <c r="H637" s="169">
        <f t="shared" ref="H637" si="1294">IFERROR(G637/G641,"-")</f>
        <v>0.13533297169711833</v>
      </c>
      <c r="I637" s="170">
        <v>1874</v>
      </c>
      <c r="J637" s="10">
        <f t="shared" ref="J637" si="1295">IFERROR(I637/D631,"-")</f>
        <v>0.15505543604170113</v>
      </c>
      <c r="K637" s="46">
        <f t="shared" si="1188"/>
        <v>126446.72785485593</v>
      </c>
      <c r="L637" s="17"/>
      <c r="N637" s="240"/>
      <c r="O637" s="240"/>
      <c r="P637" s="238"/>
      <c r="Q637" s="112" t="s">
        <v>79</v>
      </c>
      <c r="R637" s="61" t="s">
        <v>80</v>
      </c>
      <c r="S637" s="67">
        <v>238960988</v>
      </c>
      <c r="T637" s="12">
        <v>0.14406503792381595</v>
      </c>
      <c r="U637" s="44">
        <v>1795</v>
      </c>
      <c r="V637" s="12">
        <v>0.15297426282597579</v>
      </c>
      <c r="W637" s="44">
        <v>133125.89860724233</v>
      </c>
      <c r="X637" s="17"/>
    </row>
    <row r="638" spans="2:24" ht="13.5" customHeight="1">
      <c r="B638" s="240"/>
      <c r="C638" s="240"/>
      <c r="D638" s="238"/>
      <c r="E638" s="113" t="s">
        <v>81</v>
      </c>
      <c r="F638" s="79" t="s">
        <v>82</v>
      </c>
      <c r="G638" s="168">
        <v>188363</v>
      </c>
      <c r="H638" s="169">
        <f t="shared" ref="H638" si="1296">IFERROR(G638/G641,"-")</f>
        <v>1.0757764558193054E-4</v>
      </c>
      <c r="I638" s="170">
        <v>26</v>
      </c>
      <c r="J638" s="10">
        <f t="shared" ref="J638" si="1297">IFERROR(I638/D631,"-")</f>
        <v>2.1512493794472944E-3</v>
      </c>
      <c r="K638" s="46">
        <f t="shared" si="1188"/>
        <v>7244.7307692307695</v>
      </c>
      <c r="L638" s="17"/>
      <c r="N638" s="240"/>
      <c r="O638" s="240"/>
      <c r="P638" s="238"/>
      <c r="Q638" s="112" t="s">
        <v>81</v>
      </c>
      <c r="R638" s="61" t="s">
        <v>82</v>
      </c>
      <c r="S638" s="67">
        <v>293490</v>
      </c>
      <c r="T638" s="12">
        <v>1.7693954286906758E-4</v>
      </c>
      <c r="U638" s="44">
        <v>26</v>
      </c>
      <c r="V638" s="12">
        <v>2.215783194136697E-3</v>
      </c>
      <c r="W638" s="44">
        <v>11288.076923076924</v>
      </c>
      <c r="X638" s="17"/>
    </row>
    <row r="639" spans="2:24" ht="13.5" customHeight="1">
      <c r="B639" s="240"/>
      <c r="C639" s="240"/>
      <c r="D639" s="238"/>
      <c r="E639" s="113" t="s">
        <v>83</v>
      </c>
      <c r="F639" s="79" t="s">
        <v>84</v>
      </c>
      <c r="G639" s="168">
        <v>44873599</v>
      </c>
      <c r="H639" s="169">
        <f t="shared" ref="H639" si="1298">IFERROR(G639/G641,"-")</f>
        <v>2.562815483511981E-2</v>
      </c>
      <c r="I639" s="170">
        <v>1499</v>
      </c>
      <c r="J639" s="10">
        <f t="shared" ref="J639" si="1299">IFERROR(I639/D631,"-")</f>
        <v>0.12402780076121132</v>
      </c>
      <c r="K639" s="46">
        <f t="shared" si="1188"/>
        <v>29935.689793195463</v>
      </c>
      <c r="L639" s="17"/>
      <c r="N639" s="240"/>
      <c r="O639" s="240"/>
      <c r="P639" s="238"/>
      <c r="Q639" s="112" t="s">
        <v>83</v>
      </c>
      <c r="R639" s="61" t="s">
        <v>84</v>
      </c>
      <c r="S639" s="67">
        <v>34133736</v>
      </c>
      <c r="T639" s="12">
        <v>2.0578580681636292E-2</v>
      </c>
      <c r="U639" s="44">
        <v>1290</v>
      </c>
      <c r="V639" s="12">
        <v>0.10993693540139765</v>
      </c>
      <c r="W639" s="44">
        <v>26460.26046511628</v>
      </c>
      <c r="X639" s="17"/>
    </row>
    <row r="640" spans="2:24" ht="13.5" customHeight="1">
      <c r="B640" s="240"/>
      <c r="C640" s="240"/>
      <c r="D640" s="238"/>
      <c r="E640" s="114" t="s">
        <v>85</v>
      </c>
      <c r="F640" s="80" t="s">
        <v>86</v>
      </c>
      <c r="G640" s="171">
        <v>435091002</v>
      </c>
      <c r="H640" s="172">
        <f t="shared" ref="H640" si="1300">IFERROR(G640/G641,"-")</f>
        <v>0.24848863953665545</v>
      </c>
      <c r="I640" s="173">
        <v>1513</v>
      </c>
      <c r="J640" s="11">
        <f t="shared" ref="J640" si="1301">IFERROR(I640/D631,"-")</f>
        <v>0.12518616581168293</v>
      </c>
      <c r="K640" s="47">
        <f t="shared" si="1188"/>
        <v>287568.40846001322</v>
      </c>
      <c r="L640" s="17"/>
      <c r="N640" s="240"/>
      <c r="O640" s="240"/>
      <c r="P640" s="238"/>
      <c r="Q640" s="112" t="s">
        <v>85</v>
      </c>
      <c r="R640" s="61" t="s">
        <v>86</v>
      </c>
      <c r="S640" s="67">
        <v>447136468</v>
      </c>
      <c r="T640" s="12">
        <v>0.26957007819008982</v>
      </c>
      <c r="U640" s="44">
        <v>1381</v>
      </c>
      <c r="V640" s="12">
        <v>0.11769217658087609</v>
      </c>
      <c r="W640" s="44">
        <v>323777.31209268648</v>
      </c>
      <c r="X640" s="17"/>
    </row>
    <row r="641" spans="2:24" ht="13.5" customHeight="1">
      <c r="B641" s="201"/>
      <c r="C641" s="201"/>
      <c r="D641" s="239"/>
      <c r="E641" s="115" t="s">
        <v>115</v>
      </c>
      <c r="F641" s="116"/>
      <c r="G641" s="174">
        <f>SUM(G631:G640)</f>
        <v>1750949270</v>
      </c>
      <c r="H641" s="175" t="s">
        <v>131</v>
      </c>
      <c r="I641" s="176">
        <v>9608</v>
      </c>
      <c r="J641" s="12">
        <f t="shared" ref="J641" si="1302">IFERROR(I641/D631,"-")</f>
        <v>0.79496938606652323</v>
      </c>
      <c r="K641" s="48">
        <f t="shared" si="1188"/>
        <v>182238.68338884262</v>
      </c>
      <c r="L641" s="17"/>
      <c r="N641" s="201"/>
      <c r="O641" s="201"/>
      <c r="P641" s="239"/>
      <c r="Q641" s="117" t="s">
        <v>115</v>
      </c>
      <c r="R641" s="117"/>
      <c r="S641" s="67">
        <v>1658702149</v>
      </c>
      <c r="T641" s="12" t="s">
        <v>131</v>
      </c>
      <c r="U641" s="44">
        <v>9264</v>
      </c>
      <c r="V641" s="12">
        <v>0.78950059655701377</v>
      </c>
      <c r="W641" s="44">
        <v>179048.15943436959</v>
      </c>
      <c r="X641" s="17"/>
    </row>
    <row r="642" spans="2:24" ht="13.5" customHeight="1">
      <c r="B642" s="200">
        <v>59</v>
      </c>
      <c r="C642" s="200" t="s">
        <v>20</v>
      </c>
      <c r="D642" s="237">
        <f>VLOOKUP(C642,市区町村別_生活習慣病の状況!$C$5:$D$78,2,FALSE)</f>
        <v>85998</v>
      </c>
      <c r="E642" s="111" t="s">
        <v>67</v>
      </c>
      <c r="F642" s="77" t="s">
        <v>68</v>
      </c>
      <c r="G642" s="165">
        <v>2576637457</v>
      </c>
      <c r="H642" s="166">
        <f t="shared" ref="H642" si="1303">IFERROR(G642/G652,"-")</f>
        <v>0.18983550070201738</v>
      </c>
      <c r="I642" s="167">
        <v>46996</v>
      </c>
      <c r="J642" s="9">
        <f t="shared" ref="J642" si="1304">IFERROR(I642/D642,"-")</f>
        <v>0.5464778250656992</v>
      </c>
      <c r="K642" s="45">
        <f t="shared" si="1188"/>
        <v>54826.739658694358</v>
      </c>
      <c r="L642" s="17"/>
      <c r="N642" s="200">
        <v>59</v>
      </c>
      <c r="O642" s="200" t="s">
        <v>20</v>
      </c>
      <c r="P642" s="237">
        <v>83614</v>
      </c>
      <c r="Q642" s="112" t="s">
        <v>67</v>
      </c>
      <c r="R642" s="61" t="s">
        <v>68</v>
      </c>
      <c r="S642" s="67">
        <v>2414443953</v>
      </c>
      <c r="T642" s="12">
        <v>0.19236651381095723</v>
      </c>
      <c r="U642" s="44">
        <v>44963</v>
      </c>
      <c r="V642" s="12">
        <v>0.53774487526012393</v>
      </c>
      <c r="W642" s="44">
        <v>53698.462135533664</v>
      </c>
      <c r="X642" s="17"/>
    </row>
    <row r="643" spans="2:24" ht="13.5" customHeight="1">
      <c r="B643" s="240"/>
      <c r="C643" s="240"/>
      <c r="D643" s="238"/>
      <c r="E643" s="113" t="s">
        <v>69</v>
      </c>
      <c r="F643" s="78" t="s">
        <v>70</v>
      </c>
      <c r="G643" s="168">
        <v>1087797174</v>
      </c>
      <c r="H643" s="169">
        <f t="shared" ref="H643" si="1305">IFERROR(G643/G652,"-")</f>
        <v>8.0144189718084E-2</v>
      </c>
      <c r="I643" s="170">
        <v>37694</v>
      </c>
      <c r="J643" s="10">
        <f t="shared" ref="J643" si="1306">IFERROR(I643/D642,"-")</f>
        <v>0.43831251889578826</v>
      </c>
      <c r="K643" s="46">
        <f t="shared" si="1188"/>
        <v>28858.629330928001</v>
      </c>
      <c r="L643" s="17"/>
      <c r="N643" s="240"/>
      <c r="O643" s="240"/>
      <c r="P643" s="238"/>
      <c r="Q643" s="112" t="s">
        <v>69</v>
      </c>
      <c r="R643" s="61" t="s">
        <v>70</v>
      </c>
      <c r="S643" s="67">
        <v>1011330609</v>
      </c>
      <c r="T643" s="12">
        <v>8.0575961733099832E-2</v>
      </c>
      <c r="U643" s="44">
        <v>34792</v>
      </c>
      <c r="V643" s="12">
        <v>0.41610256655583994</v>
      </c>
      <c r="W643" s="44">
        <v>29067.906673948033</v>
      </c>
      <c r="X643" s="17"/>
    </row>
    <row r="644" spans="2:24" ht="13.5" customHeight="1">
      <c r="B644" s="240"/>
      <c r="C644" s="240"/>
      <c r="D644" s="238"/>
      <c r="E644" s="113" t="s">
        <v>71</v>
      </c>
      <c r="F644" s="79" t="s">
        <v>72</v>
      </c>
      <c r="G644" s="168">
        <v>2328829372</v>
      </c>
      <c r="H644" s="169">
        <f t="shared" ref="H644" si="1307">IFERROR(G644/G652,"-")</f>
        <v>0.17157807307432335</v>
      </c>
      <c r="I644" s="170">
        <v>56627</v>
      </c>
      <c r="J644" s="10">
        <f t="shared" ref="J644" si="1308">IFERROR(I644/D642,"-")</f>
        <v>0.65846880160003718</v>
      </c>
      <c r="K644" s="46">
        <f t="shared" si="1188"/>
        <v>41125.776961520125</v>
      </c>
      <c r="L644" s="17"/>
      <c r="N644" s="240"/>
      <c r="O644" s="240"/>
      <c r="P644" s="238"/>
      <c r="Q644" s="112" t="s">
        <v>71</v>
      </c>
      <c r="R644" s="61" t="s">
        <v>72</v>
      </c>
      <c r="S644" s="67">
        <v>1871345278</v>
      </c>
      <c r="T644" s="12">
        <v>0.14909609594298859</v>
      </c>
      <c r="U644" s="44">
        <v>54792</v>
      </c>
      <c r="V644" s="12">
        <v>0.65529695983926139</v>
      </c>
      <c r="W644" s="44">
        <v>34153.622390129945</v>
      </c>
      <c r="X644" s="17"/>
    </row>
    <row r="645" spans="2:24" ht="13.5" customHeight="1">
      <c r="B645" s="240"/>
      <c r="C645" s="240"/>
      <c r="D645" s="238"/>
      <c r="E645" s="113" t="s">
        <v>73</v>
      </c>
      <c r="F645" s="79" t="s">
        <v>74</v>
      </c>
      <c r="G645" s="168">
        <v>1332795610</v>
      </c>
      <c r="H645" s="169">
        <f t="shared" ref="H645" si="1309">IFERROR(G645/G652,"-")</f>
        <v>9.8194614562649607E-2</v>
      </c>
      <c r="I645" s="170">
        <v>20906</v>
      </c>
      <c r="J645" s="10">
        <f t="shared" ref="J645" si="1310">IFERROR(I645/D642,"-")</f>
        <v>0.24309867671341193</v>
      </c>
      <c r="K645" s="46">
        <f t="shared" ref="K645:K708" si="1311">IFERROR(G645/I645,"-")</f>
        <v>63751.822921649284</v>
      </c>
      <c r="L645" s="17"/>
      <c r="N645" s="240"/>
      <c r="O645" s="240"/>
      <c r="P645" s="238"/>
      <c r="Q645" s="112" t="s">
        <v>73</v>
      </c>
      <c r="R645" s="61" t="s">
        <v>74</v>
      </c>
      <c r="S645" s="67">
        <v>1289137062</v>
      </c>
      <c r="T645" s="12">
        <v>0.10270969517984078</v>
      </c>
      <c r="U645" s="44">
        <v>19925</v>
      </c>
      <c r="V645" s="12">
        <v>0.2382974143086086</v>
      </c>
      <c r="W645" s="44">
        <v>64699.476135508157</v>
      </c>
      <c r="X645" s="17"/>
    </row>
    <row r="646" spans="2:24" ht="13.5" customHeight="1">
      <c r="B646" s="240"/>
      <c r="C646" s="240"/>
      <c r="D646" s="238"/>
      <c r="E646" s="113" t="s">
        <v>75</v>
      </c>
      <c r="F646" s="79" t="s">
        <v>76</v>
      </c>
      <c r="G646" s="168">
        <v>162750050</v>
      </c>
      <c r="H646" s="169">
        <f t="shared" ref="H646" si="1312">IFERROR(G646/G652,"-")</f>
        <v>1.1990719589631566E-2</v>
      </c>
      <c r="I646" s="170">
        <v>426</v>
      </c>
      <c r="J646" s="10">
        <f t="shared" ref="J646" si="1313">IFERROR(I646/D642,"-")</f>
        <v>4.9536035721760973E-3</v>
      </c>
      <c r="K646" s="46">
        <f t="shared" si="1311"/>
        <v>382042.37089201878</v>
      </c>
      <c r="L646" s="17"/>
      <c r="N646" s="240"/>
      <c r="O646" s="240"/>
      <c r="P646" s="238"/>
      <c r="Q646" s="112" t="s">
        <v>75</v>
      </c>
      <c r="R646" s="61" t="s">
        <v>76</v>
      </c>
      <c r="S646" s="67">
        <v>141079376</v>
      </c>
      <c r="T646" s="12">
        <v>1.1240247551832581E-2</v>
      </c>
      <c r="U646" s="44">
        <v>315</v>
      </c>
      <c r="V646" s="12">
        <v>3.7673116942138875E-3</v>
      </c>
      <c r="W646" s="44">
        <v>447871.03492063493</v>
      </c>
      <c r="X646" s="17"/>
    </row>
    <row r="647" spans="2:24" ht="13.5" customHeight="1">
      <c r="B647" s="240"/>
      <c r="C647" s="240"/>
      <c r="D647" s="238"/>
      <c r="E647" s="113" t="s">
        <v>77</v>
      </c>
      <c r="F647" s="79" t="s">
        <v>78</v>
      </c>
      <c r="G647" s="168">
        <v>463371208</v>
      </c>
      <c r="H647" s="169">
        <f t="shared" ref="H647" si="1314">IFERROR(G647/G652,"-")</f>
        <v>3.4139185954393518E-2</v>
      </c>
      <c r="I647" s="170">
        <v>3295</v>
      </c>
      <c r="J647" s="10">
        <f t="shared" ref="J647" si="1315">IFERROR(I647/D642,"-")</f>
        <v>3.8314844531268169E-2</v>
      </c>
      <c r="K647" s="46">
        <f t="shared" si="1311"/>
        <v>140628.59119878605</v>
      </c>
      <c r="L647" s="17"/>
      <c r="N647" s="240"/>
      <c r="O647" s="240"/>
      <c r="P647" s="238"/>
      <c r="Q647" s="112" t="s">
        <v>77</v>
      </c>
      <c r="R647" s="61" t="s">
        <v>78</v>
      </c>
      <c r="S647" s="67">
        <v>495219104</v>
      </c>
      <c r="T647" s="12">
        <v>3.945569848109283E-2</v>
      </c>
      <c r="U647" s="44">
        <v>3122</v>
      </c>
      <c r="V647" s="12">
        <v>3.7338244791542088E-2</v>
      </c>
      <c r="W647" s="44">
        <v>158622.39077514413</v>
      </c>
      <c r="X647" s="17"/>
    </row>
    <row r="648" spans="2:24" ht="13.5" customHeight="1">
      <c r="B648" s="240"/>
      <c r="C648" s="240"/>
      <c r="D648" s="238"/>
      <c r="E648" s="113" t="s">
        <v>79</v>
      </c>
      <c r="F648" s="79" t="s">
        <v>80</v>
      </c>
      <c r="G648" s="168">
        <v>1863445629</v>
      </c>
      <c r="H648" s="169">
        <f t="shared" ref="H648" si="1316">IFERROR(G648/G652,"-")</f>
        <v>0.13729061224782182</v>
      </c>
      <c r="I648" s="170">
        <v>13972</v>
      </c>
      <c r="J648" s="10">
        <f t="shared" ref="J648" si="1317">IFERROR(I648/D642,"-")</f>
        <v>0.16246889462545641</v>
      </c>
      <c r="K648" s="46">
        <f t="shared" si="1311"/>
        <v>133369.99921271115</v>
      </c>
      <c r="L648" s="17"/>
      <c r="N648" s="240"/>
      <c r="O648" s="240"/>
      <c r="P648" s="238"/>
      <c r="Q648" s="112" t="s">
        <v>79</v>
      </c>
      <c r="R648" s="61" t="s">
        <v>80</v>
      </c>
      <c r="S648" s="67">
        <v>1824405802</v>
      </c>
      <c r="T648" s="12">
        <v>0.14535627694780601</v>
      </c>
      <c r="U648" s="44">
        <v>13715</v>
      </c>
      <c r="V648" s="12">
        <v>0.16402755519410625</v>
      </c>
      <c r="W648" s="44">
        <v>133022.66146554868</v>
      </c>
      <c r="X648" s="17"/>
    </row>
    <row r="649" spans="2:24" ht="13.5" customHeight="1">
      <c r="B649" s="240"/>
      <c r="C649" s="240"/>
      <c r="D649" s="238"/>
      <c r="E649" s="113" t="s">
        <v>81</v>
      </c>
      <c r="F649" s="79" t="s">
        <v>82</v>
      </c>
      <c r="G649" s="168">
        <v>6104314</v>
      </c>
      <c r="H649" s="169">
        <f t="shared" ref="H649" si="1318">IFERROR(G649/G652,"-")</f>
        <v>4.4973944684540632E-4</v>
      </c>
      <c r="I649" s="170">
        <v>218</v>
      </c>
      <c r="J649" s="10">
        <f t="shared" ref="J649" si="1319">IFERROR(I649/D642,"-")</f>
        <v>2.5349426730854204E-3</v>
      </c>
      <c r="K649" s="46">
        <f t="shared" si="1311"/>
        <v>28001.440366972478</v>
      </c>
      <c r="L649" s="17"/>
      <c r="N649" s="240"/>
      <c r="O649" s="240"/>
      <c r="P649" s="238"/>
      <c r="Q649" s="112" t="s">
        <v>81</v>
      </c>
      <c r="R649" s="61" t="s">
        <v>82</v>
      </c>
      <c r="S649" s="67">
        <v>5633273</v>
      </c>
      <c r="T649" s="12">
        <v>4.4882097470472633E-4</v>
      </c>
      <c r="U649" s="44">
        <v>238</v>
      </c>
      <c r="V649" s="12">
        <v>2.8464132800727149E-3</v>
      </c>
      <c r="W649" s="44">
        <v>23669.214285714286</v>
      </c>
      <c r="X649" s="17"/>
    </row>
    <row r="650" spans="2:24" ht="13.5" customHeight="1">
      <c r="B650" s="240"/>
      <c r="C650" s="240"/>
      <c r="D650" s="238"/>
      <c r="E650" s="113" t="s">
        <v>83</v>
      </c>
      <c r="F650" s="79" t="s">
        <v>84</v>
      </c>
      <c r="G650" s="168">
        <v>332120860</v>
      </c>
      <c r="H650" s="169">
        <f t="shared" ref="H650" si="1320">IFERROR(G650/G652,"-")</f>
        <v>2.4469228133123664E-2</v>
      </c>
      <c r="I650" s="170">
        <v>9951</v>
      </c>
      <c r="J650" s="10">
        <f t="shared" ref="J650" si="1321">IFERROR(I650/D642,"-")</f>
        <v>0.11571199330216982</v>
      </c>
      <c r="K650" s="46">
        <f t="shared" si="1311"/>
        <v>33375.626570193948</v>
      </c>
      <c r="L650" s="17"/>
      <c r="N650" s="240"/>
      <c r="O650" s="240"/>
      <c r="P650" s="238"/>
      <c r="Q650" s="112" t="s">
        <v>83</v>
      </c>
      <c r="R650" s="61" t="s">
        <v>84</v>
      </c>
      <c r="S650" s="67">
        <v>337559058</v>
      </c>
      <c r="T650" s="12">
        <v>2.6894415632256641E-2</v>
      </c>
      <c r="U650" s="44">
        <v>9685</v>
      </c>
      <c r="V650" s="12">
        <v>0.11582988494749683</v>
      </c>
      <c r="W650" s="44">
        <v>34853.800516262265</v>
      </c>
      <c r="X650" s="17"/>
    </row>
    <row r="651" spans="2:24" ht="13.5" customHeight="1">
      <c r="B651" s="240"/>
      <c r="C651" s="240"/>
      <c r="D651" s="238"/>
      <c r="E651" s="114" t="s">
        <v>85</v>
      </c>
      <c r="F651" s="80" t="s">
        <v>86</v>
      </c>
      <c r="G651" s="171">
        <v>3419149411</v>
      </c>
      <c r="H651" s="172">
        <f t="shared" ref="H651" si="1322">IFERROR(G651/G652,"-")</f>
        <v>0.25190813657110966</v>
      </c>
      <c r="I651" s="173">
        <v>10222</v>
      </c>
      <c r="J651" s="11">
        <f t="shared" ref="J651" si="1323">IFERROR(I651/D642,"-")</f>
        <v>0.11886322937742738</v>
      </c>
      <c r="K651" s="47">
        <f t="shared" si="1311"/>
        <v>334489.27910389355</v>
      </c>
      <c r="L651" s="17"/>
      <c r="N651" s="240"/>
      <c r="O651" s="240"/>
      <c r="P651" s="238"/>
      <c r="Q651" s="112" t="s">
        <v>85</v>
      </c>
      <c r="R651" s="61" t="s">
        <v>86</v>
      </c>
      <c r="S651" s="67">
        <v>3161115961</v>
      </c>
      <c r="T651" s="12">
        <v>0.2518562737454208</v>
      </c>
      <c r="U651" s="44">
        <v>9207</v>
      </c>
      <c r="V651" s="12">
        <v>0.11011313894802306</v>
      </c>
      <c r="W651" s="44">
        <v>343338.32529597048</v>
      </c>
      <c r="X651" s="17"/>
    </row>
    <row r="652" spans="2:24" ht="13.5" customHeight="1">
      <c r="B652" s="201"/>
      <c r="C652" s="201"/>
      <c r="D652" s="239"/>
      <c r="E652" s="115" t="s">
        <v>115</v>
      </c>
      <c r="F652" s="116"/>
      <c r="G652" s="174">
        <f>SUM(G642:G651)</f>
        <v>13573001085</v>
      </c>
      <c r="H652" s="175" t="s">
        <v>131</v>
      </c>
      <c r="I652" s="176">
        <v>70267</v>
      </c>
      <c r="J652" s="12">
        <f t="shared" ref="J652" si="1324">IFERROR(I652/D642,"-")</f>
        <v>0.81707714132886811</v>
      </c>
      <c r="K652" s="48">
        <f t="shared" si="1311"/>
        <v>193163.23572943202</v>
      </c>
      <c r="L652" s="17"/>
      <c r="N652" s="201"/>
      <c r="O652" s="201"/>
      <c r="P652" s="239"/>
      <c r="Q652" s="117" t="s">
        <v>115</v>
      </c>
      <c r="R652" s="117"/>
      <c r="S652" s="67">
        <v>12551269476</v>
      </c>
      <c r="T652" s="12" t="s">
        <v>131</v>
      </c>
      <c r="U652" s="44">
        <v>68231</v>
      </c>
      <c r="V652" s="12">
        <v>0.81602363240605635</v>
      </c>
      <c r="W652" s="44">
        <v>183952.59450982691</v>
      </c>
      <c r="X652" s="17"/>
    </row>
    <row r="653" spans="2:24" ht="13.5" customHeight="1">
      <c r="B653" s="200">
        <v>60</v>
      </c>
      <c r="C653" s="200" t="s">
        <v>44</v>
      </c>
      <c r="D653" s="237">
        <f>VLOOKUP(C653,市区町村別_生活習慣病の状況!$C$5:$D$78,2,FALSE)</f>
        <v>11563</v>
      </c>
      <c r="E653" s="111" t="s">
        <v>67</v>
      </c>
      <c r="F653" s="77" t="s">
        <v>68</v>
      </c>
      <c r="G653" s="165">
        <v>308120465</v>
      </c>
      <c r="H653" s="166">
        <f t="shared" ref="H653" si="1325">IFERROR(G653/G663,"-")</f>
        <v>0.16319650538145067</v>
      </c>
      <c r="I653" s="167">
        <v>5694</v>
      </c>
      <c r="J653" s="9">
        <f t="shared" ref="J653" si="1326">IFERROR(I653/D653,"-")</f>
        <v>0.49243275966444694</v>
      </c>
      <c r="K653" s="45">
        <f t="shared" si="1311"/>
        <v>54113.183175272214</v>
      </c>
      <c r="L653" s="17"/>
      <c r="N653" s="200">
        <v>60</v>
      </c>
      <c r="O653" s="200" t="s">
        <v>44</v>
      </c>
      <c r="P653" s="237">
        <v>11177</v>
      </c>
      <c r="Q653" s="112" t="s">
        <v>67</v>
      </c>
      <c r="R653" s="61" t="s">
        <v>68</v>
      </c>
      <c r="S653" s="67">
        <v>283844676</v>
      </c>
      <c r="T653" s="12">
        <v>0.1664253053819891</v>
      </c>
      <c r="U653" s="44">
        <v>5428</v>
      </c>
      <c r="V653" s="12">
        <v>0.48564015388744741</v>
      </c>
      <c r="W653" s="44">
        <v>52292.681650700077</v>
      </c>
      <c r="X653" s="17"/>
    </row>
    <row r="654" spans="2:24" ht="13.5" customHeight="1">
      <c r="B654" s="240"/>
      <c r="C654" s="240"/>
      <c r="D654" s="238"/>
      <c r="E654" s="113" t="s">
        <v>69</v>
      </c>
      <c r="F654" s="78" t="s">
        <v>70</v>
      </c>
      <c r="G654" s="168">
        <v>120978158</v>
      </c>
      <c r="H654" s="169">
        <f t="shared" ref="H654" si="1327">IFERROR(G654/G663,"-")</f>
        <v>6.4076278130649283E-2</v>
      </c>
      <c r="I654" s="170">
        <v>4690</v>
      </c>
      <c r="J654" s="10">
        <f t="shared" ref="J654" si="1328">IFERROR(I654/D653,"-")</f>
        <v>0.40560408198564385</v>
      </c>
      <c r="K654" s="46">
        <f t="shared" si="1311"/>
        <v>25794.916417910448</v>
      </c>
      <c r="L654" s="17"/>
      <c r="N654" s="240"/>
      <c r="O654" s="240"/>
      <c r="P654" s="238"/>
      <c r="Q654" s="112" t="s">
        <v>69</v>
      </c>
      <c r="R654" s="61" t="s">
        <v>70</v>
      </c>
      <c r="S654" s="67">
        <v>113921744</v>
      </c>
      <c r="T654" s="12">
        <v>6.6795196943728416E-2</v>
      </c>
      <c r="U654" s="44">
        <v>4378</v>
      </c>
      <c r="V654" s="12">
        <v>0.39169723539411289</v>
      </c>
      <c r="W654" s="44">
        <v>26021.41251713111</v>
      </c>
      <c r="X654" s="17"/>
    </row>
    <row r="655" spans="2:24" ht="13.5" customHeight="1">
      <c r="B655" s="240"/>
      <c r="C655" s="240"/>
      <c r="D655" s="238"/>
      <c r="E655" s="113" t="s">
        <v>71</v>
      </c>
      <c r="F655" s="79" t="s">
        <v>72</v>
      </c>
      <c r="G655" s="168">
        <v>315990895</v>
      </c>
      <c r="H655" s="169">
        <f t="shared" ref="H655" si="1329">IFERROR(G655/G663,"-")</f>
        <v>0.16736509143057704</v>
      </c>
      <c r="I655" s="170">
        <v>7561</v>
      </c>
      <c r="J655" s="10">
        <f t="shared" ref="J655" si="1330">IFERROR(I655/D653,"-")</f>
        <v>0.6538960477384762</v>
      </c>
      <c r="K655" s="46">
        <f t="shared" si="1311"/>
        <v>41792.20936384076</v>
      </c>
      <c r="L655" s="17"/>
      <c r="N655" s="240"/>
      <c r="O655" s="240"/>
      <c r="P655" s="238"/>
      <c r="Q655" s="112" t="s">
        <v>71</v>
      </c>
      <c r="R655" s="61" t="s">
        <v>72</v>
      </c>
      <c r="S655" s="67">
        <v>238062553</v>
      </c>
      <c r="T655" s="12">
        <v>0.13958208989990342</v>
      </c>
      <c r="U655" s="44">
        <v>7317</v>
      </c>
      <c r="V655" s="12">
        <v>0.65464793772926544</v>
      </c>
      <c r="W655" s="44">
        <v>32535.540932075986</v>
      </c>
      <c r="X655" s="17"/>
    </row>
    <row r="656" spans="2:24" ht="13.5" customHeight="1">
      <c r="B656" s="240"/>
      <c r="C656" s="240"/>
      <c r="D656" s="238"/>
      <c r="E656" s="113" t="s">
        <v>73</v>
      </c>
      <c r="F656" s="79" t="s">
        <v>74</v>
      </c>
      <c r="G656" s="168">
        <v>155445245</v>
      </c>
      <c r="H656" s="169">
        <f t="shared" ref="H656" si="1331">IFERROR(G656/G663,"-")</f>
        <v>8.2331826813786674E-2</v>
      </c>
      <c r="I656" s="170">
        <v>2347</v>
      </c>
      <c r="J656" s="10">
        <f t="shared" ref="J656" si="1332">IFERROR(I656/D653,"-")</f>
        <v>0.20297500648620601</v>
      </c>
      <c r="K656" s="46">
        <f t="shared" si="1311"/>
        <v>66231.463570515552</v>
      </c>
      <c r="L656" s="17"/>
      <c r="N656" s="240"/>
      <c r="O656" s="240"/>
      <c r="P656" s="238"/>
      <c r="Q656" s="112" t="s">
        <v>73</v>
      </c>
      <c r="R656" s="61" t="s">
        <v>74</v>
      </c>
      <c r="S656" s="67">
        <v>146736027</v>
      </c>
      <c r="T656" s="12">
        <v>8.6035040178152916E-2</v>
      </c>
      <c r="U656" s="44">
        <v>2323</v>
      </c>
      <c r="V656" s="12">
        <v>0.20783752348572962</v>
      </c>
      <c r="W656" s="44">
        <v>63166.60654326302</v>
      </c>
      <c r="X656" s="17"/>
    </row>
    <row r="657" spans="2:24" ht="13.5" customHeight="1">
      <c r="B657" s="240"/>
      <c r="C657" s="240"/>
      <c r="D657" s="238"/>
      <c r="E657" s="113" t="s">
        <v>75</v>
      </c>
      <c r="F657" s="79" t="s">
        <v>76</v>
      </c>
      <c r="G657" s="168">
        <v>44008039</v>
      </c>
      <c r="H657" s="169">
        <f t="shared" ref="H657" si="1333">IFERROR(G657/G663,"-")</f>
        <v>2.3308929426322237E-2</v>
      </c>
      <c r="I657" s="170">
        <v>59</v>
      </c>
      <c r="J657" s="10">
        <f t="shared" ref="J657" si="1334">IFERROR(I657/D653,"-")</f>
        <v>5.1024820548300617E-3</v>
      </c>
      <c r="K657" s="46">
        <f t="shared" si="1311"/>
        <v>745898.96610169497</v>
      </c>
      <c r="L657" s="17"/>
      <c r="N657" s="240"/>
      <c r="O657" s="240"/>
      <c r="P657" s="238"/>
      <c r="Q657" s="112" t="s">
        <v>75</v>
      </c>
      <c r="R657" s="61" t="s">
        <v>76</v>
      </c>
      <c r="S657" s="67">
        <v>28828417</v>
      </c>
      <c r="T657" s="12">
        <v>1.6902829288594181E-2</v>
      </c>
      <c r="U657" s="44">
        <v>53</v>
      </c>
      <c r="V657" s="12">
        <v>4.7418806477587906E-3</v>
      </c>
      <c r="W657" s="44">
        <v>543932.39622641506</v>
      </c>
      <c r="X657" s="17"/>
    </row>
    <row r="658" spans="2:24" ht="13.5" customHeight="1">
      <c r="B658" s="240"/>
      <c r="C658" s="240"/>
      <c r="D658" s="238"/>
      <c r="E658" s="113" t="s">
        <v>77</v>
      </c>
      <c r="F658" s="79" t="s">
        <v>78</v>
      </c>
      <c r="G658" s="168">
        <v>89396216</v>
      </c>
      <c r="H658" s="169">
        <f t="shared" ref="H658" si="1335">IFERROR(G658/G663,"-")</f>
        <v>4.7348851188853444E-2</v>
      </c>
      <c r="I658" s="170">
        <v>551</v>
      </c>
      <c r="J658" s="10">
        <f t="shared" ref="J658" si="1336">IFERROR(I658/D653,"-")</f>
        <v>4.7651993427311252E-2</v>
      </c>
      <c r="K658" s="46">
        <f t="shared" si="1311"/>
        <v>162243.58620689655</v>
      </c>
      <c r="L658" s="17"/>
      <c r="N658" s="240"/>
      <c r="O658" s="240"/>
      <c r="P658" s="238"/>
      <c r="Q658" s="112" t="s">
        <v>77</v>
      </c>
      <c r="R658" s="61" t="s">
        <v>78</v>
      </c>
      <c r="S658" s="67">
        <v>76770895</v>
      </c>
      <c r="T658" s="12">
        <v>4.5012715492411134E-2</v>
      </c>
      <c r="U658" s="44">
        <v>510</v>
      </c>
      <c r="V658" s="12">
        <v>4.5629417553905344E-2</v>
      </c>
      <c r="W658" s="44">
        <v>150531.16666666666</v>
      </c>
      <c r="X658" s="17"/>
    </row>
    <row r="659" spans="2:24" ht="13.5" customHeight="1">
      <c r="B659" s="240"/>
      <c r="C659" s="240"/>
      <c r="D659" s="238"/>
      <c r="E659" s="113" t="s">
        <v>79</v>
      </c>
      <c r="F659" s="79" t="s">
        <v>80</v>
      </c>
      <c r="G659" s="168">
        <v>293048024</v>
      </c>
      <c r="H659" s="169">
        <f t="shared" ref="H659" si="1337">IFERROR(G659/G663,"-")</f>
        <v>0.15521336249359316</v>
      </c>
      <c r="I659" s="170">
        <v>2011</v>
      </c>
      <c r="J659" s="10">
        <f t="shared" ref="J659" si="1338">IFERROR(I659/D653,"-")</f>
        <v>0.17391680359768227</v>
      </c>
      <c r="K659" s="46">
        <f t="shared" si="1311"/>
        <v>145722.53804077575</v>
      </c>
      <c r="L659" s="17"/>
      <c r="N659" s="240"/>
      <c r="O659" s="240"/>
      <c r="P659" s="238"/>
      <c r="Q659" s="112" t="s">
        <v>79</v>
      </c>
      <c r="R659" s="61" t="s">
        <v>80</v>
      </c>
      <c r="S659" s="67">
        <v>278545262</v>
      </c>
      <c r="T659" s="12">
        <v>0.16331812505462023</v>
      </c>
      <c r="U659" s="44">
        <v>1997</v>
      </c>
      <c r="V659" s="12">
        <v>0.17867048402970387</v>
      </c>
      <c r="W659" s="44">
        <v>139481.85378067099</v>
      </c>
      <c r="X659" s="17"/>
    </row>
    <row r="660" spans="2:24" ht="13.5" customHeight="1">
      <c r="B660" s="240"/>
      <c r="C660" s="240"/>
      <c r="D660" s="238"/>
      <c r="E660" s="113" t="s">
        <v>81</v>
      </c>
      <c r="F660" s="79" t="s">
        <v>82</v>
      </c>
      <c r="G660" s="168">
        <v>2008974</v>
      </c>
      <c r="H660" s="169">
        <f t="shared" ref="H660" si="1339">IFERROR(G660/G663,"-")</f>
        <v>1.0640563462806485E-3</v>
      </c>
      <c r="I660" s="170">
        <v>10</v>
      </c>
      <c r="J660" s="10">
        <f t="shared" ref="J660" si="1340">IFERROR(I660/D653,"-")</f>
        <v>8.6482746692034937E-4</v>
      </c>
      <c r="K660" s="46">
        <f t="shared" si="1311"/>
        <v>200897.4</v>
      </c>
      <c r="L660" s="17"/>
      <c r="N660" s="240"/>
      <c r="O660" s="240"/>
      <c r="P660" s="238"/>
      <c r="Q660" s="112" t="s">
        <v>81</v>
      </c>
      <c r="R660" s="61" t="s">
        <v>82</v>
      </c>
      <c r="S660" s="67">
        <v>295583</v>
      </c>
      <c r="T660" s="12">
        <v>1.7330778133293042E-4</v>
      </c>
      <c r="U660" s="44">
        <v>8</v>
      </c>
      <c r="V660" s="12">
        <v>7.1575556947302494E-4</v>
      </c>
      <c r="W660" s="44">
        <v>36947.875</v>
      </c>
      <c r="X660" s="17"/>
    </row>
    <row r="661" spans="2:24" ht="13.5" customHeight="1">
      <c r="B661" s="240"/>
      <c r="C661" s="240"/>
      <c r="D661" s="238"/>
      <c r="E661" s="113" t="s">
        <v>83</v>
      </c>
      <c r="F661" s="79" t="s">
        <v>84</v>
      </c>
      <c r="G661" s="168">
        <v>50014431</v>
      </c>
      <c r="H661" s="169">
        <f t="shared" ref="H661" si="1341">IFERROR(G661/G663,"-")</f>
        <v>2.6490224717276384E-2</v>
      </c>
      <c r="I661" s="170">
        <v>968</v>
      </c>
      <c r="J661" s="10">
        <f t="shared" ref="J661" si="1342">IFERROR(I661/D653,"-")</f>
        <v>8.3715298797889817E-2</v>
      </c>
      <c r="K661" s="46">
        <f t="shared" si="1311"/>
        <v>51667.800619834714</v>
      </c>
      <c r="L661" s="17"/>
      <c r="N661" s="240"/>
      <c r="O661" s="240"/>
      <c r="P661" s="238"/>
      <c r="Q661" s="112" t="s">
        <v>83</v>
      </c>
      <c r="R661" s="61" t="s">
        <v>84</v>
      </c>
      <c r="S661" s="67">
        <v>30225570</v>
      </c>
      <c r="T661" s="12">
        <v>1.7722015394062519E-2</v>
      </c>
      <c r="U661" s="44">
        <v>1015</v>
      </c>
      <c r="V661" s="12">
        <v>9.0811487876890043E-2</v>
      </c>
      <c r="W661" s="44">
        <v>29778.886699507388</v>
      </c>
      <c r="X661" s="17"/>
    </row>
    <row r="662" spans="2:24" ht="13.5" customHeight="1">
      <c r="B662" s="240"/>
      <c r="C662" s="240"/>
      <c r="D662" s="238"/>
      <c r="E662" s="114" t="s">
        <v>85</v>
      </c>
      <c r="F662" s="80" t="s">
        <v>86</v>
      </c>
      <c r="G662" s="171">
        <v>509023027</v>
      </c>
      <c r="H662" s="172">
        <f t="shared" ref="H662" si="1343">IFERROR(G662/G663,"-")</f>
        <v>0.26960487407121048</v>
      </c>
      <c r="I662" s="173">
        <v>1157</v>
      </c>
      <c r="J662" s="11">
        <f t="shared" ref="J662" si="1344">IFERROR(I662/D653,"-")</f>
        <v>0.10006053792268442</v>
      </c>
      <c r="K662" s="47">
        <f t="shared" si="1311"/>
        <v>439950.75799481419</v>
      </c>
      <c r="L662" s="17"/>
      <c r="N662" s="240"/>
      <c r="O662" s="240"/>
      <c r="P662" s="238"/>
      <c r="Q662" s="112" t="s">
        <v>85</v>
      </c>
      <c r="R662" s="61" t="s">
        <v>86</v>
      </c>
      <c r="S662" s="67">
        <v>508307234</v>
      </c>
      <c r="T662" s="12">
        <v>0.29803337458520512</v>
      </c>
      <c r="U662" s="44">
        <v>1088</v>
      </c>
      <c r="V662" s="12">
        <v>9.7342757448331402E-2</v>
      </c>
      <c r="W662" s="44">
        <v>467194.1488970588</v>
      </c>
      <c r="X662" s="17"/>
    </row>
    <row r="663" spans="2:24" ht="13.5" customHeight="1">
      <c r="B663" s="201"/>
      <c r="C663" s="201"/>
      <c r="D663" s="239"/>
      <c r="E663" s="115" t="s">
        <v>115</v>
      </c>
      <c r="F663" s="116"/>
      <c r="G663" s="174">
        <f>SUM(G653:G662)</f>
        <v>1888033474</v>
      </c>
      <c r="H663" s="175" t="s">
        <v>131</v>
      </c>
      <c r="I663" s="176">
        <v>9302</v>
      </c>
      <c r="J663" s="12">
        <f t="shared" ref="J663" si="1345">IFERROR(I663/D653,"-")</f>
        <v>0.80446250972930899</v>
      </c>
      <c r="K663" s="48">
        <f t="shared" si="1311"/>
        <v>202970.70242958504</v>
      </c>
      <c r="L663" s="17"/>
      <c r="N663" s="201"/>
      <c r="O663" s="201"/>
      <c r="P663" s="239"/>
      <c r="Q663" s="117" t="s">
        <v>115</v>
      </c>
      <c r="R663" s="117"/>
      <c r="S663" s="67">
        <v>1705537961</v>
      </c>
      <c r="T663" s="12" t="s">
        <v>131</v>
      </c>
      <c r="U663" s="44">
        <v>9013</v>
      </c>
      <c r="V663" s="12">
        <v>0.80638811845754677</v>
      </c>
      <c r="W663" s="44">
        <v>189230.88438921559</v>
      </c>
      <c r="X663" s="17"/>
    </row>
    <row r="664" spans="2:24" ht="13.5" customHeight="1">
      <c r="B664" s="200">
        <v>61</v>
      </c>
      <c r="C664" s="200" t="s">
        <v>16</v>
      </c>
      <c r="D664" s="237">
        <f>VLOOKUP(C664,市区町村別_生活習慣病の状況!$C$5:$D$78,2,FALSE)</f>
        <v>10060</v>
      </c>
      <c r="E664" s="111" t="s">
        <v>67</v>
      </c>
      <c r="F664" s="77" t="s">
        <v>68</v>
      </c>
      <c r="G664" s="165">
        <v>274731250</v>
      </c>
      <c r="H664" s="166">
        <f t="shared" ref="H664" si="1346">IFERROR(G664/G674,"-")</f>
        <v>0.167117483995917</v>
      </c>
      <c r="I664" s="167">
        <v>5315</v>
      </c>
      <c r="J664" s="9">
        <f t="shared" ref="J664" si="1347">IFERROR(I664/D664,"-")</f>
        <v>0.52833001988071571</v>
      </c>
      <c r="K664" s="45">
        <f t="shared" si="1311"/>
        <v>51689.793038570082</v>
      </c>
      <c r="L664" s="17"/>
      <c r="N664" s="200">
        <v>61</v>
      </c>
      <c r="O664" s="200" t="s">
        <v>16</v>
      </c>
      <c r="P664" s="237">
        <v>9762</v>
      </c>
      <c r="Q664" s="112" t="s">
        <v>67</v>
      </c>
      <c r="R664" s="61" t="s">
        <v>68</v>
      </c>
      <c r="S664" s="67">
        <v>269051267</v>
      </c>
      <c r="T664" s="12">
        <v>0.18027833577566724</v>
      </c>
      <c r="U664" s="44">
        <v>4982</v>
      </c>
      <c r="V664" s="12">
        <v>0.51034624052448274</v>
      </c>
      <c r="W664" s="44">
        <v>54004.670212765959</v>
      </c>
      <c r="X664" s="17"/>
    </row>
    <row r="665" spans="2:24" ht="13.5" customHeight="1">
      <c r="B665" s="240"/>
      <c r="C665" s="240"/>
      <c r="D665" s="238"/>
      <c r="E665" s="113" t="s">
        <v>69</v>
      </c>
      <c r="F665" s="78" t="s">
        <v>70</v>
      </c>
      <c r="G665" s="168">
        <v>113565712</v>
      </c>
      <c r="H665" s="169">
        <f t="shared" ref="H665" si="1348">IFERROR(G665/G674,"-")</f>
        <v>6.9081387929640026E-2</v>
      </c>
      <c r="I665" s="170">
        <v>4307</v>
      </c>
      <c r="J665" s="10">
        <f t="shared" ref="J665" si="1349">IFERROR(I665/D664,"-")</f>
        <v>0.42813121272365806</v>
      </c>
      <c r="K665" s="46">
        <f t="shared" si="1311"/>
        <v>26367.706524262827</v>
      </c>
      <c r="L665" s="17"/>
      <c r="N665" s="240"/>
      <c r="O665" s="240"/>
      <c r="P665" s="238"/>
      <c r="Q665" s="112" t="s">
        <v>69</v>
      </c>
      <c r="R665" s="61" t="s">
        <v>70</v>
      </c>
      <c r="S665" s="67">
        <v>107334037</v>
      </c>
      <c r="T665" s="12">
        <v>7.1919384651862248E-2</v>
      </c>
      <c r="U665" s="44">
        <v>4034</v>
      </c>
      <c r="V665" s="12">
        <v>0.41323499282933823</v>
      </c>
      <c r="W665" s="44">
        <v>26607.346802181459</v>
      </c>
      <c r="X665" s="17"/>
    </row>
    <row r="666" spans="2:24" ht="13.5" customHeight="1">
      <c r="B666" s="240"/>
      <c r="C666" s="240"/>
      <c r="D666" s="238"/>
      <c r="E666" s="113" t="s">
        <v>71</v>
      </c>
      <c r="F666" s="79" t="s">
        <v>72</v>
      </c>
      <c r="G666" s="168">
        <v>228633173</v>
      </c>
      <c r="H666" s="169">
        <f t="shared" ref="H666" si="1350">IFERROR(G666/G674,"-")</f>
        <v>0.13907628138321804</v>
      </c>
      <c r="I666" s="170">
        <v>6363</v>
      </c>
      <c r="J666" s="10">
        <f t="shared" ref="J666" si="1351">IFERROR(I666/D664,"-")</f>
        <v>0.63250497017892648</v>
      </c>
      <c r="K666" s="46">
        <f t="shared" si="1311"/>
        <v>35931.663209178063</v>
      </c>
      <c r="L666" s="17"/>
      <c r="N666" s="240"/>
      <c r="O666" s="240"/>
      <c r="P666" s="238"/>
      <c r="Q666" s="112" t="s">
        <v>71</v>
      </c>
      <c r="R666" s="61" t="s">
        <v>72</v>
      </c>
      <c r="S666" s="67">
        <v>192054573</v>
      </c>
      <c r="T666" s="12">
        <v>0.12868654804939608</v>
      </c>
      <c r="U666" s="44">
        <v>6173</v>
      </c>
      <c r="V666" s="12">
        <v>0.63234992829338255</v>
      </c>
      <c r="W666" s="44">
        <v>31112.031913170256</v>
      </c>
      <c r="X666" s="17"/>
    </row>
    <row r="667" spans="2:24" ht="13.5" customHeight="1">
      <c r="B667" s="240"/>
      <c r="C667" s="240"/>
      <c r="D667" s="238"/>
      <c r="E667" s="113" t="s">
        <v>73</v>
      </c>
      <c r="F667" s="79" t="s">
        <v>74</v>
      </c>
      <c r="G667" s="168">
        <v>182015982</v>
      </c>
      <c r="H667" s="169">
        <f t="shared" ref="H667" si="1352">IFERROR(G667/G674,"-")</f>
        <v>0.11071930462546985</v>
      </c>
      <c r="I667" s="170">
        <v>2827</v>
      </c>
      <c r="J667" s="10">
        <f t="shared" ref="J667" si="1353">IFERROR(I667/D664,"-")</f>
        <v>0.28101391650099405</v>
      </c>
      <c r="K667" s="46">
        <f t="shared" si="1311"/>
        <v>64384.853908737176</v>
      </c>
      <c r="L667" s="17"/>
      <c r="N667" s="240"/>
      <c r="O667" s="240"/>
      <c r="P667" s="238"/>
      <c r="Q667" s="112" t="s">
        <v>73</v>
      </c>
      <c r="R667" s="61" t="s">
        <v>74</v>
      </c>
      <c r="S667" s="67">
        <v>185736036</v>
      </c>
      <c r="T667" s="12">
        <v>0.12445279978424863</v>
      </c>
      <c r="U667" s="44">
        <v>2417</v>
      </c>
      <c r="V667" s="12">
        <v>0.24759270641262038</v>
      </c>
      <c r="W667" s="44">
        <v>76845.691352916838</v>
      </c>
      <c r="X667" s="17"/>
    </row>
    <row r="668" spans="2:24" ht="13.5" customHeight="1">
      <c r="B668" s="240"/>
      <c r="C668" s="240"/>
      <c r="D668" s="238"/>
      <c r="E668" s="113" t="s">
        <v>75</v>
      </c>
      <c r="F668" s="79" t="s">
        <v>76</v>
      </c>
      <c r="G668" s="168">
        <v>11380141</v>
      </c>
      <c r="H668" s="169">
        <f t="shared" ref="H668" si="1354">IFERROR(G668/G674,"-")</f>
        <v>6.9224761705804442E-3</v>
      </c>
      <c r="I668" s="170">
        <v>33</v>
      </c>
      <c r="J668" s="10">
        <f t="shared" ref="J668" si="1355">IFERROR(I668/D664,"-")</f>
        <v>3.2803180914512922E-3</v>
      </c>
      <c r="K668" s="46">
        <f t="shared" si="1311"/>
        <v>344852.75757575757</v>
      </c>
      <c r="L668" s="17"/>
      <c r="N668" s="240"/>
      <c r="O668" s="240"/>
      <c r="P668" s="238"/>
      <c r="Q668" s="112" t="s">
        <v>75</v>
      </c>
      <c r="R668" s="61" t="s">
        <v>76</v>
      </c>
      <c r="S668" s="67">
        <v>19145483</v>
      </c>
      <c r="T668" s="12">
        <v>1.2828468906118658E-2</v>
      </c>
      <c r="U668" s="44">
        <v>34</v>
      </c>
      <c r="V668" s="12">
        <v>3.4828928498258555E-3</v>
      </c>
      <c r="W668" s="44">
        <v>563102.4411764706</v>
      </c>
      <c r="X668" s="17"/>
    </row>
    <row r="669" spans="2:24" ht="13.5" customHeight="1">
      <c r="B669" s="240"/>
      <c r="C669" s="240"/>
      <c r="D669" s="238"/>
      <c r="E669" s="113" t="s">
        <v>77</v>
      </c>
      <c r="F669" s="79" t="s">
        <v>78</v>
      </c>
      <c r="G669" s="168">
        <v>88827586</v>
      </c>
      <c r="H669" s="169">
        <f t="shared" ref="H669" si="1356">IFERROR(G669/G674,"-")</f>
        <v>5.4033324136773447E-2</v>
      </c>
      <c r="I669" s="170">
        <v>332</v>
      </c>
      <c r="J669" s="10">
        <f t="shared" ref="J669" si="1357">IFERROR(I669/D664,"-")</f>
        <v>3.3001988071570579E-2</v>
      </c>
      <c r="K669" s="46">
        <f t="shared" si="1311"/>
        <v>267552.96987951809</v>
      </c>
      <c r="L669" s="17"/>
      <c r="N669" s="240"/>
      <c r="O669" s="240"/>
      <c r="P669" s="238"/>
      <c r="Q669" s="112" t="s">
        <v>77</v>
      </c>
      <c r="R669" s="61" t="s">
        <v>78</v>
      </c>
      <c r="S669" s="67">
        <v>50945203</v>
      </c>
      <c r="T669" s="12">
        <v>3.4135934444767098E-2</v>
      </c>
      <c r="U669" s="44">
        <v>350</v>
      </c>
      <c r="V669" s="12">
        <v>3.5853308748207337E-2</v>
      </c>
      <c r="W669" s="44">
        <v>145557.72285714286</v>
      </c>
      <c r="X669" s="17"/>
    </row>
    <row r="670" spans="2:24" ht="13.5" customHeight="1">
      <c r="B670" s="240"/>
      <c r="C670" s="240"/>
      <c r="D670" s="238"/>
      <c r="E670" s="113" t="s">
        <v>79</v>
      </c>
      <c r="F670" s="79" t="s">
        <v>80</v>
      </c>
      <c r="G670" s="168">
        <v>282419647</v>
      </c>
      <c r="H670" s="169">
        <f t="shared" ref="H670" si="1358">IFERROR(G670/G674,"-")</f>
        <v>0.1717942929231932</v>
      </c>
      <c r="I670" s="170">
        <v>1829</v>
      </c>
      <c r="J670" s="10">
        <f t="shared" ref="J670" si="1359">IFERROR(I670/D664,"-")</f>
        <v>0.18180914512922466</v>
      </c>
      <c r="K670" s="46">
        <f t="shared" si="1311"/>
        <v>154412.05412793875</v>
      </c>
      <c r="L670" s="17"/>
      <c r="N670" s="240"/>
      <c r="O670" s="240"/>
      <c r="P670" s="238"/>
      <c r="Q670" s="112" t="s">
        <v>79</v>
      </c>
      <c r="R670" s="61" t="s">
        <v>80</v>
      </c>
      <c r="S670" s="67">
        <v>234304188</v>
      </c>
      <c r="T670" s="12">
        <v>0.15699598648576168</v>
      </c>
      <c r="U670" s="44">
        <v>1832</v>
      </c>
      <c r="V670" s="12">
        <v>0.18766646179061669</v>
      </c>
      <c r="W670" s="44">
        <v>127895.29912663756</v>
      </c>
      <c r="X670" s="17"/>
    </row>
    <row r="671" spans="2:24" ht="13.5" customHeight="1">
      <c r="B671" s="240"/>
      <c r="C671" s="240"/>
      <c r="D671" s="238"/>
      <c r="E671" s="113" t="s">
        <v>81</v>
      </c>
      <c r="F671" s="79" t="s">
        <v>82</v>
      </c>
      <c r="G671" s="168">
        <v>227752</v>
      </c>
      <c r="H671" s="169">
        <f t="shared" ref="H671" si="1360">IFERROR(G671/G674,"-")</f>
        <v>1.3854026877189286E-4</v>
      </c>
      <c r="I671" s="170">
        <v>27</v>
      </c>
      <c r="J671" s="10">
        <f t="shared" ref="J671" si="1361">IFERROR(I671/D664,"-")</f>
        <v>2.6838966202783299E-3</v>
      </c>
      <c r="K671" s="46">
        <f t="shared" si="1311"/>
        <v>8435.2592592592591</v>
      </c>
      <c r="L671" s="17"/>
      <c r="N671" s="240"/>
      <c r="O671" s="240"/>
      <c r="P671" s="238"/>
      <c r="Q671" s="112" t="s">
        <v>81</v>
      </c>
      <c r="R671" s="61" t="s">
        <v>82</v>
      </c>
      <c r="S671" s="67">
        <v>145293</v>
      </c>
      <c r="T671" s="12">
        <v>9.7353863194608254E-5</v>
      </c>
      <c r="U671" s="44">
        <v>23</v>
      </c>
      <c r="V671" s="12">
        <v>2.3560745748821962E-3</v>
      </c>
      <c r="W671" s="44">
        <v>6317.086956521739</v>
      </c>
      <c r="X671" s="17"/>
    </row>
    <row r="672" spans="2:24" ht="13.5" customHeight="1">
      <c r="B672" s="240"/>
      <c r="C672" s="240"/>
      <c r="D672" s="238"/>
      <c r="E672" s="113" t="s">
        <v>83</v>
      </c>
      <c r="F672" s="79" t="s">
        <v>84</v>
      </c>
      <c r="G672" s="168">
        <v>48833982</v>
      </c>
      <c r="H672" s="169">
        <f t="shared" ref="H672" si="1362">IFERROR(G672/G674,"-")</f>
        <v>2.9705438334160741E-2</v>
      </c>
      <c r="I672" s="170">
        <v>1327</v>
      </c>
      <c r="J672" s="10">
        <f t="shared" ref="J672" si="1363">IFERROR(I672/D664,"-")</f>
        <v>0.13190854870775348</v>
      </c>
      <c r="K672" s="46">
        <f t="shared" si="1311"/>
        <v>36800.287867370011</v>
      </c>
      <c r="L672" s="17"/>
      <c r="N672" s="240"/>
      <c r="O672" s="240"/>
      <c r="P672" s="238"/>
      <c r="Q672" s="112" t="s">
        <v>83</v>
      </c>
      <c r="R672" s="61" t="s">
        <v>84</v>
      </c>
      <c r="S672" s="67">
        <v>39095787</v>
      </c>
      <c r="T672" s="12">
        <v>2.6196209721621441E-2</v>
      </c>
      <c r="U672" s="44">
        <v>1426</v>
      </c>
      <c r="V672" s="12">
        <v>0.14607662364269616</v>
      </c>
      <c r="W672" s="44">
        <v>27416.400420757363</v>
      </c>
      <c r="X672" s="17"/>
    </row>
    <row r="673" spans="2:24" ht="13.5" customHeight="1">
      <c r="B673" s="240"/>
      <c r="C673" s="240"/>
      <c r="D673" s="238"/>
      <c r="E673" s="114" t="s">
        <v>85</v>
      </c>
      <c r="F673" s="80" t="s">
        <v>86</v>
      </c>
      <c r="G673" s="171">
        <v>413305573</v>
      </c>
      <c r="H673" s="172">
        <f t="shared" ref="H673" si="1364">IFERROR(G673/G674,"-")</f>
        <v>0.25141147023227534</v>
      </c>
      <c r="I673" s="173">
        <v>919</v>
      </c>
      <c r="J673" s="11">
        <f t="shared" ref="J673" si="1365">IFERROR(I673/D664,"-")</f>
        <v>9.1351888667992043E-2</v>
      </c>
      <c r="K673" s="47">
        <f t="shared" si="1311"/>
        <v>449734.02937976061</v>
      </c>
      <c r="L673" s="17"/>
      <c r="N673" s="240"/>
      <c r="O673" s="240"/>
      <c r="P673" s="238"/>
      <c r="Q673" s="112" t="s">
        <v>85</v>
      </c>
      <c r="R673" s="61" t="s">
        <v>86</v>
      </c>
      <c r="S673" s="67">
        <v>394609648</v>
      </c>
      <c r="T673" s="12">
        <v>0.26440897831736232</v>
      </c>
      <c r="U673" s="44">
        <v>799</v>
      </c>
      <c r="V673" s="12">
        <v>8.1847981970907605E-2</v>
      </c>
      <c r="W673" s="44">
        <v>493879.40926157695</v>
      </c>
      <c r="X673" s="17"/>
    </row>
    <row r="674" spans="2:24" ht="13.5" customHeight="1">
      <c r="B674" s="201"/>
      <c r="C674" s="201"/>
      <c r="D674" s="239"/>
      <c r="E674" s="115" t="s">
        <v>115</v>
      </c>
      <c r="F674" s="116"/>
      <c r="G674" s="174">
        <f>SUM(G664:G673)</f>
        <v>1643940798</v>
      </c>
      <c r="H674" s="175" t="s">
        <v>131</v>
      </c>
      <c r="I674" s="176">
        <v>8097</v>
      </c>
      <c r="J674" s="12">
        <f t="shared" ref="J674" si="1366">IFERROR(I674/D664,"-")</f>
        <v>0.80487077534791251</v>
      </c>
      <c r="K674" s="48">
        <f t="shared" si="1311"/>
        <v>203030.85068543904</v>
      </c>
      <c r="L674" s="17"/>
      <c r="N674" s="201"/>
      <c r="O674" s="201"/>
      <c r="P674" s="239"/>
      <c r="Q674" s="117" t="s">
        <v>115</v>
      </c>
      <c r="R674" s="117"/>
      <c r="S674" s="67">
        <v>1492421515</v>
      </c>
      <c r="T674" s="12" t="s">
        <v>131</v>
      </c>
      <c r="U674" s="44">
        <v>7853</v>
      </c>
      <c r="V674" s="12">
        <v>0.80444581028477768</v>
      </c>
      <c r="W674" s="44">
        <v>190044.76187444289</v>
      </c>
      <c r="X674" s="17"/>
    </row>
    <row r="675" spans="2:24" ht="13.5" customHeight="1">
      <c r="B675" s="200">
        <v>62</v>
      </c>
      <c r="C675" s="200" t="s">
        <v>17</v>
      </c>
      <c r="D675" s="237">
        <f>VLOOKUP(C675,市区町村別_生活習慣病の状況!$C$5:$D$78,2,FALSE)</f>
        <v>14913</v>
      </c>
      <c r="E675" s="111" t="s">
        <v>67</v>
      </c>
      <c r="F675" s="77" t="s">
        <v>68</v>
      </c>
      <c r="G675" s="165">
        <v>394576234</v>
      </c>
      <c r="H675" s="166">
        <f t="shared" ref="H675" si="1367">IFERROR(G675/G685,"-")</f>
        <v>0.18144385764171761</v>
      </c>
      <c r="I675" s="167">
        <v>7937</v>
      </c>
      <c r="J675" s="9">
        <f t="shared" ref="J675" si="1368">IFERROR(I675/D675,"-")</f>
        <v>0.53222021055454971</v>
      </c>
      <c r="K675" s="45">
        <f t="shared" si="1311"/>
        <v>49713.523245558776</v>
      </c>
      <c r="L675" s="17"/>
      <c r="N675" s="200">
        <v>62</v>
      </c>
      <c r="O675" s="200" t="s">
        <v>17</v>
      </c>
      <c r="P675" s="237">
        <v>14406</v>
      </c>
      <c r="Q675" s="112" t="s">
        <v>67</v>
      </c>
      <c r="R675" s="61" t="s">
        <v>68</v>
      </c>
      <c r="S675" s="67">
        <v>367098872</v>
      </c>
      <c r="T675" s="12">
        <v>0.19068660657411118</v>
      </c>
      <c r="U675" s="44">
        <v>7391</v>
      </c>
      <c r="V675" s="12">
        <v>0.51305011800638622</v>
      </c>
      <c r="W675" s="44">
        <v>49668.363144364768</v>
      </c>
      <c r="X675" s="17"/>
    </row>
    <row r="676" spans="2:24" ht="13.5" customHeight="1">
      <c r="B676" s="240"/>
      <c r="C676" s="240"/>
      <c r="D676" s="238"/>
      <c r="E676" s="113" t="s">
        <v>69</v>
      </c>
      <c r="F676" s="78" t="s">
        <v>70</v>
      </c>
      <c r="G676" s="168">
        <v>175395937</v>
      </c>
      <c r="H676" s="169">
        <f t="shared" ref="H676" si="1369">IFERROR(G676/G685,"-")</f>
        <v>8.0654922120736938E-2</v>
      </c>
      <c r="I676" s="170">
        <v>6495</v>
      </c>
      <c r="J676" s="10">
        <f t="shared" ref="J676" si="1370">IFERROR(I676/D675,"-")</f>
        <v>0.43552605109635889</v>
      </c>
      <c r="K676" s="46">
        <f t="shared" si="1311"/>
        <v>27004.763202463433</v>
      </c>
      <c r="L676" s="17"/>
      <c r="N676" s="240"/>
      <c r="O676" s="240"/>
      <c r="P676" s="238"/>
      <c r="Q676" s="112" t="s">
        <v>69</v>
      </c>
      <c r="R676" s="61" t="s">
        <v>70</v>
      </c>
      <c r="S676" s="67">
        <v>161009066</v>
      </c>
      <c r="T676" s="12">
        <v>8.3634886307161149E-2</v>
      </c>
      <c r="U676" s="44">
        <v>5969</v>
      </c>
      <c r="V676" s="12">
        <v>0.41434124670276273</v>
      </c>
      <c r="W676" s="44">
        <v>26974.211090634948</v>
      </c>
      <c r="X676" s="17"/>
    </row>
    <row r="677" spans="2:24" ht="13.5" customHeight="1">
      <c r="B677" s="240"/>
      <c r="C677" s="240"/>
      <c r="D677" s="238"/>
      <c r="E677" s="113" t="s">
        <v>71</v>
      </c>
      <c r="F677" s="79" t="s">
        <v>72</v>
      </c>
      <c r="G677" s="168">
        <v>318415649</v>
      </c>
      <c r="H677" s="169">
        <f t="shared" ref="H677" si="1371">IFERROR(G677/G685,"-")</f>
        <v>0.14642180321496789</v>
      </c>
      <c r="I677" s="170">
        <v>9332</v>
      </c>
      <c r="J677" s="10">
        <f t="shared" ref="J677" si="1372">IFERROR(I677/D675,"-")</f>
        <v>0.62576275732582309</v>
      </c>
      <c r="K677" s="46">
        <f t="shared" si="1311"/>
        <v>34120.836798114018</v>
      </c>
      <c r="L677" s="17"/>
      <c r="N677" s="240"/>
      <c r="O677" s="240"/>
      <c r="P677" s="238"/>
      <c r="Q677" s="112" t="s">
        <v>71</v>
      </c>
      <c r="R677" s="61" t="s">
        <v>72</v>
      </c>
      <c r="S677" s="67">
        <v>269270888</v>
      </c>
      <c r="T677" s="12">
        <v>0.13987063376734526</v>
      </c>
      <c r="U677" s="44">
        <v>8917</v>
      </c>
      <c r="V677" s="12">
        <v>0.6189782035263085</v>
      </c>
      <c r="W677" s="44">
        <v>30197.47538409779</v>
      </c>
      <c r="X677" s="17"/>
    </row>
    <row r="678" spans="2:24" ht="13.5" customHeight="1">
      <c r="B678" s="240"/>
      <c r="C678" s="240"/>
      <c r="D678" s="238"/>
      <c r="E678" s="113" t="s">
        <v>73</v>
      </c>
      <c r="F678" s="79" t="s">
        <v>74</v>
      </c>
      <c r="G678" s="168">
        <v>182650722</v>
      </c>
      <c r="H678" s="169">
        <f t="shared" ref="H678" si="1373">IFERROR(G678/G685,"-")</f>
        <v>8.3990997797208797E-2</v>
      </c>
      <c r="I678" s="170">
        <v>3738</v>
      </c>
      <c r="J678" s="10">
        <f t="shared" ref="J678" si="1374">IFERROR(I678/D675,"-")</f>
        <v>0.25065379199356264</v>
      </c>
      <c r="K678" s="46">
        <f t="shared" si="1311"/>
        <v>48863.221508828254</v>
      </c>
      <c r="L678" s="17"/>
      <c r="N678" s="240"/>
      <c r="O678" s="240"/>
      <c r="P678" s="238"/>
      <c r="Q678" s="112" t="s">
        <v>73</v>
      </c>
      <c r="R678" s="61" t="s">
        <v>74</v>
      </c>
      <c r="S678" s="67">
        <v>172668915</v>
      </c>
      <c r="T678" s="12">
        <v>8.9691502681009727E-2</v>
      </c>
      <c r="U678" s="44">
        <v>3322</v>
      </c>
      <c r="V678" s="12">
        <v>0.23059836179369708</v>
      </c>
      <c r="W678" s="44">
        <v>51977.397652016858</v>
      </c>
      <c r="X678" s="17"/>
    </row>
    <row r="679" spans="2:24" ht="13.5" customHeight="1">
      <c r="B679" s="240"/>
      <c r="C679" s="240"/>
      <c r="D679" s="238"/>
      <c r="E679" s="113" t="s">
        <v>75</v>
      </c>
      <c r="F679" s="79" t="s">
        <v>76</v>
      </c>
      <c r="G679" s="168">
        <v>22184801</v>
      </c>
      <c r="H679" s="169">
        <f t="shared" ref="H679" si="1375">IFERROR(G679/G685,"-")</f>
        <v>1.0201566966280677E-2</v>
      </c>
      <c r="I679" s="170">
        <v>62</v>
      </c>
      <c r="J679" s="10">
        <f t="shared" ref="J679" si="1376">IFERROR(I679/D675,"-")</f>
        <v>4.1574465231677057E-3</v>
      </c>
      <c r="K679" s="46">
        <f t="shared" si="1311"/>
        <v>357819.37096774194</v>
      </c>
      <c r="L679" s="17"/>
      <c r="N679" s="240"/>
      <c r="O679" s="240"/>
      <c r="P679" s="238"/>
      <c r="Q679" s="112" t="s">
        <v>75</v>
      </c>
      <c r="R679" s="61" t="s">
        <v>76</v>
      </c>
      <c r="S679" s="67">
        <v>26061139</v>
      </c>
      <c r="T679" s="12">
        <v>1.3537252599801574E-2</v>
      </c>
      <c r="U679" s="44">
        <v>41</v>
      </c>
      <c r="V679" s="12">
        <v>2.8460363737331669E-3</v>
      </c>
      <c r="W679" s="44">
        <v>635637.53658536589</v>
      </c>
      <c r="X679" s="17"/>
    </row>
    <row r="680" spans="2:24" ht="13.5" customHeight="1">
      <c r="B680" s="240"/>
      <c r="C680" s="240"/>
      <c r="D680" s="238"/>
      <c r="E680" s="113" t="s">
        <v>77</v>
      </c>
      <c r="F680" s="79" t="s">
        <v>78</v>
      </c>
      <c r="G680" s="168">
        <v>111829246</v>
      </c>
      <c r="H680" s="169">
        <f t="shared" ref="H680" si="1377">IFERROR(G680/G685,"-")</f>
        <v>5.1424105262773176E-2</v>
      </c>
      <c r="I680" s="170">
        <v>476</v>
      </c>
      <c r="J680" s="10">
        <f t="shared" ref="J680" si="1378">IFERROR(I680/D675,"-")</f>
        <v>3.1918460403674645E-2</v>
      </c>
      <c r="K680" s="46">
        <f t="shared" si="1311"/>
        <v>234935.39075630251</v>
      </c>
      <c r="L680" s="17"/>
      <c r="N680" s="240"/>
      <c r="O680" s="240"/>
      <c r="P680" s="238"/>
      <c r="Q680" s="112" t="s">
        <v>77</v>
      </c>
      <c r="R680" s="61" t="s">
        <v>78</v>
      </c>
      <c r="S680" s="67">
        <v>111633267</v>
      </c>
      <c r="T680" s="12">
        <v>5.7987017908929205E-2</v>
      </c>
      <c r="U680" s="44">
        <v>429</v>
      </c>
      <c r="V680" s="12">
        <v>2.9779258642232402E-2</v>
      </c>
      <c r="W680" s="44">
        <v>260217.4055944056</v>
      </c>
      <c r="X680" s="17"/>
    </row>
    <row r="681" spans="2:24" ht="13.5" customHeight="1">
      <c r="B681" s="240"/>
      <c r="C681" s="240"/>
      <c r="D681" s="238"/>
      <c r="E681" s="113" t="s">
        <v>79</v>
      </c>
      <c r="F681" s="79" t="s">
        <v>80</v>
      </c>
      <c r="G681" s="168">
        <v>354440041</v>
      </c>
      <c r="H681" s="169">
        <f t="shared" ref="H681" si="1379">IFERROR(G681/G685,"-")</f>
        <v>0.16298743512699387</v>
      </c>
      <c r="I681" s="170">
        <v>2506</v>
      </c>
      <c r="J681" s="10">
        <f t="shared" ref="J681" si="1380">IFERROR(I681/D675,"-")</f>
        <v>0.16804130624287533</v>
      </c>
      <c r="K681" s="46">
        <f t="shared" si="1311"/>
        <v>141436.56863527533</v>
      </c>
      <c r="L681" s="17"/>
      <c r="N681" s="240"/>
      <c r="O681" s="240"/>
      <c r="P681" s="238"/>
      <c r="Q681" s="112" t="s">
        <v>79</v>
      </c>
      <c r="R681" s="61" t="s">
        <v>80</v>
      </c>
      <c r="S681" s="67">
        <v>260204803</v>
      </c>
      <c r="T681" s="12">
        <v>0.13516132759556695</v>
      </c>
      <c r="U681" s="44">
        <v>2470</v>
      </c>
      <c r="V681" s="12">
        <v>0.17145633763709567</v>
      </c>
      <c r="W681" s="44">
        <v>105346.07408906883</v>
      </c>
      <c r="X681" s="17"/>
    </row>
    <row r="682" spans="2:24" ht="13.5" customHeight="1">
      <c r="B682" s="240"/>
      <c r="C682" s="240"/>
      <c r="D682" s="238"/>
      <c r="E682" s="113" t="s">
        <v>81</v>
      </c>
      <c r="F682" s="79" t="s">
        <v>82</v>
      </c>
      <c r="G682" s="168">
        <v>291293</v>
      </c>
      <c r="H682" s="169">
        <f t="shared" ref="H682" si="1381">IFERROR(G682/G685,"-")</f>
        <v>1.3394959216937746E-4</v>
      </c>
      <c r="I682" s="170">
        <v>40</v>
      </c>
      <c r="J682" s="10">
        <f t="shared" ref="J682" si="1382">IFERROR(I682/D675,"-")</f>
        <v>2.6822235633340041E-3</v>
      </c>
      <c r="K682" s="46">
        <f t="shared" si="1311"/>
        <v>7282.3249999999998</v>
      </c>
      <c r="L682" s="17"/>
      <c r="N682" s="240"/>
      <c r="O682" s="240"/>
      <c r="P682" s="238"/>
      <c r="Q682" s="112" t="s">
        <v>81</v>
      </c>
      <c r="R682" s="61" t="s">
        <v>82</v>
      </c>
      <c r="S682" s="67">
        <v>456535</v>
      </c>
      <c r="T682" s="12">
        <v>2.3714349613232223E-4</v>
      </c>
      <c r="U682" s="44">
        <v>35</v>
      </c>
      <c r="V682" s="12">
        <v>2.4295432458697765E-3</v>
      </c>
      <c r="W682" s="44">
        <v>13043.857142857143</v>
      </c>
      <c r="X682" s="17"/>
    </row>
    <row r="683" spans="2:24" ht="13.5" customHeight="1">
      <c r="B683" s="240"/>
      <c r="C683" s="240"/>
      <c r="D683" s="238"/>
      <c r="E683" s="113" t="s">
        <v>83</v>
      </c>
      <c r="F683" s="79" t="s">
        <v>84</v>
      </c>
      <c r="G683" s="168">
        <v>37923276</v>
      </c>
      <c r="H683" s="169">
        <f t="shared" ref="H683" si="1383">IFERROR(G683/G685,"-")</f>
        <v>1.743882398110061E-2</v>
      </c>
      <c r="I683" s="170">
        <v>1305</v>
      </c>
      <c r="J683" s="10">
        <f t="shared" ref="J683" si="1384">IFERROR(I683/D675,"-")</f>
        <v>8.7507543753771871E-2</v>
      </c>
      <c r="K683" s="46">
        <f t="shared" si="1311"/>
        <v>29059.981609195402</v>
      </c>
      <c r="L683" s="17"/>
      <c r="N683" s="240"/>
      <c r="O683" s="240"/>
      <c r="P683" s="238"/>
      <c r="Q683" s="112" t="s">
        <v>83</v>
      </c>
      <c r="R683" s="61" t="s">
        <v>84</v>
      </c>
      <c r="S683" s="67">
        <v>19003505</v>
      </c>
      <c r="T683" s="12">
        <v>9.8712204200511813E-3</v>
      </c>
      <c r="U683" s="44">
        <v>1244</v>
      </c>
      <c r="V683" s="12">
        <v>8.6352908510342913E-2</v>
      </c>
      <c r="W683" s="44">
        <v>15276.129421221865</v>
      </c>
      <c r="X683" s="17"/>
    </row>
    <row r="684" spans="2:24" ht="13.5" customHeight="1">
      <c r="B684" s="240"/>
      <c r="C684" s="240"/>
      <c r="D684" s="238"/>
      <c r="E684" s="114" t="s">
        <v>85</v>
      </c>
      <c r="F684" s="80" t="s">
        <v>86</v>
      </c>
      <c r="G684" s="171">
        <v>576939213</v>
      </c>
      <c r="H684" s="172">
        <f t="shared" ref="H684" si="1385">IFERROR(G684/G685,"-")</f>
        <v>0.26530253829605105</v>
      </c>
      <c r="I684" s="173">
        <v>1541</v>
      </c>
      <c r="J684" s="11">
        <f t="shared" ref="J684" si="1386">IFERROR(I684/D675,"-")</f>
        <v>0.1033326627774425</v>
      </c>
      <c r="K684" s="47">
        <f t="shared" si="1311"/>
        <v>374392.7404282933</v>
      </c>
      <c r="L684" s="17"/>
      <c r="N684" s="240"/>
      <c r="O684" s="240"/>
      <c r="P684" s="238"/>
      <c r="Q684" s="112" t="s">
        <v>85</v>
      </c>
      <c r="R684" s="61" t="s">
        <v>86</v>
      </c>
      <c r="S684" s="67">
        <v>537735413</v>
      </c>
      <c r="T684" s="12">
        <v>0.27932240864989144</v>
      </c>
      <c r="U684" s="44">
        <v>1320</v>
      </c>
      <c r="V684" s="12">
        <v>9.1628488129945854E-2</v>
      </c>
      <c r="W684" s="44">
        <v>407375.31287878787</v>
      </c>
      <c r="X684" s="17"/>
    </row>
    <row r="685" spans="2:24" ht="13.5" customHeight="1">
      <c r="B685" s="201"/>
      <c r="C685" s="201"/>
      <c r="D685" s="239"/>
      <c r="E685" s="115" t="s">
        <v>115</v>
      </c>
      <c r="F685" s="116"/>
      <c r="G685" s="174">
        <f>SUM(G675:G684)</f>
        <v>2174646412</v>
      </c>
      <c r="H685" s="175" t="s">
        <v>131</v>
      </c>
      <c r="I685" s="176">
        <v>12058</v>
      </c>
      <c r="J685" s="12">
        <f t="shared" ref="J685" si="1387">IFERROR(I685/D675,"-")</f>
        <v>0.80855629316703548</v>
      </c>
      <c r="K685" s="48">
        <f t="shared" si="1311"/>
        <v>180348.84823353789</v>
      </c>
      <c r="L685" s="17"/>
      <c r="N685" s="201"/>
      <c r="O685" s="201"/>
      <c r="P685" s="239"/>
      <c r="Q685" s="117" t="s">
        <v>115</v>
      </c>
      <c r="R685" s="117"/>
      <c r="S685" s="67">
        <v>1925142403</v>
      </c>
      <c r="T685" s="12" t="s">
        <v>131</v>
      </c>
      <c r="U685" s="44">
        <v>11663</v>
      </c>
      <c r="V685" s="12">
        <v>0.8095932250451201</v>
      </c>
      <c r="W685" s="44">
        <v>165064.0832547372</v>
      </c>
      <c r="X685" s="17"/>
    </row>
    <row r="686" spans="2:24" ht="13.5" customHeight="1">
      <c r="B686" s="200">
        <v>63</v>
      </c>
      <c r="C686" s="200" t="s">
        <v>26</v>
      </c>
      <c r="D686" s="237">
        <f>VLOOKUP(C686,市区町村別_生活習慣病の状況!$C$5:$D$78,2,FALSE)</f>
        <v>10994</v>
      </c>
      <c r="E686" s="111" t="s">
        <v>67</v>
      </c>
      <c r="F686" s="77" t="s">
        <v>68</v>
      </c>
      <c r="G686" s="165">
        <v>302073221</v>
      </c>
      <c r="H686" s="166">
        <f t="shared" ref="H686" si="1388">IFERROR(G686/G696,"-")</f>
        <v>0.18402008481019827</v>
      </c>
      <c r="I686" s="167">
        <v>5433</v>
      </c>
      <c r="J686" s="9">
        <f t="shared" ref="J686" si="1389">IFERROR(I686/D686,"-")</f>
        <v>0.49417864289612518</v>
      </c>
      <c r="K686" s="45">
        <f t="shared" si="1311"/>
        <v>55599.709368672928</v>
      </c>
      <c r="L686" s="17"/>
      <c r="N686" s="200">
        <v>63</v>
      </c>
      <c r="O686" s="200" t="s">
        <v>26</v>
      </c>
      <c r="P686" s="237">
        <v>10544</v>
      </c>
      <c r="Q686" s="112" t="s">
        <v>67</v>
      </c>
      <c r="R686" s="61" t="s">
        <v>68</v>
      </c>
      <c r="S686" s="67">
        <v>271273718</v>
      </c>
      <c r="T686" s="12">
        <v>0.17773809055046308</v>
      </c>
      <c r="U686" s="44">
        <v>5017</v>
      </c>
      <c r="V686" s="12">
        <v>0.4758156297420334</v>
      </c>
      <c r="W686" s="44">
        <v>54070.902531393265</v>
      </c>
      <c r="X686" s="17"/>
    </row>
    <row r="687" spans="2:24" ht="13.5" customHeight="1">
      <c r="B687" s="240"/>
      <c r="C687" s="240"/>
      <c r="D687" s="238"/>
      <c r="E687" s="113" t="s">
        <v>69</v>
      </c>
      <c r="F687" s="78" t="s">
        <v>70</v>
      </c>
      <c r="G687" s="168">
        <v>128553679</v>
      </c>
      <c r="H687" s="169">
        <f t="shared" ref="H687" si="1390">IFERROR(G687/G696,"-")</f>
        <v>7.8313657973154149E-2</v>
      </c>
      <c r="I687" s="170">
        <v>4714</v>
      </c>
      <c r="J687" s="10">
        <f t="shared" ref="J687" si="1391">IFERROR(I687/D686,"-")</f>
        <v>0.42877933418228126</v>
      </c>
      <c r="K687" s="46">
        <f t="shared" si="1311"/>
        <v>27270.614976665252</v>
      </c>
      <c r="L687" s="17"/>
      <c r="N687" s="240"/>
      <c r="O687" s="240"/>
      <c r="P687" s="238"/>
      <c r="Q687" s="112" t="s">
        <v>69</v>
      </c>
      <c r="R687" s="61" t="s">
        <v>70</v>
      </c>
      <c r="S687" s="67">
        <v>121358526</v>
      </c>
      <c r="T687" s="12">
        <v>7.9513905151912756E-2</v>
      </c>
      <c r="U687" s="44">
        <v>4376</v>
      </c>
      <c r="V687" s="12">
        <v>0.41502276176024278</v>
      </c>
      <c r="W687" s="44">
        <v>27732.752742230346</v>
      </c>
      <c r="X687" s="17"/>
    </row>
    <row r="688" spans="2:24" ht="13.5" customHeight="1">
      <c r="B688" s="240"/>
      <c r="C688" s="240"/>
      <c r="D688" s="238"/>
      <c r="E688" s="113" t="s">
        <v>71</v>
      </c>
      <c r="F688" s="79" t="s">
        <v>72</v>
      </c>
      <c r="G688" s="168">
        <v>263663702</v>
      </c>
      <c r="H688" s="169">
        <f t="shared" ref="H688" si="1392">IFERROR(G688/G696,"-")</f>
        <v>0.16062137730312362</v>
      </c>
      <c r="I688" s="170">
        <v>6928</v>
      </c>
      <c r="J688" s="10">
        <f t="shared" ref="J688" si="1393">IFERROR(I688/D686,"-")</f>
        <v>0.63016190649445147</v>
      </c>
      <c r="K688" s="46">
        <f t="shared" si="1311"/>
        <v>38057.693706697457</v>
      </c>
      <c r="L688" s="17"/>
      <c r="N688" s="240"/>
      <c r="O688" s="240"/>
      <c r="P688" s="238"/>
      <c r="Q688" s="112" t="s">
        <v>71</v>
      </c>
      <c r="R688" s="61" t="s">
        <v>72</v>
      </c>
      <c r="S688" s="67">
        <v>215709871</v>
      </c>
      <c r="T688" s="12">
        <v>0.14133275006179077</v>
      </c>
      <c r="U688" s="44">
        <v>6667</v>
      </c>
      <c r="V688" s="12">
        <v>0.63230273141122917</v>
      </c>
      <c r="W688" s="44">
        <v>32354.862906854658</v>
      </c>
      <c r="X688" s="17"/>
    </row>
    <row r="689" spans="2:24" ht="13.5" customHeight="1">
      <c r="B689" s="240"/>
      <c r="C689" s="240"/>
      <c r="D689" s="238"/>
      <c r="E689" s="113" t="s">
        <v>73</v>
      </c>
      <c r="F689" s="79" t="s">
        <v>74</v>
      </c>
      <c r="G689" s="168">
        <v>134986877</v>
      </c>
      <c r="H689" s="169">
        <f t="shared" ref="H689" si="1394">IFERROR(G689/G696,"-")</f>
        <v>8.2232699977744142E-2</v>
      </c>
      <c r="I689" s="170">
        <v>2114</v>
      </c>
      <c r="J689" s="10">
        <f t="shared" ref="J689" si="1395">IFERROR(I689/D686,"-")</f>
        <v>0.19228670183736585</v>
      </c>
      <c r="K689" s="46">
        <f t="shared" si="1311"/>
        <v>63853.773415326395</v>
      </c>
      <c r="L689" s="17"/>
      <c r="N689" s="240"/>
      <c r="O689" s="240"/>
      <c r="P689" s="238"/>
      <c r="Q689" s="112" t="s">
        <v>73</v>
      </c>
      <c r="R689" s="61" t="s">
        <v>74</v>
      </c>
      <c r="S689" s="67">
        <v>127326590</v>
      </c>
      <c r="T689" s="12">
        <v>8.3424170796013816E-2</v>
      </c>
      <c r="U689" s="44">
        <v>1928</v>
      </c>
      <c r="V689" s="12">
        <v>0.18285280728376327</v>
      </c>
      <c r="W689" s="44">
        <v>66040.76244813278</v>
      </c>
      <c r="X689" s="17"/>
    </row>
    <row r="690" spans="2:24" ht="13.5" customHeight="1">
      <c r="B690" s="240"/>
      <c r="C690" s="240"/>
      <c r="D690" s="238"/>
      <c r="E690" s="113" t="s">
        <v>75</v>
      </c>
      <c r="F690" s="79" t="s">
        <v>76</v>
      </c>
      <c r="G690" s="168">
        <v>19957621</v>
      </c>
      <c r="H690" s="169">
        <f t="shared" ref="H690" si="1396">IFERROR(G690/G696,"-")</f>
        <v>1.2157989698232119E-2</v>
      </c>
      <c r="I690" s="170">
        <v>54</v>
      </c>
      <c r="J690" s="10">
        <f t="shared" ref="J690" si="1397">IFERROR(I690/D686,"-")</f>
        <v>4.9117700563943972E-3</v>
      </c>
      <c r="K690" s="46">
        <f t="shared" si="1311"/>
        <v>369585.5740740741</v>
      </c>
      <c r="L690" s="17"/>
      <c r="N690" s="240"/>
      <c r="O690" s="240"/>
      <c r="P690" s="238"/>
      <c r="Q690" s="112" t="s">
        <v>75</v>
      </c>
      <c r="R690" s="61" t="s">
        <v>76</v>
      </c>
      <c r="S690" s="67">
        <v>9177486</v>
      </c>
      <c r="T690" s="12">
        <v>6.0130736206948261E-3</v>
      </c>
      <c r="U690" s="44">
        <v>37</v>
      </c>
      <c r="V690" s="12">
        <v>3.5091047040971169E-3</v>
      </c>
      <c r="W690" s="44">
        <v>248040.16216216216</v>
      </c>
      <c r="X690" s="17"/>
    </row>
    <row r="691" spans="2:24" ht="13.5" customHeight="1">
      <c r="B691" s="240"/>
      <c r="C691" s="240"/>
      <c r="D691" s="238"/>
      <c r="E691" s="113" t="s">
        <v>77</v>
      </c>
      <c r="F691" s="79" t="s">
        <v>78</v>
      </c>
      <c r="G691" s="168">
        <v>71318935</v>
      </c>
      <c r="H691" s="169">
        <f t="shared" ref="H691" si="1398">IFERROR(G691/G696,"-")</f>
        <v>4.3446805459372441E-2</v>
      </c>
      <c r="I691" s="170">
        <v>337</v>
      </c>
      <c r="J691" s="10">
        <f t="shared" ref="J691" si="1399">IFERROR(I691/D686,"-")</f>
        <v>3.0653083500090959E-2</v>
      </c>
      <c r="K691" s="46">
        <f t="shared" si="1311"/>
        <v>211628.8872403561</v>
      </c>
      <c r="L691" s="17"/>
      <c r="N691" s="240"/>
      <c r="O691" s="240"/>
      <c r="P691" s="238"/>
      <c r="Q691" s="112" t="s">
        <v>77</v>
      </c>
      <c r="R691" s="61" t="s">
        <v>78</v>
      </c>
      <c r="S691" s="67">
        <v>70335041</v>
      </c>
      <c r="T691" s="12">
        <v>4.6083402322552064E-2</v>
      </c>
      <c r="U691" s="44">
        <v>283</v>
      </c>
      <c r="V691" s="12">
        <v>2.683990895295903E-2</v>
      </c>
      <c r="W691" s="44">
        <v>248533.71378091874</v>
      </c>
      <c r="X691" s="17"/>
    </row>
    <row r="692" spans="2:24" ht="13.5" customHeight="1">
      <c r="B692" s="240"/>
      <c r="C692" s="240"/>
      <c r="D692" s="238"/>
      <c r="E692" s="113" t="s">
        <v>79</v>
      </c>
      <c r="F692" s="79" t="s">
        <v>80</v>
      </c>
      <c r="G692" s="168">
        <v>281163783</v>
      </c>
      <c r="H692" s="169">
        <f t="shared" ref="H692" si="1400">IFERROR(G692/G696,"-")</f>
        <v>0.17128225740081801</v>
      </c>
      <c r="I692" s="170">
        <v>1999</v>
      </c>
      <c r="J692" s="10">
        <f t="shared" ref="J692" si="1401">IFERROR(I692/D686,"-")</f>
        <v>0.18182645079134074</v>
      </c>
      <c r="K692" s="46">
        <f t="shared" si="1311"/>
        <v>140652.21760880441</v>
      </c>
      <c r="L692" s="17"/>
      <c r="N692" s="240"/>
      <c r="O692" s="240"/>
      <c r="P692" s="238"/>
      <c r="Q692" s="112" t="s">
        <v>79</v>
      </c>
      <c r="R692" s="61" t="s">
        <v>80</v>
      </c>
      <c r="S692" s="67">
        <v>274466928</v>
      </c>
      <c r="T692" s="12">
        <v>0.17983027645151911</v>
      </c>
      <c r="U692" s="44">
        <v>1890</v>
      </c>
      <c r="V692" s="12">
        <v>0.17924886191198786</v>
      </c>
      <c r="W692" s="44">
        <v>145220.59682539682</v>
      </c>
      <c r="X692" s="17"/>
    </row>
    <row r="693" spans="2:24" ht="13.5" customHeight="1">
      <c r="B693" s="240"/>
      <c r="C693" s="240"/>
      <c r="D693" s="238"/>
      <c r="E693" s="113" t="s">
        <v>81</v>
      </c>
      <c r="F693" s="79" t="s">
        <v>82</v>
      </c>
      <c r="G693" s="168">
        <v>80353</v>
      </c>
      <c r="H693" s="169">
        <f t="shared" ref="H693" si="1402">IFERROR(G693/G696,"-")</f>
        <v>4.8950270486750169E-5</v>
      </c>
      <c r="I693" s="170">
        <v>10</v>
      </c>
      <c r="J693" s="10">
        <f t="shared" ref="J693" si="1403">IFERROR(I693/D686,"-")</f>
        <v>9.0958704748044384E-4</v>
      </c>
      <c r="K693" s="46">
        <f t="shared" si="1311"/>
        <v>8035.3</v>
      </c>
      <c r="L693" s="17"/>
      <c r="N693" s="240"/>
      <c r="O693" s="240"/>
      <c r="P693" s="238"/>
      <c r="Q693" s="112" t="s">
        <v>81</v>
      </c>
      <c r="R693" s="61" t="s">
        <v>82</v>
      </c>
      <c r="S693" s="67">
        <v>161497</v>
      </c>
      <c r="T693" s="12">
        <v>1.0581256680983794E-4</v>
      </c>
      <c r="U693" s="44">
        <v>10</v>
      </c>
      <c r="V693" s="12">
        <v>9.4840667678300458E-4</v>
      </c>
      <c r="W693" s="44">
        <v>16149.7</v>
      </c>
      <c r="X693" s="17"/>
    </row>
    <row r="694" spans="2:24" ht="13.5" customHeight="1">
      <c r="B694" s="240"/>
      <c r="C694" s="240"/>
      <c r="D694" s="238"/>
      <c r="E694" s="113" t="s">
        <v>83</v>
      </c>
      <c r="F694" s="79" t="s">
        <v>84</v>
      </c>
      <c r="G694" s="168">
        <v>30089605</v>
      </c>
      <c r="H694" s="169">
        <f t="shared" ref="H694" si="1404">IFERROR(G694/G696,"-")</f>
        <v>1.8330296362170304E-2</v>
      </c>
      <c r="I694" s="170">
        <v>1598</v>
      </c>
      <c r="J694" s="10">
        <f t="shared" ref="J694" si="1405">IFERROR(I694/D686,"-")</f>
        <v>0.14535201018737492</v>
      </c>
      <c r="K694" s="46">
        <f t="shared" si="1311"/>
        <v>18829.540050062576</v>
      </c>
      <c r="L694" s="17"/>
      <c r="N694" s="240"/>
      <c r="O694" s="240"/>
      <c r="P694" s="238"/>
      <c r="Q694" s="112" t="s">
        <v>83</v>
      </c>
      <c r="R694" s="61" t="s">
        <v>84</v>
      </c>
      <c r="S694" s="67">
        <v>43230541</v>
      </c>
      <c r="T694" s="12">
        <v>2.8324578832968652E-2</v>
      </c>
      <c r="U694" s="44">
        <v>1461</v>
      </c>
      <c r="V694" s="12">
        <v>0.13856221547799696</v>
      </c>
      <c r="W694" s="44">
        <v>29589.692676249146</v>
      </c>
      <c r="X694" s="17"/>
    </row>
    <row r="695" spans="2:24" ht="13.5" customHeight="1">
      <c r="B695" s="240"/>
      <c r="C695" s="240"/>
      <c r="D695" s="238"/>
      <c r="E695" s="114" t="s">
        <v>85</v>
      </c>
      <c r="F695" s="80" t="s">
        <v>86</v>
      </c>
      <c r="G695" s="171">
        <v>409635329</v>
      </c>
      <c r="H695" s="172">
        <f t="shared" ref="H695" si="1406">IFERROR(G695/G696,"-")</f>
        <v>0.24954588074470022</v>
      </c>
      <c r="I695" s="173">
        <v>1056</v>
      </c>
      <c r="J695" s="11">
        <f t="shared" ref="J695" si="1407">IFERROR(I695/D686,"-")</f>
        <v>9.605239221393487E-2</v>
      </c>
      <c r="K695" s="47">
        <f t="shared" si="1311"/>
        <v>387912.2433712121</v>
      </c>
      <c r="L695" s="17"/>
      <c r="N695" s="240"/>
      <c r="O695" s="240"/>
      <c r="P695" s="238"/>
      <c r="Q695" s="112" t="s">
        <v>85</v>
      </c>
      <c r="R695" s="61" t="s">
        <v>86</v>
      </c>
      <c r="S695" s="67">
        <v>393215188</v>
      </c>
      <c r="T695" s="12">
        <v>0.25763393964527509</v>
      </c>
      <c r="U695" s="44">
        <v>888</v>
      </c>
      <c r="V695" s="12">
        <v>8.4218512898330808E-2</v>
      </c>
      <c r="W695" s="44">
        <v>442809.89639639639</v>
      </c>
      <c r="X695" s="17"/>
    </row>
    <row r="696" spans="2:24" ht="13.5" customHeight="1">
      <c r="B696" s="201"/>
      <c r="C696" s="201"/>
      <c r="D696" s="239"/>
      <c r="E696" s="115" t="s">
        <v>115</v>
      </c>
      <c r="F696" s="116"/>
      <c r="G696" s="174">
        <f>SUM(G686:G695)</f>
        <v>1641523105</v>
      </c>
      <c r="H696" s="175" t="s">
        <v>131</v>
      </c>
      <c r="I696" s="176">
        <v>8866</v>
      </c>
      <c r="J696" s="12">
        <f t="shared" ref="J696" si="1408">IFERROR(I696/D686,"-")</f>
        <v>0.80643987629616154</v>
      </c>
      <c r="K696" s="48">
        <f t="shared" si="1311"/>
        <v>185148.10568463794</v>
      </c>
      <c r="L696" s="17"/>
      <c r="N696" s="201"/>
      <c r="O696" s="201"/>
      <c r="P696" s="239"/>
      <c r="Q696" s="117" t="s">
        <v>115</v>
      </c>
      <c r="R696" s="117"/>
      <c r="S696" s="67">
        <v>1526255386</v>
      </c>
      <c r="T696" s="12" t="s">
        <v>131</v>
      </c>
      <c r="U696" s="44">
        <v>8470</v>
      </c>
      <c r="V696" s="12">
        <v>0.80330045523520488</v>
      </c>
      <c r="W696" s="44">
        <v>180195.44108618653</v>
      </c>
      <c r="X696" s="17"/>
    </row>
    <row r="697" spans="2:24" ht="13.5" customHeight="1">
      <c r="B697" s="200">
        <v>64</v>
      </c>
      <c r="C697" s="200" t="s">
        <v>45</v>
      </c>
      <c r="D697" s="237">
        <f>VLOOKUP(C697,市区町村別_生活習慣病の状況!$C$5:$D$78,2,FALSE)</f>
        <v>11433</v>
      </c>
      <c r="E697" s="111" t="s">
        <v>67</v>
      </c>
      <c r="F697" s="77" t="s">
        <v>68</v>
      </c>
      <c r="G697" s="165">
        <v>326821744</v>
      </c>
      <c r="H697" s="166">
        <f t="shared" ref="H697" si="1409">IFERROR(G697/G707,"-")</f>
        <v>0.17671150321258225</v>
      </c>
      <c r="I697" s="167">
        <v>6089</v>
      </c>
      <c r="J697" s="9">
        <f t="shared" ref="J697" si="1410">IFERROR(I697/D697,"-")</f>
        <v>0.53258112481413455</v>
      </c>
      <c r="K697" s="45">
        <f t="shared" si="1311"/>
        <v>53674.124486779438</v>
      </c>
      <c r="L697" s="17"/>
      <c r="N697" s="200">
        <v>64</v>
      </c>
      <c r="O697" s="200" t="s">
        <v>45</v>
      </c>
      <c r="P697" s="237">
        <v>10960</v>
      </c>
      <c r="Q697" s="112" t="s">
        <v>67</v>
      </c>
      <c r="R697" s="61" t="s">
        <v>68</v>
      </c>
      <c r="S697" s="67">
        <v>312674114</v>
      </c>
      <c r="T697" s="12">
        <v>0.17678344964027701</v>
      </c>
      <c r="U697" s="44">
        <v>5820</v>
      </c>
      <c r="V697" s="12">
        <v>0.53102189781021902</v>
      </c>
      <c r="W697" s="44">
        <v>53724.074570446734</v>
      </c>
      <c r="X697" s="17"/>
    </row>
    <row r="698" spans="2:24" ht="13.5" customHeight="1">
      <c r="B698" s="240"/>
      <c r="C698" s="240"/>
      <c r="D698" s="238"/>
      <c r="E698" s="113" t="s">
        <v>69</v>
      </c>
      <c r="F698" s="78" t="s">
        <v>70</v>
      </c>
      <c r="G698" s="168">
        <v>130140724</v>
      </c>
      <c r="H698" s="169">
        <f t="shared" ref="H698" si="1411">IFERROR(G698/G707,"-")</f>
        <v>7.036668578334794E-2</v>
      </c>
      <c r="I698" s="170">
        <v>4867</v>
      </c>
      <c r="J698" s="10">
        <f t="shared" ref="J698" si="1412">IFERROR(I698/D697,"-")</f>
        <v>0.42569754220239658</v>
      </c>
      <c r="K698" s="46">
        <f t="shared" si="1311"/>
        <v>26739.413190877338</v>
      </c>
      <c r="L698" s="17"/>
      <c r="N698" s="240"/>
      <c r="O698" s="240"/>
      <c r="P698" s="238"/>
      <c r="Q698" s="112" t="s">
        <v>69</v>
      </c>
      <c r="R698" s="61" t="s">
        <v>70</v>
      </c>
      <c r="S698" s="67">
        <v>126791103</v>
      </c>
      <c r="T698" s="12">
        <v>7.1686678136827386E-2</v>
      </c>
      <c r="U698" s="44">
        <v>4517</v>
      </c>
      <c r="V698" s="12">
        <v>0.41213503649635036</v>
      </c>
      <c r="W698" s="44">
        <v>28069.759353553243</v>
      </c>
      <c r="X698" s="17"/>
    </row>
    <row r="699" spans="2:24" ht="13.5" customHeight="1">
      <c r="B699" s="240"/>
      <c r="C699" s="240"/>
      <c r="D699" s="238"/>
      <c r="E699" s="113" t="s">
        <v>71</v>
      </c>
      <c r="F699" s="79" t="s">
        <v>72</v>
      </c>
      <c r="G699" s="168">
        <v>283992718</v>
      </c>
      <c r="H699" s="169">
        <f t="shared" ref="H699" si="1413">IFERROR(G699/G707,"-")</f>
        <v>0.15355398170571835</v>
      </c>
      <c r="I699" s="170">
        <v>7458</v>
      </c>
      <c r="J699" s="10">
        <f t="shared" ref="J699" si="1414">IFERROR(I699/D697,"-")</f>
        <v>0.65232222513775917</v>
      </c>
      <c r="K699" s="46">
        <f t="shared" si="1311"/>
        <v>38078.937784928938</v>
      </c>
      <c r="L699" s="17"/>
      <c r="N699" s="240"/>
      <c r="O699" s="240"/>
      <c r="P699" s="238"/>
      <c r="Q699" s="112" t="s">
        <v>71</v>
      </c>
      <c r="R699" s="61" t="s">
        <v>72</v>
      </c>
      <c r="S699" s="67">
        <v>227201795</v>
      </c>
      <c r="T699" s="12">
        <v>0.12845808234884146</v>
      </c>
      <c r="U699" s="44">
        <v>7191</v>
      </c>
      <c r="V699" s="12">
        <v>0.65611313868613141</v>
      </c>
      <c r="W699" s="44">
        <v>31595.298984842164</v>
      </c>
      <c r="X699" s="17"/>
    </row>
    <row r="700" spans="2:24" ht="13.5" customHeight="1">
      <c r="B700" s="240"/>
      <c r="C700" s="240"/>
      <c r="D700" s="238"/>
      <c r="E700" s="113" t="s">
        <v>73</v>
      </c>
      <c r="F700" s="79" t="s">
        <v>74</v>
      </c>
      <c r="G700" s="168">
        <v>188256042</v>
      </c>
      <c r="H700" s="169">
        <f t="shared" ref="H700" si="1415">IFERROR(G700/G707,"-")</f>
        <v>0.10178945795806971</v>
      </c>
      <c r="I700" s="170">
        <v>2706</v>
      </c>
      <c r="J700" s="10">
        <f t="shared" ref="J700" si="1416">IFERROR(I700/D697,"-")</f>
        <v>0.23668328522697454</v>
      </c>
      <c r="K700" s="46">
        <f t="shared" si="1311"/>
        <v>69569.860310421282</v>
      </c>
      <c r="L700" s="17"/>
      <c r="N700" s="240"/>
      <c r="O700" s="240"/>
      <c r="P700" s="238"/>
      <c r="Q700" s="112" t="s">
        <v>73</v>
      </c>
      <c r="R700" s="61" t="s">
        <v>74</v>
      </c>
      <c r="S700" s="67">
        <v>201894377</v>
      </c>
      <c r="T700" s="12">
        <v>0.11414947010622889</v>
      </c>
      <c r="U700" s="44">
        <v>2457</v>
      </c>
      <c r="V700" s="12">
        <v>0.22417883211678832</v>
      </c>
      <c r="W700" s="44">
        <v>82171.093610093609</v>
      </c>
      <c r="X700" s="17"/>
    </row>
    <row r="701" spans="2:24" ht="13.5" customHeight="1">
      <c r="B701" s="240"/>
      <c r="C701" s="240"/>
      <c r="D701" s="238"/>
      <c r="E701" s="113" t="s">
        <v>75</v>
      </c>
      <c r="F701" s="79" t="s">
        <v>76</v>
      </c>
      <c r="G701" s="168">
        <v>5560994</v>
      </c>
      <c r="H701" s="169">
        <f t="shared" ref="H701" si="1417">IFERROR(G701/G707,"-")</f>
        <v>3.0068122061552632E-3</v>
      </c>
      <c r="I701" s="170">
        <v>72</v>
      </c>
      <c r="J701" s="10">
        <f t="shared" ref="J701" si="1418">IFERROR(I701/D697,"-")</f>
        <v>6.2975596956179481E-3</v>
      </c>
      <c r="K701" s="46">
        <f t="shared" si="1311"/>
        <v>77236.027777777781</v>
      </c>
      <c r="L701" s="17"/>
      <c r="N701" s="240"/>
      <c r="O701" s="240"/>
      <c r="P701" s="238"/>
      <c r="Q701" s="112" t="s">
        <v>75</v>
      </c>
      <c r="R701" s="61" t="s">
        <v>76</v>
      </c>
      <c r="S701" s="67">
        <v>22556821</v>
      </c>
      <c r="T701" s="12">
        <v>1.2753446642206663E-2</v>
      </c>
      <c r="U701" s="44">
        <v>58</v>
      </c>
      <c r="V701" s="12">
        <v>5.2919708029197082E-3</v>
      </c>
      <c r="W701" s="44">
        <v>388910.70689655171</v>
      </c>
      <c r="X701" s="17"/>
    </row>
    <row r="702" spans="2:24" ht="13.5" customHeight="1">
      <c r="B702" s="240"/>
      <c r="C702" s="240"/>
      <c r="D702" s="238"/>
      <c r="E702" s="113" t="s">
        <v>77</v>
      </c>
      <c r="F702" s="79" t="s">
        <v>78</v>
      </c>
      <c r="G702" s="168">
        <v>68553036</v>
      </c>
      <c r="H702" s="169">
        <f t="shared" ref="H702" si="1419">IFERROR(G702/G707,"-")</f>
        <v>3.7066413920569086E-2</v>
      </c>
      <c r="I702" s="170">
        <v>400</v>
      </c>
      <c r="J702" s="10">
        <f t="shared" ref="J702" si="1420">IFERROR(I702/D697,"-")</f>
        <v>3.4986442753433045E-2</v>
      </c>
      <c r="K702" s="46">
        <f t="shared" si="1311"/>
        <v>171382.59</v>
      </c>
      <c r="L702" s="17"/>
      <c r="N702" s="240"/>
      <c r="O702" s="240"/>
      <c r="P702" s="238"/>
      <c r="Q702" s="112" t="s">
        <v>77</v>
      </c>
      <c r="R702" s="61" t="s">
        <v>78</v>
      </c>
      <c r="S702" s="67">
        <v>80584103</v>
      </c>
      <c r="T702" s="12">
        <v>4.5561608961678858E-2</v>
      </c>
      <c r="U702" s="44">
        <v>377</v>
      </c>
      <c r="V702" s="12">
        <v>3.43978102189781E-2</v>
      </c>
      <c r="W702" s="44">
        <v>213750.93633952254</v>
      </c>
      <c r="X702" s="17"/>
    </row>
    <row r="703" spans="2:24" ht="13.5" customHeight="1">
      <c r="B703" s="240"/>
      <c r="C703" s="240"/>
      <c r="D703" s="238"/>
      <c r="E703" s="113" t="s">
        <v>79</v>
      </c>
      <c r="F703" s="79" t="s">
        <v>80</v>
      </c>
      <c r="G703" s="168">
        <v>296046319</v>
      </c>
      <c r="H703" s="169">
        <f t="shared" ref="H703" si="1421">IFERROR(G703/G707,"-")</f>
        <v>0.16007132637735894</v>
      </c>
      <c r="I703" s="170">
        <v>2111</v>
      </c>
      <c r="J703" s="10">
        <f t="shared" ref="J703" si="1422">IFERROR(I703/D697,"-")</f>
        <v>0.18464095163124289</v>
      </c>
      <c r="K703" s="46">
        <f t="shared" si="1311"/>
        <v>140239.84793936522</v>
      </c>
      <c r="L703" s="17"/>
      <c r="N703" s="240"/>
      <c r="O703" s="240"/>
      <c r="P703" s="238"/>
      <c r="Q703" s="112" t="s">
        <v>79</v>
      </c>
      <c r="R703" s="61" t="s">
        <v>80</v>
      </c>
      <c r="S703" s="67">
        <v>268019030</v>
      </c>
      <c r="T703" s="12">
        <v>0.1515358213908328</v>
      </c>
      <c r="U703" s="44">
        <v>2016</v>
      </c>
      <c r="V703" s="12">
        <v>0.18394160583941604</v>
      </c>
      <c r="W703" s="44">
        <v>132945.94742063491</v>
      </c>
      <c r="X703" s="17"/>
    </row>
    <row r="704" spans="2:24" ht="13.5" customHeight="1">
      <c r="B704" s="240"/>
      <c r="C704" s="240"/>
      <c r="D704" s="238"/>
      <c r="E704" s="113" t="s">
        <v>81</v>
      </c>
      <c r="F704" s="79" t="s">
        <v>82</v>
      </c>
      <c r="G704" s="168">
        <v>678434</v>
      </c>
      <c r="H704" s="169">
        <f t="shared" ref="H704" si="1423">IFERROR(G704/G707,"-")</f>
        <v>3.6682715936588671E-4</v>
      </c>
      <c r="I704" s="170">
        <v>22</v>
      </c>
      <c r="J704" s="10">
        <f t="shared" ref="J704" si="1424">IFERROR(I704/D697,"-")</f>
        <v>1.9242543514388175E-3</v>
      </c>
      <c r="K704" s="46">
        <f t="shared" si="1311"/>
        <v>30837.909090909092</v>
      </c>
      <c r="L704" s="17"/>
      <c r="N704" s="240"/>
      <c r="O704" s="240"/>
      <c r="P704" s="238"/>
      <c r="Q704" s="112" t="s">
        <v>81</v>
      </c>
      <c r="R704" s="61" t="s">
        <v>82</v>
      </c>
      <c r="S704" s="67">
        <v>844629</v>
      </c>
      <c r="T704" s="12">
        <v>4.7754649841661513E-4</v>
      </c>
      <c r="U704" s="44">
        <v>30</v>
      </c>
      <c r="V704" s="12">
        <v>2.7372262773722629E-3</v>
      </c>
      <c r="W704" s="44">
        <v>28154.3</v>
      </c>
      <c r="X704" s="17"/>
    </row>
    <row r="705" spans="2:24" ht="13.5" customHeight="1">
      <c r="B705" s="240"/>
      <c r="C705" s="240"/>
      <c r="D705" s="238"/>
      <c r="E705" s="113" t="s">
        <v>83</v>
      </c>
      <c r="F705" s="79" t="s">
        <v>84</v>
      </c>
      <c r="G705" s="168">
        <v>27050821</v>
      </c>
      <c r="H705" s="169">
        <f t="shared" ref="H705" si="1425">IFERROR(G705/G707,"-")</f>
        <v>1.4626295005770753E-2</v>
      </c>
      <c r="I705" s="170">
        <v>1082</v>
      </c>
      <c r="J705" s="10">
        <f t="shared" ref="J705" si="1426">IFERROR(I705/D697,"-")</f>
        <v>9.4638327648036383E-2</v>
      </c>
      <c r="K705" s="46">
        <f t="shared" si="1311"/>
        <v>25000.758780036969</v>
      </c>
      <c r="L705" s="17"/>
      <c r="N705" s="240"/>
      <c r="O705" s="240"/>
      <c r="P705" s="238"/>
      <c r="Q705" s="112" t="s">
        <v>83</v>
      </c>
      <c r="R705" s="61" t="s">
        <v>84</v>
      </c>
      <c r="S705" s="67">
        <v>45886851</v>
      </c>
      <c r="T705" s="12">
        <v>2.5944059484596139E-2</v>
      </c>
      <c r="U705" s="44">
        <v>1099</v>
      </c>
      <c r="V705" s="12">
        <v>0.10027372262773723</v>
      </c>
      <c r="W705" s="44">
        <v>41753.276615104638</v>
      </c>
      <c r="X705" s="17"/>
    </row>
    <row r="706" spans="2:24" ht="13.5" customHeight="1">
      <c r="B706" s="240"/>
      <c r="C706" s="240"/>
      <c r="D706" s="238"/>
      <c r="E706" s="114" t="s">
        <v>85</v>
      </c>
      <c r="F706" s="80" t="s">
        <v>86</v>
      </c>
      <c r="G706" s="171">
        <v>522364189</v>
      </c>
      <c r="H706" s="172">
        <f t="shared" ref="H706" si="1427">IFERROR(G706/G707,"-")</f>
        <v>0.28244069667106181</v>
      </c>
      <c r="I706" s="173">
        <v>1060</v>
      </c>
      <c r="J706" s="11">
        <f t="shared" ref="J706" si="1428">IFERROR(I706/D697,"-")</f>
        <v>9.2714073296597574E-2</v>
      </c>
      <c r="K706" s="47">
        <f t="shared" si="1311"/>
        <v>492796.40471698111</v>
      </c>
      <c r="L706" s="17"/>
      <c r="N706" s="240"/>
      <c r="O706" s="240"/>
      <c r="P706" s="238"/>
      <c r="Q706" s="112" t="s">
        <v>85</v>
      </c>
      <c r="R706" s="61" t="s">
        <v>86</v>
      </c>
      <c r="S706" s="67">
        <v>482231489</v>
      </c>
      <c r="T706" s="12">
        <v>0.27264983679009419</v>
      </c>
      <c r="U706" s="44">
        <v>998</v>
      </c>
      <c r="V706" s="12">
        <v>9.1058394160583936E-2</v>
      </c>
      <c r="W706" s="44">
        <v>483197.88476953906</v>
      </c>
      <c r="X706" s="17"/>
    </row>
    <row r="707" spans="2:24" ht="13.5" customHeight="1">
      <c r="B707" s="201"/>
      <c r="C707" s="201"/>
      <c r="D707" s="239"/>
      <c r="E707" s="115" t="s">
        <v>115</v>
      </c>
      <c r="F707" s="116"/>
      <c r="G707" s="174">
        <f>SUM(G697:G706)</f>
        <v>1849465021</v>
      </c>
      <c r="H707" s="175" t="s">
        <v>131</v>
      </c>
      <c r="I707" s="176">
        <v>9183</v>
      </c>
      <c r="J707" s="12">
        <f t="shared" ref="J707" si="1429">IFERROR(I707/D697,"-")</f>
        <v>0.8032012595119391</v>
      </c>
      <c r="K707" s="48">
        <f t="shared" si="1311"/>
        <v>201400.96057933138</v>
      </c>
      <c r="L707" s="17"/>
      <c r="N707" s="201"/>
      <c r="O707" s="201"/>
      <c r="P707" s="239"/>
      <c r="Q707" s="117" t="s">
        <v>115</v>
      </c>
      <c r="R707" s="117"/>
      <c r="S707" s="67">
        <v>1768684312</v>
      </c>
      <c r="T707" s="12" t="s">
        <v>131</v>
      </c>
      <c r="U707" s="44">
        <v>8868</v>
      </c>
      <c r="V707" s="12">
        <v>0.80912408759124088</v>
      </c>
      <c r="W707" s="44">
        <v>199445.68245376635</v>
      </c>
      <c r="X707" s="17"/>
    </row>
    <row r="708" spans="2:24" ht="13.5" customHeight="1">
      <c r="B708" s="200">
        <v>65</v>
      </c>
      <c r="C708" s="200" t="s">
        <v>10</v>
      </c>
      <c r="D708" s="237">
        <f>VLOOKUP(C708,市区町村別_生活習慣病の状況!$C$5:$D$78,2,FALSE)</f>
        <v>5802</v>
      </c>
      <c r="E708" s="111" t="s">
        <v>67</v>
      </c>
      <c r="F708" s="77" t="s">
        <v>68</v>
      </c>
      <c r="G708" s="165">
        <v>137973888</v>
      </c>
      <c r="H708" s="166">
        <f t="shared" ref="H708" si="1430">IFERROR(G708/G718,"-")</f>
        <v>0.16480417850300572</v>
      </c>
      <c r="I708" s="167">
        <v>2904</v>
      </c>
      <c r="J708" s="9">
        <f t="shared" ref="J708" si="1431">IFERROR(I708/D708,"-")</f>
        <v>0.50051706308169597</v>
      </c>
      <c r="K708" s="45">
        <f t="shared" si="1311"/>
        <v>47511.669421487604</v>
      </c>
      <c r="L708" s="17"/>
      <c r="N708" s="200">
        <v>65</v>
      </c>
      <c r="O708" s="200" t="s">
        <v>10</v>
      </c>
      <c r="P708" s="237">
        <v>5508</v>
      </c>
      <c r="Q708" s="112" t="s">
        <v>67</v>
      </c>
      <c r="R708" s="61" t="s">
        <v>68</v>
      </c>
      <c r="S708" s="67">
        <v>128135175</v>
      </c>
      <c r="T708" s="12">
        <v>0.15552659741024408</v>
      </c>
      <c r="U708" s="44">
        <v>2679</v>
      </c>
      <c r="V708" s="12">
        <v>0.48638344226579522</v>
      </c>
      <c r="W708" s="44">
        <v>47829.479283314671</v>
      </c>
      <c r="X708" s="17"/>
    </row>
    <row r="709" spans="2:24" ht="13.5" customHeight="1">
      <c r="B709" s="240"/>
      <c r="C709" s="240"/>
      <c r="D709" s="238"/>
      <c r="E709" s="113" t="s">
        <v>69</v>
      </c>
      <c r="F709" s="78" t="s">
        <v>70</v>
      </c>
      <c r="G709" s="168">
        <v>68277014</v>
      </c>
      <c r="H709" s="169">
        <f t="shared" ref="H709" si="1432">IFERROR(G709/G718,"-")</f>
        <v>8.1554106838739093E-2</v>
      </c>
      <c r="I709" s="170">
        <v>2318</v>
      </c>
      <c r="J709" s="10">
        <f t="shared" ref="J709" si="1433">IFERROR(I709/D708,"-")</f>
        <v>0.39951740779041711</v>
      </c>
      <c r="K709" s="46">
        <f t="shared" ref="K709:K772" si="1434">IFERROR(G709/I709,"-")</f>
        <v>29455.139775668678</v>
      </c>
      <c r="L709" s="17"/>
      <c r="N709" s="240"/>
      <c r="O709" s="240"/>
      <c r="P709" s="238"/>
      <c r="Q709" s="112" t="s">
        <v>69</v>
      </c>
      <c r="R709" s="61" t="s">
        <v>70</v>
      </c>
      <c r="S709" s="67">
        <v>60295783</v>
      </c>
      <c r="T709" s="12">
        <v>7.3185196556499341E-2</v>
      </c>
      <c r="U709" s="44">
        <v>2110</v>
      </c>
      <c r="V709" s="12">
        <v>0.38307915758896149</v>
      </c>
      <c r="W709" s="44">
        <v>28576.200473933648</v>
      </c>
      <c r="X709" s="17"/>
    </row>
    <row r="710" spans="2:24" ht="13.5" customHeight="1">
      <c r="B710" s="240"/>
      <c r="C710" s="240"/>
      <c r="D710" s="238"/>
      <c r="E710" s="113" t="s">
        <v>71</v>
      </c>
      <c r="F710" s="79" t="s">
        <v>72</v>
      </c>
      <c r="G710" s="168">
        <v>132475912</v>
      </c>
      <c r="H710" s="169">
        <f t="shared" ref="H710" si="1435">IFERROR(G710/G718,"-")</f>
        <v>0.15823707054335148</v>
      </c>
      <c r="I710" s="170">
        <v>3538</v>
      </c>
      <c r="J710" s="10">
        <f t="shared" ref="J710" si="1436">IFERROR(I710/D708,"-")</f>
        <v>0.60978972768011031</v>
      </c>
      <c r="K710" s="46">
        <f t="shared" si="1434"/>
        <v>37443.728660260036</v>
      </c>
      <c r="L710" s="17"/>
      <c r="N710" s="240"/>
      <c r="O710" s="240"/>
      <c r="P710" s="238"/>
      <c r="Q710" s="112" t="s">
        <v>71</v>
      </c>
      <c r="R710" s="61" t="s">
        <v>72</v>
      </c>
      <c r="S710" s="67">
        <v>102565871</v>
      </c>
      <c r="T710" s="12">
        <v>0.12449135006876941</v>
      </c>
      <c r="U710" s="44">
        <v>3345</v>
      </c>
      <c r="V710" s="12">
        <v>0.60729847494553379</v>
      </c>
      <c r="W710" s="44">
        <v>30662.442750373692</v>
      </c>
      <c r="X710" s="17"/>
    </row>
    <row r="711" spans="2:24" ht="13.5" customHeight="1">
      <c r="B711" s="240"/>
      <c r="C711" s="240"/>
      <c r="D711" s="238"/>
      <c r="E711" s="113" t="s">
        <v>73</v>
      </c>
      <c r="F711" s="79" t="s">
        <v>74</v>
      </c>
      <c r="G711" s="168">
        <v>60595096</v>
      </c>
      <c r="H711" s="169">
        <f t="shared" ref="H711" si="1437">IFERROR(G711/G718,"-")</f>
        <v>7.2378369286736119E-2</v>
      </c>
      <c r="I711" s="170">
        <v>1239</v>
      </c>
      <c r="J711" s="10">
        <f t="shared" ref="J711" si="1438">IFERROR(I711/D708,"-")</f>
        <v>0.21354705274043434</v>
      </c>
      <c r="K711" s="46">
        <f t="shared" si="1434"/>
        <v>48906.453591606136</v>
      </c>
      <c r="L711" s="17"/>
      <c r="N711" s="240"/>
      <c r="O711" s="240"/>
      <c r="P711" s="238"/>
      <c r="Q711" s="112" t="s">
        <v>73</v>
      </c>
      <c r="R711" s="61" t="s">
        <v>74</v>
      </c>
      <c r="S711" s="67">
        <v>71174919</v>
      </c>
      <c r="T711" s="12">
        <v>8.6389962576784496E-2</v>
      </c>
      <c r="U711" s="44">
        <v>1200</v>
      </c>
      <c r="V711" s="12">
        <v>0.2178649237472767</v>
      </c>
      <c r="W711" s="44">
        <v>59312.432500000003</v>
      </c>
      <c r="X711" s="17"/>
    </row>
    <row r="712" spans="2:24" ht="13.5" customHeight="1">
      <c r="B712" s="240"/>
      <c r="C712" s="240"/>
      <c r="D712" s="238"/>
      <c r="E712" s="113" t="s">
        <v>75</v>
      </c>
      <c r="F712" s="79" t="s">
        <v>76</v>
      </c>
      <c r="G712" s="168">
        <v>21468816</v>
      </c>
      <c r="H712" s="169">
        <f t="shared" ref="H712" si="1439">IFERROR(G712/G718,"-")</f>
        <v>2.564362456983299E-2</v>
      </c>
      <c r="I712" s="170">
        <v>26</v>
      </c>
      <c r="J712" s="10">
        <f t="shared" ref="J712" si="1440">IFERROR(I712/D708,"-")</f>
        <v>4.4812133746983795E-3</v>
      </c>
      <c r="K712" s="46">
        <f t="shared" si="1434"/>
        <v>825723.69230769225</v>
      </c>
      <c r="L712" s="17"/>
      <c r="N712" s="240"/>
      <c r="O712" s="240"/>
      <c r="P712" s="238"/>
      <c r="Q712" s="112" t="s">
        <v>75</v>
      </c>
      <c r="R712" s="61" t="s">
        <v>76</v>
      </c>
      <c r="S712" s="67">
        <v>14728183</v>
      </c>
      <c r="T712" s="12">
        <v>1.7876622777667422E-2</v>
      </c>
      <c r="U712" s="44">
        <v>26</v>
      </c>
      <c r="V712" s="12">
        <v>4.720406681190995E-3</v>
      </c>
      <c r="W712" s="44">
        <v>566468.57692307688</v>
      </c>
      <c r="X712" s="17"/>
    </row>
    <row r="713" spans="2:24" ht="13.5" customHeight="1">
      <c r="B713" s="240"/>
      <c r="C713" s="240"/>
      <c r="D713" s="238"/>
      <c r="E713" s="113" t="s">
        <v>77</v>
      </c>
      <c r="F713" s="79" t="s">
        <v>78</v>
      </c>
      <c r="G713" s="168">
        <v>59205795</v>
      </c>
      <c r="H713" s="169">
        <f t="shared" ref="H713" si="1441">IFERROR(G713/G718,"-")</f>
        <v>7.071890593959608E-2</v>
      </c>
      <c r="I713" s="170">
        <v>231</v>
      </c>
      <c r="J713" s="10">
        <f t="shared" ref="J713" si="1442">IFERROR(I713/D708,"-")</f>
        <v>3.9813857290589449E-2</v>
      </c>
      <c r="K713" s="46">
        <f t="shared" si="1434"/>
        <v>256302.14285714287</v>
      </c>
      <c r="L713" s="17"/>
      <c r="N713" s="240"/>
      <c r="O713" s="240"/>
      <c r="P713" s="238"/>
      <c r="Q713" s="112" t="s">
        <v>77</v>
      </c>
      <c r="R713" s="61" t="s">
        <v>78</v>
      </c>
      <c r="S713" s="67">
        <v>58392854</v>
      </c>
      <c r="T713" s="12">
        <v>7.0875478928351734E-2</v>
      </c>
      <c r="U713" s="44">
        <v>231</v>
      </c>
      <c r="V713" s="12">
        <v>4.1938997821350764E-2</v>
      </c>
      <c r="W713" s="44">
        <v>252782.91774891774</v>
      </c>
      <c r="X713" s="17"/>
    </row>
    <row r="714" spans="2:24" ht="13.5" customHeight="1">
      <c r="B714" s="240"/>
      <c r="C714" s="240"/>
      <c r="D714" s="238"/>
      <c r="E714" s="113" t="s">
        <v>79</v>
      </c>
      <c r="F714" s="79" t="s">
        <v>80</v>
      </c>
      <c r="G714" s="168">
        <v>136275978</v>
      </c>
      <c r="H714" s="169">
        <f t="shared" ref="H714" si="1443">IFERROR(G714/G718,"-")</f>
        <v>0.16277609429969592</v>
      </c>
      <c r="I714" s="170">
        <v>946</v>
      </c>
      <c r="J714" s="10">
        <f t="shared" ref="J714" si="1444">IFERROR(I714/D708,"-")</f>
        <v>0.16304722509479491</v>
      </c>
      <c r="K714" s="46">
        <f t="shared" si="1434"/>
        <v>144054.94503171247</v>
      </c>
      <c r="L714" s="17"/>
      <c r="N714" s="240"/>
      <c r="O714" s="240"/>
      <c r="P714" s="238"/>
      <c r="Q714" s="112" t="s">
        <v>79</v>
      </c>
      <c r="R714" s="61" t="s">
        <v>80</v>
      </c>
      <c r="S714" s="67">
        <v>168652899</v>
      </c>
      <c r="T714" s="12">
        <v>0.20470578453452426</v>
      </c>
      <c r="U714" s="44">
        <v>858</v>
      </c>
      <c r="V714" s="12">
        <v>0.15577342047930284</v>
      </c>
      <c r="W714" s="44">
        <v>196565.15034965036</v>
      </c>
      <c r="X714" s="17"/>
    </row>
    <row r="715" spans="2:24" ht="13.5" customHeight="1">
      <c r="B715" s="240"/>
      <c r="C715" s="240"/>
      <c r="D715" s="238"/>
      <c r="E715" s="113" t="s">
        <v>81</v>
      </c>
      <c r="F715" s="79" t="s">
        <v>82</v>
      </c>
      <c r="G715" s="168">
        <v>78316</v>
      </c>
      <c r="H715" s="169">
        <f t="shared" ref="H715" si="1445">IFERROR(G715/G718,"-")</f>
        <v>9.354526592482048E-5</v>
      </c>
      <c r="I715" s="170">
        <v>13</v>
      </c>
      <c r="J715" s="10">
        <f t="shared" ref="J715" si="1446">IFERROR(I715/D708,"-")</f>
        <v>2.2406066873491897E-3</v>
      </c>
      <c r="K715" s="46">
        <f t="shared" si="1434"/>
        <v>6024.3076923076924</v>
      </c>
      <c r="L715" s="17"/>
      <c r="N715" s="240"/>
      <c r="O715" s="240"/>
      <c r="P715" s="238"/>
      <c r="Q715" s="112" t="s">
        <v>81</v>
      </c>
      <c r="R715" s="61" t="s">
        <v>82</v>
      </c>
      <c r="S715" s="67">
        <v>44915</v>
      </c>
      <c r="T715" s="12">
        <v>5.4516467649738749E-5</v>
      </c>
      <c r="U715" s="44">
        <v>11</v>
      </c>
      <c r="V715" s="12">
        <v>1.9970951343500363E-3</v>
      </c>
      <c r="W715" s="44">
        <v>4083.181818181818</v>
      </c>
      <c r="X715" s="17"/>
    </row>
    <row r="716" spans="2:24" ht="13.5" customHeight="1">
      <c r="B716" s="240"/>
      <c r="C716" s="240"/>
      <c r="D716" s="238"/>
      <c r="E716" s="113" t="s">
        <v>83</v>
      </c>
      <c r="F716" s="79" t="s">
        <v>84</v>
      </c>
      <c r="G716" s="168">
        <v>15414268</v>
      </c>
      <c r="H716" s="169">
        <f t="shared" ref="H716" si="1447">IFERROR(G716/G718,"-")</f>
        <v>1.8411714069876534E-2</v>
      </c>
      <c r="I716" s="170">
        <v>336</v>
      </c>
      <c r="J716" s="10">
        <f t="shared" ref="J716" si="1448">IFERROR(I716/D708,"-")</f>
        <v>5.7911065149948295E-2</v>
      </c>
      <c r="K716" s="46">
        <f t="shared" si="1434"/>
        <v>45875.797619047618</v>
      </c>
      <c r="L716" s="17"/>
      <c r="N716" s="240"/>
      <c r="O716" s="240"/>
      <c r="P716" s="238"/>
      <c r="Q716" s="112" t="s">
        <v>83</v>
      </c>
      <c r="R716" s="61" t="s">
        <v>84</v>
      </c>
      <c r="S716" s="67">
        <v>16615003</v>
      </c>
      <c r="T716" s="12">
        <v>2.0166787789153116E-2</v>
      </c>
      <c r="U716" s="44">
        <v>343</v>
      </c>
      <c r="V716" s="12">
        <v>6.2273057371096584E-2</v>
      </c>
      <c r="W716" s="44">
        <v>48440.241982507287</v>
      </c>
      <c r="X716" s="17"/>
    </row>
    <row r="717" spans="2:24" ht="13.5" customHeight="1">
      <c r="B717" s="240"/>
      <c r="C717" s="240"/>
      <c r="D717" s="238"/>
      <c r="E717" s="114" t="s">
        <v>85</v>
      </c>
      <c r="F717" s="80" t="s">
        <v>86</v>
      </c>
      <c r="G717" s="171">
        <v>205433884</v>
      </c>
      <c r="H717" s="172">
        <f t="shared" ref="H717" si="1449">IFERROR(G717/G718,"-")</f>
        <v>0.24538239068324125</v>
      </c>
      <c r="I717" s="173">
        <v>415</v>
      </c>
      <c r="J717" s="11">
        <f t="shared" ref="J717" si="1450">IFERROR(I717/D708,"-")</f>
        <v>7.1527059634608758E-2</v>
      </c>
      <c r="K717" s="47">
        <f t="shared" si="1434"/>
        <v>495021.40722891566</v>
      </c>
      <c r="L717" s="17"/>
      <c r="N717" s="240"/>
      <c r="O717" s="240"/>
      <c r="P717" s="238"/>
      <c r="Q717" s="112" t="s">
        <v>85</v>
      </c>
      <c r="R717" s="61" t="s">
        <v>86</v>
      </c>
      <c r="S717" s="67">
        <v>203273896</v>
      </c>
      <c r="T717" s="12">
        <v>0.24672770289035642</v>
      </c>
      <c r="U717" s="44">
        <v>382</v>
      </c>
      <c r="V717" s="12">
        <v>6.9353667392883081E-2</v>
      </c>
      <c r="W717" s="44">
        <v>532130.61780104716</v>
      </c>
      <c r="X717" s="17"/>
    </row>
    <row r="718" spans="2:24" ht="13.5" customHeight="1">
      <c r="B718" s="201"/>
      <c r="C718" s="201"/>
      <c r="D718" s="239"/>
      <c r="E718" s="115" t="s">
        <v>115</v>
      </c>
      <c r="F718" s="116"/>
      <c r="G718" s="174">
        <f>SUM(G708:G717)</f>
        <v>837198967</v>
      </c>
      <c r="H718" s="175" t="s">
        <v>131</v>
      </c>
      <c r="I718" s="176">
        <v>4608</v>
      </c>
      <c r="J718" s="12">
        <f t="shared" ref="J718" si="1451">IFERROR(I718/D708,"-")</f>
        <v>0.79420889348500512</v>
      </c>
      <c r="K718" s="48">
        <f t="shared" si="1434"/>
        <v>181683.80360243056</v>
      </c>
      <c r="L718" s="17"/>
      <c r="N718" s="201"/>
      <c r="O718" s="201"/>
      <c r="P718" s="239"/>
      <c r="Q718" s="117" t="s">
        <v>115</v>
      </c>
      <c r="R718" s="117"/>
      <c r="S718" s="67">
        <v>823879498</v>
      </c>
      <c r="T718" s="12" t="s">
        <v>131</v>
      </c>
      <c r="U718" s="44">
        <v>4402</v>
      </c>
      <c r="V718" s="12">
        <v>0.79920116194626001</v>
      </c>
      <c r="W718" s="44">
        <v>187160.2676056338</v>
      </c>
      <c r="X718" s="17"/>
    </row>
    <row r="719" spans="2:24" ht="13.5" customHeight="1">
      <c r="B719" s="200">
        <v>66</v>
      </c>
      <c r="C719" s="200" t="s">
        <v>5</v>
      </c>
      <c r="D719" s="237">
        <f>VLOOKUP(C719,市区町村別_生活習慣病の状況!$C$5:$D$78,2,FALSE)</f>
        <v>5981</v>
      </c>
      <c r="E719" s="111" t="s">
        <v>67</v>
      </c>
      <c r="F719" s="77" t="s">
        <v>68</v>
      </c>
      <c r="G719" s="165">
        <v>160769618</v>
      </c>
      <c r="H719" s="166">
        <f t="shared" ref="H719" si="1452">IFERROR(G719/G729,"-")</f>
        <v>0.18314640866577001</v>
      </c>
      <c r="I719" s="167">
        <v>2812</v>
      </c>
      <c r="J719" s="9">
        <f t="shared" ref="J719" si="1453">IFERROR(I719/D719,"-")</f>
        <v>0.47015549239257648</v>
      </c>
      <c r="K719" s="45">
        <f t="shared" si="1434"/>
        <v>57172.694879089613</v>
      </c>
      <c r="L719" s="17"/>
      <c r="N719" s="200">
        <v>66</v>
      </c>
      <c r="O719" s="200" t="s">
        <v>5</v>
      </c>
      <c r="P719" s="237">
        <v>5670</v>
      </c>
      <c r="Q719" s="112" t="s">
        <v>67</v>
      </c>
      <c r="R719" s="61" t="s">
        <v>68</v>
      </c>
      <c r="S719" s="67">
        <v>144861491</v>
      </c>
      <c r="T719" s="12">
        <v>0.19122854819209606</v>
      </c>
      <c r="U719" s="44">
        <v>2518</v>
      </c>
      <c r="V719" s="12">
        <v>0.44409171075837744</v>
      </c>
      <c r="W719" s="44">
        <v>57530.37768069897</v>
      </c>
      <c r="X719" s="17"/>
    </row>
    <row r="720" spans="2:24" ht="13.5" customHeight="1">
      <c r="B720" s="240"/>
      <c r="C720" s="240"/>
      <c r="D720" s="238"/>
      <c r="E720" s="113" t="s">
        <v>69</v>
      </c>
      <c r="F720" s="78" t="s">
        <v>70</v>
      </c>
      <c r="G720" s="168">
        <v>80865555</v>
      </c>
      <c r="H720" s="169">
        <f t="shared" ref="H720" si="1454">IFERROR(G720/G729,"-")</f>
        <v>9.2120863178354384E-2</v>
      </c>
      <c r="I720" s="170">
        <v>2510</v>
      </c>
      <c r="J720" s="10">
        <f t="shared" ref="J720" si="1455">IFERROR(I720/D719,"-")</f>
        <v>0.419662263835479</v>
      </c>
      <c r="K720" s="46">
        <f t="shared" si="1434"/>
        <v>32217.352589641436</v>
      </c>
      <c r="L720" s="17"/>
      <c r="N720" s="240"/>
      <c r="O720" s="240"/>
      <c r="P720" s="238"/>
      <c r="Q720" s="112" t="s">
        <v>69</v>
      </c>
      <c r="R720" s="61" t="s">
        <v>70</v>
      </c>
      <c r="S720" s="67">
        <v>70059581</v>
      </c>
      <c r="T720" s="12">
        <v>9.2484150681401978E-2</v>
      </c>
      <c r="U720" s="44">
        <v>2230</v>
      </c>
      <c r="V720" s="12">
        <v>0.39329805996472661</v>
      </c>
      <c r="W720" s="44">
        <v>31416.852466367713</v>
      </c>
      <c r="X720" s="17"/>
    </row>
    <row r="721" spans="2:24" ht="13.5" customHeight="1">
      <c r="B721" s="240"/>
      <c r="C721" s="240"/>
      <c r="D721" s="238"/>
      <c r="E721" s="113" t="s">
        <v>71</v>
      </c>
      <c r="F721" s="79" t="s">
        <v>72</v>
      </c>
      <c r="G721" s="168">
        <v>141115981</v>
      </c>
      <c r="H721" s="169">
        <f t="shared" ref="H721" si="1456">IFERROR(G721/G729,"-")</f>
        <v>0.16075727147337648</v>
      </c>
      <c r="I721" s="170">
        <v>3624</v>
      </c>
      <c r="J721" s="10">
        <f t="shared" ref="J721" si="1457">IFERROR(I721/D719,"-")</f>
        <v>0.60591874268516965</v>
      </c>
      <c r="K721" s="46">
        <f t="shared" si="1434"/>
        <v>38939.288355408389</v>
      </c>
      <c r="L721" s="17"/>
      <c r="N721" s="240"/>
      <c r="O721" s="240"/>
      <c r="P721" s="238"/>
      <c r="Q721" s="112" t="s">
        <v>71</v>
      </c>
      <c r="R721" s="61" t="s">
        <v>72</v>
      </c>
      <c r="S721" s="67">
        <v>111141877</v>
      </c>
      <c r="T721" s="12">
        <v>0.14671600875663024</v>
      </c>
      <c r="U721" s="44">
        <v>3434</v>
      </c>
      <c r="V721" s="12">
        <v>0.60564373897707235</v>
      </c>
      <c r="W721" s="44">
        <v>32365.135993011067</v>
      </c>
      <c r="X721" s="17"/>
    </row>
    <row r="722" spans="2:24" ht="13.5" customHeight="1">
      <c r="B722" s="240"/>
      <c r="C722" s="240"/>
      <c r="D722" s="238"/>
      <c r="E722" s="113" t="s">
        <v>73</v>
      </c>
      <c r="F722" s="79" t="s">
        <v>74</v>
      </c>
      <c r="G722" s="168">
        <v>92851725</v>
      </c>
      <c r="H722" s="169">
        <f t="shared" ref="H722" si="1458">IFERROR(G722/G729,"-")</f>
        <v>0.10577533357186737</v>
      </c>
      <c r="I722" s="170">
        <v>1263</v>
      </c>
      <c r="J722" s="10">
        <f t="shared" ref="J722" si="1459">IFERROR(I722/D719,"-")</f>
        <v>0.21116870088613945</v>
      </c>
      <c r="K722" s="46">
        <f t="shared" si="1434"/>
        <v>73516.80522565321</v>
      </c>
      <c r="L722" s="17"/>
      <c r="N722" s="240"/>
      <c r="O722" s="240"/>
      <c r="P722" s="238"/>
      <c r="Q722" s="112" t="s">
        <v>73</v>
      </c>
      <c r="R722" s="61" t="s">
        <v>74</v>
      </c>
      <c r="S722" s="67">
        <v>83405230</v>
      </c>
      <c r="T722" s="12">
        <v>0.11010145577286551</v>
      </c>
      <c r="U722" s="44">
        <v>1197</v>
      </c>
      <c r="V722" s="12">
        <v>0.21111111111111111</v>
      </c>
      <c r="W722" s="44">
        <v>69678.554720133674</v>
      </c>
      <c r="X722" s="17"/>
    </row>
    <row r="723" spans="2:24" ht="13.5" customHeight="1">
      <c r="B723" s="240"/>
      <c r="C723" s="240"/>
      <c r="D723" s="238"/>
      <c r="E723" s="113" t="s">
        <v>75</v>
      </c>
      <c r="F723" s="79" t="s">
        <v>76</v>
      </c>
      <c r="G723" s="168">
        <v>15736135</v>
      </c>
      <c r="H723" s="169">
        <f t="shared" ref="H723" si="1460">IFERROR(G723/G729,"-")</f>
        <v>1.7926375937086115E-2</v>
      </c>
      <c r="I723" s="170">
        <v>20</v>
      </c>
      <c r="J723" s="10">
        <f t="shared" ref="J723" si="1461">IFERROR(I723/D719,"-")</f>
        <v>3.3439224209998327E-3</v>
      </c>
      <c r="K723" s="46">
        <f t="shared" si="1434"/>
        <v>786806.75</v>
      </c>
      <c r="L723" s="17"/>
      <c r="N723" s="240"/>
      <c r="O723" s="240"/>
      <c r="P723" s="238"/>
      <c r="Q723" s="112" t="s">
        <v>75</v>
      </c>
      <c r="R723" s="61" t="s">
        <v>76</v>
      </c>
      <c r="S723" s="67">
        <v>7193413</v>
      </c>
      <c r="T723" s="12">
        <v>9.4958702622779858E-3</v>
      </c>
      <c r="U723" s="44">
        <v>17</v>
      </c>
      <c r="V723" s="12">
        <v>2.998236331569665E-3</v>
      </c>
      <c r="W723" s="44">
        <v>423141.9411764706</v>
      </c>
      <c r="X723" s="17"/>
    </row>
    <row r="724" spans="2:24" ht="13.5" customHeight="1">
      <c r="B724" s="240"/>
      <c r="C724" s="240"/>
      <c r="D724" s="238"/>
      <c r="E724" s="113" t="s">
        <v>77</v>
      </c>
      <c r="F724" s="79" t="s">
        <v>78</v>
      </c>
      <c r="G724" s="168">
        <v>45114869</v>
      </c>
      <c r="H724" s="169">
        <f t="shared" ref="H724" si="1462">IFERROR(G724/G729,"-")</f>
        <v>5.1394202073532812E-2</v>
      </c>
      <c r="I724" s="170">
        <v>167</v>
      </c>
      <c r="J724" s="10">
        <f t="shared" ref="J724" si="1463">IFERROR(I724/D719,"-")</f>
        <v>2.7921752215348605E-2</v>
      </c>
      <c r="K724" s="46">
        <f t="shared" si="1434"/>
        <v>270148.91616766469</v>
      </c>
      <c r="L724" s="17"/>
      <c r="N724" s="240"/>
      <c r="O724" s="240"/>
      <c r="P724" s="238"/>
      <c r="Q724" s="112" t="s">
        <v>77</v>
      </c>
      <c r="R724" s="61" t="s">
        <v>78</v>
      </c>
      <c r="S724" s="67">
        <v>53420520</v>
      </c>
      <c r="T724" s="12">
        <v>7.0519283025098994E-2</v>
      </c>
      <c r="U724" s="44">
        <v>141</v>
      </c>
      <c r="V724" s="12">
        <v>2.4867724867724868E-2</v>
      </c>
      <c r="W724" s="44">
        <v>378868.93617021275</v>
      </c>
      <c r="X724" s="17"/>
    </row>
    <row r="725" spans="2:24" ht="13.5" customHeight="1">
      <c r="B725" s="240"/>
      <c r="C725" s="240"/>
      <c r="D725" s="238"/>
      <c r="E725" s="113" t="s">
        <v>79</v>
      </c>
      <c r="F725" s="79" t="s">
        <v>80</v>
      </c>
      <c r="G725" s="168">
        <v>145298493</v>
      </c>
      <c r="H725" s="169">
        <f t="shared" ref="H725" si="1464">IFERROR(G725/G729,"-")</f>
        <v>0.16552192826320283</v>
      </c>
      <c r="I725" s="170">
        <v>862</v>
      </c>
      <c r="J725" s="10">
        <f t="shared" ref="J725" si="1465">IFERROR(I725/D719,"-")</f>
        <v>0.14412305634509279</v>
      </c>
      <c r="K725" s="46">
        <f t="shared" si="1434"/>
        <v>168559.73665893273</v>
      </c>
      <c r="L725" s="17"/>
      <c r="N725" s="240"/>
      <c r="O725" s="240"/>
      <c r="P725" s="238"/>
      <c r="Q725" s="112" t="s">
        <v>79</v>
      </c>
      <c r="R725" s="61" t="s">
        <v>80</v>
      </c>
      <c r="S725" s="67">
        <v>126957935</v>
      </c>
      <c r="T725" s="12">
        <v>0.16759444779921875</v>
      </c>
      <c r="U725" s="44">
        <v>824</v>
      </c>
      <c r="V725" s="12">
        <v>0.14532627865961198</v>
      </c>
      <c r="W725" s="44">
        <v>154075.16383495147</v>
      </c>
      <c r="X725" s="17"/>
    </row>
    <row r="726" spans="2:24" ht="13.5" customHeight="1">
      <c r="B726" s="240"/>
      <c r="C726" s="240"/>
      <c r="D726" s="238"/>
      <c r="E726" s="113" t="s">
        <v>81</v>
      </c>
      <c r="F726" s="79" t="s">
        <v>82</v>
      </c>
      <c r="G726" s="168">
        <v>236409</v>
      </c>
      <c r="H726" s="169">
        <f t="shared" ref="H726" si="1466">IFERROR(G726/G729,"-")</f>
        <v>2.6931369163460986E-4</v>
      </c>
      <c r="I726" s="170">
        <v>27</v>
      </c>
      <c r="J726" s="10">
        <f t="shared" ref="J726" si="1467">IFERROR(I726/D719,"-")</f>
        <v>4.5142952683497745E-3</v>
      </c>
      <c r="K726" s="46">
        <f t="shared" si="1434"/>
        <v>8755.8888888888887</v>
      </c>
      <c r="L726" s="17"/>
      <c r="N726" s="240"/>
      <c r="O726" s="240"/>
      <c r="P726" s="238"/>
      <c r="Q726" s="112" t="s">
        <v>81</v>
      </c>
      <c r="R726" s="61" t="s">
        <v>82</v>
      </c>
      <c r="S726" s="67">
        <v>69431</v>
      </c>
      <c r="T726" s="12">
        <v>9.1654374381148817E-5</v>
      </c>
      <c r="U726" s="44">
        <v>11</v>
      </c>
      <c r="V726" s="12">
        <v>1.9400352733686067E-3</v>
      </c>
      <c r="W726" s="44">
        <v>6311.909090909091</v>
      </c>
      <c r="X726" s="17"/>
    </row>
    <row r="727" spans="2:24" ht="13.5" customHeight="1">
      <c r="B727" s="240"/>
      <c r="C727" s="240"/>
      <c r="D727" s="238"/>
      <c r="E727" s="113" t="s">
        <v>83</v>
      </c>
      <c r="F727" s="79" t="s">
        <v>84</v>
      </c>
      <c r="G727" s="168">
        <v>17463495</v>
      </c>
      <c r="H727" s="169">
        <f t="shared" ref="H727" si="1468">IFERROR(G727/G729,"-")</f>
        <v>1.9894159305663281E-2</v>
      </c>
      <c r="I727" s="170">
        <v>623</v>
      </c>
      <c r="J727" s="10">
        <f t="shared" ref="J727" si="1469">IFERROR(I727/D719,"-")</f>
        <v>0.10416318341414479</v>
      </c>
      <c r="K727" s="46">
        <f t="shared" si="1434"/>
        <v>28031.292134831459</v>
      </c>
      <c r="L727" s="17"/>
      <c r="N727" s="240"/>
      <c r="O727" s="240"/>
      <c r="P727" s="238"/>
      <c r="Q727" s="112" t="s">
        <v>83</v>
      </c>
      <c r="R727" s="61" t="s">
        <v>84</v>
      </c>
      <c r="S727" s="67">
        <v>17134374</v>
      </c>
      <c r="T727" s="12">
        <v>2.2618719727248958E-2</v>
      </c>
      <c r="U727" s="44">
        <v>581</v>
      </c>
      <c r="V727" s="12">
        <v>0.10246913580246914</v>
      </c>
      <c r="W727" s="44">
        <v>29491.177280550775</v>
      </c>
      <c r="X727" s="17"/>
    </row>
    <row r="728" spans="2:24" ht="13.5" customHeight="1">
      <c r="B728" s="240"/>
      <c r="C728" s="240"/>
      <c r="D728" s="238"/>
      <c r="E728" s="114" t="s">
        <v>85</v>
      </c>
      <c r="F728" s="80" t="s">
        <v>86</v>
      </c>
      <c r="G728" s="171">
        <v>178367925</v>
      </c>
      <c r="H728" s="172">
        <f t="shared" ref="H728" si="1470">IFERROR(G728/G729,"-")</f>
        <v>0.20319414383951209</v>
      </c>
      <c r="I728" s="173">
        <v>578</v>
      </c>
      <c r="J728" s="11">
        <f t="shared" ref="J728" si="1471">IFERROR(I728/D719,"-")</f>
        <v>9.663935796689517E-2</v>
      </c>
      <c r="K728" s="47">
        <f t="shared" si="1434"/>
        <v>308595.02595155709</v>
      </c>
      <c r="L728" s="17"/>
      <c r="N728" s="240"/>
      <c r="O728" s="240"/>
      <c r="P728" s="238"/>
      <c r="Q728" s="112" t="s">
        <v>85</v>
      </c>
      <c r="R728" s="61" t="s">
        <v>86</v>
      </c>
      <c r="S728" s="67">
        <v>143286822</v>
      </c>
      <c r="T728" s="12">
        <v>0.1891498614087804</v>
      </c>
      <c r="U728" s="44">
        <v>481</v>
      </c>
      <c r="V728" s="12">
        <v>8.4832451499118167E-2</v>
      </c>
      <c r="W728" s="44">
        <v>297893.60083160084</v>
      </c>
      <c r="X728" s="17"/>
    </row>
    <row r="729" spans="2:24" ht="13.5" customHeight="1">
      <c r="B729" s="201"/>
      <c r="C729" s="201"/>
      <c r="D729" s="239"/>
      <c r="E729" s="115" t="s">
        <v>115</v>
      </c>
      <c r="F729" s="116"/>
      <c r="G729" s="174">
        <f>SUM(G719:G728)</f>
        <v>877820205</v>
      </c>
      <c r="H729" s="175" t="s">
        <v>131</v>
      </c>
      <c r="I729" s="176">
        <v>4777</v>
      </c>
      <c r="J729" s="12">
        <f t="shared" ref="J729" si="1472">IFERROR(I729/D719,"-")</f>
        <v>0.79869587025581001</v>
      </c>
      <c r="K729" s="48">
        <f t="shared" si="1434"/>
        <v>183759.72472262927</v>
      </c>
      <c r="L729" s="17"/>
      <c r="N729" s="201"/>
      <c r="O729" s="201"/>
      <c r="P729" s="239"/>
      <c r="Q729" s="117" t="s">
        <v>115</v>
      </c>
      <c r="R729" s="117"/>
      <c r="S729" s="67">
        <v>757530674</v>
      </c>
      <c r="T729" s="12" t="s">
        <v>131</v>
      </c>
      <c r="U729" s="44">
        <v>4479</v>
      </c>
      <c r="V729" s="12">
        <v>0.78994708994708995</v>
      </c>
      <c r="W729" s="44">
        <v>169129.42040634071</v>
      </c>
      <c r="X729" s="17"/>
    </row>
    <row r="730" spans="2:24" ht="13.5" customHeight="1">
      <c r="B730" s="200">
        <v>67</v>
      </c>
      <c r="C730" s="200" t="s">
        <v>6</v>
      </c>
      <c r="D730" s="237">
        <f>VLOOKUP(C730,市区町村別_生活習慣病の状況!$C$5:$D$78,2,FALSE)</f>
        <v>2538</v>
      </c>
      <c r="E730" s="111" t="s">
        <v>67</v>
      </c>
      <c r="F730" s="77" t="s">
        <v>68</v>
      </c>
      <c r="G730" s="165">
        <v>76940618</v>
      </c>
      <c r="H730" s="166">
        <f t="shared" ref="H730" si="1473">IFERROR(G730/G740,"-")</f>
        <v>0.15529519314293952</v>
      </c>
      <c r="I730" s="167">
        <v>1312</v>
      </c>
      <c r="J730" s="9">
        <f t="shared" ref="J730" si="1474">IFERROR(I730/D730,"-")</f>
        <v>0.51694247438928287</v>
      </c>
      <c r="K730" s="45">
        <f t="shared" si="1434"/>
        <v>58643.763719512193</v>
      </c>
      <c r="L730" s="17"/>
      <c r="N730" s="200">
        <v>67</v>
      </c>
      <c r="O730" s="200" t="s">
        <v>6</v>
      </c>
      <c r="P730" s="237">
        <v>2435</v>
      </c>
      <c r="Q730" s="112" t="s">
        <v>67</v>
      </c>
      <c r="R730" s="61" t="s">
        <v>68</v>
      </c>
      <c r="S730" s="67">
        <v>72444897</v>
      </c>
      <c r="T730" s="12">
        <v>0.17631021044532971</v>
      </c>
      <c r="U730" s="44">
        <v>1234</v>
      </c>
      <c r="V730" s="12">
        <v>0.506776180698152</v>
      </c>
      <c r="W730" s="44">
        <v>58707.371961102108</v>
      </c>
      <c r="X730" s="17"/>
    </row>
    <row r="731" spans="2:24" ht="13.5" customHeight="1">
      <c r="B731" s="240"/>
      <c r="C731" s="240"/>
      <c r="D731" s="238"/>
      <c r="E731" s="113" t="s">
        <v>69</v>
      </c>
      <c r="F731" s="78" t="s">
        <v>70</v>
      </c>
      <c r="G731" s="168">
        <v>26731366</v>
      </c>
      <c r="H731" s="169">
        <f t="shared" ref="H731" si="1475">IFERROR(G731/G740,"-")</f>
        <v>5.3953981055163948E-2</v>
      </c>
      <c r="I731" s="170">
        <v>1063</v>
      </c>
      <c r="J731" s="10">
        <f t="shared" ref="J731" si="1476">IFERROR(I731/D730,"-")</f>
        <v>0.41883372734436564</v>
      </c>
      <c r="K731" s="46">
        <f t="shared" si="1434"/>
        <v>25147.098777046096</v>
      </c>
      <c r="L731" s="17"/>
      <c r="N731" s="240"/>
      <c r="O731" s="240"/>
      <c r="P731" s="238"/>
      <c r="Q731" s="112" t="s">
        <v>69</v>
      </c>
      <c r="R731" s="61" t="s">
        <v>70</v>
      </c>
      <c r="S731" s="67">
        <v>21611619</v>
      </c>
      <c r="T731" s="12">
        <v>5.2596514754576655E-2</v>
      </c>
      <c r="U731" s="44">
        <v>913</v>
      </c>
      <c r="V731" s="12">
        <v>0.37494866529774129</v>
      </c>
      <c r="W731" s="44">
        <v>23670.995618838992</v>
      </c>
      <c r="X731" s="17"/>
    </row>
    <row r="732" spans="2:24" ht="13.5" customHeight="1">
      <c r="B732" s="240"/>
      <c r="C732" s="240"/>
      <c r="D732" s="238"/>
      <c r="E732" s="113" t="s">
        <v>71</v>
      </c>
      <c r="F732" s="79" t="s">
        <v>72</v>
      </c>
      <c r="G732" s="168">
        <v>53134645</v>
      </c>
      <c r="H732" s="169">
        <f t="shared" ref="H732" si="1477">IFERROR(G732/G740,"-")</f>
        <v>0.10724575877277884</v>
      </c>
      <c r="I732" s="170">
        <v>1550</v>
      </c>
      <c r="J732" s="10">
        <f t="shared" ref="J732" si="1478">IFERROR(I732/D730,"-")</f>
        <v>0.6107171000788022</v>
      </c>
      <c r="K732" s="46">
        <f t="shared" si="1434"/>
        <v>34280.416129032259</v>
      </c>
      <c r="L732" s="17"/>
      <c r="N732" s="240"/>
      <c r="O732" s="240"/>
      <c r="P732" s="238"/>
      <c r="Q732" s="112" t="s">
        <v>71</v>
      </c>
      <c r="R732" s="61" t="s">
        <v>72</v>
      </c>
      <c r="S732" s="67">
        <v>38656924</v>
      </c>
      <c r="T732" s="12">
        <v>9.4079924022931749E-2</v>
      </c>
      <c r="U732" s="44">
        <v>1472</v>
      </c>
      <c r="V732" s="12">
        <v>0.60451745379876798</v>
      </c>
      <c r="W732" s="44">
        <v>26261.497282608696</v>
      </c>
      <c r="X732" s="17"/>
    </row>
    <row r="733" spans="2:24" ht="13.5" customHeight="1">
      <c r="B733" s="240"/>
      <c r="C733" s="240"/>
      <c r="D733" s="238"/>
      <c r="E733" s="113" t="s">
        <v>73</v>
      </c>
      <c r="F733" s="79" t="s">
        <v>74</v>
      </c>
      <c r="G733" s="168">
        <v>45127969</v>
      </c>
      <c r="H733" s="169">
        <f t="shared" ref="H733" si="1479">IFERROR(G733/G740,"-")</f>
        <v>9.1085266068483967E-2</v>
      </c>
      <c r="I733" s="170">
        <v>555</v>
      </c>
      <c r="J733" s="10">
        <f t="shared" ref="J733" si="1480">IFERROR(I733/D730,"-")</f>
        <v>0.21867612293144209</v>
      </c>
      <c r="K733" s="46">
        <f t="shared" si="1434"/>
        <v>81311.655855855861</v>
      </c>
      <c r="L733" s="17"/>
      <c r="N733" s="240"/>
      <c r="O733" s="240"/>
      <c r="P733" s="238"/>
      <c r="Q733" s="112" t="s">
        <v>73</v>
      </c>
      <c r="R733" s="61" t="s">
        <v>74</v>
      </c>
      <c r="S733" s="67">
        <v>35068049</v>
      </c>
      <c r="T733" s="12">
        <v>8.5345626194998025E-2</v>
      </c>
      <c r="U733" s="44">
        <v>519</v>
      </c>
      <c r="V733" s="12">
        <v>0.21314168377823409</v>
      </c>
      <c r="W733" s="44">
        <v>67568.495183044317</v>
      </c>
      <c r="X733" s="17"/>
    </row>
    <row r="734" spans="2:24" ht="13.5" customHeight="1">
      <c r="B734" s="240"/>
      <c r="C734" s="240"/>
      <c r="D734" s="238"/>
      <c r="E734" s="113" t="s">
        <v>75</v>
      </c>
      <c r="F734" s="79" t="s">
        <v>76</v>
      </c>
      <c r="G734" s="168">
        <v>9243605</v>
      </c>
      <c r="H734" s="169">
        <f t="shared" ref="H734" si="1481">IFERROR(G734/G740,"-")</f>
        <v>1.8657082060505953E-2</v>
      </c>
      <c r="I734" s="170">
        <v>46</v>
      </c>
      <c r="J734" s="10">
        <f t="shared" ref="J734" si="1482">IFERROR(I734/D730,"-")</f>
        <v>1.8124507486209612E-2</v>
      </c>
      <c r="K734" s="46">
        <f t="shared" si="1434"/>
        <v>200947.9347826087</v>
      </c>
      <c r="L734" s="17"/>
      <c r="N734" s="240"/>
      <c r="O734" s="240"/>
      <c r="P734" s="238"/>
      <c r="Q734" s="112" t="s">
        <v>75</v>
      </c>
      <c r="R734" s="61" t="s">
        <v>76</v>
      </c>
      <c r="S734" s="67">
        <v>4526004</v>
      </c>
      <c r="T734" s="12">
        <v>1.1015002446844587E-2</v>
      </c>
      <c r="U734" s="44">
        <v>44</v>
      </c>
      <c r="V734" s="12">
        <v>1.8069815195071868E-2</v>
      </c>
      <c r="W734" s="44">
        <v>102863.72727272728</v>
      </c>
      <c r="X734" s="17"/>
    </row>
    <row r="735" spans="2:24" ht="13.5" customHeight="1">
      <c r="B735" s="240"/>
      <c r="C735" s="240"/>
      <c r="D735" s="238"/>
      <c r="E735" s="113" t="s">
        <v>77</v>
      </c>
      <c r="F735" s="79" t="s">
        <v>78</v>
      </c>
      <c r="G735" s="168">
        <v>35358513</v>
      </c>
      <c r="H735" s="169">
        <f t="shared" ref="H735" si="1483">IFERROR(G735/G740,"-")</f>
        <v>7.1366818311520933E-2</v>
      </c>
      <c r="I735" s="170">
        <v>73</v>
      </c>
      <c r="J735" s="10">
        <f t="shared" ref="J735" si="1484">IFERROR(I735/D730,"-")</f>
        <v>2.8762805358550039E-2</v>
      </c>
      <c r="K735" s="46">
        <f t="shared" si="1434"/>
        <v>484363.19178082194</v>
      </c>
      <c r="L735" s="17"/>
      <c r="N735" s="240"/>
      <c r="O735" s="240"/>
      <c r="P735" s="238"/>
      <c r="Q735" s="112" t="s">
        <v>77</v>
      </c>
      <c r="R735" s="61" t="s">
        <v>78</v>
      </c>
      <c r="S735" s="67">
        <v>32406629</v>
      </c>
      <c r="T735" s="12">
        <v>7.8868489230010566E-2</v>
      </c>
      <c r="U735" s="44">
        <v>72</v>
      </c>
      <c r="V735" s="12">
        <v>2.9568788501026694E-2</v>
      </c>
      <c r="W735" s="44">
        <v>450092.06944444444</v>
      </c>
      <c r="X735" s="17"/>
    </row>
    <row r="736" spans="2:24" ht="13.5" customHeight="1">
      <c r="B736" s="240"/>
      <c r="C736" s="240"/>
      <c r="D736" s="238"/>
      <c r="E736" s="113" t="s">
        <v>79</v>
      </c>
      <c r="F736" s="79" t="s">
        <v>80</v>
      </c>
      <c r="G736" s="168">
        <v>107815883</v>
      </c>
      <c r="H736" s="169">
        <f t="shared" ref="H736" si="1485">IFERROR(G736/G740,"-")</f>
        <v>0.21761312567520016</v>
      </c>
      <c r="I736" s="170">
        <v>410</v>
      </c>
      <c r="J736" s="10">
        <f t="shared" ref="J736" si="1486">IFERROR(I736/D730,"-")</f>
        <v>0.16154452324665092</v>
      </c>
      <c r="K736" s="46">
        <f t="shared" si="1434"/>
        <v>262965.56829268293</v>
      </c>
      <c r="L736" s="17"/>
      <c r="N736" s="240"/>
      <c r="O736" s="240"/>
      <c r="P736" s="238"/>
      <c r="Q736" s="112" t="s">
        <v>79</v>
      </c>
      <c r="R736" s="61" t="s">
        <v>80</v>
      </c>
      <c r="S736" s="67">
        <v>64240585</v>
      </c>
      <c r="T736" s="12">
        <v>0.15634325576418573</v>
      </c>
      <c r="U736" s="44">
        <v>402</v>
      </c>
      <c r="V736" s="12">
        <v>0.1650924024640657</v>
      </c>
      <c r="W736" s="44">
        <v>159802.45024875621</v>
      </c>
      <c r="X736" s="17"/>
    </row>
    <row r="737" spans="2:24" ht="13.5" customHeight="1">
      <c r="B737" s="240"/>
      <c r="C737" s="240"/>
      <c r="D737" s="238"/>
      <c r="E737" s="113" t="s">
        <v>81</v>
      </c>
      <c r="F737" s="79" t="s">
        <v>82</v>
      </c>
      <c r="G737" s="168">
        <v>2309775</v>
      </c>
      <c r="H737" s="169">
        <f t="shared" ref="H737" si="1487">IFERROR(G737/G740,"-")</f>
        <v>4.6619973177461759E-3</v>
      </c>
      <c r="I737" s="170">
        <v>4</v>
      </c>
      <c r="J737" s="10">
        <f t="shared" ref="J737" si="1488">IFERROR(I737/D730,"-")</f>
        <v>1.5760441292356187E-3</v>
      </c>
      <c r="K737" s="46">
        <f t="shared" si="1434"/>
        <v>577443.75</v>
      </c>
      <c r="L737" s="17"/>
      <c r="N737" s="240"/>
      <c r="O737" s="240"/>
      <c r="P737" s="238"/>
      <c r="Q737" s="112" t="s">
        <v>81</v>
      </c>
      <c r="R737" s="61" t="s">
        <v>82</v>
      </c>
      <c r="S737" s="67">
        <v>1024449</v>
      </c>
      <c r="T737" s="12">
        <v>2.4932165861248664E-3</v>
      </c>
      <c r="U737" s="44">
        <v>6</v>
      </c>
      <c r="V737" s="12">
        <v>2.4640657084188913E-3</v>
      </c>
      <c r="W737" s="44">
        <v>170741.5</v>
      </c>
      <c r="X737" s="17"/>
    </row>
    <row r="738" spans="2:24" ht="13.5" customHeight="1">
      <c r="B738" s="240"/>
      <c r="C738" s="240"/>
      <c r="D738" s="238"/>
      <c r="E738" s="113" t="s">
        <v>83</v>
      </c>
      <c r="F738" s="79" t="s">
        <v>84</v>
      </c>
      <c r="G738" s="168">
        <v>6990187</v>
      </c>
      <c r="H738" s="169">
        <f t="shared" ref="H738" si="1489">IFERROR(G738/G740,"-")</f>
        <v>1.4108834429563132E-2</v>
      </c>
      <c r="I738" s="170">
        <v>228</v>
      </c>
      <c r="J738" s="10">
        <f t="shared" ref="J738" si="1490">IFERROR(I738/D730,"-")</f>
        <v>8.9834515366430265E-2</v>
      </c>
      <c r="K738" s="46">
        <f t="shared" si="1434"/>
        <v>30658.714912280702</v>
      </c>
      <c r="L738" s="17"/>
      <c r="N738" s="240"/>
      <c r="O738" s="240"/>
      <c r="P738" s="238"/>
      <c r="Q738" s="112" t="s">
        <v>83</v>
      </c>
      <c r="R738" s="61" t="s">
        <v>84</v>
      </c>
      <c r="S738" s="67">
        <v>8795595</v>
      </c>
      <c r="T738" s="12">
        <v>2.1405968807463274E-2</v>
      </c>
      <c r="U738" s="44">
        <v>194</v>
      </c>
      <c r="V738" s="12">
        <v>7.9671457905544155E-2</v>
      </c>
      <c r="W738" s="44">
        <v>45338.118556701033</v>
      </c>
      <c r="X738" s="17"/>
    </row>
    <row r="739" spans="2:24" ht="13.5" customHeight="1">
      <c r="B739" s="240"/>
      <c r="C739" s="240"/>
      <c r="D739" s="238"/>
      <c r="E739" s="114" t="s">
        <v>85</v>
      </c>
      <c r="F739" s="80" t="s">
        <v>86</v>
      </c>
      <c r="G739" s="171">
        <v>131794957</v>
      </c>
      <c r="H739" s="172">
        <f t="shared" ref="H739" si="1491">IFERROR(G739/G740,"-")</f>
        <v>0.26601194316609739</v>
      </c>
      <c r="I739" s="173">
        <v>317</v>
      </c>
      <c r="J739" s="11">
        <f t="shared" ref="J739" si="1492">IFERROR(I739/D730,"-")</f>
        <v>0.12490149724192277</v>
      </c>
      <c r="K739" s="47">
        <f t="shared" si="1434"/>
        <v>415756.96214511042</v>
      </c>
      <c r="L739" s="17"/>
      <c r="N739" s="240"/>
      <c r="O739" s="240"/>
      <c r="P739" s="238"/>
      <c r="Q739" s="112" t="s">
        <v>85</v>
      </c>
      <c r="R739" s="61" t="s">
        <v>86</v>
      </c>
      <c r="S739" s="67">
        <v>132119756</v>
      </c>
      <c r="T739" s="12">
        <v>0.32154179174753483</v>
      </c>
      <c r="U739" s="44">
        <v>230</v>
      </c>
      <c r="V739" s="12">
        <v>9.4455852156057493E-2</v>
      </c>
      <c r="W739" s="44">
        <v>574433.72173913044</v>
      </c>
      <c r="X739" s="17"/>
    </row>
    <row r="740" spans="2:24" ht="13.5" customHeight="1">
      <c r="B740" s="201"/>
      <c r="C740" s="201"/>
      <c r="D740" s="239"/>
      <c r="E740" s="115" t="s">
        <v>115</v>
      </c>
      <c r="F740" s="116"/>
      <c r="G740" s="174">
        <f>SUM(G730:G739)</f>
        <v>495447518</v>
      </c>
      <c r="H740" s="175" t="s">
        <v>131</v>
      </c>
      <c r="I740" s="176">
        <v>2015</v>
      </c>
      <c r="J740" s="12">
        <f t="shared" ref="J740" si="1493">IFERROR(I740/D730,"-")</f>
        <v>0.79393223010244285</v>
      </c>
      <c r="K740" s="48">
        <f t="shared" si="1434"/>
        <v>245879.66153846154</v>
      </c>
      <c r="L740" s="17"/>
      <c r="N740" s="201"/>
      <c r="O740" s="201"/>
      <c r="P740" s="239"/>
      <c r="Q740" s="117" t="s">
        <v>115</v>
      </c>
      <c r="R740" s="117"/>
      <c r="S740" s="67">
        <v>410894507</v>
      </c>
      <c r="T740" s="12" t="s">
        <v>131</v>
      </c>
      <c r="U740" s="44">
        <v>1915</v>
      </c>
      <c r="V740" s="12">
        <v>0.78644763860369615</v>
      </c>
      <c r="W740" s="44">
        <v>214566.3221932115</v>
      </c>
      <c r="X740" s="17"/>
    </row>
    <row r="741" spans="2:24" ht="13.5" customHeight="1">
      <c r="B741" s="200">
        <v>68</v>
      </c>
      <c r="C741" s="200" t="s">
        <v>46</v>
      </c>
      <c r="D741" s="237">
        <f>VLOOKUP(C741,市区町村別_生活習慣病の状況!$C$5:$D$78,2,FALSE)</f>
        <v>3267</v>
      </c>
      <c r="E741" s="111" t="s">
        <v>67</v>
      </c>
      <c r="F741" s="77" t="s">
        <v>68</v>
      </c>
      <c r="G741" s="165">
        <v>82198948</v>
      </c>
      <c r="H741" s="166">
        <f t="shared" ref="H741" si="1494">IFERROR(G741/G751,"-")</f>
        <v>0.14846842715543887</v>
      </c>
      <c r="I741" s="167">
        <v>1629</v>
      </c>
      <c r="J741" s="9">
        <f t="shared" ref="J741" si="1495">IFERROR(I741/D741,"-")</f>
        <v>0.49862258953168043</v>
      </c>
      <c r="K741" s="45">
        <f t="shared" si="1434"/>
        <v>50459.759361571516</v>
      </c>
      <c r="L741" s="17"/>
      <c r="N741" s="200">
        <v>68</v>
      </c>
      <c r="O741" s="200" t="s">
        <v>46</v>
      </c>
      <c r="P741" s="237">
        <v>3170</v>
      </c>
      <c r="Q741" s="112" t="s">
        <v>67</v>
      </c>
      <c r="R741" s="61" t="s">
        <v>68</v>
      </c>
      <c r="S741" s="67">
        <v>81561852</v>
      </c>
      <c r="T741" s="12">
        <v>0.16418775955384685</v>
      </c>
      <c r="U741" s="44">
        <v>1542</v>
      </c>
      <c r="V741" s="12">
        <v>0.48643533123028393</v>
      </c>
      <c r="W741" s="44">
        <v>52893.548638132299</v>
      </c>
      <c r="X741" s="17"/>
    </row>
    <row r="742" spans="2:24" ht="13.5" customHeight="1">
      <c r="B742" s="240"/>
      <c r="C742" s="240"/>
      <c r="D742" s="238"/>
      <c r="E742" s="113" t="s">
        <v>69</v>
      </c>
      <c r="F742" s="78" t="s">
        <v>70</v>
      </c>
      <c r="G742" s="168">
        <v>36556797</v>
      </c>
      <c r="H742" s="169">
        <f t="shared" ref="H742" si="1496">IFERROR(G742/G751,"-")</f>
        <v>6.6029192398309844E-2</v>
      </c>
      <c r="I742" s="170">
        <v>1287</v>
      </c>
      <c r="J742" s="10">
        <f t="shared" ref="J742" si="1497">IFERROR(I742/D741,"-")</f>
        <v>0.39393939393939392</v>
      </c>
      <c r="K742" s="46">
        <f t="shared" si="1434"/>
        <v>28404.659673659673</v>
      </c>
      <c r="L742" s="17"/>
      <c r="N742" s="240"/>
      <c r="O742" s="240"/>
      <c r="P742" s="238"/>
      <c r="Q742" s="112" t="s">
        <v>69</v>
      </c>
      <c r="R742" s="61" t="s">
        <v>70</v>
      </c>
      <c r="S742" s="67">
        <v>31406243</v>
      </c>
      <c r="T742" s="12">
        <v>6.3222211704727915E-2</v>
      </c>
      <c r="U742" s="44">
        <v>1188</v>
      </c>
      <c r="V742" s="12">
        <v>0.3747634069400631</v>
      </c>
      <c r="W742" s="44">
        <v>26436.231481481482</v>
      </c>
      <c r="X742" s="17"/>
    </row>
    <row r="743" spans="2:24" ht="13.5" customHeight="1">
      <c r="B743" s="240"/>
      <c r="C743" s="240"/>
      <c r="D743" s="238"/>
      <c r="E743" s="113" t="s">
        <v>71</v>
      </c>
      <c r="F743" s="79" t="s">
        <v>72</v>
      </c>
      <c r="G743" s="168">
        <v>88762382</v>
      </c>
      <c r="H743" s="169">
        <f t="shared" ref="H743" si="1498">IFERROR(G743/G751,"-")</f>
        <v>0.16032335652410346</v>
      </c>
      <c r="I743" s="170">
        <v>2145</v>
      </c>
      <c r="J743" s="10">
        <f t="shared" ref="J743" si="1499">IFERROR(I743/D741,"-")</f>
        <v>0.65656565656565657</v>
      </c>
      <c r="K743" s="46">
        <f t="shared" si="1434"/>
        <v>41381.063869463869</v>
      </c>
      <c r="L743" s="17"/>
      <c r="N743" s="240"/>
      <c r="O743" s="240"/>
      <c r="P743" s="238"/>
      <c r="Q743" s="112" t="s">
        <v>71</v>
      </c>
      <c r="R743" s="61" t="s">
        <v>72</v>
      </c>
      <c r="S743" s="67">
        <v>69160905</v>
      </c>
      <c r="T743" s="12">
        <v>0.13922408285513727</v>
      </c>
      <c r="U743" s="44">
        <v>2064</v>
      </c>
      <c r="V743" s="12">
        <v>0.65110410094637228</v>
      </c>
      <c r="W743" s="44">
        <v>33508.190406976741</v>
      </c>
      <c r="X743" s="17"/>
    </row>
    <row r="744" spans="2:24" ht="13.5" customHeight="1">
      <c r="B744" s="240"/>
      <c r="C744" s="240"/>
      <c r="D744" s="238"/>
      <c r="E744" s="113" t="s">
        <v>73</v>
      </c>
      <c r="F744" s="79" t="s">
        <v>74</v>
      </c>
      <c r="G744" s="168">
        <v>67425621</v>
      </c>
      <c r="H744" s="169">
        <f t="shared" ref="H744" si="1500">IFERROR(G744/G751,"-")</f>
        <v>0.121784720406017</v>
      </c>
      <c r="I744" s="170">
        <v>703</v>
      </c>
      <c r="J744" s="10">
        <f t="shared" ref="J744" si="1501">IFERROR(I744/D741,"-")</f>
        <v>0.21518212427303338</v>
      </c>
      <c r="K744" s="46">
        <f t="shared" si="1434"/>
        <v>95911.267425320053</v>
      </c>
      <c r="L744" s="17"/>
      <c r="N744" s="240"/>
      <c r="O744" s="240"/>
      <c r="P744" s="238"/>
      <c r="Q744" s="112" t="s">
        <v>73</v>
      </c>
      <c r="R744" s="61" t="s">
        <v>74</v>
      </c>
      <c r="S744" s="67">
        <v>50390444</v>
      </c>
      <c r="T744" s="12">
        <v>0.10143828150547127</v>
      </c>
      <c r="U744" s="44">
        <v>678</v>
      </c>
      <c r="V744" s="12">
        <v>0.21388012618296531</v>
      </c>
      <c r="W744" s="44">
        <v>74322.188790560467</v>
      </c>
      <c r="X744" s="17"/>
    </row>
    <row r="745" spans="2:24" ht="13.5" customHeight="1">
      <c r="B745" s="240"/>
      <c r="C745" s="240"/>
      <c r="D745" s="238"/>
      <c r="E745" s="113" t="s">
        <v>75</v>
      </c>
      <c r="F745" s="79" t="s">
        <v>76</v>
      </c>
      <c r="G745" s="168">
        <v>8444819</v>
      </c>
      <c r="H745" s="169">
        <f t="shared" ref="H745" si="1502">IFERROR(G745/G751,"-")</f>
        <v>1.525310268620915E-2</v>
      </c>
      <c r="I745" s="170">
        <v>17</v>
      </c>
      <c r="J745" s="10">
        <f t="shared" ref="J745" si="1503">IFERROR(I745/D741,"-")</f>
        <v>5.2035506580961127E-3</v>
      </c>
      <c r="K745" s="46">
        <f t="shared" si="1434"/>
        <v>496754.0588235294</v>
      </c>
      <c r="L745" s="17"/>
      <c r="N745" s="240"/>
      <c r="O745" s="240"/>
      <c r="P745" s="238"/>
      <c r="Q745" s="112" t="s">
        <v>75</v>
      </c>
      <c r="R745" s="61" t="s">
        <v>76</v>
      </c>
      <c r="S745" s="67">
        <v>10668575</v>
      </c>
      <c r="T745" s="12">
        <v>2.1476332181399972E-2</v>
      </c>
      <c r="U745" s="44">
        <v>7</v>
      </c>
      <c r="V745" s="12">
        <v>2.2082018927444794E-3</v>
      </c>
      <c r="W745" s="44">
        <v>1524082.142857143</v>
      </c>
      <c r="X745" s="17"/>
    </row>
    <row r="746" spans="2:24" ht="13.5" customHeight="1">
      <c r="B746" s="240"/>
      <c r="C746" s="240"/>
      <c r="D746" s="238"/>
      <c r="E746" s="113" t="s">
        <v>77</v>
      </c>
      <c r="F746" s="79" t="s">
        <v>78</v>
      </c>
      <c r="G746" s="168">
        <v>28926617</v>
      </c>
      <c r="H746" s="169">
        <f t="shared" ref="H746" si="1504">IFERROR(G746/G751,"-")</f>
        <v>5.2247497485220618E-2</v>
      </c>
      <c r="I746" s="170">
        <v>177</v>
      </c>
      <c r="J746" s="10">
        <f t="shared" ref="J746" si="1505">IFERROR(I746/D741,"-")</f>
        <v>5.4178145087235993E-2</v>
      </c>
      <c r="K746" s="46">
        <f t="shared" si="1434"/>
        <v>163427.21468926553</v>
      </c>
      <c r="L746" s="17"/>
      <c r="N746" s="240"/>
      <c r="O746" s="240"/>
      <c r="P746" s="238"/>
      <c r="Q746" s="112" t="s">
        <v>77</v>
      </c>
      <c r="R746" s="61" t="s">
        <v>78</v>
      </c>
      <c r="S746" s="67">
        <v>18350501</v>
      </c>
      <c r="T746" s="12">
        <v>3.6940402553397464E-2</v>
      </c>
      <c r="U746" s="44">
        <v>139</v>
      </c>
      <c r="V746" s="12">
        <v>4.3848580441640375E-2</v>
      </c>
      <c r="W746" s="44">
        <v>132017.99280575541</v>
      </c>
      <c r="X746" s="17"/>
    </row>
    <row r="747" spans="2:24" ht="13.5" customHeight="1">
      <c r="B747" s="240"/>
      <c r="C747" s="240"/>
      <c r="D747" s="238"/>
      <c r="E747" s="113" t="s">
        <v>79</v>
      </c>
      <c r="F747" s="79" t="s">
        <v>80</v>
      </c>
      <c r="G747" s="168">
        <v>95120619</v>
      </c>
      <c r="H747" s="169">
        <f t="shared" ref="H747" si="1506">IFERROR(G747/G751,"-")</f>
        <v>0.17180765735568485</v>
      </c>
      <c r="I747" s="170">
        <v>548</v>
      </c>
      <c r="J747" s="10">
        <f t="shared" ref="J747" si="1507">IFERROR(I747/D741,"-")</f>
        <v>0.1677379859198041</v>
      </c>
      <c r="K747" s="46">
        <f t="shared" si="1434"/>
        <v>173577.77189781022</v>
      </c>
      <c r="L747" s="17"/>
      <c r="N747" s="240"/>
      <c r="O747" s="240"/>
      <c r="P747" s="238"/>
      <c r="Q747" s="112" t="s">
        <v>79</v>
      </c>
      <c r="R747" s="61" t="s">
        <v>80</v>
      </c>
      <c r="S747" s="67">
        <v>99637155</v>
      </c>
      <c r="T747" s="12">
        <v>0.20057417587537577</v>
      </c>
      <c r="U747" s="44">
        <v>553</v>
      </c>
      <c r="V747" s="12">
        <v>0.17444794952681389</v>
      </c>
      <c r="W747" s="44">
        <v>180175.68716094032</v>
      </c>
      <c r="X747" s="17"/>
    </row>
    <row r="748" spans="2:24" ht="13.5" customHeight="1">
      <c r="B748" s="240"/>
      <c r="C748" s="240"/>
      <c r="D748" s="238"/>
      <c r="E748" s="113" t="s">
        <v>81</v>
      </c>
      <c r="F748" s="79" t="s">
        <v>82</v>
      </c>
      <c r="G748" s="168">
        <v>315519</v>
      </c>
      <c r="H748" s="169">
        <f t="shared" ref="H748" si="1508">IFERROR(G748/G751,"-")</f>
        <v>5.6989305590208919E-4</v>
      </c>
      <c r="I748" s="170">
        <v>25</v>
      </c>
      <c r="J748" s="10">
        <f t="shared" ref="J748" si="1509">IFERROR(I748/D741,"-")</f>
        <v>7.6522803795531068E-3</v>
      </c>
      <c r="K748" s="46">
        <f t="shared" si="1434"/>
        <v>12620.76</v>
      </c>
      <c r="L748" s="17"/>
      <c r="N748" s="240"/>
      <c r="O748" s="240"/>
      <c r="P748" s="238"/>
      <c r="Q748" s="112" t="s">
        <v>81</v>
      </c>
      <c r="R748" s="61" t="s">
        <v>82</v>
      </c>
      <c r="S748" s="67">
        <v>235212</v>
      </c>
      <c r="T748" s="12">
        <v>4.7349257469263235E-4</v>
      </c>
      <c r="U748" s="44">
        <v>20</v>
      </c>
      <c r="V748" s="12">
        <v>6.3091482649842269E-3</v>
      </c>
      <c r="W748" s="44">
        <v>11760.6</v>
      </c>
      <c r="X748" s="17"/>
    </row>
    <row r="749" spans="2:24" ht="13.5" customHeight="1">
      <c r="B749" s="240"/>
      <c r="C749" s="240"/>
      <c r="D749" s="238"/>
      <c r="E749" s="113" t="s">
        <v>83</v>
      </c>
      <c r="F749" s="79" t="s">
        <v>84</v>
      </c>
      <c r="G749" s="168">
        <v>23806736</v>
      </c>
      <c r="H749" s="169">
        <f t="shared" ref="H749" si="1510">IFERROR(G749/G751,"-")</f>
        <v>4.299992561492106E-2</v>
      </c>
      <c r="I749" s="170">
        <v>346</v>
      </c>
      <c r="J749" s="10">
        <f t="shared" ref="J749" si="1511">IFERROR(I749/D741,"-")</f>
        <v>0.105907560453015</v>
      </c>
      <c r="K749" s="46">
        <f t="shared" si="1434"/>
        <v>68805.595375722536</v>
      </c>
      <c r="L749" s="17"/>
      <c r="N749" s="240"/>
      <c r="O749" s="240"/>
      <c r="P749" s="238"/>
      <c r="Q749" s="112" t="s">
        <v>83</v>
      </c>
      <c r="R749" s="61" t="s">
        <v>84</v>
      </c>
      <c r="S749" s="67">
        <v>11788467</v>
      </c>
      <c r="T749" s="12">
        <v>2.3730726287388107E-2</v>
      </c>
      <c r="U749" s="44">
        <v>323</v>
      </c>
      <c r="V749" s="12">
        <v>0.10189274447949527</v>
      </c>
      <c r="W749" s="44">
        <v>36496.801857585138</v>
      </c>
      <c r="X749" s="17"/>
    </row>
    <row r="750" spans="2:24" ht="13.5" customHeight="1">
      <c r="B750" s="240"/>
      <c r="C750" s="240"/>
      <c r="D750" s="238"/>
      <c r="E750" s="114" t="s">
        <v>85</v>
      </c>
      <c r="F750" s="80" t="s">
        <v>86</v>
      </c>
      <c r="G750" s="171">
        <v>122087923</v>
      </c>
      <c r="H750" s="172">
        <f t="shared" ref="H750" si="1512">IFERROR(G750/G751,"-")</f>
        <v>0.22051622731819306</v>
      </c>
      <c r="I750" s="173">
        <v>298</v>
      </c>
      <c r="J750" s="11">
        <f t="shared" ref="J750" si="1513">IFERROR(I750/D741,"-")</f>
        <v>9.1215182124273028E-2</v>
      </c>
      <c r="K750" s="47">
        <f t="shared" si="1434"/>
        <v>409691.01677852351</v>
      </c>
      <c r="L750" s="17"/>
      <c r="N750" s="240"/>
      <c r="O750" s="240"/>
      <c r="P750" s="238"/>
      <c r="Q750" s="112" t="s">
        <v>85</v>
      </c>
      <c r="R750" s="61" t="s">
        <v>86</v>
      </c>
      <c r="S750" s="67">
        <v>123560284</v>
      </c>
      <c r="T750" s="12">
        <v>0.24873253490856276</v>
      </c>
      <c r="U750" s="44">
        <v>281</v>
      </c>
      <c r="V750" s="12">
        <v>8.864353312302839E-2</v>
      </c>
      <c r="W750" s="44">
        <v>439716.3131672598</v>
      </c>
      <c r="X750" s="17"/>
    </row>
    <row r="751" spans="2:24" ht="13.5" customHeight="1">
      <c r="B751" s="201"/>
      <c r="C751" s="201"/>
      <c r="D751" s="239"/>
      <c r="E751" s="115" t="s">
        <v>115</v>
      </c>
      <c r="F751" s="116"/>
      <c r="G751" s="174">
        <f>SUM(G741:G750)</f>
        <v>553645981</v>
      </c>
      <c r="H751" s="175" t="s">
        <v>131</v>
      </c>
      <c r="I751" s="176">
        <v>2604</v>
      </c>
      <c r="J751" s="12">
        <f t="shared" ref="J751" si="1514">IFERROR(I751/D741,"-")</f>
        <v>0.79706152433425159</v>
      </c>
      <c r="K751" s="48">
        <f t="shared" si="1434"/>
        <v>212613.66397849462</v>
      </c>
      <c r="L751" s="17"/>
      <c r="N751" s="201"/>
      <c r="O751" s="201"/>
      <c r="P751" s="239"/>
      <c r="Q751" s="117" t="s">
        <v>115</v>
      </c>
      <c r="R751" s="117"/>
      <c r="S751" s="67">
        <v>496759638</v>
      </c>
      <c r="T751" s="12" t="s">
        <v>131</v>
      </c>
      <c r="U751" s="44">
        <v>2528</v>
      </c>
      <c r="V751" s="12">
        <v>0.7974763406940063</v>
      </c>
      <c r="W751" s="44">
        <v>196503.02136075951</v>
      </c>
      <c r="X751" s="17"/>
    </row>
    <row r="752" spans="2:24" ht="13.5" customHeight="1">
      <c r="B752" s="200">
        <v>69</v>
      </c>
      <c r="C752" s="200" t="s">
        <v>47</v>
      </c>
      <c r="D752" s="237">
        <f>VLOOKUP(C752,市区町村別_生活習慣病の状況!$C$5:$D$78,2,FALSE)</f>
        <v>8285</v>
      </c>
      <c r="E752" s="111" t="s">
        <v>67</v>
      </c>
      <c r="F752" s="77" t="s">
        <v>68</v>
      </c>
      <c r="G752" s="165">
        <v>247555757</v>
      </c>
      <c r="H752" s="166">
        <f t="shared" ref="H752" si="1515">IFERROR(G752/G762,"-")</f>
        <v>0.20154283800784567</v>
      </c>
      <c r="I752" s="167">
        <v>4712</v>
      </c>
      <c r="J752" s="9">
        <f t="shared" ref="J752" si="1516">IFERROR(I752/D752,"-")</f>
        <v>0.56873868436934216</v>
      </c>
      <c r="K752" s="45">
        <f t="shared" si="1434"/>
        <v>52537.299872665535</v>
      </c>
      <c r="L752" s="17"/>
      <c r="N752" s="200">
        <v>69</v>
      </c>
      <c r="O752" s="200" t="s">
        <v>47</v>
      </c>
      <c r="P752" s="237">
        <v>7840</v>
      </c>
      <c r="Q752" s="112" t="s">
        <v>67</v>
      </c>
      <c r="R752" s="61" t="s">
        <v>68</v>
      </c>
      <c r="S752" s="67">
        <v>231570492</v>
      </c>
      <c r="T752" s="12">
        <v>0.195852562152626</v>
      </c>
      <c r="U752" s="44">
        <v>4308</v>
      </c>
      <c r="V752" s="12">
        <v>0.54948979591836733</v>
      </c>
      <c r="W752" s="44">
        <v>53753.596100278548</v>
      </c>
      <c r="X752" s="17"/>
    </row>
    <row r="753" spans="2:24" ht="13.5" customHeight="1">
      <c r="B753" s="240"/>
      <c r="C753" s="240"/>
      <c r="D753" s="238"/>
      <c r="E753" s="113" t="s">
        <v>69</v>
      </c>
      <c r="F753" s="78" t="s">
        <v>70</v>
      </c>
      <c r="G753" s="168">
        <v>99753662</v>
      </c>
      <c r="H753" s="169">
        <f t="shared" ref="H753" si="1517">IFERROR(G753/G762,"-")</f>
        <v>8.1212557465005317E-2</v>
      </c>
      <c r="I753" s="170">
        <v>3548</v>
      </c>
      <c r="J753" s="10">
        <f t="shared" ref="J753" si="1518">IFERROR(I753/D752,"-")</f>
        <v>0.42824381412190704</v>
      </c>
      <c r="K753" s="46">
        <f t="shared" si="1434"/>
        <v>28115.462795941374</v>
      </c>
      <c r="L753" s="17"/>
      <c r="N753" s="240"/>
      <c r="O753" s="240"/>
      <c r="P753" s="238"/>
      <c r="Q753" s="112" t="s">
        <v>69</v>
      </c>
      <c r="R753" s="61" t="s">
        <v>70</v>
      </c>
      <c r="S753" s="67">
        <v>90158741</v>
      </c>
      <c r="T753" s="12">
        <v>7.6252463225344833E-2</v>
      </c>
      <c r="U753" s="44">
        <v>3286</v>
      </c>
      <c r="V753" s="12">
        <v>0.41913265306122449</v>
      </c>
      <c r="W753" s="44">
        <v>27437.230979914792</v>
      </c>
      <c r="X753" s="17"/>
    </row>
    <row r="754" spans="2:24" ht="13.5" customHeight="1">
      <c r="B754" s="240"/>
      <c r="C754" s="240"/>
      <c r="D754" s="238"/>
      <c r="E754" s="113" t="s">
        <v>71</v>
      </c>
      <c r="F754" s="79" t="s">
        <v>72</v>
      </c>
      <c r="G754" s="168">
        <v>193614069</v>
      </c>
      <c r="H754" s="169">
        <f t="shared" ref="H754" si="1519">IFERROR(G754/G762,"-")</f>
        <v>0.15762723281974353</v>
      </c>
      <c r="I754" s="170">
        <v>5184</v>
      </c>
      <c r="J754" s="10">
        <f t="shared" ref="J754" si="1520">IFERROR(I754/D752,"-")</f>
        <v>0.62570911285455644</v>
      </c>
      <c r="K754" s="46">
        <f t="shared" si="1434"/>
        <v>37348.392939814818</v>
      </c>
      <c r="L754" s="17"/>
      <c r="N754" s="240"/>
      <c r="O754" s="240"/>
      <c r="P754" s="238"/>
      <c r="Q754" s="112" t="s">
        <v>71</v>
      </c>
      <c r="R754" s="61" t="s">
        <v>72</v>
      </c>
      <c r="S754" s="67">
        <v>159698955</v>
      </c>
      <c r="T754" s="12">
        <v>0.13506664532131721</v>
      </c>
      <c r="U754" s="44">
        <v>4916</v>
      </c>
      <c r="V754" s="12">
        <v>0.62704081632653064</v>
      </c>
      <c r="W754" s="44">
        <v>32485.548209926768</v>
      </c>
      <c r="X754" s="17"/>
    </row>
    <row r="755" spans="2:24" ht="13.5" customHeight="1">
      <c r="B755" s="240"/>
      <c r="C755" s="240"/>
      <c r="D755" s="238"/>
      <c r="E755" s="113" t="s">
        <v>73</v>
      </c>
      <c r="F755" s="79" t="s">
        <v>74</v>
      </c>
      <c r="G755" s="168">
        <v>136171978</v>
      </c>
      <c r="H755" s="169">
        <f t="shared" ref="H755" si="1521">IFERROR(G755/G762,"-")</f>
        <v>0.11086184072569125</v>
      </c>
      <c r="I755" s="170">
        <v>1925</v>
      </c>
      <c r="J755" s="10">
        <f t="shared" ref="J755" si="1522">IFERROR(I755/D752,"-")</f>
        <v>0.23234761617380809</v>
      </c>
      <c r="K755" s="46">
        <f t="shared" si="1434"/>
        <v>70738.689870129863</v>
      </c>
      <c r="L755" s="17"/>
      <c r="N755" s="240"/>
      <c r="O755" s="240"/>
      <c r="P755" s="238"/>
      <c r="Q755" s="112" t="s">
        <v>73</v>
      </c>
      <c r="R755" s="61" t="s">
        <v>74</v>
      </c>
      <c r="S755" s="67">
        <v>123354039</v>
      </c>
      <c r="T755" s="12">
        <v>0.10432764719446617</v>
      </c>
      <c r="U755" s="44">
        <v>1797</v>
      </c>
      <c r="V755" s="12">
        <v>0.22920918367346937</v>
      </c>
      <c r="W755" s="44">
        <v>68644.429048414022</v>
      </c>
      <c r="X755" s="17"/>
    </row>
    <row r="756" spans="2:24" ht="13.5" customHeight="1">
      <c r="B756" s="240"/>
      <c r="C756" s="240"/>
      <c r="D756" s="238"/>
      <c r="E756" s="113" t="s">
        <v>75</v>
      </c>
      <c r="F756" s="79" t="s">
        <v>76</v>
      </c>
      <c r="G756" s="168">
        <v>19287902</v>
      </c>
      <c r="H756" s="169">
        <f t="shared" ref="H756" si="1523">IFERROR(G756/G762,"-")</f>
        <v>1.5702880657698471E-2</v>
      </c>
      <c r="I756" s="170">
        <v>27</v>
      </c>
      <c r="J756" s="10">
        <f t="shared" ref="J756" si="1524">IFERROR(I756/D752,"-")</f>
        <v>3.2589016294508146E-3</v>
      </c>
      <c r="K756" s="46">
        <f t="shared" si="1434"/>
        <v>714366.74074074079</v>
      </c>
      <c r="L756" s="17"/>
      <c r="N756" s="240"/>
      <c r="O756" s="240"/>
      <c r="P756" s="238"/>
      <c r="Q756" s="112" t="s">
        <v>75</v>
      </c>
      <c r="R756" s="61" t="s">
        <v>76</v>
      </c>
      <c r="S756" s="67">
        <v>18686689</v>
      </c>
      <c r="T756" s="12">
        <v>1.5804413969977196E-2</v>
      </c>
      <c r="U756" s="44">
        <v>26</v>
      </c>
      <c r="V756" s="12">
        <v>3.3163265306122448E-3</v>
      </c>
      <c r="W756" s="44">
        <v>718718.80769230775</v>
      </c>
      <c r="X756" s="17"/>
    </row>
    <row r="757" spans="2:24" ht="13.5" customHeight="1">
      <c r="B757" s="240"/>
      <c r="C757" s="240"/>
      <c r="D757" s="238"/>
      <c r="E757" s="113" t="s">
        <v>77</v>
      </c>
      <c r="F757" s="79" t="s">
        <v>78</v>
      </c>
      <c r="G757" s="168">
        <v>41340598</v>
      </c>
      <c r="H757" s="169">
        <f t="shared" ref="H757" si="1525">IFERROR(G757/G762,"-")</f>
        <v>3.3656666065178475E-2</v>
      </c>
      <c r="I757" s="170">
        <v>309</v>
      </c>
      <c r="J757" s="10">
        <f t="shared" ref="J757" si="1526">IFERROR(I757/D752,"-")</f>
        <v>3.7296318648159327E-2</v>
      </c>
      <c r="K757" s="46">
        <f t="shared" si="1434"/>
        <v>133788.34304207121</v>
      </c>
      <c r="L757" s="17"/>
      <c r="N757" s="240"/>
      <c r="O757" s="240"/>
      <c r="P757" s="238"/>
      <c r="Q757" s="112" t="s">
        <v>77</v>
      </c>
      <c r="R757" s="61" t="s">
        <v>78</v>
      </c>
      <c r="S757" s="67">
        <v>27574445</v>
      </c>
      <c r="T757" s="12">
        <v>2.332130340331387E-2</v>
      </c>
      <c r="U757" s="44">
        <v>288</v>
      </c>
      <c r="V757" s="12">
        <v>3.6734693877551024E-2</v>
      </c>
      <c r="W757" s="44">
        <v>95744.600694444438</v>
      </c>
      <c r="X757" s="17"/>
    </row>
    <row r="758" spans="2:24" ht="13.5" customHeight="1">
      <c r="B758" s="240"/>
      <c r="C758" s="240"/>
      <c r="D758" s="238"/>
      <c r="E758" s="113" t="s">
        <v>79</v>
      </c>
      <c r="F758" s="79" t="s">
        <v>80</v>
      </c>
      <c r="G758" s="168">
        <v>182976878</v>
      </c>
      <c r="H758" s="169">
        <f t="shared" ref="H758" si="1527">IFERROR(G758/G762,"-")</f>
        <v>0.14896716492816339</v>
      </c>
      <c r="I758" s="170">
        <v>1265</v>
      </c>
      <c r="J758" s="10">
        <f t="shared" ref="J758" si="1528">IFERROR(I758/D752,"-")</f>
        <v>0.15268557634278818</v>
      </c>
      <c r="K758" s="46">
        <f t="shared" si="1434"/>
        <v>144645.75335968379</v>
      </c>
      <c r="L758" s="17"/>
      <c r="N758" s="240"/>
      <c r="O758" s="240"/>
      <c r="P758" s="238"/>
      <c r="Q758" s="112" t="s">
        <v>79</v>
      </c>
      <c r="R758" s="61" t="s">
        <v>80</v>
      </c>
      <c r="S758" s="67">
        <v>213781409</v>
      </c>
      <c r="T758" s="12">
        <v>0.18080730550612839</v>
      </c>
      <c r="U758" s="44">
        <v>1307</v>
      </c>
      <c r="V758" s="12">
        <v>0.16670918367346937</v>
      </c>
      <c r="W758" s="44">
        <v>163566.4950267789</v>
      </c>
      <c r="X758" s="17"/>
    </row>
    <row r="759" spans="2:24" ht="13.5" customHeight="1">
      <c r="B759" s="240"/>
      <c r="C759" s="240"/>
      <c r="D759" s="238"/>
      <c r="E759" s="113" t="s">
        <v>81</v>
      </c>
      <c r="F759" s="79" t="s">
        <v>82</v>
      </c>
      <c r="G759" s="168">
        <v>1470783</v>
      </c>
      <c r="H759" s="169">
        <f t="shared" ref="H759" si="1529">IFERROR(G759/G762,"-")</f>
        <v>1.1974101653135592E-3</v>
      </c>
      <c r="I759" s="170">
        <v>22</v>
      </c>
      <c r="J759" s="10">
        <f t="shared" ref="J759" si="1530">IFERROR(I759/D752,"-")</f>
        <v>2.6554013277006639E-3</v>
      </c>
      <c r="K759" s="46">
        <f t="shared" si="1434"/>
        <v>66853.772727272721</v>
      </c>
      <c r="L759" s="17"/>
      <c r="N759" s="240"/>
      <c r="O759" s="240"/>
      <c r="P759" s="238"/>
      <c r="Q759" s="112" t="s">
        <v>81</v>
      </c>
      <c r="R759" s="61" t="s">
        <v>82</v>
      </c>
      <c r="S759" s="67">
        <v>504816</v>
      </c>
      <c r="T759" s="12">
        <v>4.269520963648514E-4</v>
      </c>
      <c r="U759" s="44">
        <v>13</v>
      </c>
      <c r="V759" s="12">
        <v>1.6581632653061224E-3</v>
      </c>
      <c r="W759" s="44">
        <v>38832</v>
      </c>
      <c r="X759" s="17"/>
    </row>
    <row r="760" spans="2:24" ht="13.5" customHeight="1">
      <c r="B760" s="240"/>
      <c r="C760" s="240"/>
      <c r="D760" s="238"/>
      <c r="E760" s="113" t="s">
        <v>83</v>
      </c>
      <c r="F760" s="79" t="s">
        <v>84</v>
      </c>
      <c r="G760" s="168">
        <v>38207808</v>
      </c>
      <c r="H760" s="169">
        <f t="shared" ref="H760" si="1531">IFERROR(G760/G762,"-")</f>
        <v>3.1106164331209111E-2</v>
      </c>
      <c r="I760" s="170">
        <v>914</v>
      </c>
      <c r="J760" s="10">
        <f t="shared" ref="J760" si="1532">IFERROR(I760/D752,"-")</f>
        <v>0.11031985515992758</v>
      </c>
      <c r="K760" s="46">
        <f t="shared" si="1434"/>
        <v>41802.853391684905</v>
      </c>
      <c r="L760" s="17"/>
      <c r="N760" s="240"/>
      <c r="O760" s="240"/>
      <c r="P760" s="238"/>
      <c r="Q760" s="112" t="s">
        <v>83</v>
      </c>
      <c r="R760" s="61" t="s">
        <v>84</v>
      </c>
      <c r="S760" s="67">
        <v>19540687</v>
      </c>
      <c r="T760" s="12">
        <v>1.6526689484999284E-2</v>
      </c>
      <c r="U760" s="44">
        <v>923</v>
      </c>
      <c r="V760" s="12">
        <v>0.11772959183673469</v>
      </c>
      <c r="W760" s="44">
        <v>21170.84182015168</v>
      </c>
      <c r="X760" s="17"/>
    </row>
    <row r="761" spans="2:24" ht="13.5" customHeight="1">
      <c r="B761" s="240"/>
      <c r="C761" s="240"/>
      <c r="D761" s="238"/>
      <c r="E761" s="114" t="s">
        <v>85</v>
      </c>
      <c r="F761" s="80" t="s">
        <v>86</v>
      </c>
      <c r="G761" s="171">
        <v>267923984</v>
      </c>
      <c r="H761" s="172">
        <f t="shared" ref="H761" si="1533">IFERROR(G761/G762,"-")</f>
        <v>0.21812524483415119</v>
      </c>
      <c r="I761" s="173">
        <v>971</v>
      </c>
      <c r="J761" s="11">
        <f t="shared" ref="J761" si="1534">IFERROR(I761/D752,"-")</f>
        <v>0.1171997585998793</v>
      </c>
      <c r="K761" s="47">
        <f t="shared" si="1434"/>
        <v>275925.83316168899</v>
      </c>
      <c r="L761" s="17"/>
      <c r="N761" s="240"/>
      <c r="O761" s="240"/>
      <c r="P761" s="238"/>
      <c r="Q761" s="112" t="s">
        <v>85</v>
      </c>
      <c r="R761" s="61" t="s">
        <v>86</v>
      </c>
      <c r="S761" s="67">
        <v>297501249</v>
      </c>
      <c r="T761" s="12">
        <v>0.25161401764546221</v>
      </c>
      <c r="U761" s="44">
        <v>900</v>
      </c>
      <c r="V761" s="12">
        <v>0.11479591836734694</v>
      </c>
      <c r="W761" s="44">
        <v>330556.94333333336</v>
      </c>
      <c r="X761" s="17"/>
    </row>
    <row r="762" spans="2:24" ht="13.5" customHeight="1">
      <c r="B762" s="201"/>
      <c r="C762" s="201"/>
      <c r="D762" s="239"/>
      <c r="E762" s="115" t="s">
        <v>115</v>
      </c>
      <c r="F762" s="116"/>
      <c r="G762" s="174">
        <f>SUM(G752:G761)</f>
        <v>1228303419</v>
      </c>
      <c r="H762" s="175" t="s">
        <v>131</v>
      </c>
      <c r="I762" s="176">
        <v>6675</v>
      </c>
      <c r="J762" s="12">
        <f t="shared" ref="J762" si="1535">IFERROR(I762/D752,"-")</f>
        <v>0.80567290283645143</v>
      </c>
      <c r="K762" s="48">
        <f t="shared" si="1434"/>
        <v>184015.49348314607</v>
      </c>
      <c r="L762" s="17"/>
      <c r="N762" s="201"/>
      <c r="O762" s="201"/>
      <c r="P762" s="239"/>
      <c r="Q762" s="117" t="s">
        <v>115</v>
      </c>
      <c r="R762" s="117"/>
      <c r="S762" s="67">
        <v>1182371522</v>
      </c>
      <c r="T762" s="12" t="s">
        <v>131</v>
      </c>
      <c r="U762" s="44">
        <v>6333</v>
      </c>
      <c r="V762" s="12">
        <v>0.80778061224489794</v>
      </c>
      <c r="W762" s="44">
        <v>186700.06663508606</v>
      </c>
      <c r="X762" s="17"/>
    </row>
    <row r="763" spans="2:24" ht="13.5" customHeight="1">
      <c r="B763" s="200">
        <v>70</v>
      </c>
      <c r="C763" s="200" t="s">
        <v>48</v>
      </c>
      <c r="D763" s="237">
        <f>VLOOKUP(C763,市区町村別_生活習慣病の状況!$C$5:$D$78,2,FALSE)</f>
        <v>1345</v>
      </c>
      <c r="E763" s="111" t="s">
        <v>67</v>
      </c>
      <c r="F763" s="77" t="s">
        <v>68</v>
      </c>
      <c r="G763" s="165">
        <v>40551704</v>
      </c>
      <c r="H763" s="166">
        <f t="shared" ref="H763" si="1536">IFERROR(G763/G773,"-")</f>
        <v>0.21391640841983492</v>
      </c>
      <c r="I763" s="167">
        <v>708</v>
      </c>
      <c r="J763" s="9">
        <f t="shared" ref="J763" si="1537">IFERROR(I763/D763,"-")</f>
        <v>0.52639405204460965</v>
      </c>
      <c r="K763" s="45">
        <f t="shared" si="1434"/>
        <v>57276.418079096045</v>
      </c>
      <c r="L763" s="17"/>
      <c r="N763" s="200">
        <v>70</v>
      </c>
      <c r="O763" s="200" t="s">
        <v>48</v>
      </c>
      <c r="P763" s="237">
        <v>1299</v>
      </c>
      <c r="Q763" s="112" t="s">
        <v>67</v>
      </c>
      <c r="R763" s="61" t="s">
        <v>68</v>
      </c>
      <c r="S763" s="67">
        <v>37548867</v>
      </c>
      <c r="T763" s="12">
        <v>0.20701972186163131</v>
      </c>
      <c r="U763" s="44">
        <v>632</v>
      </c>
      <c r="V763" s="12">
        <v>0.48652809853733642</v>
      </c>
      <c r="W763" s="44">
        <v>59412.764240506331</v>
      </c>
      <c r="X763" s="17"/>
    </row>
    <row r="764" spans="2:24" ht="13.5" customHeight="1">
      <c r="B764" s="240"/>
      <c r="C764" s="240"/>
      <c r="D764" s="238"/>
      <c r="E764" s="113" t="s">
        <v>69</v>
      </c>
      <c r="F764" s="78" t="s">
        <v>70</v>
      </c>
      <c r="G764" s="168">
        <v>17188727</v>
      </c>
      <c r="H764" s="169">
        <f t="shared" ref="H764" si="1538">IFERROR(G764/G773,"-")</f>
        <v>9.0673150138130917E-2</v>
      </c>
      <c r="I764" s="170">
        <v>662</v>
      </c>
      <c r="J764" s="10">
        <f t="shared" ref="J764" si="1539">IFERROR(I764/D763,"-")</f>
        <v>0.49219330855018589</v>
      </c>
      <c r="K764" s="46">
        <f t="shared" si="1434"/>
        <v>25964.844410876132</v>
      </c>
      <c r="L764" s="17"/>
      <c r="N764" s="240"/>
      <c r="O764" s="240"/>
      <c r="P764" s="238"/>
      <c r="Q764" s="112" t="s">
        <v>69</v>
      </c>
      <c r="R764" s="61" t="s">
        <v>70</v>
      </c>
      <c r="S764" s="67">
        <v>16000381</v>
      </c>
      <c r="T764" s="12">
        <v>8.8215562517508991E-2</v>
      </c>
      <c r="U764" s="44">
        <v>614</v>
      </c>
      <c r="V764" s="12">
        <v>0.47267128560431099</v>
      </c>
      <c r="W764" s="44">
        <v>26059.252442996742</v>
      </c>
      <c r="X764" s="17"/>
    </row>
    <row r="765" spans="2:24" ht="13.5" customHeight="1">
      <c r="B765" s="240"/>
      <c r="C765" s="240"/>
      <c r="D765" s="238"/>
      <c r="E765" s="113" t="s">
        <v>71</v>
      </c>
      <c r="F765" s="79" t="s">
        <v>72</v>
      </c>
      <c r="G765" s="168">
        <v>32541254</v>
      </c>
      <c r="H765" s="169">
        <f t="shared" ref="H765" si="1540">IFERROR(G765/G773,"-")</f>
        <v>0.1716600659039528</v>
      </c>
      <c r="I765" s="170">
        <v>905</v>
      </c>
      <c r="J765" s="10">
        <f t="shared" ref="J765" si="1541">IFERROR(I765/D763,"-")</f>
        <v>0.67286245353159846</v>
      </c>
      <c r="K765" s="46">
        <f t="shared" si="1434"/>
        <v>35957.18674033149</v>
      </c>
      <c r="L765" s="17"/>
      <c r="N765" s="240"/>
      <c r="O765" s="240"/>
      <c r="P765" s="238"/>
      <c r="Q765" s="112" t="s">
        <v>71</v>
      </c>
      <c r="R765" s="61" t="s">
        <v>72</v>
      </c>
      <c r="S765" s="67">
        <v>27940463</v>
      </c>
      <c r="T765" s="12">
        <v>0.15404531058008225</v>
      </c>
      <c r="U765" s="44">
        <v>859</v>
      </c>
      <c r="V765" s="12">
        <v>0.6612779060816012</v>
      </c>
      <c r="W765" s="44">
        <v>32526.732246798601</v>
      </c>
      <c r="X765" s="17"/>
    </row>
    <row r="766" spans="2:24" ht="13.5" customHeight="1">
      <c r="B766" s="240"/>
      <c r="C766" s="240"/>
      <c r="D766" s="238"/>
      <c r="E766" s="113" t="s">
        <v>73</v>
      </c>
      <c r="F766" s="79" t="s">
        <v>74</v>
      </c>
      <c r="G766" s="168">
        <v>22460386</v>
      </c>
      <c r="H766" s="169">
        <f t="shared" ref="H766" si="1542">IFERROR(G766/G773,"-")</f>
        <v>0.11848195343019723</v>
      </c>
      <c r="I766" s="170">
        <v>329</v>
      </c>
      <c r="J766" s="10">
        <f t="shared" ref="J766" si="1543">IFERROR(I766/D763,"-")</f>
        <v>0.24460966542750928</v>
      </c>
      <c r="K766" s="46">
        <f t="shared" si="1434"/>
        <v>68268.650455927054</v>
      </c>
      <c r="L766" s="17"/>
      <c r="N766" s="240"/>
      <c r="O766" s="240"/>
      <c r="P766" s="238"/>
      <c r="Q766" s="112" t="s">
        <v>73</v>
      </c>
      <c r="R766" s="61" t="s">
        <v>74</v>
      </c>
      <c r="S766" s="67">
        <v>31319125</v>
      </c>
      <c r="T766" s="12">
        <v>0.17267302756297984</v>
      </c>
      <c r="U766" s="44">
        <v>331</v>
      </c>
      <c r="V766" s="12">
        <v>0.25481139337952269</v>
      </c>
      <c r="W766" s="44">
        <v>94619.712990936561</v>
      </c>
      <c r="X766" s="17"/>
    </row>
    <row r="767" spans="2:24" ht="13.5" customHeight="1">
      <c r="B767" s="240"/>
      <c r="C767" s="240"/>
      <c r="D767" s="238"/>
      <c r="E767" s="113" t="s">
        <v>75</v>
      </c>
      <c r="F767" s="79" t="s">
        <v>76</v>
      </c>
      <c r="G767" s="168">
        <v>467777</v>
      </c>
      <c r="H767" s="169">
        <f t="shared" ref="H767" si="1544">IFERROR(G767/G773,"-")</f>
        <v>2.4675948458640633E-3</v>
      </c>
      <c r="I767" s="170">
        <v>8</v>
      </c>
      <c r="J767" s="10">
        <f t="shared" ref="J767" si="1545">IFERROR(I767/D763,"-")</f>
        <v>5.9479553903345724E-3</v>
      </c>
      <c r="K767" s="46">
        <f t="shared" si="1434"/>
        <v>58472.125</v>
      </c>
      <c r="L767" s="17"/>
      <c r="N767" s="240"/>
      <c r="O767" s="240"/>
      <c r="P767" s="238"/>
      <c r="Q767" s="112" t="s">
        <v>75</v>
      </c>
      <c r="R767" s="61" t="s">
        <v>76</v>
      </c>
      <c r="S767" s="67">
        <v>8485935</v>
      </c>
      <c r="T767" s="12">
        <v>4.678585650629305E-2</v>
      </c>
      <c r="U767" s="44">
        <v>6</v>
      </c>
      <c r="V767" s="12">
        <v>4.6189376443418013E-3</v>
      </c>
      <c r="W767" s="44">
        <v>1414322.5</v>
      </c>
      <c r="X767" s="17"/>
    </row>
    <row r="768" spans="2:24" ht="13.5" customHeight="1">
      <c r="B768" s="240"/>
      <c r="C768" s="240"/>
      <c r="D768" s="238"/>
      <c r="E768" s="113" t="s">
        <v>77</v>
      </c>
      <c r="F768" s="79" t="s">
        <v>78</v>
      </c>
      <c r="G768" s="168">
        <v>9376272</v>
      </c>
      <c r="H768" s="169">
        <f t="shared" ref="H768" si="1546">IFERROR(G768/G773,"-")</f>
        <v>4.9461261371592735E-2</v>
      </c>
      <c r="I768" s="170">
        <v>47</v>
      </c>
      <c r="J768" s="10">
        <f t="shared" ref="J768" si="1547">IFERROR(I768/D763,"-")</f>
        <v>3.4944237918215611E-2</v>
      </c>
      <c r="K768" s="46">
        <f t="shared" si="1434"/>
        <v>199495.14893617021</v>
      </c>
      <c r="L768" s="17"/>
      <c r="N768" s="240"/>
      <c r="O768" s="240"/>
      <c r="P768" s="238"/>
      <c r="Q768" s="112" t="s">
        <v>77</v>
      </c>
      <c r="R768" s="61" t="s">
        <v>78</v>
      </c>
      <c r="S768" s="67">
        <v>5980282</v>
      </c>
      <c r="T768" s="12">
        <v>3.297133616026604E-2</v>
      </c>
      <c r="U768" s="44">
        <v>35</v>
      </c>
      <c r="V768" s="12">
        <v>2.6943802925327175E-2</v>
      </c>
      <c r="W768" s="44">
        <v>170865.2</v>
      </c>
      <c r="X768" s="17"/>
    </row>
    <row r="769" spans="2:24" ht="13.5" customHeight="1">
      <c r="B769" s="240"/>
      <c r="C769" s="240"/>
      <c r="D769" s="238"/>
      <c r="E769" s="113" t="s">
        <v>79</v>
      </c>
      <c r="F769" s="79" t="s">
        <v>80</v>
      </c>
      <c r="G769" s="168">
        <v>31821644</v>
      </c>
      <c r="H769" s="169">
        <f t="shared" ref="H769" si="1548">IFERROR(G769/G773,"-")</f>
        <v>0.16786401366745499</v>
      </c>
      <c r="I769" s="170">
        <v>311</v>
      </c>
      <c r="J769" s="10">
        <f t="shared" ref="J769" si="1549">IFERROR(I769/D763,"-")</f>
        <v>0.2312267657992565</v>
      </c>
      <c r="K769" s="46">
        <f t="shared" si="1434"/>
        <v>102320.39871382636</v>
      </c>
      <c r="L769" s="17"/>
      <c r="N769" s="240"/>
      <c r="O769" s="240"/>
      <c r="P769" s="238"/>
      <c r="Q769" s="112" t="s">
        <v>79</v>
      </c>
      <c r="R769" s="61" t="s">
        <v>80</v>
      </c>
      <c r="S769" s="67">
        <v>21100820</v>
      </c>
      <c r="T769" s="12">
        <v>0.1163360238659757</v>
      </c>
      <c r="U769" s="44">
        <v>280</v>
      </c>
      <c r="V769" s="12">
        <v>0.2155504234026174</v>
      </c>
      <c r="W769" s="44">
        <v>75360.071428571435</v>
      </c>
      <c r="X769" s="17"/>
    </row>
    <row r="770" spans="2:24" ht="13.5" customHeight="1">
      <c r="B770" s="240"/>
      <c r="C770" s="240"/>
      <c r="D770" s="238"/>
      <c r="E770" s="113" t="s">
        <v>81</v>
      </c>
      <c r="F770" s="79" t="s">
        <v>82</v>
      </c>
      <c r="G770" s="168">
        <v>248199</v>
      </c>
      <c r="H770" s="169">
        <f t="shared" ref="H770" si="1550">IFERROR(G770/G773,"-")</f>
        <v>1.3092874877315786E-3</v>
      </c>
      <c r="I770" s="170">
        <v>1</v>
      </c>
      <c r="J770" s="10">
        <f t="shared" ref="J770" si="1551">IFERROR(I770/D763,"-")</f>
        <v>7.4349442379182155E-4</v>
      </c>
      <c r="K770" s="46">
        <f t="shared" si="1434"/>
        <v>248199</v>
      </c>
      <c r="L770" s="17"/>
      <c r="N770" s="240"/>
      <c r="O770" s="240"/>
      <c r="P770" s="238"/>
      <c r="Q770" s="112" t="s">
        <v>81</v>
      </c>
      <c r="R770" s="61" t="s">
        <v>82</v>
      </c>
      <c r="S770" s="67">
        <v>240022</v>
      </c>
      <c r="T770" s="12">
        <v>1.3233232225268602E-3</v>
      </c>
      <c r="U770" s="44">
        <v>2</v>
      </c>
      <c r="V770" s="12">
        <v>1.539645881447267E-3</v>
      </c>
      <c r="W770" s="44">
        <v>120011</v>
      </c>
      <c r="X770" s="17"/>
    </row>
    <row r="771" spans="2:24" ht="13.5" customHeight="1">
      <c r="B771" s="240"/>
      <c r="C771" s="240"/>
      <c r="D771" s="238"/>
      <c r="E771" s="113" t="s">
        <v>83</v>
      </c>
      <c r="F771" s="79" t="s">
        <v>84</v>
      </c>
      <c r="G771" s="168">
        <v>4073853</v>
      </c>
      <c r="H771" s="169">
        <f t="shared" ref="H771" si="1552">IFERROR(G771/G773,"-")</f>
        <v>2.1490194399484908E-2</v>
      </c>
      <c r="I771" s="170">
        <v>105</v>
      </c>
      <c r="J771" s="10">
        <f t="shared" ref="J771" si="1553">IFERROR(I771/D763,"-")</f>
        <v>7.8066914498141265E-2</v>
      </c>
      <c r="K771" s="46">
        <f t="shared" si="1434"/>
        <v>38798.6</v>
      </c>
      <c r="L771" s="17"/>
      <c r="N771" s="240"/>
      <c r="O771" s="240"/>
      <c r="P771" s="238"/>
      <c r="Q771" s="112" t="s">
        <v>83</v>
      </c>
      <c r="R771" s="61" t="s">
        <v>84</v>
      </c>
      <c r="S771" s="67">
        <v>3002259</v>
      </c>
      <c r="T771" s="12">
        <v>1.6552478750865622E-2</v>
      </c>
      <c r="U771" s="44">
        <v>112</v>
      </c>
      <c r="V771" s="12">
        <v>8.6220169361046956E-2</v>
      </c>
      <c r="W771" s="44">
        <v>26805.883928571428</v>
      </c>
      <c r="X771" s="17"/>
    </row>
    <row r="772" spans="2:24" ht="13.5" customHeight="1">
      <c r="B772" s="240"/>
      <c r="C772" s="240"/>
      <c r="D772" s="238"/>
      <c r="E772" s="114" t="s">
        <v>85</v>
      </c>
      <c r="F772" s="80" t="s">
        <v>86</v>
      </c>
      <c r="G772" s="171">
        <v>30838176</v>
      </c>
      <c r="H772" s="172">
        <f t="shared" ref="H772" si="1554">IFERROR(G772/G773,"-")</f>
        <v>0.16267607033575585</v>
      </c>
      <c r="I772" s="173">
        <v>108</v>
      </c>
      <c r="J772" s="11">
        <f t="shared" ref="J772" si="1555">IFERROR(I772/D763,"-")</f>
        <v>8.0297397769516735E-2</v>
      </c>
      <c r="K772" s="47">
        <f t="shared" si="1434"/>
        <v>285538.66666666669</v>
      </c>
      <c r="L772" s="17"/>
      <c r="N772" s="240"/>
      <c r="O772" s="240"/>
      <c r="P772" s="238"/>
      <c r="Q772" s="112" t="s">
        <v>85</v>
      </c>
      <c r="R772" s="61" t="s">
        <v>86</v>
      </c>
      <c r="S772" s="67">
        <v>29760058</v>
      </c>
      <c r="T772" s="12">
        <v>0.16407735897187034</v>
      </c>
      <c r="U772" s="44">
        <v>117</v>
      </c>
      <c r="V772" s="12">
        <v>9.0069284064665134E-2</v>
      </c>
      <c r="W772" s="44">
        <v>254359.47008547009</v>
      </c>
      <c r="X772" s="17"/>
    </row>
    <row r="773" spans="2:24" ht="13.5" customHeight="1">
      <c r="B773" s="201"/>
      <c r="C773" s="201"/>
      <c r="D773" s="239"/>
      <c r="E773" s="115" t="s">
        <v>115</v>
      </c>
      <c r="F773" s="116"/>
      <c r="G773" s="174">
        <f>SUM(G763:G772)</f>
        <v>189567992</v>
      </c>
      <c r="H773" s="175" t="s">
        <v>131</v>
      </c>
      <c r="I773" s="176">
        <v>1130</v>
      </c>
      <c r="J773" s="12">
        <f t="shared" ref="J773" si="1556">IFERROR(I773/D763,"-")</f>
        <v>0.8401486988847584</v>
      </c>
      <c r="K773" s="48">
        <f t="shared" ref="K773:K817" si="1557">IFERROR(G773/I773,"-")</f>
        <v>167759.2849557522</v>
      </c>
      <c r="L773" s="17"/>
      <c r="N773" s="201"/>
      <c r="O773" s="201"/>
      <c r="P773" s="239"/>
      <c r="Q773" s="117" t="s">
        <v>115</v>
      </c>
      <c r="R773" s="117"/>
      <c r="S773" s="67">
        <v>181378212</v>
      </c>
      <c r="T773" s="12" t="s">
        <v>131</v>
      </c>
      <c r="U773" s="44">
        <v>1072</v>
      </c>
      <c r="V773" s="12">
        <v>0.82525019245573517</v>
      </c>
      <c r="W773" s="44">
        <v>169196.0932835821</v>
      </c>
      <c r="X773" s="17"/>
    </row>
    <row r="774" spans="2:24" ht="13.5" customHeight="1">
      <c r="B774" s="200">
        <v>71</v>
      </c>
      <c r="C774" s="200" t="s">
        <v>49</v>
      </c>
      <c r="D774" s="237">
        <f>VLOOKUP(C774,市区町村別_生活習慣病の状況!$C$5:$D$78,2,FALSE)</f>
        <v>3966</v>
      </c>
      <c r="E774" s="111" t="s">
        <v>67</v>
      </c>
      <c r="F774" s="77" t="s">
        <v>68</v>
      </c>
      <c r="G774" s="165">
        <v>113325992</v>
      </c>
      <c r="H774" s="166">
        <f t="shared" ref="H774" si="1558">IFERROR(G774/G784,"-")</f>
        <v>0.17120530797827957</v>
      </c>
      <c r="I774" s="167">
        <v>2023</v>
      </c>
      <c r="J774" s="9">
        <f t="shared" ref="J774" si="1559">IFERROR(I774/D774,"-")</f>
        <v>0.51008572869389812</v>
      </c>
      <c r="K774" s="45">
        <f t="shared" si="1557"/>
        <v>56018.780029658919</v>
      </c>
      <c r="L774" s="17"/>
      <c r="N774" s="200">
        <v>71</v>
      </c>
      <c r="O774" s="200" t="s">
        <v>49</v>
      </c>
      <c r="P774" s="237">
        <v>3884</v>
      </c>
      <c r="Q774" s="112" t="s">
        <v>67</v>
      </c>
      <c r="R774" s="61" t="s">
        <v>68</v>
      </c>
      <c r="S774" s="67">
        <v>92407908</v>
      </c>
      <c r="T774" s="12">
        <v>0.16929838949635162</v>
      </c>
      <c r="U774" s="44">
        <v>1908</v>
      </c>
      <c r="V774" s="12">
        <v>0.49124613800205974</v>
      </c>
      <c r="W774" s="44">
        <v>48431.817610062892</v>
      </c>
      <c r="X774" s="17"/>
    </row>
    <row r="775" spans="2:24" ht="13.5" customHeight="1">
      <c r="B775" s="240"/>
      <c r="C775" s="240"/>
      <c r="D775" s="238"/>
      <c r="E775" s="113" t="s">
        <v>69</v>
      </c>
      <c r="F775" s="78" t="s">
        <v>70</v>
      </c>
      <c r="G775" s="168">
        <v>46875885</v>
      </c>
      <c r="H775" s="169">
        <f t="shared" ref="H775" si="1560">IFERROR(G775/G784,"-")</f>
        <v>7.0816943108509611E-2</v>
      </c>
      <c r="I775" s="170">
        <v>1772</v>
      </c>
      <c r="J775" s="10">
        <f t="shared" ref="J775" si="1561">IFERROR(I775/D774,"-")</f>
        <v>0.44679778113968732</v>
      </c>
      <c r="K775" s="46">
        <f t="shared" si="1557"/>
        <v>26453.659706546274</v>
      </c>
      <c r="L775" s="17"/>
      <c r="N775" s="240"/>
      <c r="O775" s="240"/>
      <c r="P775" s="238"/>
      <c r="Q775" s="112" t="s">
        <v>69</v>
      </c>
      <c r="R775" s="61" t="s">
        <v>70</v>
      </c>
      <c r="S775" s="67">
        <v>41929111</v>
      </c>
      <c r="T775" s="12">
        <v>7.68173538277023E-2</v>
      </c>
      <c r="U775" s="44">
        <v>1631</v>
      </c>
      <c r="V775" s="12">
        <v>0.41992790937178165</v>
      </c>
      <c r="W775" s="44">
        <v>25707.609442060086</v>
      </c>
      <c r="X775" s="17"/>
    </row>
    <row r="776" spans="2:24" ht="13.5" customHeight="1">
      <c r="B776" s="240"/>
      <c r="C776" s="240"/>
      <c r="D776" s="238"/>
      <c r="E776" s="113" t="s">
        <v>71</v>
      </c>
      <c r="F776" s="79" t="s">
        <v>72</v>
      </c>
      <c r="G776" s="168">
        <v>108531996</v>
      </c>
      <c r="H776" s="169">
        <f t="shared" ref="H776" si="1562">IFERROR(G776/G784,"-")</f>
        <v>0.16396286035314303</v>
      </c>
      <c r="I776" s="170">
        <v>2590</v>
      </c>
      <c r="J776" s="10">
        <f t="shared" ref="J776" si="1563">IFERROR(I776/D774,"-")</f>
        <v>0.65305093292990424</v>
      </c>
      <c r="K776" s="46">
        <f t="shared" si="1557"/>
        <v>41904.245559845556</v>
      </c>
      <c r="L776" s="17"/>
      <c r="N776" s="240"/>
      <c r="O776" s="240"/>
      <c r="P776" s="238"/>
      <c r="Q776" s="112" t="s">
        <v>71</v>
      </c>
      <c r="R776" s="61" t="s">
        <v>72</v>
      </c>
      <c r="S776" s="67">
        <v>78459853</v>
      </c>
      <c r="T776" s="12">
        <v>0.14374448075396851</v>
      </c>
      <c r="U776" s="44">
        <v>2457</v>
      </c>
      <c r="V776" s="12">
        <v>0.63259526261585997</v>
      </c>
      <c r="W776" s="44">
        <v>31933.192104192105</v>
      </c>
      <c r="X776" s="17"/>
    </row>
    <row r="777" spans="2:24" ht="13.5" customHeight="1">
      <c r="B777" s="240"/>
      <c r="C777" s="240"/>
      <c r="D777" s="238"/>
      <c r="E777" s="113" t="s">
        <v>73</v>
      </c>
      <c r="F777" s="79" t="s">
        <v>74</v>
      </c>
      <c r="G777" s="168">
        <v>66257628</v>
      </c>
      <c r="H777" s="169">
        <f t="shared" ref="H777" si="1564">IFERROR(G777/G784,"-")</f>
        <v>0.1000975805060703</v>
      </c>
      <c r="I777" s="170">
        <v>895</v>
      </c>
      <c r="J777" s="10">
        <f t="shared" ref="J777" si="1565">IFERROR(I777/D774,"-")</f>
        <v>0.22566817952597076</v>
      </c>
      <c r="K777" s="46">
        <f t="shared" si="1557"/>
        <v>74030.86927374301</v>
      </c>
      <c r="L777" s="17"/>
      <c r="N777" s="240"/>
      <c r="O777" s="240"/>
      <c r="P777" s="238"/>
      <c r="Q777" s="112" t="s">
        <v>73</v>
      </c>
      <c r="R777" s="61" t="s">
        <v>74</v>
      </c>
      <c r="S777" s="67">
        <v>64770356</v>
      </c>
      <c r="T777" s="12">
        <v>0.11866427013914606</v>
      </c>
      <c r="U777" s="44">
        <v>860</v>
      </c>
      <c r="V777" s="12">
        <v>0.22142121524201855</v>
      </c>
      <c r="W777" s="44">
        <v>75314.367441860464</v>
      </c>
      <c r="X777" s="17"/>
    </row>
    <row r="778" spans="2:24" ht="13.5" customHeight="1">
      <c r="B778" s="240"/>
      <c r="C778" s="240"/>
      <c r="D778" s="238"/>
      <c r="E778" s="113" t="s">
        <v>75</v>
      </c>
      <c r="F778" s="79" t="s">
        <v>76</v>
      </c>
      <c r="G778" s="168">
        <v>5385525</v>
      </c>
      <c r="H778" s="169">
        <f t="shared" ref="H778" si="1566">IFERROR(G778/G784,"-")</f>
        <v>8.1360899646898653E-3</v>
      </c>
      <c r="I778" s="170">
        <v>18</v>
      </c>
      <c r="J778" s="10">
        <f t="shared" ref="J778" si="1567">IFERROR(I778/D774,"-")</f>
        <v>4.5385779122541605E-3</v>
      </c>
      <c r="K778" s="46">
        <f t="shared" si="1557"/>
        <v>299195.83333333331</v>
      </c>
      <c r="L778" s="17"/>
      <c r="N778" s="240"/>
      <c r="O778" s="240"/>
      <c r="P778" s="238"/>
      <c r="Q778" s="112" t="s">
        <v>75</v>
      </c>
      <c r="R778" s="61" t="s">
        <v>76</v>
      </c>
      <c r="S778" s="67">
        <v>2224846</v>
      </c>
      <c r="T778" s="12">
        <v>4.0760888632756405E-3</v>
      </c>
      <c r="U778" s="44">
        <v>15</v>
      </c>
      <c r="V778" s="12">
        <v>3.8619979402677654E-3</v>
      </c>
      <c r="W778" s="44">
        <v>148323.06666666668</v>
      </c>
      <c r="X778" s="17"/>
    </row>
    <row r="779" spans="2:24" ht="13.5" customHeight="1">
      <c r="B779" s="240"/>
      <c r="C779" s="240"/>
      <c r="D779" s="238"/>
      <c r="E779" s="113" t="s">
        <v>77</v>
      </c>
      <c r="F779" s="79" t="s">
        <v>78</v>
      </c>
      <c r="G779" s="168">
        <v>37458011</v>
      </c>
      <c r="H779" s="169">
        <f t="shared" ref="H779" si="1568">IFERROR(G779/G784,"-")</f>
        <v>5.6589050722880799E-2</v>
      </c>
      <c r="I779" s="170">
        <v>186</v>
      </c>
      <c r="J779" s="10">
        <f t="shared" ref="J779" si="1569">IFERROR(I779/D774,"-")</f>
        <v>4.6898638426626324E-2</v>
      </c>
      <c r="K779" s="46">
        <f t="shared" si="1557"/>
        <v>201387.15591397849</v>
      </c>
      <c r="L779" s="17"/>
      <c r="N779" s="240"/>
      <c r="O779" s="240"/>
      <c r="P779" s="238"/>
      <c r="Q779" s="112" t="s">
        <v>77</v>
      </c>
      <c r="R779" s="61" t="s">
        <v>78</v>
      </c>
      <c r="S779" s="67">
        <v>22742135</v>
      </c>
      <c r="T779" s="12">
        <v>4.1665339174311908E-2</v>
      </c>
      <c r="U779" s="44">
        <v>166</v>
      </c>
      <c r="V779" s="12">
        <v>4.2739443872296598E-2</v>
      </c>
      <c r="W779" s="44">
        <v>137000.81325301205</v>
      </c>
      <c r="X779" s="17"/>
    </row>
    <row r="780" spans="2:24" ht="13.5" customHeight="1">
      <c r="B780" s="240"/>
      <c r="C780" s="240"/>
      <c r="D780" s="238"/>
      <c r="E780" s="113" t="s">
        <v>79</v>
      </c>
      <c r="F780" s="79" t="s">
        <v>80</v>
      </c>
      <c r="G780" s="168">
        <v>124875382</v>
      </c>
      <c r="H780" s="169">
        <f t="shared" ref="H780" si="1570">IFERROR(G780/G784,"-")</f>
        <v>0.18865335177666309</v>
      </c>
      <c r="I780" s="170">
        <v>646</v>
      </c>
      <c r="J780" s="10">
        <f t="shared" ref="J780" si="1571">IFERROR(I780/D774,"-")</f>
        <v>0.16288451840645488</v>
      </c>
      <c r="K780" s="46">
        <f t="shared" si="1557"/>
        <v>193305.54489164086</v>
      </c>
      <c r="L780" s="17"/>
      <c r="N780" s="240"/>
      <c r="O780" s="240"/>
      <c r="P780" s="238"/>
      <c r="Q780" s="112" t="s">
        <v>79</v>
      </c>
      <c r="R780" s="61" t="s">
        <v>80</v>
      </c>
      <c r="S780" s="67">
        <v>114171694</v>
      </c>
      <c r="T780" s="12">
        <v>0.20917131811132736</v>
      </c>
      <c r="U780" s="44">
        <v>655</v>
      </c>
      <c r="V780" s="12">
        <v>0.16864057672502575</v>
      </c>
      <c r="W780" s="44">
        <v>174307.92977099237</v>
      </c>
      <c r="X780" s="17"/>
    </row>
    <row r="781" spans="2:24" ht="13.5" customHeight="1">
      <c r="B781" s="240"/>
      <c r="C781" s="240"/>
      <c r="D781" s="238"/>
      <c r="E781" s="113" t="s">
        <v>81</v>
      </c>
      <c r="F781" s="79" t="s">
        <v>82</v>
      </c>
      <c r="G781" s="168">
        <v>89012</v>
      </c>
      <c r="H781" s="169">
        <f t="shared" ref="H781" si="1572">IFERROR(G781/G784,"-")</f>
        <v>1.3447335959576351E-4</v>
      </c>
      <c r="I781" s="170">
        <v>7</v>
      </c>
      <c r="J781" s="10">
        <f t="shared" ref="J781" si="1573">IFERROR(I781/D774,"-")</f>
        <v>1.7650025214321734E-3</v>
      </c>
      <c r="K781" s="46">
        <f t="shared" si="1557"/>
        <v>12716</v>
      </c>
      <c r="L781" s="17"/>
      <c r="N781" s="240"/>
      <c r="O781" s="240"/>
      <c r="P781" s="238"/>
      <c r="Q781" s="112" t="s">
        <v>81</v>
      </c>
      <c r="R781" s="61" t="s">
        <v>82</v>
      </c>
      <c r="S781" s="67">
        <v>90017</v>
      </c>
      <c r="T781" s="12">
        <v>1.6491806228632601E-4</v>
      </c>
      <c r="U781" s="44">
        <v>6</v>
      </c>
      <c r="V781" s="12">
        <v>1.544799176107106E-3</v>
      </c>
      <c r="W781" s="44">
        <v>15002.833333333334</v>
      </c>
      <c r="X781" s="17"/>
    </row>
    <row r="782" spans="2:24" ht="13.5" customHeight="1">
      <c r="B782" s="240"/>
      <c r="C782" s="240"/>
      <c r="D782" s="238"/>
      <c r="E782" s="113" t="s">
        <v>83</v>
      </c>
      <c r="F782" s="79" t="s">
        <v>84</v>
      </c>
      <c r="G782" s="168">
        <v>15745613</v>
      </c>
      <c r="H782" s="169">
        <f t="shared" ref="H782" si="1574">IFERROR(G782/G784,"-")</f>
        <v>2.3787416067549642E-2</v>
      </c>
      <c r="I782" s="170">
        <v>252</v>
      </c>
      <c r="J782" s="10">
        <f t="shared" ref="J782" si="1575">IFERROR(I782/D774,"-")</f>
        <v>6.3540090771558241E-2</v>
      </c>
      <c r="K782" s="46">
        <f t="shared" si="1557"/>
        <v>62482.591269841272</v>
      </c>
      <c r="L782" s="17"/>
      <c r="N782" s="240"/>
      <c r="O782" s="240"/>
      <c r="P782" s="238"/>
      <c r="Q782" s="112" t="s">
        <v>83</v>
      </c>
      <c r="R782" s="61" t="s">
        <v>84</v>
      </c>
      <c r="S782" s="67">
        <v>18357931</v>
      </c>
      <c r="T782" s="12">
        <v>3.3633140496862543E-2</v>
      </c>
      <c r="U782" s="44">
        <v>263</v>
      </c>
      <c r="V782" s="12">
        <v>6.7713697219361477E-2</v>
      </c>
      <c r="W782" s="44">
        <v>69802.019011406839</v>
      </c>
      <c r="X782" s="17"/>
    </row>
    <row r="783" spans="2:24" ht="13.5" customHeight="1">
      <c r="B783" s="240"/>
      <c r="C783" s="240"/>
      <c r="D783" s="238"/>
      <c r="E783" s="114" t="s">
        <v>85</v>
      </c>
      <c r="F783" s="80" t="s">
        <v>86</v>
      </c>
      <c r="G783" s="171">
        <v>143385321</v>
      </c>
      <c r="H783" s="172">
        <f t="shared" ref="H783" si="1576">IFERROR(G783/G784,"-")</f>
        <v>0.21661692616261832</v>
      </c>
      <c r="I783" s="173">
        <v>389</v>
      </c>
      <c r="J783" s="11">
        <f t="shared" ref="J783" si="1577">IFERROR(I783/D774,"-")</f>
        <v>9.8083711548159355E-2</v>
      </c>
      <c r="K783" s="47">
        <f t="shared" si="1557"/>
        <v>368599.79691516707</v>
      </c>
      <c r="L783" s="17"/>
      <c r="N783" s="240"/>
      <c r="O783" s="240"/>
      <c r="P783" s="238"/>
      <c r="Q783" s="112" t="s">
        <v>85</v>
      </c>
      <c r="R783" s="61" t="s">
        <v>86</v>
      </c>
      <c r="S783" s="67">
        <v>110674779</v>
      </c>
      <c r="T783" s="12">
        <v>0.20276470107476774</v>
      </c>
      <c r="U783" s="44">
        <v>346</v>
      </c>
      <c r="V783" s="12">
        <v>8.9083419155509783E-2</v>
      </c>
      <c r="W783" s="44">
        <v>319869.30346820812</v>
      </c>
      <c r="X783" s="17"/>
    </row>
    <row r="784" spans="2:24" ht="13.5" customHeight="1">
      <c r="B784" s="201"/>
      <c r="C784" s="201"/>
      <c r="D784" s="239"/>
      <c r="E784" s="115" t="s">
        <v>115</v>
      </c>
      <c r="F784" s="116"/>
      <c r="G784" s="174">
        <f>SUM(G774:G783)</f>
        <v>661930365</v>
      </c>
      <c r="H784" s="175" t="s">
        <v>131</v>
      </c>
      <c r="I784" s="176">
        <v>3212</v>
      </c>
      <c r="J784" s="12">
        <f t="shared" ref="J784" si="1578">IFERROR(I784/D774,"-")</f>
        <v>0.8098840141200202</v>
      </c>
      <c r="K784" s="48">
        <f t="shared" si="1557"/>
        <v>206080.43742216687</v>
      </c>
      <c r="L784" s="17"/>
      <c r="N784" s="201"/>
      <c r="O784" s="201"/>
      <c r="P784" s="239"/>
      <c r="Q784" s="117" t="s">
        <v>115</v>
      </c>
      <c r="R784" s="117"/>
      <c r="S784" s="67">
        <v>545828630</v>
      </c>
      <c r="T784" s="12" t="s">
        <v>131</v>
      </c>
      <c r="U784" s="44">
        <v>3125</v>
      </c>
      <c r="V784" s="12">
        <v>0.80458290422245105</v>
      </c>
      <c r="W784" s="44">
        <v>174665.16159999999</v>
      </c>
      <c r="X784" s="17"/>
    </row>
    <row r="785" spans="2:24" ht="13.5" customHeight="1">
      <c r="B785" s="200">
        <v>72</v>
      </c>
      <c r="C785" s="200" t="s">
        <v>27</v>
      </c>
      <c r="D785" s="237">
        <f>VLOOKUP(C785,市区町村別_生活習慣病の状況!$C$5:$D$78,2,FALSE)</f>
        <v>2559</v>
      </c>
      <c r="E785" s="111" t="s">
        <v>67</v>
      </c>
      <c r="F785" s="77" t="s">
        <v>68</v>
      </c>
      <c r="G785" s="165">
        <v>63648046</v>
      </c>
      <c r="H785" s="166">
        <f t="shared" ref="H785" si="1579">IFERROR(G785/G795,"-")</f>
        <v>0.19353272293660981</v>
      </c>
      <c r="I785" s="167">
        <v>1327</v>
      </c>
      <c r="J785" s="9">
        <f t="shared" ref="J785" si="1580">IFERROR(I785/D785,"-")</f>
        <v>0.5185619382571317</v>
      </c>
      <c r="K785" s="45">
        <f t="shared" si="1557"/>
        <v>47963.862848530523</v>
      </c>
      <c r="L785" s="17"/>
      <c r="N785" s="200">
        <v>72</v>
      </c>
      <c r="O785" s="200" t="s">
        <v>27</v>
      </c>
      <c r="P785" s="237">
        <v>2477</v>
      </c>
      <c r="Q785" s="112" t="s">
        <v>67</v>
      </c>
      <c r="R785" s="61" t="s">
        <v>68</v>
      </c>
      <c r="S785" s="67">
        <v>56211106</v>
      </c>
      <c r="T785" s="12">
        <v>0.20122823993081093</v>
      </c>
      <c r="U785" s="44">
        <v>1213</v>
      </c>
      <c r="V785" s="12">
        <v>0.48970528865563179</v>
      </c>
      <c r="W785" s="44">
        <v>46340.565539983509</v>
      </c>
      <c r="X785" s="17"/>
    </row>
    <row r="786" spans="2:24" ht="13.5" customHeight="1">
      <c r="B786" s="240"/>
      <c r="C786" s="240"/>
      <c r="D786" s="238"/>
      <c r="E786" s="113" t="s">
        <v>69</v>
      </c>
      <c r="F786" s="78" t="s">
        <v>70</v>
      </c>
      <c r="G786" s="168">
        <v>32965267</v>
      </c>
      <c r="H786" s="169">
        <f t="shared" ref="H786" si="1581">IFERROR(G786/G795,"-")</f>
        <v>0.10023650820077597</v>
      </c>
      <c r="I786" s="170">
        <v>1158</v>
      </c>
      <c r="J786" s="10">
        <f t="shared" ref="J786" si="1582">IFERROR(I786/D785,"-")</f>
        <v>0.45252051582649472</v>
      </c>
      <c r="K786" s="46">
        <f t="shared" si="1557"/>
        <v>28467.41537132988</v>
      </c>
      <c r="L786" s="17"/>
      <c r="N786" s="240"/>
      <c r="O786" s="240"/>
      <c r="P786" s="238"/>
      <c r="Q786" s="112" t="s">
        <v>69</v>
      </c>
      <c r="R786" s="61" t="s">
        <v>70</v>
      </c>
      <c r="S786" s="67">
        <v>26921830</v>
      </c>
      <c r="T786" s="12">
        <v>9.6376549976022588E-2</v>
      </c>
      <c r="U786" s="44">
        <v>1030</v>
      </c>
      <c r="V786" s="12">
        <v>0.41582559547840131</v>
      </c>
      <c r="W786" s="44">
        <v>26137.699029126212</v>
      </c>
      <c r="X786" s="17"/>
    </row>
    <row r="787" spans="2:24" ht="13.5" customHeight="1">
      <c r="B787" s="240"/>
      <c r="C787" s="240"/>
      <c r="D787" s="238"/>
      <c r="E787" s="113" t="s">
        <v>71</v>
      </c>
      <c r="F787" s="79" t="s">
        <v>72</v>
      </c>
      <c r="G787" s="168">
        <v>62599365</v>
      </c>
      <c r="H787" s="169">
        <f t="shared" ref="H787" si="1583">IFERROR(G787/G795,"-")</f>
        <v>0.19034402976884332</v>
      </c>
      <c r="I787" s="170">
        <v>1725</v>
      </c>
      <c r="J787" s="10">
        <f t="shared" ref="J787" si="1584">IFERROR(I787/D785,"-")</f>
        <v>0.67409144196951931</v>
      </c>
      <c r="K787" s="46">
        <f t="shared" si="1557"/>
        <v>36289.486956521738</v>
      </c>
      <c r="L787" s="17"/>
      <c r="N787" s="240"/>
      <c r="O787" s="240"/>
      <c r="P787" s="238"/>
      <c r="Q787" s="112" t="s">
        <v>71</v>
      </c>
      <c r="R787" s="61" t="s">
        <v>72</v>
      </c>
      <c r="S787" s="67">
        <v>49681300</v>
      </c>
      <c r="T787" s="12">
        <v>0.17785240796497753</v>
      </c>
      <c r="U787" s="44">
        <v>1649</v>
      </c>
      <c r="V787" s="12">
        <v>0.66572466693580945</v>
      </c>
      <c r="W787" s="44">
        <v>30128.138265615526</v>
      </c>
      <c r="X787" s="17"/>
    </row>
    <row r="788" spans="2:24" ht="13.5" customHeight="1">
      <c r="B788" s="240"/>
      <c r="C788" s="240"/>
      <c r="D788" s="238"/>
      <c r="E788" s="113" t="s">
        <v>73</v>
      </c>
      <c r="F788" s="79" t="s">
        <v>74</v>
      </c>
      <c r="G788" s="168">
        <v>38940032</v>
      </c>
      <c r="H788" s="169">
        <f t="shared" ref="H788" si="1585">IFERROR(G788/G795,"-")</f>
        <v>0.11840379866804897</v>
      </c>
      <c r="I788" s="170">
        <v>623</v>
      </c>
      <c r="J788" s="10">
        <f t="shared" ref="J788" si="1586">IFERROR(I788/D785,"-")</f>
        <v>0.24345447440406409</v>
      </c>
      <c r="K788" s="46">
        <f t="shared" si="1557"/>
        <v>62504.064205457464</v>
      </c>
      <c r="L788" s="17"/>
      <c r="N788" s="240"/>
      <c r="O788" s="240"/>
      <c r="P788" s="238"/>
      <c r="Q788" s="112" t="s">
        <v>73</v>
      </c>
      <c r="R788" s="61" t="s">
        <v>74</v>
      </c>
      <c r="S788" s="67">
        <v>35163807</v>
      </c>
      <c r="T788" s="12">
        <v>0.125881725078968</v>
      </c>
      <c r="U788" s="44">
        <v>571</v>
      </c>
      <c r="V788" s="12">
        <v>0.23052079127977393</v>
      </c>
      <c r="W788" s="44">
        <v>61582.849387040282</v>
      </c>
      <c r="X788" s="17"/>
    </row>
    <row r="789" spans="2:24" ht="13.5" customHeight="1">
      <c r="B789" s="240"/>
      <c r="C789" s="240"/>
      <c r="D789" s="238"/>
      <c r="E789" s="113" t="s">
        <v>75</v>
      </c>
      <c r="F789" s="79" t="s">
        <v>76</v>
      </c>
      <c r="G789" s="168">
        <v>5437646</v>
      </c>
      <c r="H789" s="169">
        <f t="shared" ref="H789" si="1587">IFERROR(G789/G795,"-")</f>
        <v>1.6534088677999079E-2</v>
      </c>
      <c r="I789" s="170">
        <v>10</v>
      </c>
      <c r="J789" s="10">
        <f t="shared" ref="J789" si="1588">IFERROR(I789/D785,"-")</f>
        <v>3.9077764751856191E-3</v>
      </c>
      <c r="K789" s="46">
        <f t="shared" si="1557"/>
        <v>543764.6</v>
      </c>
      <c r="L789" s="17"/>
      <c r="N789" s="240"/>
      <c r="O789" s="240"/>
      <c r="P789" s="238"/>
      <c r="Q789" s="112" t="s">
        <v>75</v>
      </c>
      <c r="R789" s="61" t="s">
        <v>76</v>
      </c>
      <c r="S789" s="67">
        <v>3651744</v>
      </c>
      <c r="T789" s="12">
        <v>1.3072755013891725E-2</v>
      </c>
      <c r="U789" s="44">
        <v>9</v>
      </c>
      <c r="V789" s="12">
        <v>3.6334275333064193E-3</v>
      </c>
      <c r="W789" s="44">
        <v>405749.33333333331</v>
      </c>
      <c r="X789" s="17"/>
    </row>
    <row r="790" spans="2:24" ht="13.5" customHeight="1">
      <c r="B790" s="240"/>
      <c r="C790" s="240"/>
      <c r="D790" s="238"/>
      <c r="E790" s="113" t="s">
        <v>77</v>
      </c>
      <c r="F790" s="79" t="s">
        <v>78</v>
      </c>
      <c r="G790" s="168">
        <v>33989799</v>
      </c>
      <c r="H790" s="169">
        <f t="shared" ref="H790" si="1589">IFERROR(G790/G795,"-")</f>
        <v>0.10335177222153932</v>
      </c>
      <c r="I790" s="170">
        <v>88</v>
      </c>
      <c r="J790" s="10">
        <f t="shared" ref="J790" si="1590">IFERROR(I790/D785,"-")</f>
        <v>3.4388432981633452E-2</v>
      </c>
      <c r="K790" s="46">
        <f t="shared" si="1557"/>
        <v>386247.71590909088</v>
      </c>
      <c r="L790" s="17"/>
      <c r="N790" s="240"/>
      <c r="O790" s="240"/>
      <c r="P790" s="238"/>
      <c r="Q790" s="112" t="s">
        <v>77</v>
      </c>
      <c r="R790" s="61" t="s">
        <v>78</v>
      </c>
      <c r="S790" s="67">
        <v>25996359</v>
      </c>
      <c r="T790" s="12">
        <v>9.3063487599398878E-2</v>
      </c>
      <c r="U790" s="44">
        <v>69</v>
      </c>
      <c r="V790" s="12">
        <v>2.7856277755349212E-2</v>
      </c>
      <c r="W790" s="44">
        <v>376758.82608695654</v>
      </c>
      <c r="X790" s="17"/>
    </row>
    <row r="791" spans="2:24" ht="13.5" customHeight="1">
      <c r="B791" s="240"/>
      <c r="C791" s="240"/>
      <c r="D791" s="238"/>
      <c r="E791" s="113" t="s">
        <v>79</v>
      </c>
      <c r="F791" s="79" t="s">
        <v>80</v>
      </c>
      <c r="G791" s="168">
        <v>40706542</v>
      </c>
      <c r="H791" s="169">
        <f t="shared" ref="H791" si="1591">IFERROR(G791/G795,"-")</f>
        <v>0.12377517315446683</v>
      </c>
      <c r="I791" s="170">
        <v>424</v>
      </c>
      <c r="J791" s="10">
        <f t="shared" ref="J791" si="1592">IFERROR(I791/D785,"-")</f>
        <v>0.16568972254787026</v>
      </c>
      <c r="K791" s="46">
        <f t="shared" si="1557"/>
        <v>96005.99528301887</v>
      </c>
      <c r="L791" s="17"/>
      <c r="N791" s="240"/>
      <c r="O791" s="240"/>
      <c r="P791" s="238"/>
      <c r="Q791" s="112" t="s">
        <v>79</v>
      </c>
      <c r="R791" s="61" t="s">
        <v>80</v>
      </c>
      <c r="S791" s="67">
        <v>35192617</v>
      </c>
      <c r="T791" s="12">
        <v>0.12598486102495715</v>
      </c>
      <c r="U791" s="44">
        <v>419</v>
      </c>
      <c r="V791" s="12">
        <v>0.16915623738393218</v>
      </c>
      <c r="W791" s="44">
        <v>83991.926014319804</v>
      </c>
      <c r="X791" s="17"/>
    </row>
    <row r="792" spans="2:24" ht="13.5" customHeight="1">
      <c r="B792" s="240"/>
      <c r="C792" s="240"/>
      <c r="D792" s="238"/>
      <c r="E792" s="113" t="s">
        <v>81</v>
      </c>
      <c r="F792" s="79" t="s">
        <v>82</v>
      </c>
      <c r="G792" s="168">
        <v>6152</v>
      </c>
      <c r="H792" s="169">
        <f t="shared" ref="H792" si="1593">IFERROR(G792/G795,"-")</f>
        <v>1.8706203667368256E-5</v>
      </c>
      <c r="I792" s="170">
        <v>2</v>
      </c>
      <c r="J792" s="10">
        <f t="shared" ref="J792" si="1594">IFERROR(I792/D785,"-")</f>
        <v>7.8155529503712393E-4</v>
      </c>
      <c r="K792" s="46">
        <f t="shared" si="1557"/>
        <v>3076</v>
      </c>
      <c r="L792" s="17"/>
      <c r="N792" s="240"/>
      <c r="O792" s="240"/>
      <c r="P792" s="238"/>
      <c r="Q792" s="112" t="s">
        <v>81</v>
      </c>
      <c r="R792" s="61" t="s">
        <v>82</v>
      </c>
      <c r="S792" s="67">
        <v>197846</v>
      </c>
      <c r="T792" s="12">
        <v>7.0826221347345872E-4</v>
      </c>
      <c r="U792" s="44">
        <v>6</v>
      </c>
      <c r="V792" s="12">
        <v>2.4222850222042794E-3</v>
      </c>
      <c r="W792" s="44">
        <v>32974.333333333336</v>
      </c>
      <c r="X792" s="17"/>
    </row>
    <row r="793" spans="2:24" ht="13.5" customHeight="1">
      <c r="B793" s="240"/>
      <c r="C793" s="240"/>
      <c r="D793" s="238"/>
      <c r="E793" s="113" t="s">
        <v>83</v>
      </c>
      <c r="F793" s="79" t="s">
        <v>84</v>
      </c>
      <c r="G793" s="168">
        <v>2112804</v>
      </c>
      <c r="H793" s="169">
        <f t="shared" ref="H793" si="1595">IFERROR(G793/G795,"-")</f>
        <v>6.4243403662598052E-3</v>
      </c>
      <c r="I793" s="170">
        <v>203</v>
      </c>
      <c r="J793" s="10">
        <f t="shared" ref="J793" si="1596">IFERROR(I793/D785,"-")</f>
        <v>7.9327862446268077E-2</v>
      </c>
      <c r="K793" s="46">
        <f t="shared" si="1557"/>
        <v>10407.901477832513</v>
      </c>
      <c r="L793" s="17"/>
      <c r="N793" s="240"/>
      <c r="O793" s="240"/>
      <c r="P793" s="238"/>
      <c r="Q793" s="112" t="s">
        <v>83</v>
      </c>
      <c r="R793" s="61" t="s">
        <v>84</v>
      </c>
      <c r="S793" s="67">
        <v>2221281</v>
      </c>
      <c r="T793" s="12">
        <v>7.9518888317506448E-3</v>
      </c>
      <c r="U793" s="44">
        <v>189</v>
      </c>
      <c r="V793" s="12">
        <v>7.6301978199434795E-2</v>
      </c>
      <c r="W793" s="44">
        <v>11752.809523809523</v>
      </c>
      <c r="X793" s="17"/>
    </row>
    <row r="794" spans="2:24" ht="13.5" customHeight="1">
      <c r="B794" s="240"/>
      <c r="C794" s="240"/>
      <c r="D794" s="238"/>
      <c r="E794" s="114" t="s">
        <v>85</v>
      </c>
      <c r="F794" s="80" t="s">
        <v>86</v>
      </c>
      <c r="G794" s="171">
        <v>48469201</v>
      </c>
      <c r="H794" s="172">
        <f t="shared" ref="H794" si="1597">IFERROR(G794/G795,"-")</f>
        <v>0.14737885980178952</v>
      </c>
      <c r="I794" s="173">
        <v>271</v>
      </c>
      <c r="J794" s="11">
        <f t="shared" ref="J794" si="1598">IFERROR(I794/D785,"-")</f>
        <v>0.10590074247753029</v>
      </c>
      <c r="K794" s="47">
        <f t="shared" si="1557"/>
        <v>178853.14022140222</v>
      </c>
      <c r="L794" s="17"/>
      <c r="N794" s="240"/>
      <c r="O794" s="240"/>
      <c r="P794" s="238"/>
      <c r="Q794" s="112" t="s">
        <v>85</v>
      </c>
      <c r="R794" s="61" t="s">
        <v>86</v>
      </c>
      <c r="S794" s="67">
        <v>44102157</v>
      </c>
      <c r="T794" s="12">
        <v>0.15787982236574907</v>
      </c>
      <c r="U794" s="44">
        <v>202</v>
      </c>
      <c r="V794" s="12">
        <v>8.1550262414210734E-2</v>
      </c>
      <c r="W794" s="44">
        <v>218327.50990099009</v>
      </c>
      <c r="X794" s="17"/>
    </row>
    <row r="795" spans="2:24" ht="13.5" customHeight="1">
      <c r="B795" s="201"/>
      <c r="C795" s="201"/>
      <c r="D795" s="239"/>
      <c r="E795" s="115" t="s">
        <v>115</v>
      </c>
      <c r="F795" s="116"/>
      <c r="G795" s="174">
        <f>SUM(G785:G794)</f>
        <v>328874854</v>
      </c>
      <c r="H795" s="175" t="s">
        <v>131</v>
      </c>
      <c r="I795" s="176">
        <v>2112</v>
      </c>
      <c r="J795" s="12">
        <f t="shared" ref="J795" si="1599">IFERROR(I795/D785,"-")</f>
        <v>0.82532239155920284</v>
      </c>
      <c r="K795" s="48">
        <f t="shared" si="1557"/>
        <v>155717.26041666666</v>
      </c>
      <c r="L795" s="17"/>
      <c r="N795" s="201"/>
      <c r="O795" s="201"/>
      <c r="P795" s="239"/>
      <c r="Q795" s="117" t="s">
        <v>115</v>
      </c>
      <c r="R795" s="117"/>
      <c r="S795" s="67">
        <v>279340047</v>
      </c>
      <c r="T795" s="12" t="s">
        <v>131</v>
      </c>
      <c r="U795" s="44">
        <v>2037</v>
      </c>
      <c r="V795" s="12">
        <v>0.82236576503835279</v>
      </c>
      <c r="W795" s="44">
        <v>137133.06185567009</v>
      </c>
      <c r="X795" s="17"/>
    </row>
    <row r="796" spans="2:24" ht="13.5" customHeight="1">
      <c r="B796" s="200">
        <v>73</v>
      </c>
      <c r="C796" s="200" t="s">
        <v>28</v>
      </c>
      <c r="D796" s="237">
        <f>VLOOKUP(C796,市区町村別_生活習慣病の状況!$C$5:$D$78,2,FALSE)</f>
        <v>3428</v>
      </c>
      <c r="E796" s="111" t="s">
        <v>67</v>
      </c>
      <c r="F796" s="77" t="s">
        <v>68</v>
      </c>
      <c r="G796" s="165">
        <v>81855168</v>
      </c>
      <c r="H796" s="166">
        <f t="shared" ref="H796" si="1600">IFERROR(G796/G806,"-")</f>
        <v>0.17505891306857196</v>
      </c>
      <c r="I796" s="167">
        <v>1577</v>
      </c>
      <c r="J796" s="9">
        <f t="shared" ref="J796" si="1601">IFERROR(I796/D796,"-")</f>
        <v>0.46003500583430573</v>
      </c>
      <c r="K796" s="45">
        <f t="shared" si="1557"/>
        <v>51905.623335447053</v>
      </c>
      <c r="L796" s="17"/>
      <c r="N796" s="200">
        <v>73</v>
      </c>
      <c r="O796" s="200" t="s">
        <v>28</v>
      </c>
      <c r="P796" s="237">
        <v>3332</v>
      </c>
      <c r="Q796" s="112" t="s">
        <v>67</v>
      </c>
      <c r="R796" s="61" t="s">
        <v>68</v>
      </c>
      <c r="S796" s="67">
        <v>81329225</v>
      </c>
      <c r="T796" s="12">
        <v>0.18175442525345301</v>
      </c>
      <c r="U796" s="44">
        <v>1493</v>
      </c>
      <c r="V796" s="12">
        <v>0.44807923169267705</v>
      </c>
      <c r="W796" s="44">
        <v>54473.693904889486</v>
      </c>
      <c r="X796" s="17"/>
    </row>
    <row r="797" spans="2:24" ht="13.5" customHeight="1">
      <c r="B797" s="240"/>
      <c r="C797" s="240"/>
      <c r="D797" s="238"/>
      <c r="E797" s="113" t="s">
        <v>69</v>
      </c>
      <c r="F797" s="78" t="s">
        <v>70</v>
      </c>
      <c r="G797" s="168">
        <v>39322810</v>
      </c>
      <c r="H797" s="169">
        <f t="shared" ref="H797" si="1602">IFERROR(G797/G806,"-")</f>
        <v>8.4097419205125479E-2</v>
      </c>
      <c r="I797" s="170">
        <v>1450</v>
      </c>
      <c r="J797" s="10">
        <f t="shared" ref="J797" si="1603">IFERROR(I797/D796,"-")</f>
        <v>0.42298716452742124</v>
      </c>
      <c r="K797" s="46">
        <f t="shared" si="1557"/>
        <v>27119.179310344829</v>
      </c>
      <c r="L797" s="17"/>
      <c r="N797" s="240"/>
      <c r="O797" s="240"/>
      <c r="P797" s="238"/>
      <c r="Q797" s="112" t="s">
        <v>69</v>
      </c>
      <c r="R797" s="61" t="s">
        <v>70</v>
      </c>
      <c r="S797" s="67">
        <v>37599885</v>
      </c>
      <c r="T797" s="12">
        <v>8.4028164387044496E-2</v>
      </c>
      <c r="U797" s="44">
        <v>1346</v>
      </c>
      <c r="V797" s="12">
        <v>0.40396158463385357</v>
      </c>
      <c r="W797" s="44">
        <v>27934.535661218426</v>
      </c>
      <c r="X797" s="17"/>
    </row>
    <row r="798" spans="2:24" ht="13.5" customHeight="1">
      <c r="B798" s="240"/>
      <c r="C798" s="240"/>
      <c r="D798" s="238"/>
      <c r="E798" s="113" t="s">
        <v>71</v>
      </c>
      <c r="F798" s="79" t="s">
        <v>72</v>
      </c>
      <c r="G798" s="168">
        <v>83273057</v>
      </c>
      <c r="H798" s="169">
        <f t="shared" ref="H798" si="1604">IFERROR(G798/G806,"-")</f>
        <v>0.17809127025818625</v>
      </c>
      <c r="I798" s="170">
        <v>2179</v>
      </c>
      <c r="J798" s="10">
        <f t="shared" ref="J798" si="1605">IFERROR(I798/D796,"-")</f>
        <v>0.6356476079346558</v>
      </c>
      <c r="K798" s="46">
        <f t="shared" si="1557"/>
        <v>38216.180357962367</v>
      </c>
      <c r="L798" s="17"/>
      <c r="N798" s="240"/>
      <c r="O798" s="240"/>
      <c r="P798" s="238"/>
      <c r="Q798" s="112" t="s">
        <v>71</v>
      </c>
      <c r="R798" s="61" t="s">
        <v>72</v>
      </c>
      <c r="S798" s="67">
        <v>69653781</v>
      </c>
      <c r="T798" s="12">
        <v>0.15566216120201423</v>
      </c>
      <c r="U798" s="44">
        <v>2120</v>
      </c>
      <c r="V798" s="12">
        <v>0.6362545018007203</v>
      </c>
      <c r="W798" s="44">
        <v>32855.557075471697</v>
      </c>
      <c r="X798" s="17"/>
    </row>
    <row r="799" spans="2:24" ht="13.5" customHeight="1">
      <c r="B799" s="240"/>
      <c r="C799" s="240"/>
      <c r="D799" s="238"/>
      <c r="E799" s="113" t="s">
        <v>73</v>
      </c>
      <c r="F799" s="79" t="s">
        <v>74</v>
      </c>
      <c r="G799" s="168">
        <v>43485730</v>
      </c>
      <c r="H799" s="169">
        <f t="shared" ref="H799" si="1606">IFERROR(G799/G806,"-")</f>
        <v>9.30004154141299E-2</v>
      </c>
      <c r="I799" s="170">
        <v>635</v>
      </c>
      <c r="J799" s="10">
        <f t="shared" ref="J799" si="1607">IFERROR(I799/D796,"-")</f>
        <v>0.18523920653442241</v>
      </c>
      <c r="K799" s="46">
        <f t="shared" si="1557"/>
        <v>68481.464566929135</v>
      </c>
      <c r="L799" s="17"/>
      <c r="N799" s="240"/>
      <c r="O799" s="240"/>
      <c r="P799" s="238"/>
      <c r="Q799" s="112" t="s">
        <v>73</v>
      </c>
      <c r="R799" s="61" t="s">
        <v>74</v>
      </c>
      <c r="S799" s="67">
        <v>27650080</v>
      </c>
      <c r="T799" s="12">
        <v>6.179235568286795E-2</v>
      </c>
      <c r="U799" s="44">
        <v>606</v>
      </c>
      <c r="V799" s="12">
        <v>0.18187274909963985</v>
      </c>
      <c r="W799" s="44">
        <v>45627.194719471947</v>
      </c>
      <c r="X799" s="17"/>
    </row>
    <row r="800" spans="2:24" ht="13.5" customHeight="1">
      <c r="B800" s="240"/>
      <c r="C800" s="240"/>
      <c r="D800" s="238"/>
      <c r="E800" s="113" t="s">
        <v>75</v>
      </c>
      <c r="F800" s="79" t="s">
        <v>76</v>
      </c>
      <c r="G800" s="168">
        <v>6930859</v>
      </c>
      <c r="H800" s="169">
        <f t="shared" ref="H800" si="1608">IFERROR(G800/G806,"-")</f>
        <v>1.4822627242931439E-2</v>
      </c>
      <c r="I800" s="170">
        <v>11</v>
      </c>
      <c r="J800" s="10">
        <f t="shared" ref="J800" si="1609">IFERROR(I800/D796,"-")</f>
        <v>3.2088681446907816E-3</v>
      </c>
      <c r="K800" s="46">
        <f t="shared" si="1557"/>
        <v>630078.09090909094</v>
      </c>
      <c r="L800" s="17"/>
      <c r="N800" s="240"/>
      <c r="O800" s="240"/>
      <c r="P800" s="238"/>
      <c r="Q800" s="112" t="s">
        <v>75</v>
      </c>
      <c r="R800" s="61" t="s">
        <v>76</v>
      </c>
      <c r="S800" s="67">
        <v>10438506</v>
      </c>
      <c r="T800" s="12">
        <v>2.3327956937186121E-2</v>
      </c>
      <c r="U800" s="44">
        <v>11</v>
      </c>
      <c r="V800" s="12">
        <v>3.3013205282112846E-3</v>
      </c>
      <c r="W800" s="44">
        <v>948955.09090909094</v>
      </c>
      <c r="X800" s="17"/>
    </row>
    <row r="801" spans="2:24" ht="13.5" customHeight="1">
      <c r="B801" s="240"/>
      <c r="C801" s="240"/>
      <c r="D801" s="238"/>
      <c r="E801" s="113" t="s">
        <v>77</v>
      </c>
      <c r="F801" s="79" t="s">
        <v>78</v>
      </c>
      <c r="G801" s="168">
        <v>9656078</v>
      </c>
      <c r="H801" s="169">
        <f t="shared" ref="H801" si="1610">IFERROR(G801/G806,"-")</f>
        <v>2.0650895483903354E-2</v>
      </c>
      <c r="I801" s="170">
        <v>84</v>
      </c>
      <c r="J801" s="10">
        <f t="shared" ref="J801" si="1611">IFERROR(I801/D796,"-")</f>
        <v>2.4504084014002333E-2</v>
      </c>
      <c r="K801" s="46">
        <f t="shared" si="1557"/>
        <v>114953.30952380953</v>
      </c>
      <c r="L801" s="17"/>
      <c r="N801" s="240"/>
      <c r="O801" s="240"/>
      <c r="P801" s="238"/>
      <c r="Q801" s="112" t="s">
        <v>77</v>
      </c>
      <c r="R801" s="61" t="s">
        <v>78</v>
      </c>
      <c r="S801" s="67">
        <v>21559132</v>
      </c>
      <c r="T801" s="12">
        <v>4.8180314587078964E-2</v>
      </c>
      <c r="U801" s="44">
        <v>80</v>
      </c>
      <c r="V801" s="12">
        <v>2.4009603841536616E-2</v>
      </c>
      <c r="W801" s="44">
        <v>269489.15000000002</v>
      </c>
      <c r="X801" s="17"/>
    </row>
    <row r="802" spans="2:24" ht="13.5" customHeight="1">
      <c r="B802" s="240"/>
      <c r="C802" s="240"/>
      <c r="D802" s="238"/>
      <c r="E802" s="113" t="s">
        <v>79</v>
      </c>
      <c r="F802" s="79" t="s">
        <v>80</v>
      </c>
      <c r="G802" s="168">
        <v>74009205</v>
      </c>
      <c r="H802" s="169">
        <f t="shared" ref="H802" si="1612">IFERROR(G802/G806,"-")</f>
        <v>0.15827920583302843</v>
      </c>
      <c r="I802" s="170">
        <v>527</v>
      </c>
      <c r="J802" s="10">
        <f t="shared" ref="J802" si="1613">IFERROR(I802/D796,"-")</f>
        <v>0.15373395565927656</v>
      </c>
      <c r="K802" s="46">
        <f t="shared" si="1557"/>
        <v>140434.92409867173</v>
      </c>
      <c r="L802" s="17"/>
      <c r="N802" s="240"/>
      <c r="O802" s="240"/>
      <c r="P802" s="238"/>
      <c r="Q802" s="112" t="s">
        <v>79</v>
      </c>
      <c r="R802" s="61" t="s">
        <v>80</v>
      </c>
      <c r="S802" s="67">
        <v>62594735</v>
      </c>
      <c r="T802" s="12">
        <v>0.13988661620490297</v>
      </c>
      <c r="U802" s="44">
        <v>504</v>
      </c>
      <c r="V802" s="12">
        <v>0.15126050420168066</v>
      </c>
      <c r="W802" s="44">
        <v>124195.90277777778</v>
      </c>
      <c r="X802" s="17"/>
    </row>
    <row r="803" spans="2:24" ht="13.5" customHeight="1">
      <c r="B803" s="240"/>
      <c r="C803" s="240"/>
      <c r="D803" s="238"/>
      <c r="E803" s="113" t="s">
        <v>81</v>
      </c>
      <c r="F803" s="79" t="s">
        <v>82</v>
      </c>
      <c r="G803" s="168">
        <v>16104</v>
      </c>
      <c r="H803" s="169">
        <f t="shared" ref="H803" si="1614">IFERROR(G803/G806,"-")</f>
        <v>3.4440693299368499E-5</v>
      </c>
      <c r="I803" s="170">
        <v>6</v>
      </c>
      <c r="J803" s="10">
        <f t="shared" ref="J803" si="1615">IFERROR(I803/D796,"-")</f>
        <v>1.750291715285881E-3</v>
      </c>
      <c r="K803" s="46">
        <f t="shared" si="1557"/>
        <v>2684</v>
      </c>
      <c r="L803" s="17"/>
      <c r="N803" s="240"/>
      <c r="O803" s="240"/>
      <c r="P803" s="238"/>
      <c r="Q803" s="112" t="s">
        <v>81</v>
      </c>
      <c r="R803" s="61" t="s">
        <v>82</v>
      </c>
      <c r="S803" s="67">
        <v>11973</v>
      </c>
      <c r="T803" s="12">
        <v>2.6757241736406478E-5</v>
      </c>
      <c r="U803" s="44">
        <v>5</v>
      </c>
      <c r="V803" s="12">
        <v>1.5006002400960385E-3</v>
      </c>
      <c r="W803" s="44">
        <v>2394.6</v>
      </c>
      <c r="X803" s="17"/>
    </row>
    <row r="804" spans="2:24" ht="13.5" customHeight="1">
      <c r="B804" s="240"/>
      <c r="C804" s="240"/>
      <c r="D804" s="238"/>
      <c r="E804" s="113" t="s">
        <v>83</v>
      </c>
      <c r="F804" s="79" t="s">
        <v>84</v>
      </c>
      <c r="G804" s="168">
        <v>4532986</v>
      </c>
      <c r="H804" s="169">
        <f t="shared" ref="H804" si="1616">IFERROR(G804/G806,"-")</f>
        <v>9.6944349575466479E-3</v>
      </c>
      <c r="I804" s="170">
        <v>274</v>
      </c>
      <c r="J804" s="10">
        <f t="shared" ref="J804" si="1617">IFERROR(I804/D796,"-")</f>
        <v>7.9929988331388563E-2</v>
      </c>
      <c r="K804" s="46">
        <f t="shared" si="1557"/>
        <v>16543.744525547445</v>
      </c>
      <c r="L804" s="17"/>
      <c r="N804" s="240"/>
      <c r="O804" s="240"/>
      <c r="P804" s="238"/>
      <c r="Q804" s="112" t="s">
        <v>83</v>
      </c>
      <c r="R804" s="61" t="s">
        <v>84</v>
      </c>
      <c r="S804" s="67">
        <v>6362935</v>
      </c>
      <c r="T804" s="12">
        <v>1.4219877219413809E-2</v>
      </c>
      <c r="U804" s="44">
        <v>300</v>
      </c>
      <c r="V804" s="12">
        <v>9.003601440576231E-2</v>
      </c>
      <c r="W804" s="44">
        <v>21209.783333333333</v>
      </c>
      <c r="X804" s="17"/>
    </row>
    <row r="805" spans="2:24" ht="13.5" customHeight="1">
      <c r="B805" s="240"/>
      <c r="C805" s="240"/>
      <c r="D805" s="238"/>
      <c r="E805" s="114" t="s">
        <v>85</v>
      </c>
      <c r="F805" s="80" t="s">
        <v>86</v>
      </c>
      <c r="G805" s="171">
        <v>124504409</v>
      </c>
      <c r="H805" s="172">
        <f t="shared" ref="H805" si="1618">IFERROR(G805/G806,"-")</f>
        <v>0.26627037784327717</v>
      </c>
      <c r="I805" s="173">
        <v>315</v>
      </c>
      <c r="J805" s="11">
        <f t="shared" ref="J805" si="1619">IFERROR(I805/D796,"-")</f>
        <v>9.1890315052508748E-2</v>
      </c>
      <c r="K805" s="47">
        <f t="shared" si="1557"/>
        <v>395252.09206349205</v>
      </c>
      <c r="L805" s="17"/>
      <c r="N805" s="240"/>
      <c r="O805" s="240"/>
      <c r="P805" s="238"/>
      <c r="Q805" s="112" t="s">
        <v>85</v>
      </c>
      <c r="R805" s="61" t="s">
        <v>86</v>
      </c>
      <c r="S805" s="67">
        <v>130267395</v>
      </c>
      <c r="T805" s="12">
        <v>0.29112137128430204</v>
      </c>
      <c r="U805" s="44">
        <v>283</v>
      </c>
      <c r="V805" s="12">
        <v>8.4933973589435774E-2</v>
      </c>
      <c r="W805" s="44">
        <v>460308.81625441695</v>
      </c>
      <c r="X805" s="17"/>
    </row>
    <row r="806" spans="2:24" ht="13.5" customHeight="1">
      <c r="B806" s="201"/>
      <c r="C806" s="201"/>
      <c r="D806" s="239"/>
      <c r="E806" s="115" t="s">
        <v>115</v>
      </c>
      <c r="F806" s="116"/>
      <c r="G806" s="174">
        <f>SUM(G796:G805)</f>
        <v>467586406</v>
      </c>
      <c r="H806" s="175" t="s">
        <v>131</v>
      </c>
      <c r="I806" s="176">
        <v>2694</v>
      </c>
      <c r="J806" s="12">
        <f t="shared" ref="J806" si="1620">IFERROR(I806/D796,"-")</f>
        <v>0.78588098016336061</v>
      </c>
      <c r="K806" s="48">
        <f t="shared" si="1557"/>
        <v>173565.85226429102</v>
      </c>
      <c r="L806" s="17"/>
      <c r="N806" s="201"/>
      <c r="O806" s="201"/>
      <c r="P806" s="239"/>
      <c r="Q806" s="117" t="s">
        <v>115</v>
      </c>
      <c r="R806" s="117"/>
      <c r="S806" s="67">
        <v>447467647</v>
      </c>
      <c r="T806" s="12" t="s">
        <v>131</v>
      </c>
      <c r="U806" s="44">
        <v>2626</v>
      </c>
      <c r="V806" s="12">
        <v>0.78811524609843941</v>
      </c>
      <c r="W806" s="44">
        <v>170398.95163747144</v>
      </c>
      <c r="X806" s="17"/>
    </row>
    <row r="807" spans="2:24" ht="13.5" customHeight="1">
      <c r="B807" s="200">
        <v>74</v>
      </c>
      <c r="C807" s="200" t="s">
        <v>29</v>
      </c>
      <c r="D807" s="237">
        <f>VLOOKUP(C807,市区町村別_生活習慣病の状況!$C$5:$D$78,2,FALSE)</f>
        <v>1606</v>
      </c>
      <c r="E807" s="111" t="s">
        <v>67</v>
      </c>
      <c r="F807" s="77" t="s">
        <v>68</v>
      </c>
      <c r="G807" s="165">
        <v>37639360</v>
      </c>
      <c r="H807" s="166">
        <f t="shared" ref="H807" si="1621">IFERROR(G807/G817,"-")</f>
        <v>0.18185751174330789</v>
      </c>
      <c r="I807" s="167">
        <v>761</v>
      </c>
      <c r="J807" s="9">
        <f t="shared" ref="J807" si="1622">IFERROR(I807/D807,"-")</f>
        <v>0.4738480697384807</v>
      </c>
      <c r="K807" s="45">
        <f t="shared" si="1557"/>
        <v>49460.394218134032</v>
      </c>
      <c r="L807" s="17"/>
      <c r="N807" s="200">
        <v>74</v>
      </c>
      <c r="O807" s="200" t="s">
        <v>29</v>
      </c>
      <c r="P807" s="237">
        <v>1542</v>
      </c>
      <c r="Q807" s="112" t="s">
        <v>67</v>
      </c>
      <c r="R807" s="61" t="s">
        <v>68</v>
      </c>
      <c r="S807" s="67">
        <v>37319719</v>
      </c>
      <c r="T807" s="12">
        <v>0.16672692916616519</v>
      </c>
      <c r="U807" s="44">
        <v>728</v>
      </c>
      <c r="V807" s="12">
        <v>0.47211413748378728</v>
      </c>
      <c r="W807" s="44">
        <v>51263.350274725271</v>
      </c>
      <c r="X807" s="17"/>
    </row>
    <row r="808" spans="2:24" ht="13.5" customHeight="1">
      <c r="B808" s="240"/>
      <c r="C808" s="240"/>
      <c r="D808" s="238"/>
      <c r="E808" s="113" t="s">
        <v>69</v>
      </c>
      <c r="F808" s="78" t="s">
        <v>70</v>
      </c>
      <c r="G808" s="168">
        <v>13871077</v>
      </c>
      <c r="H808" s="169">
        <f t="shared" ref="H808" si="1623">IFERROR(G808/G817,"-")</f>
        <v>6.7019193429958102E-2</v>
      </c>
      <c r="I808" s="170">
        <v>572</v>
      </c>
      <c r="J808" s="10">
        <f t="shared" ref="J808" si="1624">IFERROR(I808/D807,"-")</f>
        <v>0.35616438356164382</v>
      </c>
      <c r="K808" s="46">
        <f t="shared" si="1557"/>
        <v>24250.134615384617</v>
      </c>
      <c r="L808" s="17"/>
      <c r="N808" s="240"/>
      <c r="O808" s="240"/>
      <c r="P808" s="238"/>
      <c r="Q808" s="112" t="s">
        <v>69</v>
      </c>
      <c r="R808" s="61" t="s">
        <v>70</v>
      </c>
      <c r="S808" s="67">
        <v>13845922</v>
      </c>
      <c r="T808" s="12">
        <v>6.1857058905889627E-2</v>
      </c>
      <c r="U808" s="44">
        <v>538</v>
      </c>
      <c r="V808" s="12">
        <v>0.34889753566796367</v>
      </c>
      <c r="W808" s="44">
        <v>25735.914498141265</v>
      </c>
      <c r="X808" s="17"/>
    </row>
    <row r="809" spans="2:24" ht="13.5" customHeight="1">
      <c r="B809" s="240"/>
      <c r="C809" s="240"/>
      <c r="D809" s="238"/>
      <c r="E809" s="113" t="s">
        <v>71</v>
      </c>
      <c r="F809" s="79" t="s">
        <v>72</v>
      </c>
      <c r="G809" s="168">
        <v>36485876</v>
      </c>
      <c r="H809" s="169">
        <f t="shared" ref="H809" si="1625">IFERROR(G809/G817,"-")</f>
        <v>0.17628436357937211</v>
      </c>
      <c r="I809" s="170">
        <v>1010</v>
      </c>
      <c r="J809" s="10">
        <f t="shared" ref="J809" si="1626">IFERROR(I809/D807,"-")</f>
        <v>0.62889165628891652</v>
      </c>
      <c r="K809" s="46">
        <f t="shared" si="1557"/>
        <v>36124.629702970298</v>
      </c>
      <c r="L809" s="17"/>
      <c r="N809" s="240"/>
      <c r="O809" s="240"/>
      <c r="P809" s="238"/>
      <c r="Q809" s="112" t="s">
        <v>71</v>
      </c>
      <c r="R809" s="61" t="s">
        <v>72</v>
      </c>
      <c r="S809" s="67">
        <v>30024807</v>
      </c>
      <c r="T809" s="12">
        <v>0.13413669781159876</v>
      </c>
      <c r="U809" s="44">
        <v>960</v>
      </c>
      <c r="V809" s="12">
        <v>0.62256809338521402</v>
      </c>
      <c r="W809" s="44">
        <v>31275.840625000001</v>
      </c>
      <c r="X809" s="17"/>
    </row>
    <row r="810" spans="2:24" ht="13.5" customHeight="1">
      <c r="B810" s="240"/>
      <c r="C810" s="240"/>
      <c r="D810" s="238"/>
      <c r="E810" s="113" t="s">
        <v>73</v>
      </c>
      <c r="F810" s="79" t="s">
        <v>74</v>
      </c>
      <c r="G810" s="168">
        <v>11500864</v>
      </c>
      <c r="H810" s="169">
        <f t="shared" ref="H810" si="1627">IFERROR(G810/G817,"-")</f>
        <v>5.5567323937978405E-2</v>
      </c>
      <c r="I810" s="170">
        <v>268</v>
      </c>
      <c r="J810" s="10">
        <f t="shared" ref="J810" si="1628">IFERROR(I810/D807,"-")</f>
        <v>0.16687422166874222</v>
      </c>
      <c r="K810" s="46">
        <f t="shared" si="1557"/>
        <v>42913.671641791043</v>
      </c>
      <c r="L810" s="17"/>
      <c r="N810" s="240"/>
      <c r="O810" s="240"/>
      <c r="P810" s="238"/>
      <c r="Q810" s="112" t="s">
        <v>73</v>
      </c>
      <c r="R810" s="61" t="s">
        <v>74</v>
      </c>
      <c r="S810" s="67">
        <v>14889667</v>
      </c>
      <c r="T810" s="12">
        <v>6.6520020025252258E-2</v>
      </c>
      <c r="U810" s="44">
        <v>267</v>
      </c>
      <c r="V810" s="12">
        <v>0.17315175097276264</v>
      </c>
      <c r="W810" s="44">
        <v>55766.543071161046</v>
      </c>
      <c r="X810" s="17"/>
    </row>
    <row r="811" spans="2:24" ht="13.5" customHeight="1">
      <c r="B811" s="240"/>
      <c r="C811" s="240"/>
      <c r="D811" s="238"/>
      <c r="E811" s="113" t="s">
        <v>75</v>
      </c>
      <c r="F811" s="79" t="s">
        <v>76</v>
      </c>
      <c r="G811" s="168">
        <v>1143570</v>
      </c>
      <c r="H811" s="169">
        <f t="shared" ref="H811" si="1629">IFERROR(G811/G817,"-")</f>
        <v>5.5252478975278694E-3</v>
      </c>
      <c r="I811" s="170">
        <v>3</v>
      </c>
      <c r="J811" s="10">
        <f t="shared" ref="J811" si="1630">IFERROR(I811/D807,"-")</f>
        <v>1.8679950186799503E-3</v>
      </c>
      <c r="K811" s="46">
        <f t="shared" si="1557"/>
        <v>381190</v>
      </c>
      <c r="L811" s="17"/>
      <c r="N811" s="240"/>
      <c r="O811" s="240"/>
      <c r="P811" s="238"/>
      <c r="Q811" s="112" t="s">
        <v>75</v>
      </c>
      <c r="R811" s="61" t="s">
        <v>76</v>
      </c>
      <c r="S811" s="67">
        <v>4195014</v>
      </c>
      <c r="T811" s="12">
        <v>1.8741346954650739E-2</v>
      </c>
      <c r="U811" s="44">
        <v>6</v>
      </c>
      <c r="V811" s="12">
        <v>3.8910505836575876E-3</v>
      </c>
      <c r="W811" s="44">
        <v>699169</v>
      </c>
      <c r="X811" s="17"/>
    </row>
    <row r="812" spans="2:24" ht="13.5" customHeight="1">
      <c r="B812" s="240"/>
      <c r="C812" s="240"/>
      <c r="D812" s="238"/>
      <c r="E812" s="113" t="s">
        <v>77</v>
      </c>
      <c r="F812" s="79" t="s">
        <v>78</v>
      </c>
      <c r="G812" s="168">
        <v>9077186</v>
      </c>
      <c r="H812" s="169">
        <f t="shared" ref="H812" si="1631">IFERROR(G812/G817,"-")</f>
        <v>4.3857134116817867E-2</v>
      </c>
      <c r="I812" s="170">
        <v>40</v>
      </c>
      <c r="J812" s="10">
        <f t="shared" ref="J812" si="1632">IFERROR(I812/D807,"-")</f>
        <v>2.4906600249066001E-2</v>
      </c>
      <c r="K812" s="46">
        <f t="shared" si="1557"/>
        <v>226929.65</v>
      </c>
      <c r="L812" s="17"/>
      <c r="N812" s="240"/>
      <c r="O812" s="240"/>
      <c r="P812" s="238"/>
      <c r="Q812" s="112" t="s">
        <v>77</v>
      </c>
      <c r="R812" s="61" t="s">
        <v>78</v>
      </c>
      <c r="S812" s="67">
        <v>15074043</v>
      </c>
      <c r="T812" s="12">
        <v>6.7343725163330634E-2</v>
      </c>
      <c r="U812" s="44">
        <v>27</v>
      </c>
      <c r="V812" s="12">
        <v>1.7509727626459144E-2</v>
      </c>
      <c r="W812" s="44">
        <v>558297.88888888888</v>
      </c>
      <c r="X812" s="17"/>
    </row>
    <row r="813" spans="2:24" ht="13.5" customHeight="1">
      <c r="B813" s="240"/>
      <c r="C813" s="240"/>
      <c r="D813" s="238"/>
      <c r="E813" s="113" t="s">
        <v>79</v>
      </c>
      <c r="F813" s="79" t="s">
        <v>80</v>
      </c>
      <c r="G813" s="168">
        <v>36268785</v>
      </c>
      <c r="H813" s="169">
        <f t="shared" ref="H813" si="1633">IFERROR(G813/G817,"-")</f>
        <v>0.17523547143344118</v>
      </c>
      <c r="I813" s="170">
        <v>248</v>
      </c>
      <c r="J813" s="10">
        <f t="shared" ref="J813" si="1634">IFERROR(I813/D807,"-")</f>
        <v>0.15442092154420922</v>
      </c>
      <c r="K813" s="46">
        <f t="shared" si="1557"/>
        <v>146245.10080645161</v>
      </c>
      <c r="L813" s="17"/>
      <c r="N813" s="240"/>
      <c r="O813" s="240"/>
      <c r="P813" s="238"/>
      <c r="Q813" s="112" t="s">
        <v>79</v>
      </c>
      <c r="R813" s="61" t="s">
        <v>80</v>
      </c>
      <c r="S813" s="67">
        <v>38491904</v>
      </c>
      <c r="T813" s="12">
        <v>0.1719636997180721</v>
      </c>
      <c r="U813" s="44">
        <v>241</v>
      </c>
      <c r="V813" s="12">
        <v>0.1562905317769131</v>
      </c>
      <c r="W813" s="44">
        <v>159717.44398340248</v>
      </c>
      <c r="X813" s="17"/>
    </row>
    <row r="814" spans="2:24" ht="13.5" customHeight="1">
      <c r="B814" s="240"/>
      <c r="C814" s="240"/>
      <c r="D814" s="238"/>
      <c r="E814" s="113" t="s">
        <v>81</v>
      </c>
      <c r="F814" s="79" t="s">
        <v>82</v>
      </c>
      <c r="G814" s="168">
        <v>31438</v>
      </c>
      <c r="H814" s="169">
        <f t="shared" ref="H814" si="1635">IFERROR(G814/G817,"-")</f>
        <v>1.5189515587369479E-4</v>
      </c>
      <c r="I814" s="170">
        <v>3</v>
      </c>
      <c r="J814" s="10">
        <f t="shared" ref="J814" si="1636">IFERROR(I814/D807,"-")</f>
        <v>1.8679950186799503E-3</v>
      </c>
      <c r="K814" s="46">
        <f t="shared" si="1557"/>
        <v>10479.333333333334</v>
      </c>
      <c r="L814" s="17"/>
      <c r="N814" s="240"/>
      <c r="O814" s="240"/>
      <c r="P814" s="238"/>
      <c r="Q814" s="112" t="s">
        <v>81</v>
      </c>
      <c r="R814" s="61" t="s">
        <v>82</v>
      </c>
      <c r="S814" s="67">
        <v>2152</v>
      </c>
      <c r="T814" s="12">
        <v>9.6141225384249939E-6</v>
      </c>
      <c r="U814" s="44">
        <v>1</v>
      </c>
      <c r="V814" s="12">
        <v>6.485084306095979E-4</v>
      </c>
      <c r="W814" s="44">
        <v>2152</v>
      </c>
      <c r="X814" s="17"/>
    </row>
    <row r="815" spans="2:24" ht="13.5" customHeight="1">
      <c r="B815" s="240"/>
      <c r="C815" s="240"/>
      <c r="D815" s="238"/>
      <c r="E815" s="113" t="s">
        <v>83</v>
      </c>
      <c r="F815" s="79" t="s">
        <v>84</v>
      </c>
      <c r="G815" s="168">
        <v>6324437</v>
      </c>
      <c r="H815" s="169">
        <f t="shared" ref="H815" si="1637">IFERROR(G815/G817,"-")</f>
        <v>3.0557012021386942E-2</v>
      </c>
      <c r="I815" s="170">
        <v>114</v>
      </c>
      <c r="J815" s="10">
        <f t="shared" ref="J815" si="1638">IFERROR(I815/D807,"-")</f>
        <v>7.0983810709838113E-2</v>
      </c>
      <c r="K815" s="46">
        <f t="shared" si="1557"/>
        <v>55477.517543859649</v>
      </c>
      <c r="L815" s="17"/>
      <c r="N815" s="240"/>
      <c r="O815" s="240"/>
      <c r="P815" s="238"/>
      <c r="Q815" s="112" t="s">
        <v>83</v>
      </c>
      <c r="R815" s="61" t="s">
        <v>84</v>
      </c>
      <c r="S815" s="67">
        <v>4711732</v>
      </c>
      <c r="T815" s="12">
        <v>2.1049799635789162E-2</v>
      </c>
      <c r="U815" s="44">
        <v>130</v>
      </c>
      <c r="V815" s="12">
        <v>8.4306095979247736E-2</v>
      </c>
      <c r="W815" s="44">
        <v>36244.092307692306</v>
      </c>
      <c r="X815" s="17"/>
    </row>
    <row r="816" spans="2:24" ht="13.5" customHeight="1">
      <c r="B816" s="240"/>
      <c r="C816" s="240"/>
      <c r="D816" s="238"/>
      <c r="E816" s="114" t="s">
        <v>85</v>
      </c>
      <c r="F816" s="80" t="s">
        <v>86</v>
      </c>
      <c r="G816" s="171">
        <v>54629116</v>
      </c>
      <c r="H816" s="172">
        <f t="shared" ref="H816" si="1639">IFERROR(G816/G817,"-")</f>
        <v>0.26394484668433599</v>
      </c>
      <c r="I816" s="173">
        <v>121</v>
      </c>
      <c r="J816" s="11">
        <f t="shared" ref="J816" si="1640">IFERROR(I816/D807,"-")</f>
        <v>7.5342465753424653E-2</v>
      </c>
      <c r="K816" s="47">
        <f t="shared" si="1557"/>
        <v>451480.29752066114</v>
      </c>
      <c r="L816" s="17"/>
      <c r="N816" s="240"/>
      <c r="O816" s="240"/>
      <c r="P816" s="238"/>
      <c r="Q816" s="112" t="s">
        <v>85</v>
      </c>
      <c r="R816" s="61" t="s">
        <v>86</v>
      </c>
      <c r="S816" s="67">
        <v>65282420</v>
      </c>
      <c r="T816" s="12">
        <v>0.29165110849671311</v>
      </c>
      <c r="U816" s="44">
        <v>108</v>
      </c>
      <c r="V816" s="12">
        <v>7.0038910505836577E-2</v>
      </c>
      <c r="W816" s="44">
        <v>604466.8518518518</v>
      </c>
      <c r="X816" s="17"/>
    </row>
    <row r="817" spans="2:24" ht="13.5" customHeight="1" thickBot="1">
      <c r="B817" s="240"/>
      <c r="C817" s="248"/>
      <c r="D817" s="239"/>
      <c r="E817" s="115" t="s">
        <v>115</v>
      </c>
      <c r="F817" s="116"/>
      <c r="G817" s="177">
        <f>SUM(G807:G816)</f>
        <v>206971709</v>
      </c>
      <c r="H817" s="178" t="s">
        <v>131</v>
      </c>
      <c r="I817" s="154">
        <v>1254</v>
      </c>
      <c r="J817" s="13">
        <f t="shared" ref="J817" si="1641">IFERROR(I817/D807,"-")</f>
        <v>0.78082191780821919</v>
      </c>
      <c r="K817" s="49">
        <f t="shared" si="1557"/>
        <v>165049.20972886763</v>
      </c>
      <c r="L817" s="17"/>
      <c r="N817" s="201"/>
      <c r="O817" s="201"/>
      <c r="P817" s="239"/>
      <c r="Q817" s="117" t="s">
        <v>115</v>
      </c>
      <c r="R817" s="117"/>
      <c r="S817" s="67">
        <v>223837380</v>
      </c>
      <c r="T817" s="12" t="s">
        <v>131</v>
      </c>
      <c r="U817" s="44">
        <v>1198</v>
      </c>
      <c r="V817" s="12">
        <v>0.77691309987029833</v>
      </c>
      <c r="W817" s="44">
        <v>186842.55425709515</v>
      </c>
      <c r="X817" s="17"/>
    </row>
    <row r="818" spans="2:24" ht="13.5" customHeight="1" thickTop="1">
      <c r="B818" s="242" t="s">
        <v>111</v>
      </c>
      <c r="C818" s="243"/>
      <c r="D818" s="241">
        <f>年齢階層別_生活習慣病の状況!C11</f>
        <v>1473357</v>
      </c>
      <c r="E818" s="120" t="s">
        <v>67</v>
      </c>
      <c r="F818" s="81" t="s">
        <v>68</v>
      </c>
      <c r="G818" s="179">
        <f>生活習慣病疾病別の医療費!D6</f>
        <v>42321425727</v>
      </c>
      <c r="H818" s="180">
        <f>生活習慣病疾病別の医療費!E6</f>
        <v>0.17684201570938243</v>
      </c>
      <c r="I818" s="181">
        <f>生活習慣病疾病別の医療費!G6</f>
        <v>795747</v>
      </c>
      <c r="J818" s="14">
        <f>生活習慣病疾病別の医療費!H6</f>
        <v>0.540091098084171</v>
      </c>
      <c r="K818" s="50">
        <f>生活習慣病疾病別の医療費!J6</f>
        <v>53184.524386519835</v>
      </c>
      <c r="L818" s="17"/>
      <c r="N818" s="254" t="s">
        <v>111</v>
      </c>
      <c r="O818" s="255"/>
      <c r="P818" s="237">
        <v>1427513</v>
      </c>
      <c r="Q818" s="112" t="s">
        <v>67</v>
      </c>
      <c r="R818" s="61" t="s">
        <v>68</v>
      </c>
      <c r="S818" s="43">
        <v>40053031099</v>
      </c>
      <c r="T818" s="12">
        <v>0.18033776271426594</v>
      </c>
      <c r="U818" s="44">
        <v>751105</v>
      </c>
      <c r="V818" s="12">
        <v>0.52616333441446772</v>
      </c>
      <c r="W818" s="44">
        <v>53325.475265109402</v>
      </c>
      <c r="X818" s="17"/>
    </row>
    <row r="819" spans="2:24" ht="13.5" customHeight="1">
      <c r="B819" s="244"/>
      <c r="C819" s="245"/>
      <c r="D819" s="238"/>
      <c r="E819" s="113" t="s">
        <v>69</v>
      </c>
      <c r="F819" s="78" t="s">
        <v>70</v>
      </c>
      <c r="G819" s="182">
        <f>生活習慣病疾病別の医療費!D7</f>
        <v>19402353140</v>
      </c>
      <c r="H819" s="169">
        <f>生活習慣病疾病別の医療費!E7</f>
        <v>8.1073621217677402E-2</v>
      </c>
      <c r="I819" s="170">
        <f>生活習慣病疾病別の医療費!G7</f>
        <v>667291</v>
      </c>
      <c r="J819" s="10">
        <f>生活習慣病疾病別の医療費!H7</f>
        <v>0.45290516826539662</v>
      </c>
      <c r="K819" s="46">
        <f>生活習慣病疾病別の医療費!J7</f>
        <v>29076.299755279182</v>
      </c>
      <c r="L819" s="17"/>
      <c r="N819" s="244"/>
      <c r="O819" s="245"/>
      <c r="P819" s="238"/>
      <c r="Q819" s="112" t="s">
        <v>69</v>
      </c>
      <c r="R819" s="61" t="s">
        <v>70</v>
      </c>
      <c r="S819" s="43">
        <v>17736848511</v>
      </c>
      <c r="T819" s="12">
        <v>7.9859713242912564E-2</v>
      </c>
      <c r="U819" s="44">
        <v>615368</v>
      </c>
      <c r="V819" s="12">
        <v>0.43107698493814067</v>
      </c>
      <c r="W819" s="44">
        <v>28823.157055615502</v>
      </c>
      <c r="X819" s="17"/>
    </row>
    <row r="820" spans="2:24" ht="13.5" customHeight="1">
      <c r="B820" s="244"/>
      <c r="C820" s="245"/>
      <c r="D820" s="238"/>
      <c r="E820" s="113" t="s">
        <v>71</v>
      </c>
      <c r="F820" s="79" t="s">
        <v>72</v>
      </c>
      <c r="G820" s="182">
        <f>生活習慣病疾病別の医療費!D8</f>
        <v>37420167011</v>
      </c>
      <c r="H820" s="169">
        <f>生活習慣病疾病別の医療費!E8</f>
        <v>0.15636188168833842</v>
      </c>
      <c r="I820" s="170">
        <f>生活習慣病疾病別の医療費!G8</f>
        <v>968932</v>
      </c>
      <c r="J820" s="10">
        <f>生活習慣病疾病別の医療費!H8</f>
        <v>0.65763559001654048</v>
      </c>
      <c r="K820" s="46">
        <f>生活習慣病疾病別の医療費!J8</f>
        <v>38620.013593317177</v>
      </c>
      <c r="L820" s="17"/>
      <c r="N820" s="244"/>
      <c r="O820" s="245"/>
      <c r="P820" s="238"/>
      <c r="Q820" s="112" t="s">
        <v>71</v>
      </c>
      <c r="R820" s="61" t="s">
        <v>72</v>
      </c>
      <c r="S820" s="43">
        <v>30402713811</v>
      </c>
      <c r="T820" s="12">
        <v>0.13688745242690861</v>
      </c>
      <c r="U820" s="44">
        <v>935135</v>
      </c>
      <c r="V820" s="12">
        <v>0.65507984865987212</v>
      </c>
      <c r="W820" s="44">
        <v>32511.577270661455</v>
      </c>
      <c r="X820" s="17"/>
    </row>
    <row r="821" spans="2:24" ht="13.5" customHeight="1">
      <c r="B821" s="244"/>
      <c r="C821" s="245"/>
      <c r="D821" s="238"/>
      <c r="E821" s="113" t="s">
        <v>73</v>
      </c>
      <c r="F821" s="79" t="s">
        <v>74</v>
      </c>
      <c r="G821" s="182">
        <f>生活習慣病疾病別の医療費!D9</f>
        <v>24193759707</v>
      </c>
      <c r="H821" s="169">
        <f>生活習慣病疾病別の医療費!E9</f>
        <v>0.10109473300292811</v>
      </c>
      <c r="I821" s="170">
        <f>生活習慣病疾病別の医療費!G9</f>
        <v>362853</v>
      </c>
      <c r="J821" s="10">
        <f>生活習慣病疾病別の医療費!H9</f>
        <v>0.24627636071909254</v>
      </c>
      <c r="K821" s="46">
        <f>生活習慣病疾病別の医療費!J9</f>
        <v>66676.476994816083</v>
      </c>
      <c r="L821" s="17"/>
      <c r="N821" s="244"/>
      <c r="O821" s="245"/>
      <c r="P821" s="238"/>
      <c r="Q821" s="112" t="s">
        <v>73</v>
      </c>
      <c r="R821" s="61" t="s">
        <v>74</v>
      </c>
      <c r="S821" s="43">
        <v>23020805895</v>
      </c>
      <c r="T821" s="12">
        <v>0.10365059814629948</v>
      </c>
      <c r="U821" s="44">
        <v>341267</v>
      </c>
      <c r="V821" s="12">
        <v>0.23906402253429565</v>
      </c>
      <c r="W821" s="44">
        <v>67456.876565856059</v>
      </c>
      <c r="X821" s="17"/>
    </row>
    <row r="822" spans="2:24" ht="13.5" customHeight="1">
      <c r="B822" s="244"/>
      <c r="C822" s="245"/>
      <c r="D822" s="238"/>
      <c r="E822" s="113" t="s">
        <v>75</v>
      </c>
      <c r="F822" s="79" t="s">
        <v>76</v>
      </c>
      <c r="G822" s="182">
        <f>生活習慣病疾病別の医療費!D10</f>
        <v>2925453464</v>
      </c>
      <c r="H822" s="169">
        <f>生活習慣病疾病別の医療費!E10</f>
        <v>1.2224141284250343E-2</v>
      </c>
      <c r="I822" s="170">
        <f>生活習慣病疾病別の医療費!G10</f>
        <v>6348</v>
      </c>
      <c r="J822" s="10">
        <f>生活習慣病疾病別の医療費!H10</f>
        <v>4.3085280756802319E-3</v>
      </c>
      <c r="K822" s="46">
        <f>生活習慣病疾病別の医療費!J10</f>
        <v>460846.48141146818</v>
      </c>
      <c r="L822" s="17"/>
      <c r="N822" s="244"/>
      <c r="O822" s="245"/>
      <c r="P822" s="238"/>
      <c r="Q822" s="112" t="s">
        <v>75</v>
      </c>
      <c r="R822" s="61" t="s">
        <v>76</v>
      </c>
      <c r="S822" s="43">
        <v>2379824094</v>
      </c>
      <c r="T822" s="12">
        <v>1.0715097983587565E-2</v>
      </c>
      <c r="U822" s="44">
        <v>5844</v>
      </c>
      <c r="V822" s="12">
        <v>4.0938331209593188E-3</v>
      </c>
      <c r="W822" s="44">
        <v>407225.20431211498</v>
      </c>
      <c r="X822" s="17"/>
    </row>
    <row r="823" spans="2:24" ht="13.5" customHeight="1">
      <c r="B823" s="244"/>
      <c r="C823" s="245"/>
      <c r="D823" s="238"/>
      <c r="E823" s="113" t="s">
        <v>77</v>
      </c>
      <c r="F823" s="79" t="s">
        <v>78</v>
      </c>
      <c r="G823" s="182">
        <f>生活習慣病疾病別の医療費!D11</f>
        <v>9899067129</v>
      </c>
      <c r="H823" s="169">
        <f>生活習慣病疾病別の医療費!E11</f>
        <v>4.1363705372950824E-2</v>
      </c>
      <c r="I823" s="170">
        <f>生活習慣病疾病別の医療費!G11</f>
        <v>51514</v>
      </c>
      <c r="J823" s="10">
        <f>生活習慣病疾病別の医療費!H11</f>
        <v>3.49636917597025E-2</v>
      </c>
      <c r="K823" s="46">
        <f>生活習慣病疾病別の医療費!J11</f>
        <v>192162.65731645765</v>
      </c>
      <c r="L823" s="17"/>
      <c r="N823" s="244"/>
      <c r="O823" s="245"/>
      <c r="P823" s="238"/>
      <c r="Q823" s="112" t="s">
        <v>77</v>
      </c>
      <c r="R823" s="61" t="s">
        <v>78</v>
      </c>
      <c r="S823" s="43">
        <v>9519386287</v>
      </c>
      <c r="T823" s="12">
        <v>4.2860796756360946E-2</v>
      </c>
      <c r="U823" s="44">
        <v>49210</v>
      </c>
      <c r="V823" s="12">
        <v>3.4472540705408637E-2</v>
      </c>
      <c r="W823" s="44">
        <v>193444.14320260109</v>
      </c>
      <c r="X823" s="17"/>
    </row>
    <row r="824" spans="2:24" ht="13.5" customHeight="1">
      <c r="B824" s="244"/>
      <c r="C824" s="245"/>
      <c r="D824" s="238"/>
      <c r="E824" s="113" t="s">
        <v>79</v>
      </c>
      <c r="F824" s="79" t="s">
        <v>80</v>
      </c>
      <c r="G824" s="182">
        <f>生活習慣病疾病別の医療費!D12</f>
        <v>38921845499</v>
      </c>
      <c r="H824" s="169">
        <f>生活習慣病疾病別の医療費!E12</f>
        <v>0.16263671402688881</v>
      </c>
      <c r="I824" s="170">
        <f>生活習慣病疾病別の医療費!G12</f>
        <v>266621</v>
      </c>
      <c r="J824" s="10">
        <f>生活習慣病疾病別の医療費!H12</f>
        <v>0.18096157278921537</v>
      </c>
      <c r="K824" s="46">
        <f>生活習慣病疾病別の医療費!J12</f>
        <v>145981.92002505428</v>
      </c>
      <c r="L824" s="17"/>
      <c r="N824" s="244"/>
      <c r="O824" s="245"/>
      <c r="P824" s="238"/>
      <c r="Q824" s="112" t="s">
        <v>79</v>
      </c>
      <c r="R824" s="61" t="s">
        <v>80</v>
      </c>
      <c r="S824" s="43">
        <v>36677443481</v>
      </c>
      <c r="T824" s="12">
        <v>0.1651392645688585</v>
      </c>
      <c r="U824" s="44">
        <v>260887</v>
      </c>
      <c r="V824" s="12">
        <v>0.18275630414574159</v>
      </c>
      <c r="W824" s="44">
        <v>140587.47074787167</v>
      </c>
      <c r="X824" s="17"/>
    </row>
    <row r="825" spans="2:24" ht="13.5" customHeight="1">
      <c r="B825" s="244"/>
      <c r="C825" s="245"/>
      <c r="D825" s="238"/>
      <c r="E825" s="113" t="s">
        <v>81</v>
      </c>
      <c r="F825" s="79" t="s">
        <v>82</v>
      </c>
      <c r="G825" s="182">
        <f>生活習慣病疾病別の医療費!D13</f>
        <v>112318812</v>
      </c>
      <c r="H825" s="169">
        <f>生活習慣病疾病別の医療費!E13</f>
        <v>4.693293001112503E-4</v>
      </c>
      <c r="I825" s="170">
        <f>生活習慣病疾病別の医療費!G13</f>
        <v>6374</v>
      </c>
      <c r="J825" s="10">
        <f>生活習慣病疾病別の医療費!H13</f>
        <v>4.3261748510374605E-3</v>
      </c>
      <c r="K825" s="46">
        <f>生活習慣病疾病別の医療費!J13</f>
        <v>17621.401317853783</v>
      </c>
      <c r="L825" s="17"/>
      <c r="N825" s="244"/>
      <c r="O825" s="245"/>
      <c r="P825" s="238"/>
      <c r="Q825" s="112" t="s">
        <v>81</v>
      </c>
      <c r="R825" s="61" t="s">
        <v>82</v>
      </c>
      <c r="S825" s="43">
        <v>90169778</v>
      </c>
      <c r="T825" s="12">
        <v>4.0598715210265384E-4</v>
      </c>
      <c r="U825" s="44">
        <v>5424</v>
      </c>
      <c r="V825" s="12">
        <v>3.7996151348534128E-3</v>
      </c>
      <c r="W825" s="44">
        <v>16624.221607669617</v>
      </c>
      <c r="X825" s="17"/>
    </row>
    <row r="826" spans="2:24" ht="13.5" customHeight="1">
      <c r="B826" s="244"/>
      <c r="C826" s="245"/>
      <c r="D826" s="238"/>
      <c r="E826" s="113" t="s">
        <v>83</v>
      </c>
      <c r="F826" s="79" t="s">
        <v>84</v>
      </c>
      <c r="G826" s="182">
        <f>生活習慣病疾病別の医療費!D14</f>
        <v>5906116570</v>
      </c>
      <c r="H826" s="169">
        <f>生活習慣病疾病別の医療費!E14</f>
        <v>2.4678978586183391E-2</v>
      </c>
      <c r="I826" s="170">
        <f>生活習慣病疾病別の医療費!G14</f>
        <v>170761</v>
      </c>
      <c r="J826" s="10">
        <f>生活習慣病疾病別の医療費!H14</f>
        <v>0.11589926949137243</v>
      </c>
      <c r="K826" s="46">
        <f>生活習慣病疾病別の医療費!J14</f>
        <v>34587.034334537748</v>
      </c>
      <c r="L826" s="17"/>
      <c r="N826" s="244"/>
      <c r="O826" s="245"/>
      <c r="P826" s="238"/>
      <c r="Q826" s="112" t="s">
        <v>83</v>
      </c>
      <c r="R826" s="61" t="s">
        <v>84</v>
      </c>
      <c r="S826" s="43">
        <v>5811273389</v>
      </c>
      <c r="T826" s="12">
        <v>2.616511192131412E-2</v>
      </c>
      <c r="U826" s="44">
        <v>167219</v>
      </c>
      <c r="V826" s="12">
        <v>0.11714008909200826</v>
      </c>
      <c r="W826" s="44">
        <v>34752.470646278234</v>
      </c>
      <c r="X826" s="17"/>
    </row>
    <row r="827" spans="2:24" ht="13.5" customHeight="1">
      <c r="B827" s="244"/>
      <c r="C827" s="245"/>
      <c r="D827" s="238"/>
      <c r="E827" s="114" t="s">
        <v>85</v>
      </c>
      <c r="F827" s="80" t="s">
        <v>86</v>
      </c>
      <c r="G827" s="183">
        <f>生活習慣病疾病別の医療費!D15</f>
        <v>58215200089</v>
      </c>
      <c r="H827" s="172">
        <f>生活習慣病疾病別の医療費!E15</f>
        <v>0.24325487981128902</v>
      </c>
      <c r="I827" s="173">
        <f>生活習慣病疾病別の医療費!G15</f>
        <v>161199</v>
      </c>
      <c r="J827" s="11">
        <f>生活習慣病疾病別の医療費!H15</f>
        <v>0.10940932849268711</v>
      </c>
      <c r="K827" s="47">
        <f>生活習慣病疾病別の医療費!J15</f>
        <v>361138.71729353158</v>
      </c>
      <c r="L827" s="17"/>
      <c r="N827" s="244"/>
      <c r="O827" s="245"/>
      <c r="P827" s="238"/>
      <c r="Q827" s="112" t="s">
        <v>85</v>
      </c>
      <c r="R827" s="61" t="s">
        <v>86</v>
      </c>
      <c r="S827" s="43">
        <v>56408581288</v>
      </c>
      <c r="T827" s="12">
        <v>0.2539782150873896</v>
      </c>
      <c r="U827" s="44">
        <v>145580</v>
      </c>
      <c r="V827" s="12">
        <v>0.10198155813642328</v>
      </c>
      <c r="W827" s="44">
        <v>387474.79934056877</v>
      </c>
      <c r="X827" s="17"/>
    </row>
    <row r="828" spans="2:24" ht="13.5" customHeight="1">
      <c r="B828" s="246"/>
      <c r="C828" s="247"/>
      <c r="D828" s="239"/>
      <c r="E828" s="115" t="s">
        <v>115</v>
      </c>
      <c r="F828" s="116"/>
      <c r="G828" s="43">
        <f>生活習慣病疾病別の医療費!D16</f>
        <v>239317707148</v>
      </c>
      <c r="H828" s="12" t="s">
        <v>113</v>
      </c>
      <c r="I828" s="44">
        <f>生活習慣病疾病別の医療費!G16</f>
        <v>1220720</v>
      </c>
      <c r="J828" s="12">
        <f>生活習慣病疾病別の医療費!H16</f>
        <v>0.82852967746445705</v>
      </c>
      <c r="K828" s="48">
        <f>生活習慣病疾病別の医療費!J16</f>
        <v>196046.35555082245</v>
      </c>
      <c r="L828" s="17"/>
      <c r="N828" s="246"/>
      <c r="O828" s="247"/>
      <c r="P828" s="239"/>
      <c r="Q828" s="117" t="s">
        <v>115</v>
      </c>
      <c r="R828" s="117"/>
      <c r="S828" s="43">
        <v>222100077633</v>
      </c>
      <c r="T828" s="12" t="s">
        <v>131</v>
      </c>
      <c r="U828" s="44">
        <v>1180807</v>
      </c>
      <c r="V828" s="12">
        <v>0.82717775599942001</v>
      </c>
      <c r="W828" s="44">
        <v>188091.76913161931</v>
      </c>
      <c r="X828" s="17"/>
    </row>
  </sheetData>
  <mergeCells count="472">
    <mergeCell ref="BH2:BJ2"/>
    <mergeCell ref="BK2:BM2"/>
    <mergeCell ref="BN2:BP2"/>
    <mergeCell ref="BQ2:BS2"/>
    <mergeCell ref="BT2:BV2"/>
    <mergeCell ref="BW2:BY2"/>
    <mergeCell ref="BZ2:CB2"/>
    <mergeCell ref="CC2:CE2"/>
    <mergeCell ref="CF2:CH2"/>
    <mergeCell ref="N796:N806"/>
    <mergeCell ref="O796:O806"/>
    <mergeCell ref="P796:P806"/>
    <mergeCell ref="N807:N817"/>
    <mergeCell ref="O807:O817"/>
    <mergeCell ref="P807:P817"/>
    <mergeCell ref="N818:O828"/>
    <mergeCell ref="P818:P828"/>
    <mergeCell ref="BE2:BG2"/>
    <mergeCell ref="AC2:AE2"/>
    <mergeCell ref="AF2:AH2"/>
    <mergeCell ref="AI2:AK2"/>
    <mergeCell ref="AL2:AN2"/>
    <mergeCell ref="AO2:AQ2"/>
    <mergeCell ref="BA2:BC2"/>
    <mergeCell ref="AX2:AZ2"/>
    <mergeCell ref="AU2:AW2"/>
    <mergeCell ref="AR2:AT2"/>
    <mergeCell ref="N763:N773"/>
    <mergeCell ref="O763:O773"/>
    <mergeCell ref="P763:P773"/>
    <mergeCell ref="N774:N784"/>
    <mergeCell ref="O774:O784"/>
    <mergeCell ref="P774:P784"/>
    <mergeCell ref="N785:N795"/>
    <mergeCell ref="O785:O795"/>
    <mergeCell ref="P785:P795"/>
    <mergeCell ref="N730:N740"/>
    <mergeCell ref="O730:O740"/>
    <mergeCell ref="P730:P740"/>
    <mergeCell ref="N741:N751"/>
    <mergeCell ref="O741:O751"/>
    <mergeCell ref="P741:P751"/>
    <mergeCell ref="N752:N762"/>
    <mergeCell ref="O752:O762"/>
    <mergeCell ref="P752:P762"/>
    <mergeCell ref="N697:N707"/>
    <mergeCell ref="O697:O707"/>
    <mergeCell ref="P697:P707"/>
    <mergeCell ref="N708:N718"/>
    <mergeCell ref="O708:O718"/>
    <mergeCell ref="P708:P718"/>
    <mergeCell ref="N719:N729"/>
    <mergeCell ref="O719:O729"/>
    <mergeCell ref="P719:P729"/>
    <mergeCell ref="N664:N674"/>
    <mergeCell ref="O664:O674"/>
    <mergeCell ref="P664:P674"/>
    <mergeCell ref="N675:N685"/>
    <mergeCell ref="O675:O685"/>
    <mergeCell ref="P675:P685"/>
    <mergeCell ref="N686:N696"/>
    <mergeCell ref="O686:O696"/>
    <mergeCell ref="P686:P696"/>
    <mergeCell ref="N631:N641"/>
    <mergeCell ref="O631:O641"/>
    <mergeCell ref="P631:P641"/>
    <mergeCell ref="N642:N652"/>
    <mergeCell ref="O642:O652"/>
    <mergeCell ref="P642:P652"/>
    <mergeCell ref="N653:N663"/>
    <mergeCell ref="O653:O663"/>
    <mergeCell ref="P653:P663"/>
    <mergeCell ref="N598:N608"/>
    <mergeCell ref="O598:O608"/>
    <mergeCell ref="P598:P608"/>
    <mergeCell ref="N609:N619"/>
    <mergeCell ref="O609:O619"/>
    <mergeCell ref="P609:P619"/>
    <mergeCell ref="N620:N630"/>
    <mergeCell ref="O620:O630"/>
    <mergeCell ref="P620:P630"/>
    <mergeCell ref="N565:N575"/>
    <mergeCell ref="O565:O575"/>
    <mergeCell ref="P565:P575"/>
    <mergeCell ref="N576:N586"/>
    <mergeCell ref="O576:O586"/>
    <mergeCell ref="P576:P586"/>
    <mergeCell ref="N587:N597"/>
    <mergeCell ref="O587:O597"/>
    <mergeCell ref="P587:P597"/>
    <mergeCell ref="N532:N542"/>
    <mergeCell ref="O532:O542"/>
    <mergeCell ref="P532:P542"/>
    <mergeCell ref="N543:N553"/>
    <mergeCell ref="O543:O553"/>
    <mergeCell ref="P543:P553"/>
    <mergeCell ref="N554:N564"/>
    <mergeCell ref="O554:O564"/>
    <mergeCell ref="P554:P564"/>
    <mergeCell ref="N499:N509"/>
    <mergeCell ref="O499:O509"/>
    <mergeCell ref="P499:P509"/>
    <mergeCell ref="N510:N520"/>
    <mergeCell ref="O510:O520"/>
    <mergeCell ref="P510:P520"/>
    <mergeCell ref="N521:N531"/>
    <mergeCell ref="O521:O531"/>
    <mergeCell ref="P521:P531"/>
    <mergeCell ref="N466:N476"/>
    <mergeCell ref="O466:O476"/>
    <mergeCell ref="P466:P476"/>
    <mergeCell ref="N477:N487"/>
    <mergeCell ref="O477:O487"/>
    <mergeCell ref="P477:P487"/>
    <mergeCell ref="N488:N498"/>
    <mergeCell ref="O488:O498"/>
    <mergeCell ref="P488:P498"/>
    <mergeCell ref="N433:N443"/>
    <mergeCell ref="O433:O443"/>
    <mergeCell ref="P433:P443"/>
    <mergeCell ref="N444:N454"/>
    <mergeCell ref="O444:O454"/>
    <mergeCell ref="P444:P454"/>
    <mergeCell ref="N455:N465"/>
    <mergeCell ref="O455:O465"/>
    <mergeCell ref="P455:P465"/>
    <mergeCell ref="N400:N410"/>
    <mergeCell ref="O400:O410"/>
    <mergeCell ref="P400:P410"/>
    <mergeCell ref="N411:N421"/>
    <mergeCell ref="O411:O421"/>
    <mergeCell ref="P411:P421"/>
    <mergeCell ref="N422:N432"/>
    <mergeCell ref="O422:O432"/>
    <mergeCell ref="P422:P432"/>
    <mergeCell ref="N367:N377"/>
    <mergeCell ref="O367:O377"/>
    <mergeCell ref="P367:P377"/>
    <mergeCell ref="N378:N388"/>
    <mergeCell ref="O378:O388"/>
    <mergeCell ref="P378:P388"/>
    <mergeCell ref="N389:N399"/>
    <mergeCell ref="O389:O399"/>
    <mergeCell ref="P389:P399"/>
    <mergeCell ref="N334:N344"/>
    <mergeCell ref="O334:O344"/>
    <mergeCell ref="P334:P344"/>
    <mergeCell ref="N345:N355"/>
    <mergeCell ref="O345:O355"/>
    <mergeCell ref="P345:P355"/>
    <mergeCell ref="N356:N366"/>
    <mergeCell ref="O356:O366"/>
    <mergeCell ref="P356:P366"/>
    <mergeCell ref="N301:N311"/>
    <mergeCell ref="O301:O311"/>
    <mergeCell ref="P301:P311"/>
    <mergeCell ref="N312:N322"/>
    <mergeCell ref="O312:O322"/>
    <mergeCell ref="P312:P322"/>
    <mergeCell ref="N323:N333"/>
    <mergeCell ref="O323:O333"/>
    <mergeCell ref="P323:P333"/>
    <mergeCell ref="N268:N278"/>
    <mergeCell ref="O268:O278"/>
    <mergeCell ref="P268:P278"/>
    <mergeCell ref="N279:N289"/>
    <mergeCell ref="O279:O289"/>
    <mergeCell ref="P279:P289"/>
    <mergeCell ref="N290:N300"/>
    <mergeCell ref="O290:O300"/>
    <mergeCell ref="P290:P300"/>
    <mergeCell ref="N235:N245"/>
    <mergeCell ref="O235:O245"/>
    <mergeCell ref="P235:P245"/>
    <mergeCell ref="N246:N256"/>
    <mergeCell ref="O246:O256"/>
    <mergeCell ref="P246:P256"/>
    <mergeCell ref="N257:N267"/>
    <mergeCell ref="O257:O267"/>
    <mergeCell ref="P257:P267"/>
    <mergeCell ref="N202:N212"/>
    <mergeCell ref="O202:O212"/>
    <mergeCell ref="P202:P212"/>
    <mergeCell ref="N213:N223"/>
    <mergeCell ref="O213:O223"/>
    <mergeCell ref="P213:P223"/>
    <mergeCell ref="N224:N234"/>
    <mergeCell ref="O224:O234"/>
    <mergeCell ref="P224:P234"/>
    <mergeCell ref="N169:N179"/>
    <mergeCell ref="O169:O179"/>
    <mergeCell ref="P169:P179"/>
    <mergeCell ref="N180:N190"/>
    <mergeCell ref="O180:O190"/>
    <mergeCell ref="P180:P190"/>
    <mergeCell ref="N191:N201"/>
    <mergeCell ref="O191:O201"/>
    <mergeCell ref="P191:P201"/>
    <mergeCell ref="N136:N146"/>
    <mergeCell ref="O136:O146"/>
    <mergeCell ref="P136:P146"/>
    <mergeCell ref="N147:N157"/>
    <mergeCell ref="O147:O157"/>
    <mergeCell ref="P147:P157"/>
    <mergeCell ref="N158:N168"/>
    <mergeCell ref="O158:O168"/>
    <mergeCell ref="P158:P168"/>
    <mergeCell ref="N103:N113"/>
    <mergeCell ref="O103:O113"/>
    <mergeCell ref="P103:P113"/>
    <mergeCell ref="N114:N124"/>
    <mergeCell ref="O114:O124"/>
    <mergeCell ref="P114:P124"/>
    <mergeCell ref="N125:N135"/>
    <mergeCell ref="O125:O135"/>
    <mergeCell ref="P125:P135"/>
    <mergeCell ref="N70:N80"/>
    <mergeCell ref="O70:O80"/>
    <mergeCell ref="P70:P80"/>
    <mergeCell ref="N81:N91"/>
    <mergeCell ref="O81:O91"/>
    <mergeCell ref="P81:P91"/>
    <mergeCell ref="N92:N102"/>
    <mergeCell ref="O92:O102"/>
    <mergeCell ref="P92:P102"/>
    <mergeCell ref="N37:N47"/>
    <mergeCell ref="O37:O47"/>
    <mergeCell ref="P37:P47"/>
    <mergeCell ref="N48:N58"/>
    <mergeCell ref="O48:O58"/>
    <mergeCell ref="P48:P58"/>
    <mergeCell ref="N59:N69"/>
    <mergeCell ref="O59:O69"/>
    <mergeCell ref="P59:P69"/>
    <mergeCell ref="Z2:AB2"/>
    <mergeCell ref="Q3:R3"/>
    <mergeCell ref="N4:N14"/>
    <mergeCell ref="O4:O14"/>
    <mergeCell ref="P4:P14"/>
    <mergeCell ref="N15:N25"/>
    <mergeCell ref="O15:O25"/>
    <mergeCell ref="P15:P25"/>
    <mergeCell ref="N26:N36"/>
    <mergeCell ref="O26:O36"/>
    <mergeCell ref="P26:P36"/>
    <mergeCell ref="Y2:Y3"/>
    <mergeCell ref="B796:B806"/>
    <mergeCell ref="B807:B817"/>
    <mergeCell ref="D818:D828"/>
    <mergeCell ref="B818:C828"/>
    <mergeCell ref="B697:B707"/>
    <mergeCell ref="B708:B718"/>
    <mergeCell ref="B719:B729"/>
    <mergeCell ref="B730:B740"/>
    <mergeCell ref="B741:B751"/>
    <mergeCell ref="B752:B762"/>
    <mergeCell ref="B763:B773"/>
    <mergeCell ref="B774:B784"/>
    <mergeCell ref="B785:B795"/>
    <mergeCell ref="C708:C718"/>
    <mergeCell ref="D708:D718"/>
    <mergeCell ref="C719:C729"/>
    <mergeCell ref="D719:D729"/>
    <mergeCell ref="C763:C773"/>
    <mergeCell ref="D763:D773"/>
    <mergeCell ref="C796:C806"/>
    <mergeCell ref="D796:D806"/>
    <mergeCell ref="C807:C817"/>
    <mergeCell ref="D807:D817"/>
    <mergeCell ref="C774:C784"/>
    <mergeCell ref="B598:B608"/>
    <mergeCell ref="B609:B619"/>
    <mergeCell ref="B620:B630"/>
    <mergeCell ref="B631:B641"/>
    <mergeCell ref="B642:B652"/>
    <mergeCell ref="B653:B663"/>
    <mergeCell ref="B664:B674"/>
    <mergeCell ref="B675:B685"/>
    <mergeCell ref="B686:B696"/>
    <mergeCell ref="B499:B509"/>
    <mergeCell ref="B510:B520"/>
    <mergeCell ref="B521:B531"/>
    <mergeCell ref="B532:B542"/>
    <mergeCell ref="B543:B553"/>
    <mergeCell ref="B554:B564"/>
    <mergeCell ref="B565:B575"/>
    <mergeCell ref="B576:B586"/>
    <mergeCell ref="B587:B597"/>
    <mergeCell ref="B400:B410"/>
    <mergeCell ref="B411:B421"/>
    <mergeCell ref="B422:B432"/>
    <mergeCell ref="B433:B443"/>
    <mergeCell ref="B444:B454"/>
    <mergeCell ref="B455:B465"/>
    <mergeCell ref="B466:B476"/>
    <mergeCell ref="B477:B487"/>
    <mergeCell ref="B488:B498"/>
    <mergeCell ref="B301:B311"/>
    <mergeCell ref="B312:B322"/>
    <mergeCell ref="B323:B333"/>
    <mergeCell ref="B334:B344"/>
    <mergeCell ref="B345:B355"/>
    <mergeCell ref="B356:B366"/>
    <mergeCell ref="B367:B377"/>
    <mergeCell ref="B378:B388"/>
    <mergeCell ref="B389:B399"/>
    <mergeCell ref="B202:B212"/>
    <mergeCell ref="B213:B223"/>
    <mergeCell ref="B224:B234"/>
    <mergeCell ref="B235:B245"/>
    <mergeCell ref="B246:B256"/>
    <mergeCell ref="B257:B267"/>
    <mergeCell ref="B268:B278"/>
    <mergeCell ref="B279:B289"/>
    <mergeCell ref="B290:B300"/>
    <mergeCell ref="B103:B113"/>
    <mergeCell ref="B114:B124"/>
    <mergeCell ref="B125:B135"/>
    <mergeCell ref="B136:B146"/>
    <mergeCell ref="B147:B157"/>
    <mergeCell ref="B158:B168"/>
    <mergeCell ref="B169:B179"/>
    <mergeCell ref="B180:B190"/>
    <mergeCell ref="B191:B201"/>
    <mergeCell ref="B4:B14"/>
    <mergeCell ref="B15:B25"/>
    <mergeCell ref="B26:B36"/>
    <mergeCell ref="B37:B47"/>
    <mergeCell ref="B48:B58"/>
    <mergeCell ref="B59:B69"/>
    <mergeCell ref="B70:B80"/>
    <mergeCell ref="B81:B91"/>
    <mergeCell ref="B92:B102"/>
    <mergeCell ref="E3:F3"/>
    <mergeCell ref="C4:C14"/>
    <mergeCell ref="C642:C652"/>
    <mergeCell ref="C675:C685"/>
    <mergeCell ref="C576:C586"/>
    <mergeCell ref="C609:C619"/>
    <mergeCell ref="C543:C553"/>
    <mergeCell ref="C477:C487"/>
    <mergeCell ref="C510:C520"/>
    <mergeCell ref="C411:C421"/>
    <mergeCell ref="C444:C454"/>
    <mergeCell ref="C345:C355"/>
    <mergeCell ref="C378:C388"/>
    <mergeCell ref="C279:C289"/>
    <mergeCell ref="C312:C322"/>
    <mergeCell ref="C246:C256"/>
    <mergeCell ref="C180:C190"/>
    <mergeCell ref="C213:C223"/>
    <mergeCell ref="C114:C124"/>
    <mergeCell ref="C147:C157"/>
    <mergeCell ref="C48:C58"/>
    <mergeCell ref="C81:C91"/>
    <mergeCell ref="D4:D14"/>
    <mergeCell ref="C70:C80"/>
    <mergeCell ref="C26:C36"/>
    <mergeCell ref="D26:D36"/>
    <mergeCell ref="C37:C47"/>
    <mergeCell ref="D37:D47"/>
    <mergeCell ref="C15:C25"/>
    <mergeCell ref="D15:D25"/>
    <mergeCell ref="D114:D124"/>
    <mergeCell ref="C125:C135"/>
    <mergeCell ref="D125:D135"/>
    <mergeCell ref="C136:C146"/>
    <mergeCell ref="D136:D146"/>
    <mergeCell ref="D81:D91"/>
    <mergeCell ref="C92:C102"/>
    <mergeCell ref="D92:D102"/>
    <mergeCell ref="C103:C113"/>
    <mergeCell ref="D103:D113"/>
    <mergeCell ref="D48:D58"/>
    <mergeCell ref="C59:C69"/>
    <mergeCell ref="D59:D69"/>
    <mergeCell ref="D70:D80"/>
    <mergeCell ref="D180:D190"/>
    <mergeCell ref="C191:C201"/>
    <mergeCell ref="D191:D201"/>
    <mergeCell ref="C202:C212"/>
    <mergeCell ref="D202:D212"/>
    <mergeCell ref="D147:D157"/>
    <mergeCell ref="C158:C168"/>
    <mergeCell ref="D158:D168"/>
    <mergeCell ref="C169:C179"/>
    <mergeCell ref="D169:D179"/>
    <mergeCell ref="D246:D256"/>
    <mergeCell ref="C257:C267"/>
    <mergeCell ref="D257:D267"/>
    <mergeCell ref="C268:C278"/>
    <mergeCell ref="D268:D278"/>
    <mergeCell ref="D213:D223"/>
    <mergeCell ref="C224:C234"/>
    <mergeCell ref="D224:D234"/>
    <mergeCell ref="C235:C245"/>
    <mergeCell ref="D235:D245"/>
    <mergeCell ref="D312:D322"/>
    <mergeCell ref="C323:C333"/>
    <mergeCell ref="D323:D333"/>
    <mergeCell ref="C334:C344"/>
    <mergeCell ref="D334:D344"/>
    <mergeCell ref="D279:D289"/>
    <mergeCell ref="C290:C300"/>
    <mergeCell ref="D290:D300"/>
    <mergeCell ref="C301:C311"/>
    <mergeCell ref="D301:D311"/>
    <mergeCell ref="D378:D388"/>
    <mergeCell ref="C389:C399"/>
    <mergeCell ref="D389:D399"/>
    <mergeCell ref="C400:C410"/>
    <mergeCell ref="D400:D410"/>
    <mergeCell ref="D345:D355"/>
    <mergeCell ref="C356:C366"/>
    <mergeCell ref="D356:D366"/>
    <mergeCell ref="C367:C377"/>
    <mergeCell ref="D367:D377"/>
    <mergeCell ref="D444:D454"/>
    <mergeCell ref="C455:C465"/>
    <mergeCell ref="D455:D465"/>
    <mergeCell ref="C466:C476"/>
    <mergeCell ref="D466:D476"/>
    <mergeCell ref="D411:D421"/>
    <mergeCell ref="C422:C432"/>
    <mergeCell ref="D422:D432"/>
    <mergeCell ref="C433:C443"/>
    <mergeCell ref="D433:D443"/>
    <mergeCell ref="D510:D520"/>
    <mergeCell ref="C521:C531"/>
    <mergeCell ref="D521:D531"/>
    <mergeCell ref="C532:C542"/>
    <mergeCell ref="D532:D542"/>
    <mergeCell ref="D477:D487"/>
    <mergeCell ref="C488:C498"/>
    <mergeCell ref="D488:D498"/>
    <mergeCell ref="C499:C509"/>
    <mergeCell ref="D499:D509"/>
    <mergeCell ref="D631:D641"/>
    <mergeCell ref="D576:D586"/>
    <mergeCell ref="C587:C597"/>
    <mergeCell ref="D587:D597"/>
    <mergeCell ref="C598:C608"/>
    <mergeCell ref="D598:D608"/>
    <mergeCell ref="D543:D553"/>
    <mergeCell ref="C554:C564"/>
    <mergeCell ref="D554:D564"/>
    <mergeCell ref="C565:C575"/>
    <mergeCell ref="D565:D575"/>
    <mergeCell ref="CI2:CI3"/>
    <mergeCell ref="D774:D784"/>
    <mergeCell ref="C785:C795"/>
    <mergeCell ref="D785:D795"/>
    <mergeCell ref="D675:D685"/>
    <mergeCell ref="C686:C696"/>
    <mergeCell ref="D686:D696"/>
    <mergeCell ref="C697:C707"/>
    <mergeCell ref="D697:D707"/>
    <mergeCell ref="C752:C762"/>
    <mergeCell ref="D752:D762"/>
    <mergeCell ref="C730:C740"/>
    <mergeCell ref="D730:D740"/>
    <mergeCell ref="C741:C751"/>
    <mergeCell ref="D741:D751"/>
    <mergeCell ref="D642:D652"/>
    <mergeCell ref="C653:C663"/>
    <mergeCell ref="D653:D663"/>
    <mergeCell ref="C664:C674"/>
    <mergeCell ref="D664:D674"/>
    <mergeCell ref="D609:D619"/>
    <mergeCell ref="C620:C630"/>
    <mergeCell ref="D620:D630"/>
    <mergeCell ref="C631:C641"/>
  </mergeCells>
  <phoneticPr fontId="3"/>
  <pageMargins left="0.47244094488188981" right="0.39370078740157483" top="0.74803149606299213" bottom="0.74803149606299213" header="0.31496062992125984" footer="0.31496062992125984"/>
  <pageSetup paperSize="8" scale="75" orientation="landscape" r:id="rId1"/>
  <headerFooter>
    <oddHeader>&amp;R&amp;"ＭＳ 明朝,標準"&amp;12生活習慣病に係る医療費等の状況</oddHeader>
  </headerFooter>
  <rowBreaks count="12" manualBreakCount="12">
    <brk id="69" max="10" man="1"/>
    <brk id="135" max="10" man="1"/>
    <brk id="201" max="10" man="1"/>
    <brk id="267" max="10" man="1"/>
    <brk id="333" max="10" man="1"/>
    <brk id="399" max="10" man="1"/>
    <brk id="465" max="10" man="1"/>
    <brk id="531" max="10" man="1"/>
    <brk id="597" max="10" man="1"/>
    <brk id="663" max="10" man="1"/>
    <brk id="729" max="10" man="1"/>
    <brk id="795" max="10" man="1"/>
  </rowBreaks>
  <ignoredErrors>
    <ignoredError sqref="E4:E13 E15:E24 E26:E35 E37:E46 E48:E57 E59:E68 E70:E79 E81:E90 E92:E101 E103:E112 E114:E123 E125:E134 E136:E145 E147:E156 E158:E167 E169:E178 E180:E189 E191:E200 E202:E211 E213:E222 E224:E233 E235:E244 E246:E255 E257:E266 E268:E277 E279:E288 E290:E299 E301:E310 E312:E321 E323:E332 E334:E343 E345:E354 E356:E365 E367:E376 E378:E387 E389:E398 E400:E409 E411:E420 E422:E431 E433:E442 E444:E453 E455:E464 E466:E475 E477:E486 E488:E497 E499:E508 E510:E519 E521:E530 E532:E541 E543:E552 E554:E563 E565:E574 E576:E585 E587:E596 E598:E607 E609:E618 E620:E629 E631:E640 E642:E651 E653:E662 E664:E673 E675:E684 E686:E695 E697:E706 E708:E717 E719:E728 E730:E739 E741:E750 E752:E761 E763:E772 E774:E783 E785:E794 E796:E805 E807:E816 E818:E827 Q4:Q13 Q15:Q24 Q26:Q35 Q37:Q46 Q48:Q57 Q59:Q68 Q70:Q79 Q81:Q90 Q92:Q101 Q103:Q112 Q114:Q123 Q125:Q134 Q136:Q145 Q147:Q156 Q158:Q167 Q169:Q178 Q180:Q189 Q191:Q200 Q202:Q211 Q213:Q222 Q224:Q233 Q235:Q244 Q246:Q255 Q257:Q266 Q268:Q277 Q279:Q288 Q290:Q299 Q301:Q310 Q312:Q321 Q323:Q332 Q334:Q343 Q345:Q354 Q356:Q365 Q367:Q376 Q378:Q387 Q389:Q398 Q400:Q409 Q411:Q420 Q422:Q431 Q433:Q442 Q444:Q453 Q455:Q464 Q466:Q475 Q477:Q486 Q488:Q497 Q499:Q508 Q510:Q519 Q521:Q530 Q532:Q541 Q543:Q552 Q554:Q563 Q565:Q574 Q576:Q585 Q587:Q596 Q598:Q607 Q609:Q618 Q620:Q629 Q631:Q640 Q642:Q651 Q653:Q662 Q664:Q673 Q675:Q684 Q686:Q695 Q697:Q706 Q708:Q717 Q719:Q728 Q730:Q739 Q741:Q750 Q752:Q761 Q763:Q772 Q774:Q783 Q785:Q794 Q796:Q805 Q807:Q816 Q818:Q827" numberStoredAsText="1"/>
    <ignoredError sqref="D4 H4:H13 J4:K4 Z4:AA4 AC4:AD4 AF4:AG4 AI4:AJ4 AL4:AM4 AO4:AP4 AR4:AS4 AU4:AV4 AX4:AY4 BA4:BB4 J5:K5 Z5:AA5 AC5:AD5 AF5:AG5 AI5:AJ5 AL5:AM5 AO5:AP5 AR5:AS5 AU5:AV5 AX5:AY5 BA5:BB5 J6:K6 Z6:AA6 AC6:AD6 AF6:AG6 AI6:AJ6 AL6:AM6 AO6:AP6 AR6:AS6 AU6:AV6 AX6:AY6 BA6:BB6 J7:K7 Z7:AA7 AC7:AD7 AF7:AG7 AI7:AJ7 AL7:AM7 AO7:AP7 AR7:AS7 AU7:AV7 AX7:AY7 BA7:BB7 J8:K8 Z8:AA8 AC8:AD8 AF8:AG8 AI8:AJ8 AL8:AM8 AO8:AP8 AR8:AS8 AU8:AV8 AX8:AY8 BA8:BB8 J9:K9 Z9:AA9 AC9:AD9 AF9:AG9 AI9:AJ9 AL9:AM9 AO9:AP9 AR9:AS9 AU9:AV9 AX9:AY9 BA9:BB9 J10:K10 Z10:AA10 AC10:AD10 AF10:AG10 AI10:AJ10 AL10:AM10 AO10:AP10 AR10:AS10 AU10:AV10 AX10:AY10 BA10:BB10 J11:K11 Z11:AA11 AC11:AD11 AF11:AG11 AI11:AJ11 AL11:AM11 AO11:AP11 AR11:AS11 AU11:AV11 AX11:AY11 BA11:BB11 J12:K12 Z12:AA12 AC12:AD12 AF12:AG12 AI12:AJ12 AL12:AM12 AO12:AP12 AR12:AS12 AU12:AV12 AX12:AY12 BA12:BB12 J13:K13 Z13:AA13 AC13:AD13 AF13:AG13 AI13:AJ13 AL13:AM13 AO13:AP13 AR13:AS13 AU13:AV13 AX13:AY13 BA13:BB13 G14 J14:K14 Z14:AA14 AC14:AD14 AF14:AG14 AI14:AJ14 AL14:AM14 AO14:AP14 AR14:AS14 AU14:AV14 AX14:AY14 BA14:BB14 D15 H15:H24 J15:K15 Z15:AA15 AC15:AD15 AF15:AG15 AI15:AJ15 AL15:AM15 AO15:AP15 AR15:AS15 AU15:AV15 AX15:AY15 BA15:BB15 J16:K16 Z16:AA16 AC16:AD16 AF16:AG16 AI16:AJ16 AL16:AM16 AO16:AP16 AR16:AS16 AU16:AV16 AX16:AY16 BA16:BB16 J17:K17 Z17:AA17 AC17:AD17 AF17:AG17 AI17:AJ17 AL17:AM17 AO17:AP17 AR17:AS17 AU17:AV17 AX17:AY17 BA17:BB17 J18:K18 Z18:AA18 AC18:AD18 AF18:AG18 AI18:AJ18 AL18:AM18 AO18:AP18 AR18:AS18 AU18:AV18 AX18:AY18 BA18:BB18 J19:K19 Z19:AA19 AC19:AD19 AF19:AG19 AI19:AJ19 AL19:AM19 AO19:AP19 AR19:AS19 AU19:AV19 AX19:AY19 BA19:BB19 J20:K20 Z20:AA20 AC20:AD20 AF20:AG20 AI20:AJ20 AL20:AM20 AO20:AP20 AR20:AS20 AU20:AV20 AX20:AY20 BA20:BB20 J21:K21 Z21:AA21 AC21:AD21 AF21:AG21 AI21:AJ21 AL21:AM21 AO21:AP21 AR21:AS21 AU21:AV21 AX21:AY21 BA21:BB21 J22:K22 Z22:AA22 AC22:AD22 AF22:AG22 AI22:AJ22 AL22:AM22 AO22:AP22 AR22:AS22 AU22:AV22 AX22:AY22 BA22:BB22 J23:K23 Z23:AA23 AC23:AD23 AF23:AG23 AI23:AJ23 AL23:AM23 AO23:AP23 AR23:AS23 AU23:AV23 AX23:AY23 BA23:BB23 J24:K24 Z24:AA24 AC24:AD24 AF24:AG24 AI24:AJ24 AL24:AM24 AO24:AP24 AR24:AS24 AU24:AV24 AX24:AY24 BA24:BB24 G25 J25:K25 Z25:AA25 AC25:AD25 AF25:AG25 AI25:AJ25 AL25:AM25 AO25:AP25 AR25:AS25 AU25:AV25 AX25:AY25 BA25:BB25 D26 H26:H35 J26:K26 Z26:AA26 AC26:AD26 AF26:AG26 AI26:AJ26 AL26:AM26 AO26:AP26 AR26:AS26 AU26:AV26 AX26:AY26 BA26:BB26 J27:K27 Z27:AA27 AC27:AD27 AF27:AG27 AI27:AJ27 AL27:AM27 AO27:AP27 AR27:AS27 AU27:AV27 AX27:AY27 BA27:BB27 J28:K28 Z28:AA28 AC28:AD28 AF28:AG28 AI28:AJ28 AL28:AM28 AO28:AP28 AR28:AS28 AU28:AV28 AX28:AY28 BA28:BB28 J29:K29 Z29:AA29 AC29:AD29 AF29:AG29 AI29:AJ29 AL29:AM29 AO29:AP29 AR29:AS29 AU29:AV29 AX29:AY29 BA29:BB29 J30:K30 Z30:AA30 AC30:AD30 AF30:AG30 AI30:AJ30 AL30:AM30 AO30:AP30 AR30:AS30 AU30:AV30 AX30:AY30 BA30:BB30 J31:K31 Z31:AA31 AC31:AD31 AF31:AG31 AI31:AJ31 AL31:AM31 AO31:AP31 AR31:AS31 AU31:AV31 AX31:AY31 BA31:BB31 J32:K32 Z32:AA32 AC32:AD32 AF32:AG32 AI32:AJ32 AL32:AM32 AO32:AP32 AR32:AS32 AU32:AV32 AX32:AY32 BA32:BB32 J33:K33 Z33:AA33 AC33:AD33 AF33:AG33 AI33:AJ33 AL33:AM33 AO33:AP33 AR33:AS33 AU33:AV33 AX33:AY33 BA33:BB33 J34:K34 Z34:AA34 AC34:AD34 AF34:AG34 AI34:AJ34 AL34:AM34 AO34:AP34 AR34:AS34 AU34:AV34 AX34:AY34 BA34:BB34 J35:K35 Z35:AA35 AC35:AD35 AF35:AG35 AI35:AJ35 AL35:AM35 AO35:AP35 AR35:AS35 AU35:AV35 AX35:AY35 BA35:BB35 G36 J36:K36 Z36:AA36 AC36:AD36 AF36:AG36 AI36:AJ36 AL36:AM36 AO36:AP36 AR36:AS36 AU36:AV36 AX36:AY36 BA36:BB36 D37 H37:H46 J37:K37 Z37:AA37 AC37:AD37 AF37:AG37 AI37:AJ37 AL37:AM37 AO37:AP37 AR37:AS37 AU37:AV37 AX37:AY37 BA37:BB37 J38:K38 Z38:AA38 AC38:AD38 AF38:AG38 AI38:AJ38 AL38:AM38 AO38:AP38 AR38:AS38 AU38:AV38 AX38:AY38 BA38:BB38 J39:K39 Z39:AA39 AC39:AD39 AF39:AG39 AI39:AJ39 AL39:AM39 AO39:AP39 AR39:AS39 AU39:AV39 AX39:AY39 BA39:BB39 J40:K40 Z40:AA40 AC40:AD40 AF40:AG40 AI40:AJ40 AL40:AM40 AO40:AP40 AR40:AS40 AU40:AV40 AX40:AY40 BA40:BB40 J41:K41 Z41:AA41 AC41:AD41 AF41:AG41 AI41:AJ41 AL41:AM41 AO41:AP41 AR41:AS41 AU41:AV41 AX41:AY41 BA41:BB41 J42:K42 Z42:AA42 AC42:AD42 AF42:AG42 AI42:AJ42 AL42:AM42 AO42:AP42 AR42:AS42 AU42:AV42 AX42:AY42 BA42:BB42 J43:K43 Z43:AA43 AC43:AD43 AF43:AG43 AI43:AJ43 AL43:AM43 AO43:AP43 AR43:AS43 AU43:AV43 AX43:AY43 BA43:BB43 J44:K44 Z44:AA44 AC44:AD44 AF44:AG44 AI44:AJ44 AL44:AM44 AO44:AP44 AR44:AS44 AU44:AV44 AX44:AY44 BA44:BB44 J45:K45 Z45:AA45 AC45:AD45 AF45:AG45 AI45:AJ45 AL45:AM45 AO45:AP45 AR45:AS45 AU45:AV45 AX45:AY45 BA45:BB45 J46:K46 Z46:AA46 AC46:AD46 AF46:AG46 AI46:AJ46 AL46:AM46 AO46:AP46 AR46:AS46 AU46:AV46 AX46:AY46 BA46:BB46 G47 J47:K47 Z47:AA47 AC47:AD47 AF47:AG47 AI47:AJ47 AL47:AM47 AO47:AP47 AR47:AS47 AU47:AV47 AX47:AY47 BA47:BB47 D48 H48:H57 J48:K48 Z48:AA48 AC48:AD48 AF48:AG48 AI48:AJ48 AL48:AM48 AO48:AP48 AR48:AS48 AU48:AV48 AX48:AY48 BA48:BB48 J49:K49 Z49:AA49 AC49:AD49 AF49:AG49 AI49:AJ49 AL49:AM49 AO49:AP49 AR49:AS49 AU49:AV49 AX49:AY49 BA49:BB49 J50:K50 Z50:AA50 AC50:AD50 AF50:AG50 AI50:AJ50 AL50:AM50 AO50:AP50 AR50:AS50 AU50:AV50 AX50:AY50 BA50:BB50 J51:K51 Z51:AA51 AC51:AD51 AF51:AG51 AI51:AJ51 AL51:AM51 AO51:AP51 AR51:AS51 AU51:AV51 AX51:AY51 BA51:BB51 J52:K52 Z52:AA52 AC52:AD52 AF52:AG52 AI52:AJ52 AL52:AM52 AO52:AP52 AR52:AS52 AU52:AV52 AX52:AY52 BA52:BB52 J53:K53 Z53:AA53 AC53:AD53 AF53:AG53 AI53:AJ53 AL53:AM53 AO53:AP53 AR53:AS53 AU53:AV53 AX53:AY53 BA53:BB53 J54:K54 Z54:AA54 AC54:AD54 AF54:AG54 AI54:AJ54 AL54:AM54 AO54:AP54 AR54:AS54 AU54:AV54 AX54:AY54 BA54:BB54 J55:K55 Z55:AA55 AC55:AD55 AF55:AG55 AI55:AJ55 AL55:AM55 AO55:AP55 AR55:AS55 AU55:AV55 AX55:AY55 BA55:BB55 J56:K56 Z56:AA56 AC56:AD56 AF56:AG56 AI56:AJ56 AL56:AM56 AO56:AP56 AR56:AS56 AU56:AV56 AX56:AY56 BA56:BB56 J57:K57 Z57:AA57 AC57:AD57 AF57:AG57 AI57:AJ57 AL57:AM57 AO57:AP57 AR57:AS57 AU57:AV57 AX57:AY57 BA57:BB57 G58 J58:K58 Z58:AA58 AC58:AD58 AF58:AG58 AI58:AJ58 AL58:AM58 AO58:AP58 AR58:AS58 AU58:AV58 AX58:AY58 BA58:BB58 D59 H59:H68 J59:K59 Z59:AA59 AC59:AD59 AF59:AG59 AI59:AJ59 AL59:AM59 AO59:AP59 AR59:AS59 AU59:AV59 AX59:AY59 BA59:BB59 J60:K60 Z60:AA60 AC60:AD60 AF60:AG60 AI60:AJ60 AL60:AM60 AO60:AP60 AR60:AS60 AU60:AV60 AX60:AY60 BA60:BB60 J61:K61 Z61:AA61 AC61:AD61 AF61:AG61 AI61:AJ61 AL61:AM61 AO61:AP61 AR61:AS61 AU61:AV61 AX61:AY61 BA61:BB61 J62:K62 Z62:AA62 AC62:AD62 AF62:AG62 AI62:AJ62 AL62:AM62 AO62:AP62 AR62:AS62 AU62:AV62 AX62:AY62 BA62:BB62 J63:K63 Z63:AA63 AC63:AD63 AF63:AG63 AI63:AJ63 AL63:AM63 AO63:AP63 AR63:AS63 AU63:AV63 AX63:AY63 BA63:BB63 J64:K64 Z64:AA64 AC64:AD64 AF64:AG64 AI64:AJ64 AL64:AM64 AO64:AP64 AR64:AS64 AU64:AV64 AX64:AY64 BA64:BB64 J65:K65 Z65:AA65 AC65:AD65 AF65:AG65 AI65:AJ65 AL65:AM65 AO65:AP65 AR65:AS65 AU65:AV65 AX65:AY65 BA65:BB65 J66:K66 Z66:AA66 AC66:AD66 AF66:AG66 AI66:AJ66 AL66:AM66 AO66:AP66 AR66:AS66 AU66:AV66 AX66:AY66 BA66:BB66 J67:K67 Z67:AA67 AC67:AD67 AF67:AG67 AI67:AJ67 AL67:AM67 AO67:AP67 AR67:AS67 AU67:AV67 AX67:AY67 BA67:BB67 J68:K68 Z68:AA68 AC68:AD68 AF68:AG68 AI68:AJ68 AL68:AM68 AO68:AP68 AR68:AS68 AU68:AV68 AX68:AY68 BA68:BB68 G69 J69:K69 Z69:AA69 AC69:AD69 AF69:AG69 AI69:AJ69 AL69:AM69 AO69:AP69 AR69:AS69 AU69:AV69 AX69:AY69 BA69:BB69 D70 H70:H79 J70:K70 Z70:AA70 AC70:AD70 AF70:AG70 AI70:AJ70 AL70:AM70 AO70:AP70 AR70:AS70 AU70:AV70 AX70:AY70 BA70:BB70 J71:K71 Z71:AA71 AC71:AD71 AF71:AG71 AI71:AJ71 AL71:AM71 AO71:AP71 AR71:AS71 AU71:AV71 AX71:AY71 BA71:BB71 J72:K72 Z72:AA72 AC72:AD72 AF72:AG72 AI72:AJ72 AL72:AM72 AO72:AP72 AR72:AS72 AU72:AV72 AX72:AY72 BA72:BB72 J73:K73 Z73:AA73 AC73:AD73 AF73:AG73 AI73:AJ73 AL73:AM73 AO73:AP73 AR73:AS73 AU73:AV73 AX73:AY73 BA73:BB73 J74:K74 Z74:AA74 AC74:AD74 AF74:AG74 AI74:AJ74 AL74:AM74 AO74:AP74 AR74:AS74 AU74:AV74 AX74:AY74 BA74:BB74 J75:K75 Z75:AA75 AC75:AD75 AF75:AG75 AI75:AJ75 AL75:AM75 AO75:AP75 AR75:AS75 AU75:AV75 AX75:AY75 BA75:BB75 J76:K76 Z76:AA76 AC76:AD76 AF76:AG76 AI76:AJ76 AL76:AM76 AO76:AP76 AR76:AS76 AU76:AV76 AX76:AY76 BA76:BB76 J77:K77 Z77:AA77 AC77:AD77 AF77:AG77 AI77:AJ77 AL77:AM77 AO77:AP77 AR77:AS77 AU77:AV77 AX77:AY77 BA77:BB77 J78:K78 Z78:AA78 AC78:AD78 AF78:AG78 AI78:AJ78 AL78:AM78 AO78:AP78 AR78:AS78 AU78:AV78 AX78:AY78 BA78:BB78 J79:K79 G80 J80:K80 D81 H81:H90 J81:K90 G91 J91:K91 D92 H92:H101 J92:K101 G102 J102:K102 D103 H103:H112 J103:K112 G113 J113:K113 D114 H114:H123 J114:K123 G124 J124:K124 D125 H125:H134 J125:K134 G135 J135:K135 D136 H136:H145 J136:K145 G146 J146:K146 D147 H147:H156 J147:K156 G157 J157:K157 D158 H158:H167 J158:K167 G168 J168:K168 D169 H169:H178 J169:K178 G179 J179:K179 D180 H180:H189 J180:K189 G190 J190:K190 D191 H191:H200 J191:K200 G201 J201:K201 D202 H202:H211 J202:K211 G212 J212:K212 D213 H213:H222 J213:K222 G223 J223:K223 D224 H224:H233 J224:K233 G234 J234:K234 D235 H235:H244 J235:K244 G245 J245:K245 D246 H246:H255 J246:K255 G256 J256:K256 D257 H257:H266 J257:K266 G267 J267:K267 D268 H268:H277 J268:K277 G278 J278:K278 D279 H279:H288 J279:K288 G289 J289:K289 D290 H290:H299 J290:K299 G300 J300:K300 D301 H301:H310 J301:K310 G311 J311:K311 D312 H312:H321 J312:K321 G322 J322:K322 D323 H323:H332 J323:K332 G333 J333:K333 D334 H334:H343 J334:K343 G344 J344:K344 D345 H345:H354 J345:K354 G355 J355:K355 D356 H356:H365 J356:K365 G366 J366:K366 D367 H367:H376 J367:K376 G377 J377:K377 D378 H378:H387 J378:K387 G388 J388:K388 D389 H389:H398 J389:K398 G399 J399:K399 D400 H400:H409 J400:K409 G410 J410:K410 D411 H411:H420 J411:K420 G421 J421:K421 D422 H422:H431 J422:K431 G432 J432:K432 D433 H433:H442 J433:K442 G443 J443:K443 D444 H444:H453 J444:K453 G454 J454:K454 D455 H455:H464 J455:K464 G465 J465:K465 D466 H466:H475 J466:K475 G476 J476:K476 D477 H477:H486 J477:K486 G487 J487:K487 D488 H488:H497 J488:K497 G498 J498:K498 D499 H499:H508 J499:K508 G509 J509:K509 D510 H510:H519 J510:K519 G520 J520:K520 D521 H521:H530 J521:K530 G531 J531:K531 D532 H532:H541 J532:K541 G542 J542:K542 D543 H543:H552 J543:K552 G553 J553:K553 D554 H554:H563 J554:K563 G564 J564:K564 D565 H565:H574 J565:K574 G575 J575:K575 D576 H576:H585 J576:K585 G586 J586:K586 D587 H587:H596 J587:K596 G597 J597:K597 D598 H598:H607 J598:K607 G608 J608:K608 D609 H609:H618 J609:K618 G619 J619:K619 D620 H620:H629 J620:K629 G630 J630:K630 D631 H631:H640 J631:K640 G641 J641:K641 D642 H642:H651 J642:K651 G652 J652:K652 D653 H653:H662 J653:K662 G663 J663:K663 D664 H664:H673 J664:K673 G674 J674:K674 D675 H675:H684 J675:K684 G685 J685:K685 D686 H686:H695 J686:K695 G696 J696:K696 D697 H697:H706 J697:K706 G707 J707:K707 D708 H708:H717 J708:K717 G718 J718:K718 D719 H719:H728 J719:K728 G729 J729:K729 D730 H730:H739 J730:K739 G740 J740:K740 D741 H741:H750 J741:K750 G751 J751:K751 D752 H752:H761 J752:K761 G762 J762:K762 D763 H763:H772 J763:K772 G773 J773:K773 D774 H774:H783 J774:K783 G784 J784:K784 D785 H785:H794 J785:K794 G795 J795:K795 D796 H796:H805 J796:K805 G806 J806:K806 D807 H807:H816 J807:K816 G817 J817:K817"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1:B2"/>
  <sheetViews>
    <sheetView showGridLines="0" zoomScaleNormal="100" zoomScaleSheetLayoutView="100" workbookViewId="0"/>
  </sheetViews>
  <sheetFormatPr defaultColWidth="9" defaultRowHeight="13.5"/>
  <cols>
    <col min="1" max="1" width="4.625" style="2" customWidth="1"/>
    <col min="2" max="5" width="9" style="2"/>
    <col min="6" max="7" width="9" style="2" customWidth="1"/>
    <col min="8" max="16384" width="9" style="2"/>
  </cols>
  <sheetData>
    <row r="1" spans="2:2" ht="16.5" customHeight="1">
      <c r="B1" s="2" t="s">
        <v>210</v>
      </c>
    </row>
    <row r="2" spans="2:2" ht="16.5" customHeight="1">
      <c r="B2" s="2" t="s">
        <v>204</v>
      </c>
    </row>
  </sheetData>
  <phoneticPr fontId="3"/>
  <pageMargins left="0.47244094488188981" right="0.39370078740157483" top="0.74803149606299213" bottom="0.74803149606299213" header="0.31496062992125984" footer="0.31496062992125984"/>
  <pageSetup paperSize="8" scale="75" orientation="landscape" r:id="rId1"/>
  <headerFooter>
    <oddHeader>&amp;R&amp;"ＭＳ 明朝,標準"&amp;12生活習慣病に係る医療費等の状況</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BA251-47FE-4DCE-ADC1-EE88F20B5A74}">
  <sheetPr codeName="Sheet36"/>
  <dimension ref="B1:J392"/>
  <sheetViews>
    <sheetView showGridLines="0" zoomScaleNormal="100" zoomScaleSheetLayoutView="100" workbookViewId="0"/>
  </sheetViews>
  <sheetFormatPr defaultColWidth="9" defaultRowHeight="13.5"/>
  <cols>
    <col min="1" max="1" width="4.625" style="2" customWidth="1"/>
    <col min="2" max="9" width="15.375" style="2" customWidth="1"/>
    <col min="10" max="20" width="9" style="2"/>
    <col min="21" max="21" width="11.125" style="2" customWidth="1"/>
    <col min="22" max="16384" width="9" style="2"/>
  </cols>
  <sheetData>
    <row r="1" spans="2:10" ht="16.5" customHeight="1">
      <c r="B1" s="2" t="s">
        <v>211</v>
      </c>
      <c r="J1" s="2" t="s">
        <v>211</v>
      </c>
    </row>
    <row r="2" spans="2:10" ht="16.5" customHeight="1">
      <c r="B2" s="2" t="s">
        <v>204</v>
      </c>
      <c r="J2" s="2" t="s">
        <v>204</v>
      </c>
    </row>
    <row r="3" spans="2:10" ht="16.5" customHeight="1">
      <c r="B3" s="2" t="s">
        <v>212</v>
      </c>
      <c r="J3" s="2" t="s">
        <v>213</v>
      </c>
    </row>
    <row r="79" spans="2:10" ht="16.5" customHeight="1">
      <c r="B79" s="2" t="s">
        <v>211</v>
      </c>
      <c r="J79" s="2" t="s">
        <v>211</v>
      </c>
    </row>
    <row r="80" spans="2:10" ht="16.5" customHeight="1">
      <c r="B80" s="2" t="s">
        <v>204</v>
      </c>
      <c r="J80" s="2" t="s">
        <v>204</v>
      </c>
    </row>
    <row r="81" spans="2:10" ht="16.5" customHeight="1">
      <c r="B81" s="2" t="s">
        <v>214</v>
      </c>
      <c r="J81" s="2" t="s">
        <v>215</v>
      </c>
    </row>
    <row r="157" spans="2:10" ht="16.5" customHeight="1">
      <c r="B157" s="2" t="s">
        <v>211</v>
      </c>
      <c r="J157" s="2" t="s">
        <v>211</v>
      </c>
    </row>
    <row r="158" spans="2:10" ht="16.5" customHeight="1">
      <c r="B158" s="2" t="s">
        <v>204</v>
      </c>
      <c r="J158" s="2" t="s">
        <v>204</v>
      </c>
    </row>
    <row r="159" spans="2:10" ht="16.5" customHeight="1">
      <c r="B159" s="2" t="s">
        <v>216</v>
      </c>
      <c r="J159" s="2" t="s">
        <v>217</v>
      </c>
    </row>
    <row r="235" spans="2:10" ht="16.5" customHeight="1">
      <c r="B235" s="2" t="s">
        <v>211</v>
      </c>
      <c r="J235" s="2" t="s">
        <v>211</v>
      </c>
    </row>
    <row r="236" spans="2:10" ht="16.5" customHeight="1">
      <c r="B236" s="2" t="s">
        <v>204</v>
      </c>
      <c r="J236" s="2" t="s">
        <v>204</v>
      </c>
    </row>
    <row r="237" spans="2:10" ht="16.5" customHeight="1">
      <c r="B237" s="2" t="s">
        <v>218</v>
      </c>
      <c r="J237" s="2" t="s">
        <v>219</v>
      </c>
    </row>
    <row r="313" spans="2:10" ht="16.5" customHeight="1">
      <c r="B313" s="2" t="s">
        <v>211</v>
      </c>
      <c r="J313" s="2" t="s">
        <v>211</v>
      </c>
    </row>
    <row r="314" spans="2:10" ht="16.5" customHeight="1">
      <c r="B314" s="2" t="s">
        <v>204</v>
      </c>
      <c r="J314" s="2" t="s">
        <v>204</v>
      </c>
    </row>
    <row r="315" spans="2:10" ht="16.5" customHeight="1">
      <c r="B315" s="2" t="s">
        <v>220</v>
      </c>
      <c r="J315" s="2" t="s">
        <v>221</v>
      </c>
    </row>
    <row r="391" ht="13.5" customHeight="1"/>
    <row r="392" ht="13.5" customHeight="1"/>
  </sheetData>
  <phoneticPr fontId="3"/>
  <pageMargins left="0.47244094488188981" right="0.39370078740157483" top="0.74803149606299213" bottom="0.74803149606299213" header="0.31496062992125984" footer="0.31496062992125984"/>
  <pageSetup paperSize="8" scale="75" orientation="landscape" r:id="rId1"/>
  <headerFooter>
    <oddHeader>&amp;R&amp;"ＭＳ 明朝,標準"&amp;12生活習慣病に係る医療費等の状況</oddHeader>
  </headerFooter>
  <rowBreaks count="5" manualBreakCount="5">
    <brk id="78" max="20" man="1"/>
    <brk id="156" max="20" man="1"/>
    <brk id="234" max="20" man="1"/>
    <brk id="312" max="20" man="1"/>
    <brk id="390"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S16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6" width="20.625" style="2" customWidth="1"/>
    <col min="7" max="7" width="20.625" style="1" customWidth="1"/>
    <col min="8" max="8" width="3.25" style="2" customWidth="1"/>
    <col min="9" max="9" width="18.75" style="2" customWidth="1"/>
    <col min="10" max="12" width="20.625" style="2" customWidth="1"/>
    <col min="13" max="13" width="12.25" style="1" customWidth="1"/>
    <col min="14" max="18" width="20.625" style="1" customWidth="1"/>
    <col min="19" max="19" width="9" style="1"/>
    <col min="20" max="16384" width="9" style="2"/>
  </cols>
  <sheetData>
    <row r="1" spans="2:18" ht="16.5" customHeight="1">
      <c r="B1" s="2" t="s">
        <v>222</v>
      </c>
    </row>
    <row r="2" spans="2:18" ht="16.5" customHeight="1">
      <c r="B2" s="2" t="s">
        <v>204</v>
      </c>
      <c r="H2" s="1" t="s">
        <v>92</v>
      </c>
      <c r="N2" s="2"/>
      <c r="O2" s="22"/>
      <c r="P2" s="2"/>
      <c r="Q2" s="2"/>
      <c r="R2" s="2"/>
    </row>
    <row r="3" spans="2:18" s="1" customFormat="1" ht="16.5" customHeight="1">
      <c r="B3" s="223"/>
      <c r="C3" s="225" t="s">
        <v>133</v>
      </c>
      <c r="D3" s="227" t="s">
        <v>138</v>
      </c>
      <c r="E3" s="227" t="s">
        <v>139</v>
      </c>
      <c r="F3" s="23"/>
      <c r="G3" s="24"/>
      <c r="H3" s="231"/>
      <c r="I3" s="260" t="s">
        <v>133</v>
      </c>
      <c r="J3" s="218" t="s">
        <v>141</v>
      </c>
      <c r="K3" s="219"/>
      <c r="L3" s="220"/>
      <c r="M3" s="24"/>
      <c r="N3" s="221" t="s">
        <v>140</v>
      </c>
      <c r="O3" s="257" t="s">
        <v>141</v>
      </c>
      <c r="P3" s="258"/>
      <c r="Q3" s="259"/>
      <c r="R3" s="25"/>
    </row>
    <row r="4" spans="2:18" s="1" customFormat="1" ht="18" customHeight="1">
      <c r="B4" s="224"/>
      <c r="C4" s="226"/>
      <c r="D4" s="228"/>
      <c r="E4" s="228"/>
      <c r="F4" s="23"/>
      <c r="G4" s="24"/>
      <c r="H4" s="231"/>
      <c r="I4" s="261"/>
      <c r="J4" s="63" t="s">
        <v>254</v>
      </c>
      <c r="K4" s="63" t="s">
        <v>245</v>
      </c>
      <c r="L4" s="88" t="s">
        <v>181</v>
      </c>
      <c r="M4" s="24"/>
      <c r="N4" s="222"/>
      <c r="O4" s="63" t="s">
        <v>254</v>
      </c>
      <c r="P4" s="63" t="s">
        <v>245</v>
      </c>
      <c r="Q4" s="63" t="s">
        <v>160</v>
      </c>
      <c r="R4" s="26"/>
    </row>
    <row r="5" spans="2:18" s="1" customFormat="1" ht="13.5" customHeight="1">
      <c r="B5" s="90">
        <v>1</v>
      </c>
      <c r="C5" s="20" t="s">
        <v>50</v>
      </c>
      <c r="D5" s="154">
        <v>28334.496802402096</v>
      </c>
      <c r="E5" s="154">
        <v>28456.690391866108</v>
      </c>
      <c r="F5" s="27"/>
      <c r="G5" s="28"/>
      <c r="H5" s="87">
        <v>1</v>
      </c>
      <c r="I5" s="20" t="s">
        <v>50</v>
      </c>
      <c r="J5" s="44">
        <f>E5</f>
        <v>28456.690391866108</v>
      </c>
      <c r="K5" s="44">
        <f>K87</f>
        <v>27850.727318661888</v>
      </c>
      <c r="L5" s="44">
        <f>ROUND(J5,0)-ROUND(K5,0)</f>
        <v>606</v>
      </c>
      <c r="M5" s="28"/>
      <c r="N5" s="37">
        <f t="shared" ref="N5:N68" si="0">$D$79</f>
        <v>28724.488176999872</v>
      </c>
      <c r="O5" s="37">
        <f t="shared" ref="O5:O68" si="1">$E$79</f>
        <v>28724.488176999872</v>
      </c>
      <c r="P5" s="37">
        <f>$K$161</f>
        <v>28057.909874726185</v>
      </c>
      <c r="Q5" s="44">
        <f>ROUND(O5,0)-ROUND(P5,0)</f>
        <v>666</v>
      </c>
      <c r="R5" s="42">
        <v>0</v>
      </c>
    </row>
    <row r="6" spans="2:18" s="1" customFormat="1" ht="13.5" customHeight="1">
      <c r="B6" s="87">
        <v>2</v>
      </c>
      <c r="C6" s="20" t="s">
        <v>93</v>
      </c>
      <c r="D6" s="154">
        <v>26980.684742191374</v>
      </c>
      <c r="E6" s="154">
        <v>28273.585793410759</v>
      </c>
      <c r="F6" s="27"/>
      <c r="G6" s="28"/>
      <c r="H6" s="87">
        <v>2</v>
      </c>
      <c r="I6" s="20" t="s">
        <v>93</v>
      </c>
      <c r="J6" s="44">
        <f t="shared" ref="J6:J69" si="2">E6</f>
        <v>28273.585793410759</v>
      </c>
      <c r="K6" s="44">
        <f t="shared" ref="K6:K69" si="3">K88</f>
        <v>27675.385951749806</v>
      </c>
      <c r="L6" s="44">
        <f t="shared" ref="L6:L69" si="4">ROUND(J6,0)-ROUND(K6,0)</f>
        <v>599</v>
      </c>
      <c r="M6" s="28"/>
      <c r="N6" s="37">
        <f t="shared" si="0"/>
        <v>28724.488176999872</v>
      </c>
      <c r="O6" s="37">
        <f t="shared" si="1"/>
        <v>28724.488176999872</v>
      </c>
      <c r="P6" s="37">
        <f t="shared" ref="P6:P69" si="5">$K$161</f>
        <v>28057.909874726185</v>
      </c>
      <c r="Q6" s="44">
        <f t="shared" ref="Q6:Q69" si="6">ROUND(O6,0)-ROUND(P6,0)</f>
        <v>666</v>
      </c>
      <c r="R6" s="42">
        <v>0</v>
      </c>
    </row>
    <row r="7" spans="2:18" s="1" customFormat="1" ht="13.5" customHeight="1">
      <c r="B7" s="87">
        <v>3</v>
      </c>
      <c r="C7" s="20" t="s">
        <v>94</v>
      </c>
      <c r="D7" s="154">
        <v>27332.827174021317</v>
      </c>
      <c r="E7" s="154">
        <v>28325.498328809743</v>
      </c>
      <c r="F7" s="27"/>
      <c r="G7" s="28"/>
      <c r="H7" s="87">
        <v>3</v>
      </c>
      <c r="I7" s="20" t="s">
        <v>94</v>
      </c>
      <c r="J7" s="44">
        <f t="shared" si="2"/>
        <v>28325.498328809743</v>
      </c>
      <c r="K7" s="44">
        <f t="shared" si="3"/>
        <v>27699.240245192726</v>
      </c>
      <c r="L7" s="44">
        <f t="shared" si="4"/>
        <v>626</v>
      </c>
      <c r="M7" s="28"/>
      <c r="N7" s="37">
        <f t="shared" si="0"/>
        <v>28724.488176999872</v>
      </c>
      <c r="O7" s="37">
        <f t="shared" si="1"/>
        <v>28724.488176999872</v>
      </c>
      <c r="P7" s="37">
        <f t="shared" si="5"/>
        <v>28057.909874726185</v>
      </c>
      <c r="Q7" s="44">
        <f t="shared" si="6"/>
        <v>666</v>
      </c>
      <c r="R7" s="42">
        <v>0</v>
      </c>
    </row>
    <row r="8" spans="2:18" s="1" customFormat="1" ht="13.5" customHeight="1">
      <c r="B8" s="87">
        <v>4</v>
      </c>
      <c r="C8" s="20" t="s">
        <v>95</v>
      </c>
      <c r="D8" s="154">
        <v>28927.835150107221</v>
      </c>
      <c r="E8" s="154">
        <v>28520.937942051823</v>
      </c>
      <c r="F8" s="27"/>
      <c r="G8" s="28"/>
      <c r="H8" s="87">
        <v>4</v>
      </c>
      <c r="I8" s="20" t="s">
        <v>95</v>
      </c>
      <c r="J8" s="44">
        <f t="shared" si="2"/>
        <v>28520.937942051823</v>
      </c>
      <c r="K8" s="44">
        <f t="shared" si="3"/>
        <v>27924.186984693282</v>
      </c>
      <c r="L8" s="44">
        <f t="shared" si="4"/>
        <v>597</v>
      </c>
      <c r="M8" s="28"/>
      <c r="N8" s="37">
        <f t="shared" si="0"/>
        <v>28724.488176999872</v>
      </c>
      <c r="O8" s="37">
        <f t="shared" si="1"/>
        <v>28724.488176999872</v>
      </c>
      <c r="P8" s="37">
        <f t="shared" si="5"/>
        <v>28057.909874726185</v>
      </c>
      <c r="Q8" s="44">
        <f t="shared" si="6"/>
        <v>666</v>
      </c>
      <c r="R8" s="42">
        <v>0</v>
      </c>
    </row>
    <row r="9" spans="2:18" s="1" customFormat="1" ht="13.5" customHeight="1">
      <c r="B9" s="87">
        <v>5</v>
      </c>
      <c r="C9" s="20" t="s">
        <v>96</v>
      </c>
      <c r="D9" s="154">
        <v>25407.12925364598</v>
      </c>
      <c r="E9" s="154">
        <v>28452.646939841099</v>
      </c>
      <c r="F9" s="27"/>
      <c r="G9" s="28"/>
      <c r="H9" s="87">
        <v>5</v>
      </c>
      <c r="I9" s="20" t="s">
        <v>96</v>
      </c>
      <c r="J9" s="44">
        <f t="shared" si="2"/>
        <v>28452.646939841099</v>
      </c>
      <c r="K9" s="44">
        <f t="shared" si="3"/>
        <v>27775.401713831681</v>
      </c>
      <c r="L9" s="44">
        <f t="shared" si="4"/>
        <v>678</v>
      </c>
      <c r="M9" s="28"/>
      <c r="N9" s="37">
        <f t="shared" si="0"/>
        <v>28724.488176999872</v>
      </c>
      <c r="O9" s="37">
        <f t="shared" si="1"/>
        <v>28724.488176999872</v>
      </c>
      <c r="P9" s="37">
        <f t="shared" si="5"/>
        <v>28057.909874726185</v>
      </c>
      <c r="Q9" s="44">
        <f t="shared" si="6"/>
        <v>666</v>
      </c>
      <c r="R9" s="42">
        <v>0</v>
      </c>
    </row>
    <row r="10" spans="2:18" s="1" customFormat="1" ht="13.5" customHeight="1">
      <c r="B10" s="87">
        <v>6</v>
      </c>
      <c r="C10" s="20" t="s">
        <v>97</v>
      </c>
      <c r="D10" s="154">
        <v>28331.284456186702</v>
      </c>
      <c r="E10" s="154">
        <v>28588.926292088137</v>
      </c>
      <c r="F10" s="27"/>
      <c r="G10" s="28"/>
      <c r="H10" s="87">
        <v>6</v>
      </c>
      <c r="I10" s="20" t="s">
        <v>97</v>
      </c>
      <c r="J10" s="44">
        <f t="shared" si="2"/>
        <v>28588.926292088137</v>
      </c>
      <c r="K10" s="44">
        <f t="shared" si="3"/>
        <v>27986.972504425205</v>
      </c>
      <c r="L10" s="44">
        <f t="shared" si="4"/>
        <v>602</v>
      </c>
      <c r="M10" s="28"/>
      <c r="N10" s="37">
        <f t="shared" si="0"/>
        <v>28724.488176999872</v>
      </c>
      <c r="O10" s="37">
        <f t="shared" si="1"/>
        <v>28724.488176999872</v>
      </c>
      <c r="P10" s="37">
        <f t="shared" si="5"/>
        <v>28057.909874726185</v>
      </c>
      <c r="Q10" s="44">
        <f t="shared" si="6"/>
        <v>666</v>
      </c>
      <c r="R10" s="42">
        <v>0</v>
      </c>
    </row>
    <row r="11" spans="2:18" s="1" customFormat="1" ht="13.5" customHeight="1">
      <c r="B11" s="87">
        <v>7</v>
      </c>
      <c r="C11" s="20" t="s">
        <v>98</v>
      </c>
      <c r="D11" s="154">
        <v>27886.73263380511</v>
      </c>
      <c r="E11" s="154">
        <v>28678.494970640397</v>
      </c>
      <c r="F11" s="27"/>
      <c r="G11" s="28"/>
      <c r="H11" s="87">
        <v>7</v>
      </c>
      <c r="I11" s="20" t="s">
        <v>98</v>
      </c>
      <c r="J11" s="44">
        <f t="shared" si="2"/>
        <v>28678.494970640397</v>
      </c>
      <c r="K11" s="44">
        <f t="shared" si="3"/>
        <v>28029.023877885778</v>
      </c>
      <c r="L11" s="44">
        <f t="shared" si="4"/>
        <v>649</v>
      </c>
      <c r="M11" s="28"/>
      <c r="N11" s="37">
        <f t="shared" si="0"/>
        <v>28724.488176999872</v>
      </c>
      <c r="O11" s="37">
        <f t="shared" si="1"/>
        <v>28724.488176999872</v>
      </c>
      <c r="P11" s="37">
        <f t="shared" si="5"/>
        <v>28057.909874726185</v>
      </c>
      <c r="Q11" s="44">
        <f t="shared" si="6"/>
        <v>666</v>
      </c>
      <c r="R11" s="42">
        <v>0</v>
      </c>
    </row>
    <row r="12" spans="2:18" s="1" customFormat="1" ht="13.5" customHeight="1">
      <c r="B12" s="87">
        <v>8</v>
      </c>
      <c r="C12" s="20" t="s">
        <v>51</v>
      </c>
      <c r="D12" s="154">
        <v>26150.314862176754</v>
      </c>
      <c r="E12" s="154">
        <v>28098.510382075969</v>
      </c>
      <c r="F12" s="27"/>
      <c r="G12" s="28"/>
      <c r="H12" s="87">
        <v>8</v>
      </c>
      <c r="I12" s="20" t="s">
        <v>51</v>
      </c>
      <c r="J12" s="44">
        <f t="shared" si="2"/>
        <v>28098.510382075969</v>
      </c>
      <c r="K12" s="44">
        <f t="shared" si="3"/>
        <v>27492.79134197345</v>
      </c>
      <c r="L12" s="44">
        <f t="shared" si="4"/>
        <v>606</v>
      </c>
      <c r="M12" s="28"/>
      <c r="N12" s="37">
        <f t="shared" si="0"/>
        <v>28724.488176999872</v>
      </c>
      <c r="O12" s="37">
        <f t="shared" si="1"/>
        <v>28724.488176999872</v>
      </c>
      <c r="P12" s="37">
        <f t="shared" si="5"/>
        <v>28057.909874726185</v>
      </c>
      <c r="Q12" s="44">
        <f t="shared" si="6"/>
        <v>666</v>
      </c>
      <c r="R12" s="42">
        <v>0</v>
      </c>
    </row>
    <row r="13" spans="2:18" s="1" customFormat="1" ht="13.5" customHeight="1">
      <c r="B13" s="87">
        <v>9</v>
      </c>
      <c r="C13" s="20" t="s">
        <v>99</v>
      </c>
      <c r="D13" s="154">
        <v>24487.066529593187</v>
      </c>
      <c r="E13" s="154">
        <v>28306.078400024086</v>
      </c>
      <c r="F13" s="27"/>
      <c r="G13" s="28"/>
      <c r="H13" s="87">
        <v>9</v>
      </c>
      <c r="I13" s="20" t="s">
        <v>99</v>
      </c>
      <c r="J13" s="44">
        <f t="shared" si="2"/>
        <v>28306.078400024086</v>
      </c>
      <c r="K13" s="44">
        <f t="shared" si="3"/>
        <v>27726.111366286525</v>
      </c>
      <c r="L13" s="44">
        <f t="shared" si="4"/>
        <v>580</v>
      </c>
      <c r="M13" s="28"/>
      <c r="N13" s="37">
        <f t="shared" si="0"/>
        <v>28724.488176999872</v>
      </c>
      <c r="O13" s="37">
        <f t="shared" si="1"/>
        <v>28724.488176999872</v>
      </c>
      <c r="P13" s="37">
        <f t="shared" si="5"/>
        <v>28057.909874726185</v>
      </c>
      <c r="Q13" s="44">
        <f t="shared" si="6"/>
        <v>666</v>
      </c>
      <c r="R13" s="42">
        <v>0</v>
      </c>
    </row>
    <row r="14" spans="2:18" s="1" customFormat="1" ht="13.5" customHeight="1">
      <c r="B14" s="87">
        <v>10</v>
      </c>
      <c r="C14" s="20" t="s">
        <v>52</v>
      </c>
      <c r="D14" s="154">
        <v>31401.468933943754</v>
      </c>
      <c r="E14" s="154">
        <v>28650.566180720536</v>
      </c>
      <c r="F14" s="27"/>
      <c r="G14" s="28"/>
      <c r="H14" s="87">
        <v>10</v>
      </c>
      <c r="I14" s="20" t="s">
        <v>52</v>
      </c>
      <c r="J14" s="44">
        <f t="shared" si="2"/>
        <v>28650.566180720536</v>
      </c>
      <c r="K14" s="44">
        <f t="shared" si="3"/>
        <v>27995.795646072227</v>
      </c>
      <c r="L14" s="44">
        <f t="shared" si="4"/>
        <v>655</v>
      </c>
      <c r="M14" s="28"/>
      <c r="N14" s="37">
        <f t="shared" si="0"/>
        <v>28724.488176999872</v>
      </c>
      <c r="O14" s="37">
        <f t="shared" si="1"/>
        <v>28724.488176999872</v>
      </c>
      <c r="P14" s="37">
        <f t="shared" si="5"/>
        <v>28057.909874726185</v>
      </c>
      <c r="Q14" s="44">
        <f t="shared" si="6"/>
        <v>666</v>
      </c>
      <c r="R14" s="42">
        <v>0</v>
      </c>
    </row>
    <row r="15" spans="2:18" s="1" customFormat="1" ht="13.5" customHeight="1">
      <c r="B15" s="87">
        <v>11</v>
      </c>
      <c r="C15" s="20" t="s">
        <v>53</v>
      </c>
      <c r="D15" s="154">
        <v>28239.383180097349</v>
      </c>
      <c r="E15" s="154">
        <v>28573.374074353898</v>
      </c>
      <c r="F15" s="27"/>
      <c r="G15" s="28"/>
      <c r="H15" s="87">
        <v>11</v>
      </c>
      <c r="I15" s="20" t="s">
        <v>53</v>
      </c>
      <c r="J15" s="44">
        <f t="shared" si="2"/>
        <v>28573.374074353898</v>
      </c>
      <c r="K15" s="44">
        <f t="shared" si="3"/>
        <v>27956.87631802231</v>
      </c>
      <c r="L15" s="44">
        <f t="shared" si="4"/>
        <v>616</v>
      </c>
      <c r="M15" s="28"/>
      <c r="N15" s="37">
        <f t="shared" si="0"/>
        <v>28724.488176999872</v>
      </c>
      <c r="O15" s="37">
        <f t="shared" si="1"/>
        <v>28724.488176999872</v>
      </c>
      <c r="P15" s="37">
        <f t="shared" si="5"/>
        <v>28057.909874726185</v>
      </c>
      <c r="Q15" s="44">
        <f t="shared" si="6"/>
        <v>666</v>
      </c>
      <c r="R15" s="42">
        <v>0</v>
      </c>
    </row>
    <row r="16" spans="2:18" s="1" customFormat="1" ht="13.5" customHeight="1">
      <c r="B16" s="87">
        <v>12</v>
      </c>
      <c r="C16" s="20" t="s">
        <v>100</v>
      </c>
      <c r="D16" s="154">
        <v>26827.356202512601</v>
      </c>
      <c r="E16" s="154">
        <v>28237.907336453925</v>
      </c>
      <c r="F16" s="27"/>
      <c r="G16" s="28"/>
      <c r="H16" s="87">
        <v>12</v>
      </c>
      <c r="I16" s="20" t="s">
        <v>100</v>
      </c>
      <c r="J16" s="44">
        <f t="shared" si="2"/>
        <v>28237.907336453925</v>
      </c>
      <c r="K16" s="44">
        <f t="shared" si="3"/>
        <v>27653.559436847827</v>
      </c>
      <c r="L16" s="44">
        <f t="shared" si="4"/>
        <v>584</v>
      </c>
      <c r="M16" s="28"/>
      <c r="N16" s="37">
        <f t="shared" si="0"/>
        <v>28724.488176999872</v>
      </c>
      <c r="O16" s="37">
        <f t="shared" si="1"/>
        <v>28724.488176999872</v>
      </c>
      <c r="P16" s="37">
        <f t="shared" si="5"/>
        <v>28057.909874726185</v>
      </c>
      <c r="Q16" s="44">
        <f t="shared" si="6"/>
        <v>666</v>
      </c>
      <c r="R16" s="42">
        <v>0</v>
      </c>
    </row>
    <row r="17" spans="2:18" s="1" customFormat="1" ht="13.5" customHeight="1">
      <c r="B17" s="87">
        <v>13</v>
      </c>
      <c r="C17" s="20" t="s">
        <v>101</v>
      </c>
      <c r="D17" s="154">
        <v>28298.180083429485</v>
      </c>
      <c r="E17" s="154">
        <v>28418.299143159624</v>
      </c>
      <c r="F17" s="27"/>
      <c r="G17" s="28"/>
      <c r="H17" s="87">
        <v>13</v>
      </c>
      <c r="I17" s="20" t="s">
        <v>101</v>
      </c>
      <c r="J17" s="44">
        <f t="shared" si="2"/>
        <v>28418.299143159624</v>
      </c>
      <c r="K17" s="44">
        <f t="shared" si="3"/>
        <v>27861.24272790784</v>
      </c>
      <c r="L17" s="44">
        <f t="shared" si="4"/>
        <v>557</v>
      </c>
      <c r="M17" s="28"/>
      <c r="N17" s="37">
        <f t="shared" si="0"/>
        <v>28724.488176999872</v>
      </c>
      <c r="O17" s="37">
        <f t="shared" si="1"/>
        <v>28724.488176999872</v>
      </c>
      <c r="P17" s="37">
        <f t="shared" si="5"/>
        <v>28057.909874726185</v>
      </c>
      <c r="Q17" s="44">
        <f t="shared" si="6"/>
        <v>666</v>
      </c>
      <c r="R17" s="42">
        <v>0</v>
      </c>
    </row>
    <row r="18" spans="2:18" s="1" customFormat="1" ht="13.5" customHeight="1">
      <c r="B18" s="87">
        <v>14</v>
      </c>
      <c r="C18" s="20" t="s">
        <v>102</v>
      </c>
      <c r="D18" s="154">
        <v>27209.364448516779</v>
      </c>
      <c r="E18" s="154">
        <v>28224.30174750607</v>
      </c>
      <c r="F18" s="27"/>
      <c r="G18" s="28"/>
      <c r="H18" s="87">
        <v>14</v>
      </c>
      <c r="I18" s="20" t="s">
        <v>102</v>
      </c>
      <c r="J18" s="44">
        <f t="shared" si="2"/>
        <v>28224.30174750607</v>
      </c>
      <c r="K18" s="44">
        <f t="shared" si="3"/>
        <v>27645.270590622749</v>
      </c>
      <c r="L18" s="44">
        <f t="shared" si="4"/>
        <v>579</v>
      </c>
      <c r="M18" s="28"/>
      <c r="N18" s="37">
        <f t="shared" si="0"/>
        <v>28724.488176999872</v>
      </c>
      <c r="O18" s="37">
        <f t="shared" si="1"/>
        <v>28724.488176999872</v>
      </c>
      <c r="P18" s="37">
        <f t="shared" si="5"/>
        <v>28057.909874726185</v>
      </c>
      <c r="Q18" s="44">
        <f t="shared" si="6"/>
        <v>666</v>
      </c>
      <c r="R18" s="42">
        <v>0</v>
      </c>
    </row>
    <row r="19" spans="2:18" s="1" customFormat="1" ht="13.5" customHeight="1">
      <c r="B19" s="87">
        <v>15</v>
      </c>
      <c r="C19" s="20" t="s">
        <v>103</v>
      </c>
      <c r="D19" s="154">
        <v>27880.743290874194</v>
      </c>
      <c r="E19" s="154">
        <v>28480.744313524061</v>
      </c>
      <c r="F19" s="27"/>
      <c r="G19" s="28"/>
      <c r="H19" s="87">
        <v>15</v>
      </c>
      <c r="I19" s="20" t="s">
        <v>103</v>
      </c>
      <c r="J19" s="44">
        <f t="shared" si="2"/>
        <v>28480.744313524061</v>
      </c>
      <c r="K19" s="44">
        <f t="shared" si="3"/>
        <v>27901.893830661313</v>
      </c>
      <c r="L19" s="44">
        <f t="shared" si="4"/>
        <v>579</v>
      </c>
      <c r="M19" s="28"/>
      <c r="N19" s="37">
        <f t="shared" si="0"/>
        <v>28724.488176999872</v>
      </c>
      <c r="O19" s="37">
        <f t="shared" si="1"/>
        <v>28724.488176999872</v>
      </c>
      <c r="P19" s="37">
        <f t="shared" si="5"/>
        <v>28057.909874726185</v>
      </c>
      <c r="Q19" s="44">
        <f t="shared" si="6"/>
        <v>666</v>
      </c>
      <c r="R19" s="42">
        <v>0</v>
      </c>
    </row>
    <row r="20" spans="2:18" s="1" customFormat="1" ht="13.5" customHeight="1">
      <c r="B20" s="87">
        <v>16</v>
      </c>
      <c r="C20" s="20" t="s">
        <v>54</v>
      </c>
      <c r="D20" s="154">
        <v>23617.685402773368</v>
      </c>
      <c r="E20" s="154">
        <v>27998.386389077856</v>
      </c>
      <c r="F20" s="27"/>
      <c r="G20" s="28"/>
      <c r="H20" s="87">
        <v>16</v>
      </c>
      <c r="I20" s="20" t="s">
        <v>54</v>
      </c>
      <c r="J20" s="44">
        <f t="shared" si="2"/>
        <v>27998.386389077856</v>
      </c>
      <c r="K20" s="44">
        <f t="shared" si="3"/>
        <v>27461.620387524828</v>
      </c>
      <c r="L20" s="44">
        <f t="shared" si="4"/>
        <v>536</v>
      </c>
      <c r="M20" s="28"/>
      <c r="N20" s="37">
        <f t="shared" si="0"/>
        <v>28724.488176999872</v>
      </c>
      <c r="O20" s="37">
        <f t="shared" si="1"/>
        <v>28724.488176999872</v>
      </c>
      <c r="P20" s="37">
        <f t="shared" si="5"/>
        <v>28057.909874726185</v>
      </c>
      <c r="Q20" s="44">
        <f t="shared" si="6"/>
        <v>666</v>
      </c>
      <c r="R20" s="42">
        <v>0</v>
      </c>
    </row>
    <row r="21" spans="2:18" s="1" customFormat="1" ht="13.5" customHeight="1">
      <c r="B21" s="87">
        <v>17</v>
      </c>
      <c r="C21" s="20" t="s">
        <v>104</v>
      </c>
      <c r="D21" s="154">
        <v>25314.42642913519</v>
      </c>
      <c r="E21" s="154">
        <v>28181.904652829744</v>
      </c>
      <c r="F21" s="27"/>
      <c r="G21" s="28"/>
      <c r="H21" s="87">
        <v>17</v>
      </c>
      <c r="I21" s="20" t="s">
        <v>104</v>
      </c>
      <c r="J21" s="44">
        <f t="shared" si="2"/>
        <v>28181.904652829744</v>
      </c>
      <c r="K21" s="44">
        <f t="shared" si="3"/>
        <v>27607.2305856081</v>
      </c>
      <c r="L21" s="44">
        <f t="shared" si="4"/>
        <v>575</v>
      </c>
      <c r="M21" s="28"/>
      <c r="N21" s="37">
        <f t="shared" si="0"/>
        <v>28724.488176999872</v>
      </c>
      <c r="O21" s="37">
        <f t="shared" si="1"/>
        <v>28724.488176999872</v>
      </c>
      <c r="P21" s="37">
        <f t="shared" si="5"/>
        <v>28057.909874726185</v>
      </c>
      <c r="Q21" s="44">
        <f t="shared" si="6"/>
        <v>666</v>
      </c>
      <c r="R21" s="42">
        <v>0</v>
      </c>
    </row>
    <row r="22" spans="2:18" s="1" customFormat="1" ht="13.5" customHeight="1">
      <c r="B22" s="87">
        <v>18</v>
      </c>
      <c r="C22" s="20" t="s">
        <v>55</v>
      </c>
      <c r="D22" s="154">
        <v>25763.187284355801</v>
      </c>
      <c r="E22" s="154">
        <v>28210.232700308548</v>
      </c>
      <c r="F22" s="27"/>
      <c r="G22" s="28"/>
      <c r="H22" s="87">
        <v>18</v>
      </c>
      <c r="I22" s="20" t="s">
        <v>55</v>
      </c>
      <c r="J22" s="44">
        <f t="shared" si="2"/>
        <v>28210.232700308548</v>
      </c>
      <c r="K22" s="44">
        <f t="shared" si="3"/>
        <v>27640.362237465579</v>
      </c>
      <c r="L22" s="44">
        <f t="shared" si="4"/>
        <v>570</v>
      </c>
      <c r="M22" s="28"/>
      <c r="N22" s="37">
        <f t="shared" si="0"/>
        <v>28724.488176999872</v>
      </c>
      <c r="O22" s="37">
        <f t="shared" si="1"/>
        <v>28724.488176999872</v>
      </c>
      <c r="P22" s="37">
        <f t="shared" si="5"/>
        <v>28057.909874726185</v>
      </c>
      <c r="Q22" s="44">
        <f t="shared" si="6"/>
        <v>666</v>
      </c>
      <c r="R22" s="42">
        <v>0</v>
      </c>
    </row>
    <row r="23" spans="2:18" s="1" customFormat="1" ht="13.5" customHeight="1">
      <c r="B23" s="87">
        <v>19</v>
      </c>
      <c r="C23" s="20" t="s">
        <v>105</v>
      </c>
      <c r="D23" s="154">
        <v>25190.958900763359</v>
      </c>
      <c r="E23" s="154">
        <v>28372.837074753344</v>
      </c>
      <c r="F23" s="27"/>
      <c r="G23" s="28"/>
      <c r="H23" s="87">
        <v>19</v>
      </c>
      <c r="I23" s="20" t="s">
        <v>105</v>
      </c>
      <c r="J23" s="44">
        <f t="shared" si="2"/>
        <v>28372.837074753344</v>
      </c>
      <c r="K23" s="44">
        <f t="shared" si="3"/>
        <v>27833.873004571607</v>
      </c>
      <c r="L23" s="44">
        <f t="shared" si="4"/>
        <v>539</v>
      </c>
      <c r="M23" s="28"/>
      <c r="N23" s="37">
        <f t="shared" si="0"/>
        <v>28724.488176999872</v>
      </c>
      <c r="O23" s="37">
        <f t="shared" si="1"/>
        <v>28724.488176999872</v>
      </c>
      <c r="P23" s="37">
        <f t="shared" si="5"/>
        <v>28057.909874726185</v>
      </c>
      <c r="Q23" s="44">
        <f t="shared" si="6"/>
        <v>666</v>
      </c>
      <c r="R23" s="42">
        <v>0</v>
      </c>
    </row>
    <row r="24" spans="2:18" s="1" customFormat="1" ht="13.5" customHeight="1">
      <c r="B24" s="87">
        <v>20</v>
      </c>
      <c r="C24" s="20" t="s">
        <v>106</v>
      </c>
      <c r="D24" s="154">
        <v>27733.596742444712</v>
      </c>
      <c r="E24" s="154">
        <v>28492.184459039367</v>
      </c>
      <c r="F24" s="27"/>
      <c r="G24" s="28"/>
      <c r="H24" s="87">
        <v>20</v>
      </c>
      <c r="I24" s="20" t="s">
        <v>106</v>
      </c>
      <c r="J24" s="44">
        <f t="shared" si="2"/>
        <v>28492.184459039367</v>
      </c>
      <c r="K24" s="44">
        <f t="shared" si="3"/>
        <v>27848.594152108537</v>
      </c>
      <c r="L24" s="44">
        <f t="shared" si="4"/>
        <v>643</v>
      </c>
      <c r="M24" s="28"/>
      <c r="N24" s="37">
        <f t="shared" si="0"/>
        <v>28724.488176999872</v>
      </c>
      <c r="O24" s="37">
        <f t="shared" si="1"/>
        <v>28724.488176999872</v>
      </c>
      <c r="P24" s="37">
        <f t="shared" si="5"/>
        <v>28057.909874726185</v>
      </c>
      <c r="Q24" s="44">
        <f t="shared" si="6"/>
        <v>666</v>
      </c>
      <c r="R24" s="42">
        <v>0</v>
      </c>
    </row>
    <row r="25" spans="2:18" s="1" customFormat="1" ht="13.5" customHeight="1">
      <c r="B25" s="87">
        <v>21</v>
      </c>
      <c r="C25" s="20" t="s">
        <v>107</v>
      </c>
      <c r="D25" s="154">
        <v>30531.667775665399</v>
      </c>
      <c r="E25" s="154">
        <v>28668.273321145676</v>
      </c>
      <c r="F25" s="27"/>
      <c r="G25" s="28"/>
      <c r="H25" s="87">
        <v>21</v>
      </c>
      <c r="I25" s="20" t="s">
        <v>107</v>
      </c>
      <c r="J25" s="44">
        <f t="shared" si="2"/>
        <v>28668.273321145676</v>
      </c>
      <c r="K25" s="44">
        <f t="shared" si="3"/>
        <v>28055.929765216988</v>
      </c>
      <c r="L25" s="44">
        <f t="shared" si="4"/>
        <v>612</v>
      </c>
      <c r="M25" s="28"/>
      <c r="N25" s="37">
        <f t="shared" si="0"/>
        <v>28724.488176999872</v>
      </c>
      <c r="O25" s="37">
        <f t="shared" si="1"/>
        <v>28724.488176999872</v>
      </c>
      <c r="P25" s="37">
        <f t="shared" si="5"/>
        <v>28057.909874726185</v>
      </c>
      <c r="Q25" s="44">
        <f t="shared" si="6"/>
        <v>666</v>
      </c>
      <c r="R25" s="42">
        <v>0</v>
      </c>
    </row>
    <row r="26" spans="2:18" s="1" customFormat="1" ht="13.5" customHeight="1">
      <c r="B26" s="87">
        <v>22</v>
      </c>
      <c r="C26" s="20" t="s">
        <v>56</v>
      </c>
      <c r="D26" s="154">
        <v>27735.825351988347</v>
      </c>
      <c r="E26" s="154">
        <v>28584.356063198044</v>
      </c>
      <c r="F26" s="27"/>
      <c r="G26" s="28"/>
      <c r="H26" s="87">
        <v>22</v>
      </c>
      <c r="I26" s="20" t="s">
        <v>56</v>
      </c>
      <c r="J26" s="44">
        <f t="shared" si="2"/>
        <v>28584.356063198044</v>
      </c>
      <c r="K26" s="44">
        <f t="shared" si="3"/>
        <v>27940.850879944261</v>
      </c>
      <c r="L26" s="44">
        <f t="shared" si="4"/>
        <v>643</v>
      </c>
      <c r="M26" s="28"/>
      <c r="N26" s="37">
        <f t="shared" si="0"/>
        <v>28724.488176999872</v>
      </c>
      <c r="O26" s="37">
        <f t="shared" si="1"/>
        <v>28724.488176999872</v>
      </c>
      <c r="P26" s="37">
        <f t="shared" si="5"/>
        <v>28057.909874726185</v>
      </c>
      <c r="Q26" s="44">
        <f t="shared" si="6"/>
        <v>666</v>
      </c>
      <c r="R26" s="42">
        <v>0</v>
      </c>
    </row>
    <row r="27" spans="2:18" s="1" customFormat="1" ht="13.5" customHeight="1">
      <c r="B27" s="87">
        <v>23</v>
      </c>
      <c r="C27" s="20" t="s">
        <v>108</v>
      </c>
      <c r="D27" s="154">
        <v>28345.68508848274</v>
      </c>
      <c r="E27" s="154">
        <v>28703.015315262313</v>
      </c>
      <c r="F27" s="27"/>
      <c r="G27" s="28"/>
      <c r="H27" s="87">
        <v>23</v>
      </c>
      <c r="I27" s="20" t="s">
        <v>108</v>
      </c>
      <c r="J27" s="44">
        <f t="shared" si="2"/>
        <v>28703.015315262313</v>
      </c>
      <c r="K27" s="44">
        <f t="shared" si="3"/>
        <v>28136.761150559269</v>
      </c>
      <c r="L27" s="44">
        <f t="shared" si="4"/>
        <v>566</v>
      </c>
      <c r="M27" s="28"/>
      <c r="N27" s="37">
        <f t="shared" si="0"/>
        <v>28724.488176999872</v>
      </c>
      <c r="O27" s="37">
        <f t="shared" si="1"/>
        <v>28724.488176999872</v>
      </c>
      <c r="P27" s="37">
        <f t="shared" si="5"/>
        <v>28057.909874726185</v>
      </c>
      <c r="Q27" s="44">
        <f t="shared" si="6"/>
        <v>666</v>
      </c>
      <c r="R27" s="42">
        <v>0</v>
      </c>
    </row>
    <row r="28" spans="2:18" s="1" customFormat="1" ht="13.5" customHeight="1">
      <c r="B28" s="87">
        <v>24</v>
      </c>
      <c r="C28" s="20" t="s">
        <v>109</v>
      </c>
      <c r="D28" s="154">
        <v>26284.384997824873</v>
      </c>
      <c r="E28" s="154">
        <v>28378.907330508857</v>
      </c>
      <c r="F28" s="27"/>
      <c r="G28" s="28"/>
      <c r="H28" s="87">
        <v>24</v>
      </c>
      <c r="I28" s="20" t="s">
        <v>109</v>
      </c>
      <c r="J28" s="44">
        <f t="shared" si="2"/>
        <v>28378.907330508857</v>
      </c>
      <c r="K28" s="44">
        <f t="shared" si="3"/>
        <v>27762.846649972482</v>
      </c>
      <c r="L28" s="44">
        <f t="shared" si="4"/>
        <v>616</v>
      </c>
      <c r="M28" s="28"/>
      <c r="N28" s="37">
        <f t="shared" si="0"/>
        <v>28724.488176999872</v>
      </c>
      <c r="O28" s="37">
        <f t="shared" si="1"/>
        <v>28724.488176999872</v>
      </c>
      <c r="P28" s="37">
        <f t="shared" si="5"/>
        <v>28057.909874726185</v>
      </c>
      <c r="Q28" s="44">
        <f t="shared" si="6"/>
        <v>666</v>
      </c>
      <c r="R28" s="42">
        <v>0</v>
      </c>
    </row>
    <row r="29" spans="2:18" s="1" customFormat="1" ht="13.5" customHeight="1">
      <c r="B29" s="87">
        <v>25</v>
      </c>
      <c r="C29" s="20" t="s">
        <v>110</v>
      </c>
      <c r="D29" s="154">
        <v>24250.35528330781</v>
      </c>
      <c r="E29" s="154">
        <v>28137.216038966671</v>
      </c>
      <c r="F29" s="27"/>
      <c r="G29" s="28"/>
      <c r="H29" s="87">
        <v>25</v>
      </c>
      <c r="I29" s="20" t="s">
        <v>110</v>
      </c>
      <c r="J29" s="44">
        <f t="shared" si="2"/>
        <v>28137.216038966671</v>
      </c>
      <c r="K29" s="44">
        <f t="shared" si="3"/>
        <v>27591.708871713268</v>
      </c>
      <c r="L29" s="44">
        <f t="shared" si="4"/>
        <v>545</v>
      </c>
      <c r="M29" s="28"/>
      <c r="N29" s="37">
        <f t="shared" si="0"/>
        <v>28724.488176999872</v>
      </c>
      <c r="O29" s="37">
        <f t="shared" si="1"/>
        <v>28724.488176999872</v>
      </c>
      <c r="P29" s="37">
        <f t="shared" si="5"/>
        <v>28057.909874726185</v>
      </c>
      <c r="Q29" s="44">
        <f t="shared" si="6"/>
        <v>666</v>
      </c>
      <c r="R29" s="42">
        <v>0</v>
      </c>
    </row>
    <row r="30" spans="2:18" s="1" customFormat="1" ht="13.5" customHeight="1">
      <c r="B30" s="87">
        <v>26</v>
      </c>
      <c r="C30" s="20" t="s">
        <v>30</v>
      </c>
      <c r="D30" s="154">
        <v>27484.072205152446</v>
      </c>
      <c r="E30" s="154">
        <v>28736.258016412263</v>
      </c>
      <c r="F30" s="27"/>
      <c r="G30" s="28"/>
      <c r="H30" s="87">
        <v>26</v>
      </c>
      <c r="I30" s="20" t="s">
        <v>30</v>
      </c>
      <c r="J30" s="44">
        <f t="shared" si="2"/>
        <v>28736.258016412263</v>
      </c>
      <c r="K30" s="44">
        <f t="shared" si="3"/>
        <v>28084.979005175108</v>
      </c>
      <c r="L30" s="44">
        <f t="shared" si="4"/>
        <v>651</v>
      </c>
      <c r="M30" s="28"/>
      <c r="N30" s="37">
        <f t="shared" si="0"/>
        <v>28724.488176999872</v>
      </c>
      <c r="O30" s="37">
        <f t="shared" si="1"/>
        <v>28724.488176999872</v>
      </c>
      <c r="P30" s="37">
        <f t="shared" si="5"/>
        <v>28057.909874726185</v>
      </c>
      <c r="Q30" s="44">
        <f t="shared" si="6"/>
        <v>666</v>
      </c>
      <c r="R30" s="42">
        <v>0</v>
      </c>
    </row>
    <row r="31" spans="2:18" s="1" customFormat="1" ht="13.5" customHeight="1">
      <c r="B31" s="87">
        <v>27</v>
      </c>
      <c r="C31" s="20" t="s">
        <v>31</v>
      </c>
      <c r="D31" s="154">
        <v>26395.32791423002</v>
      </c>
      <c r="E31" s="154">
        <v>28381.867051889669</v>
      </c>
      <c r="F31" s="27"/>
      <c r="G31" s="28"/>
      <c r="H31" s="87">
        <v>27</v>
      </c>
      <c r="I31" s="20" t="s">
        <v>31</v>
      </c>
      <c r="J31" s="44">
        <f t="shared" si="2"/>
        <v>28381.867051889669</v>
      </c>
      <c r="K31" s="44">
        <f t="shared" si="3"/>
        <v>27769.549879629547</v>
      </c>
      <c r="L31" s="44">
        <f t="shared" si="4"/>
        <v>612</v>
      </c>
      <c r="M31" s="28"/>
      <c r="N31" s="37">
        <f t="shared" si="0"/>
        <v>28724.488176999872</v>
      </c>
      <c r="O31" s="37">
        <f t="shared" si="1"/>
        <v>28724.488176999872</v>
      </c>
      <c r="P31" s="37">
        <f t="shared" si="5"/>
        <v>28057.909874726185</v>
      </c>
      <c r="Q31" s="44">
        <f t="shared" si="6"/>
        <v>666</v>
      </c>
      <c r="R31" s="42">
        <v>0</v>
      </c>
    </row>
    <row r="32" spans="2:18" s="1" customFormat="1" ht="13.5" customHeight="1">
      <c r="B32" s="87">
        <v>28</v>
      </c>
      <c r="C32" s="20" t="s">
        <v>32</v>
      </c>
      <c r="D32" s="154">
        <v>26743.72660584109</v>
      </c>
      <c r="E32" s="154">
        <v>28892.49538422906</v>
      </c>
      <c r="F32" s="27"/>
      <c r="G32" s="28"/>
      <c r="H32" s="87">
        <v>28</v>
      </c>
      <c r="I32" s="20" t="s">
        <v>32</v>
      </c>
      <c r="J32" s="44">
        <f t="shared" si="2"/>
        <v>28892.49538422906</v>
      </c>
      <c r="K32" s="44">
        <f t="shared" si="3"/>
        <v>28235.732391528418</v>
      </c>
      <c r="L32" s="44">
        <f t="shared" si="4"/>
        <v>656</v>
      </c>
      <c r="M32" s="28"/>
      <c r="N32" s="37">
        <f t="shared" si="0"/>
        <v>28724.488176999872</v>
      </c>
      <c r="O32" s="37">
        <f t="shared" si="1"/>
        <v>28724.488176999872</v>
      </c>
      <c r="P32" s="37">
        <f t="shared" si="5"/>
        <v>28057.909874726185</v>
      </c>
      <c r="Q32" s="44">
        <f t="shared" si="6"/>
        <v>666</v>
      </c>
      <c r="R32" s="42">
        <v>0</v>
      </c>
    </row>
    <row r="33" spans="2:18" s="1" customFormat="1" ht="13.5" customHeight="1">
      <c r="B33" s="87">
        <v>29</v>
      </c>
      <c r="C33" s="20" t="s">
        <v>33</v>
      </c>
      <c r="D33" s="154">
        <v>26155.083664224596</v>
      </c>
      <c r="E33" s="154">
        <v>28686.347836757956</v>
      </c>
      <c r="F33" s="27"/>
      <c r="G33" s="28"/>
      <c r="H33" s="87">
        <v>29</v>
      </c>
      <c r="I33" s="20" t="s">
        <v>33</v>
      </c>
      <c r="J33" s="44">
        <f t="shared" si="2"/>
        <v>28686.347836757956</v>
      </c>
      <c r="K33" s="44">
        <f t="shared" si="3"/>
        <v>28047.131540624061</v>
      </c>
      <c r="L33" s="44">
        <f t="shared" si="4"/>
        <v>639</v>
      </c>
      <c r="M33" s="28"/>
      <c r="N33" s="37">
        <f t="shared" si="0"/>
        <v>28724.488176999872</v>
      </c>
      <c r="O33" s="37">
        <f t="shared" si="1"/>
        <v>28724.488176999872</v>
      </c>
      <c r="P33" s="37">
        <f t="shared" si="5"/>
        <v>28057.909874726185</v>
      </c>
      <c r="Q33" s="44">
        <f t="shared" si="6"/>
        <v>666</v>
      </c>
      <c r="R33" s="42">
        <v>0</v>
      </c>
    </row>
    <row r="34" spans="2:18" s="1" customFormat="1" ht="13.5" customHeight="1">
      <c r="B34" s="87">
        <v>30</v>
      </c>
      <c r="C34" s="20" t="s">
        <v>34</v>
      </c>
      <c r="D34" s="154">
        <v>27433.843267940978</v>
      </c>
      <c r="E34" s="154">
        <v>28564.096644996229</v>
      </c>
      <c r="F34" s="27"/>
      <c r="G34" s="28"/>
      <c r="H34" s="87">
        <v>30</v>
      </c>
      <c r="I34" s="20" t="s">
        <v>34</v>
      </c>
      <c r="J34" s="44">
        <f t="shared" si="2"/>
        <v>28564.096644996229</v>
      </c>
      <c r="K34" s="44">
        <f t="shared" si="3"/>
        <v>27922.889244228751</v>
      </c>
      <c r="L34" s="44">
        <f t="shared" si="4"/>
        <v>641</v>
      </c>
      <c r="M34" s="28"/>
      <c r="N34" s="37">
        <f t="shared" si="0"/>
        <v>28724.488176999872</v>
      </c>
      <c r="O34" s="37">
        <f t="shared" si="1"/>
        <v>28724.488176999872</v>
      </c>
      <c r="P34" s="37">
        <f t="shared" si="5"/>
        <v>28057.909874726185</v>
      </c>
      <c r="Q34" s="44">
        <f t="shared" si="6"/>
        <v>666</v>
      </c>
      <c r="R34" s="42">
        <v>0</v>
      </c>
    </row>
    <row r="35" spans="2:18" s="1" customFormat="1" ht="13.5" customHeight="1">
      <c r="B35" s="87">
        <v>31</v>
      </c>
      <c r="C35" s="20" t="s">
        <v>35</v>
      </c>
      <c r="D35" s="154">
        <v>26110.046296577024</v>
      </c>
      <c r="E35" s="154">
        <v>28914.548730717521</v>
      </c>
      <c r="F35" s="27"/>
      <c r="G35" s="28"/>
      <c r="H35" s="87">
        <v>31</v>
      </c>
      <c r="I35" s="20" t="s">
        <v>35</v>
      </c>
      <c r="J35" s="44">
        <f t="shared" si="2"/>
        <v>28914.548730717521</v>
      </c>
      <c r="K35" s="44">
        <f t="shared" si="3"/>
        <v>28251.127945557157</v>
      </c>
      <c r="L35" s="44">
        <f t="shared" si="4"/>
        <v>664</v>
      </c>
      <c r="M35" s="28"/>
      <c r="N35" s="37">
        <f t="shared" si="0"/>
        <v>28724.488176999872</v>
      </c>
      <c r="O35" s="37">
        <f t="shared" si="1"/>
        <v>28724.488176999872</v>
      </c>
      <c r="P35" s="37">
        <f t="shared" si="5"/>
        <v>28057.909874726185</v>
      </c>
      <c r="Q35" s="44">
        <f t="shared" si="6"/>
        <v>666</v>
      </c>
      <c r="R35" s="42">
        <v>0</v>
      </c>
    </row>
    <row r="36" spans="2:18" s="1" customFormat="1" ht="13.5" customHeight="1">
      <c r="B36" s="87">
        <v>32</v>
      </c>
      <c r="C36" s="20" t="s">
        <v>36</v>
      </c>
      <c r="D36" s="154">
        <v>26022.392476158166</v>
      </c>
      <c r="E36" s="154">
        <v>28686.852527494706</v>
      </c>
      <c r="F36" s="27"/>
      <c r="G36" s="28"/>
      <c r="H36" s="87">
        <v>32</v>
      </c>
      <c r="I36" s="20" t="s">
        <v>36</v>
      </c>
      <c r="J36" s="44">
        <f t="shared" si="2"/>
        <v>28686.852527494706</v>
      </c>
      <c r="K36" s="44">
        <f t="shared" si="3"/>
        <v>28089.622575273821</v>
      </c>
      <c r="L36" s="44">
        <f t="shared" si="4"/>
        <v>597</v>
      </c>
      <c r="M36" s="28"/>
      <c r="N36" s="37">
        <f t="shared" si="0"/>
        <v>28724.488176999872</v>
      </c>
      <c r="O36" s="37">
        <f t="shared" si="1"/>
        <v>28724.488176999872</v>
      </c>
      <c r="P36" s="37">
        <f t="shared" si="5"/>
        <v>28057.909874726185</v>
      </c>
      <c r="Q36" s="44">
        <f t="shared" si="6"/>
        <v>666</v>
      </c>
      <c r="R36" s="42">
        <v>0</v>
      </c>
    </row>
    <row r="37" spans="2:18" s="1" customFormat="1" ht="13.5" customHeight="1">
      <c r="B37" s="87">
        <v>33</v>
      </c>
      <c r="C37" s="20" t="s">
        <v>37</v>
      </c>
      <c r="D37" s="154">
        <v>31993.891045154745</v>
      </c>
      <c r="E37" s="154">
        <v>28819.58716637113</v>
      </c>
      <c r="F37" s="27"/>
      <c r="G37" s="28"/>
      <c r="H37" s="87">
        <v>33</v>
      </c>
      <c r="I37" s="20" t="s">
        <v>37</v>
      </c>
      <c r="J37" s="44">
        <f t="shared" si="2"/>
        <v>28819.58716637113</v>
      </c>
      <c r="K37" s="44">
        <f t="shared" si="3"/>
        <v>28097.165389353937</v>
      </c>
      <c r="L37" s="44">
        <f t="shared" si="4"/>
        <v>723</v>
      </c>
      <c r="M37" s="28"/>
      <c r="N37" s="37">
        <f t="shared" si="0"/>
        <v>28724.488176999872</v>
      </c>
      <c r="O37" s="37">
        <f t="shared" si="1"/>
        <v>28724.488176999872</v>
      </c>
      <c r="P37" s="37">
        <f t="shared" si="5"/>
        <v>28057.909874726185</v>
      </c>
      <c r="Q37" s="44">
        <f t="shared" si="6"/>
        <v>666</v>
      </c>
      <c r="R37" s="42">
        <v>0</v>
      </c>
    </row>
    <row r="38" spans="2:18" s="1" customFormat="1" ht="13.5" customHeight="1">
      <c r="B38" s="87">
        <v>34</v>
      </c>
      <c r="C38" s="20" t="s">
        <v>38</v>
      </c>
      <c r="D38" s="154">
        <v>24771.90129217516</v>
      </c>
      <c r="E38" s="154">
        <v>28786.707892057158</v>
      </c>
      <c r="F38" s="27"/>
      <c r="G38" s="28"/>
      <c r="H38" s="87">
        <v>34</v>
      </c>
      <c r="I38" s="20" t="s">
        <v>38</v>
      </c>
      <c r="J38" s="44">
        <f t="shared" si="2"/>
        <v>28786.707892057158</v>
      </c>
      <c r="K38" s="44">
        <f t="shared" si="3"/>
        <v>28092.302933975789</v>
      </c>
      <c r="L38" s="44">
        <f t="shared" si="4"/>
        <v>695</v>
      </c>
      <c r="M38" s="28"/>
      <c r="N38" s="37">
        <f t="shared" si="0"/>
        <v>28724.488176999872</v>
      </c>
      <c r="O38" s="37">
        <f t="shared" si="1"/>
        <v>28724.488176999872</v>
      </c>
      <c r="P38" s="37">
        <f t="shared" si="5"/>
        <v>28057.909874726185</v>
      </c>
      <c r="Q38" s="44">
        <f t="shared" si="6"/>
        <v>666</v>
      </c>
      <c r="R38" s="42">
        <v>0</v>
      </c>
    </row>
    <row r="39" spans="2:18" s="1" customFormat="1" ht="13.5" customHeight="1">
      <c r="B39" s="87">
        <v>35</v>
      </c>
      <c r="C39" s="20" t="s">
        <v>1</v>
      </c>
      <c r="D39" s="154">
        <v>27471.854353453949</v>
      </c>
      <c r="E39" s="154">
        <v>28560.193670842753</v>
      </c>
      <c r="F39" s="27"/>
      <c r="G39" s="28"/>
      <c r="H39" s="87">
        <v>35</v>
      </c>
      <c r="I39" s="20" t="s">
        <v>1</v>
      </c>
      <c r="J39" s="44">
        <f t="shared" si="2"/>
        <v>28560.193670842753</v>
      </c>
      <c r="K39" s="44">
        <f t="shared" si="3"/>
        <v>27912.872132467557</v>
      </c>
      <c r="L39" s="44">
        <f t="shared" si="4"/>
        <v>647</v>
      </c>
      <c r="M39" s="28"/>
      <c r="N39" s="37">
        <f t="shared" si="0"/>
        <v>28724.488176999872</v>
      </c>
      <c r="O39" s="37">
        <f t="shared" si="1"/>
        <v>28724.488176999872</v>
      </c>
      <c r="P39" s="37">
        <f t="shared" si="5"/>
        <v>28057.909874726185</v>
      </c>
      <c r="Q39" s="44">
        <f t="shared" si="6"/>
        <v>666</v>
      </c>
      <c r="R39" s="42">
        <v>0</v>
      </c>
    </row>
    <row r="40" spans="2:18" s="1" customFormat="1" ht="13.5" customHeight="1">
      <c r="B40" s="87">
        <v>36</v>
      </c>
      <c r="C40" s="20" t="s">
        <v>2</v>
      </c>
      <c r="D40" s="154">
        <v>27404.773989898989</v>
      </c>
      <c r="E40" s="154">
        <v>28461.583409650728</v>
      </c>
      <c r="F40" s="27"/>
      <c r="G40" s="28"/>
      <c r="H40" s="87">
        <v>36</v>
      </c>
      <c r="I40" s="20" t="s">
        <v>2</v>
      </c>
      <c r="J40" s="44">
        <f t="shared" si="2"/>
        <v>28461.583409650728</v>
      </c>
      <c r="K40" s="44">
        <f t="shared" si="3"/>
        <v>27804.59162129576</v>
      </c>
      <c r="L40" s="44">
        <f t="shared" si="4"/>
        <v>657</v>
      </c>
      <c r="M40" s="28"/>
      <c r="N40" s="37">
        <f t="shared" si="0"/>
        <v>28724.488176999872</v>
      </c>
      <c r="O40" s="37">
        <f t="shared" si="1"/>
        <v>28724.488176999872</v>
      </c>
      <c r="P40" s="37">
        <f t="shared" si="5"/>
        <v>28057.909874726185</v>
      </c>
      <c r="Q40" s="44">
        <f t="shared" si="6"/>
        <v>666</v>
      </c>
      <c r="R40" s="42">
        <v>0</v>
      </c>
    </row>
    <row r="41" spans="2:18" s="1" customFormat="1" ht="13.5" customHeight="1">
      <c r="B41" s="87">
        <v>37</v>
      </c>
      <c r="C41" s="20" t="s">
        <v>3</v>
      </c>
      <c r="D41" s="154">
        <v>27157.119800948185</v>
      </c>
      <c r="E41" s="154">
        <v>28551.741338333784</v>
      </c>
      <c r="F41" s="27"/>
      <c r="G41" s="28"/>
      <c r="H41" s="87">
        <v>37</v>
      </c>
      <c r="I41" s="20" t="s">
        <v>3</v>
      </c>
      <c r="J41" s="44">
        <f t="shared" si="2"/>
        <v>28551.741338333784</v>
      </c>
      <c r="K41" s="44">
        <f t="shared" si="3"/>
        <v>27900.837000434229</v>
      </c>
      <c r="L41" s="44">
        <f t="shared" si="4"/>
        <v>651</v>
      </c>
      <c r="M41" s="28"/>
      <c r="N41" s="37">
        <f t="shared" si="0"/>
        <v>28724.488176999872</v>
      </c>
      <c r="O41" s="37">
        <f t="shared" si="1"/>
        <v>28724.488176999872</v>
      </c>
      <c r="P41" s="37">
        <f t="shared" si="5"/>
        <v>28057.909874726185</v>
      </c>
      <c r="Q41" s="44">
        <f t="shared" si="6"/>
        <v>666</v>
      </c>
      <c r="R41" s="42">
        <v>0</v>
      </c>
    </row>
    <row r="42" spans="2:18" s="1" customFormat="1" ht="13.5" customHeight="1">
      <c r="B42" s="87">
        <v>38</v>
      </c>
      <c r="C42" s="21" t="s">
        <v>39</v>
      </c>
      <c r="D42" s="154">
        <v>26786.253618526858</v>
      </c>
      <c r="E42" s="154">
        <v>28647.202630646025</v>
      </c>
      <c r="F42" s="27"/>
      <c r="G42" s="28"/>
      <c r="H42" s="87">
        <v>38</v>
      </c>
      <c r="I42" s="21" t="s">
        <v>39</v>
      </c>
      <c r="J42" s="44">
        <f t="shared" si="2"/>
        <v>28647.202630646025</v>
      </c>
      <c r="K42" s="44">
        <f t="shared" si="3"/>
        <v>27985.287158153886</v>
      </c>
      <c r="L42" s="44">
        <f t="shared" si="4"/>
        <v>662</v>
      </c>
      <c r="M42" s="28"/>
      <c r="N42" s="37">
        <f t="shared" si="0"/>
        <v>28724.488176999872</v>
      </c>
      <c r="O42" s="37">
        <f t="shared" si="1"/>
        <v>28724.488176999872</v>
      </c>
      <c r="P42" s="37">
        <f t="shared" si="5"/>
        <v>28057.909874726185</v>
      </c>
      <c r="Q42" s="44">
        <f t="shared" si="6"/>
        <v>666</v>
      </c>
      <c r="R42" s="42">
        <v>0</v>
      </c>
    </row>
    <row r="43" spans="2:18" s="1" customFormat="1" ht="13.5" customHeight="1">
      <c r="B43" s="87">
        <v>39</v>
      </c>
      <c r="C43" s="21" t="s">
        <v>7</v>
      </c>
      <c r="D43" s="154">
        <v>29251.740797501239</v>
      </c>
      <c r="E43" s="154">
        <v>28776.447222893275</v>
      </c>
      <c r="F43" s="27"/>
      <c r="G43" s="28"/>
      <c r="H43" s="87">
        <v>39</v>
      </c>
      <c r="I43" s="21" t="s">
        <v>7</v>
      </c>
      <c r="J43" s="44">
        <f t="shared" si="2"/>
        <v>28776.447222893275</v>
      </c>
      <c r="K43" s="44">
        <f t="shared" si="3"/>
        <v>28091.489795263275</v>
      </c>
      <c r="L43" s="44">
        <f t="shared" si="4"/>
        <v>685</v>
      </c>
      <c r="M43" s="28"/>
      <c r="N43" s="37">
        <f t="shared" si="0"/>
        <v>28724.488176999872</v>
      </c>
      <c r="O43" s="37">
        <f t="shared" si="1"/>
        <v>28724.488176999872</v>
      </c>
      <c r="P43" s="37">
        <f t="shared" si="5"/>
        <v>28057.909874726185</v>
      </c>
      <c r="Q43" s="44">
        <f t="shared" si="6"/>
        <v>666</v>
      </c>
      <c r="R43" s="42">
        <v>0</v>
      </c>
    </row>
    <row r="44" spans="2:18" s="1" customFormat="1" ht="13.5" customHeight="1">
      <c r="B44" s="87">
        <v>40</v>
      </c>
      <c r="C44" s="21" t="s">
        <v>40</v>
      </c>
      <c r="D44" s="154">
        <v>26562.880523177013</v>
      </c>
      <c r="E44" s="154">
        <v>28804.184863350027</v>
      </c>
      <c r="F44" s="27"/>
      <c r="G44" s="28"/>
      <c r="H44" s="87">
        <v>40</v>
      </c>
      <c r="I44" s="21" t="s">
        <v>40</v>
      </c>
      <c r="J44" s="44">
        <f t="shared" si="2"/>
        <v>28804.184863350027</v>
      </c>
      <c r="K44" s="44">
        <f t="shared" si="3"/>
        <v>28143.385192729223</v>
      </c>
      <c r="L44" s="44">
        <f t="shared" si="4"/>
        <v>661</v>
      </c>
      <c r="M44" s="28"/>
      <c r="N44" s="37">
        <f t="shared" si="0"/>
        <v>28724.488176999872</v>
      </c>
      <c r="O44" s="37">
        <f t="shared" si="1"/>
        <v>28724.488176999872</v>
      </c>
      <c r="P44" s="37">
        <f t="shared" si="5"/>
        <v>28057.909874726185</v>
      </c>
      <c r="Q44" s="44">
        <f t="shared" si="6"/>
        <v>666</v>
      </c>
      <c r="R44" s="42">
        <v>0</v>
      </c>
    </row>
    <row r="45" spans="2:18" s="1" customFormat="1" ht="13.5" customHeight="1">
      <c r="B45" s="87">
        <v>41</v>
      </c>
      <c r="C45" s="21" t="s">
        <v>11</v>
      </c>
      <c r="D45" s="154">
        <v>27636.276654377536</v>
      </c>
      <c r="E45" s="154">
        <v>28758.726008731835</v>
      </c>
      <c r="F45" s="27"/>
      <c r="G45" s="28"/>
      <c r="H45" s="87">
        <v>41</v>
      </c>
      <c r="I45" s="21" t="s">
        <v>11</v>
      </c>
      <c r="J45" s="44">
        <f t="shared" si="2"/>
        <v>28758.726008731835</v>
      </c>
      <c r="K45" s="44">
        <f t="shared" si="3"/>
        <v>28143.465652863637</v>
      </c>
      <c r="L45" s="44">
        <f t="shared" si="4"/>
        <v>616</v>
      </c>
      <c r="M45" s="28"/>
      <c r="N45" s="37">
        <f t="shared" si="0"/>
        <v>28724.488176999872</v>
      </c>
      <c r="O45" s="37">
        <f t="shared" si="1"/>
        <v>28724.488176999872</v>
      </c>
      <c r="P45" s="37">
        <f t="shared" si="5"/>
        <v>28057.909874726185</v>
      </c>
      <c r="Q45" s="44">
        <f t="shared" si="6"/>
        <v>666</v>
      </c>
      <c r="R45" s="42">
        <v>0</v>
      </c>
    </row>
    <row r="46" spans="2:18" s="1" customFormat="1" ht="13.5" customHeight="1">
      <c r="B46" s="87">
        <v>42</v>
      </c>
      <c r="C46" s="21" t="s">
        <v>12</v>
      </c>
      <c r="D46" s="154">
        <v>27214.091387514145</v>
      </c>
      <c r="E46" s="154">
        <v>28866.877946703615</v>
      </c>
      <c r="F46" s="27"/>
      <c r="G46" s="28"/>
      <c r="H46" s="87">
        <v>42</v>
      </c>
      <c r="I46" s="21" t="s">
        <v>12</v>
      </c>
      <c r="J46" s="44">
        <f t="shared" si="2"/>
        <v>28866.877946703615</v>
      </c>
      <c r="K46" s="44">
        <f t="shared" si="3"/>
        <v>28155.640392092238</v>
      </c>
      <c r="L46" s="44">
        <f t="shared" si="4"/>
        <v>711</v>
      </c>
      <c r="M46" s="28"/>
      <c r="N46" s="37">
        <f t="shared" si="0"/>
        <v>28724.488176999872</v>
      </c>
      <c r="O46" s="37">
        <f t="shared" si="1"/>
        <v>28724.488176999872</v>
      </c>
      <c r="P46" s="37">
        <f t="shared" si="5"/>
        <v>28057.909874726185</v>
      </c>
      <c r="Q46" s="44">
        <f t="shared" si="6"/>
        <v>666</v>
      </c>
      <c r="R46" s="42">
        <v>0</v>
      </c>
    </row>
    <row r="47" spans="2:18" s="1" customFormat="1" ht="13.5" customHeight="1">
      <c r="B47" s="87">
        <v>43</v>
      </c>
      <c r="C47" s="21" t="s">
        <v>8</v>
      </c>
      <c r="D47" s="154">
        <v>28635.065812759934</v>
      </c>
      <c r="E47" s="154">
        <v>28778.569290681135</v>
      </c>
      <c r="F47" s="27"/>
      <c r="G47" s="28"/>
      <c r="H47" s="87">
        <v>43</v>
      </c>
      <c r="I47" s="21" t="s">
        <v>8</v>
      </c>
      <c r="J47" s="44">
        <f t="shared" si="2"/>
        <v>28778.569290681135</v>
      </c>
      <c r="K47" s="44">
        <f t="shared" si="3"/>
        <v>28085.919690435025</v>
      </c>
      <c r="L47" s="44">
        <f t="shared" si="4"/>
        <v>693</v>
      </c>
      <c r="M47" s="28"/>
      <c r="N47" s="37">
        <f t="shared" si="0"/>
        <v>28724.488176999872</v>
      </c>
      <c r="O47" s="37">
        <f t="shared" si="1"/>
        <v>28724.488176999872</v>
      </c>
      <c r="P47" s="37">
        <f t="shared" si="5"/>
        <v>28057.909874726185</v>
      </c>
      <c r="Q47" s="44">
        <f t="shared" si="6"/>
        <v>666</v>
      </c>
      <c r="R47" s="42">
        <v>0</v>
      </c>
    </row>
    <row r="48" spans="2:18" s="1" customFormat="1" ht="13.5" customHeight="1">
      <c r="B48" s="87">
        <v>44</v>
      </c>
      <c r="C48" s="21" t="s">
        <v>18</v>
      </c>
      <c r="D48" s="154">
        <v>28488.437794356687</v>
      </c>
      <c r="E48" s="154">
        <v>28845.624571863253</v>
      </c>
      <c r="F48" s="27"/>
      <c r="G48" s="28"/>
      <c r="H48" s="87">
        <v>44</v>
      </c>
      <c r="I48" s="21" t="s">
        <v>18</v>
      </c>
      <c r="J48" s="44">
        <f t="shared" si="2"/>
        <v>28845.624571863253</v>
      </c>
      <c r="K48" s="44">
        <f t="shared" si="3"/>
        <v>28168.945511766873</v>
      </c>
      <c r="L48" s="44">
        <f t="shared" si="4"/>
        <v>677</v>
      </c>
      <c r="M48" s="28"/>
      <c r="N48" s="37">
        <f t="shared" si="0"/>
        <v>28724.488176999872</v>
      </c>
      <c r="O48" s="37">
        <f t="shared" si="1"/>
        <v>28724.488176999872</v>
      </c>
      <c r="P48" s="37">
        <f t="shared" si="5"/>
        <v>28057.909874726185</v>
      </c>
      <c r="Q48" s="44">
        <f t="shared" si="6"/>
        <v>666</v>
      </c>
      <c r="R48" s="42">
        <v>0</v>
      </c>
    </row>
    <row r="49" spans="2:18" s="1" customFormat="1" ht="13.5" customHeight="1">
      <c r="B49" s="87">
        <v>45</v>
      </c>
      <c r="C49" s="21" t="s">
        <v>41</v>
      </c>
      <c r="D49" s="154">
        <v>28727.694342089624</v>
      </c>
      <c r="E49" s="154">
        <v>28842.059958220136</v>
      </c>
      <c r="F49" s="27"/>
      <c r="G49" s="28"/>
      <c r="H49" s="87">
        <v>45</v>
      </c>
      <c r="I49" s="21" t="s">
        <v>41</v>
      </c>
      <c r="J49" s="44">
        <f t="shared" si="2"/>
        <v>28842.059958220136</v>
      </c>
      <c r="K49" s="44">
        <f t="shared" si="3"/>
        <v>28175.946193732765</v>
      </c>
      <c r="L49" s="44">
        <f t="shared" si="4"/>
        <v>666</v>
      </c>
      <c r="M49" s="28"/>
      <c r="N49" s="37">
        <f t="shared" si="0"/>
        <v>28724.488176999872</v>
      </c>
      <c r="O49" s="37">
        <f t="shared" si="1"/>
        <v>28724.488176999872</v>
      </c>
      <c r="P49" s="37">
        <f t="shared" si="5"/>
        <v>28057.909874726185</v>
      </c>
      <c r="Q49" s="44">
        <f t="shared" si="6"/>
        <v>666</v>
      </c>
      <c r="R49" s="42">
        <v>0</v>
      </c>
    </row>
    <row r="50" spans="2:18" s="1" customFormat="1" ht="13.5" customHeight="1">
      <c r="B50" s="87">
        <v>46</v>
      </c>
      <c r="C50" s="21" t="s">
        <v>21</v>
      </c>
      <c r="D50" s="154">
        <v>25195.572770381179</v>
      </c>
      <c r="E50" s="154">
        <v>28658.094314116723</v>
      </c>
      <c r="F50" s="27"/>
      <c r="G50" s="28"/>
      <c r="H50" s="87">
        <v>46</v>
      </c>
      <c r="I50" s="21" t="s">
        <v>21</v>
      </c>
      <c r="J50" s="44">
        <f t="shared" si="2"/>
        <v>28658.094314116723</v>
      </c>
      <c r="K50" s="44">
        <f t="shared" si="3"/>
        <v>27987.008039611868</v>
      </c>
      <c r="L50" s="44">
        <f t="shared" si="4"/>
        <v>671</v>
      </c>
      <c r="M50" s="28"/>
      <c r="N50" s="37">
        <f t="shared" si="0"/>
        <v>28724.488176999872</v>
      </c>
      <c r="O50" s="37">
        <f t="shared" si="1"/>
        <v>28724.488176999872</v>
      </c>
      <c r="P50" s="37">
        <f t="shared" si="5"/>
        <v>28057.909874726185</v>
      </c>
      <c r="Q50" s="44">
        <f t="shared" si="6"/>
        <v>666</v>
      </c>
      <c r="R50" s="42">
        <v>0</v>
      </c>
    </row>
    <row r="51" spans="2:18" s="1" customFormat="1" ht="13.5" customHeight="1">
      <c r="B51" s="87">
        <v>47</v>
      </c>
      <c r="C51" s="21" t="s">
        <v>13</v>
      </c>
      <c r="D51" s="154">
        <v>28761.863746903851</v>
      </c>
      <c r="E51" s="154">
        <v>28988.56304895271</v>
      </c>
      <c r="F51" s="27"/>
      <c r="G51" s="28"/>
      <c r="H51" s="87">
        <v>47</v>
      </c>
      <c r="I51" s="21" t="s">
        <v>13</v>
      </c>
      <c r="J51" s="44">
        <f t="shared" si="2"/>
        <v>28988.56304895271</v>
      </c>
      <c r="K51" s="44">
        <f t="shared" si="3"/>
        <v>28292.082419389626</v>
      </c>
      <c r="L51" s="44">
        <f t="shared" si="4"/>
        <v>697</v>
      </c>
      <c r="M51" s="28"/>
      <c r="N51" s="37">
        <f t="shared" si="0"/>
        <v>28724.488176999872</v>
      </c>
      <c r="O51" s="37">
        <f t="shared" si="1"/>
        <v>28724.488176999872</v>
      </c>
      <c r="P51" s="37">
        <f t="shared" si="5"/>
        <v>28057.909874726185</v>
      </c>
      <c r="Q51" s="44">
        <f t="shared" si="6"/>
        <v>666</v>
      </c>
      <c r="R51" s="42">
        <v>0</v>
      </c>
    </row>
    <row r="52" spans="2:18" s="1" customFormat="1" ht="13.5" customHeight="1">
      <c r="B52" s="87">
        <v>48</v>
      </c>
      <c r="C52" s="21" t="s">
        <v>22</v>
      </c>
      <c r="D52" s="154">
        <v>26556.055429958971</v>
      </c>
      <c r="E52" s="154">
        <v>28706.243978598177</v>
      </c>
      <c r="F52" s="27"/>
      <c r="G52" s="28"/>
      <c r="H52" s="87">
        <v>48</v>
      </c>
      <c r="I52" s="21" t="s">
        <v>22</v>
      </c>
      <c r="J52" s="44">
        <f t="shared" si="2"/>
        <v>28706.243978598177</v>
      </c>
      <c r="K52" s="44">
        <f t="shared" si="3"/>
        <v>27990.546655328311</v>
      </c>
      <c r="L52" s="44">
        <f t="shared" si="4"/>
        <v>715</v>
      </c>
      <c r="M52" s="28"/>
      <c r="N52" s="37">
        <f t="shared" si="0"/>
        <v>28724.488176999872</v>
      </c>
      <c r="O52" s="37">
        <f t="shared" si="1"/>
        <v>28724.488176999872</v>
      </c>
      <c r="P52" s="37">
        <f t="shared" si="5"/>
        <v>28057.909874726185</v>
      </c>
      <c r="Q52" s="44">
        <f t="shared" si="6"/>
        <v>666</v>
      </c>
      <c r="R52" s="42">
        <v>0</v>
      </c>
    </row>
    <row r="53" spans="2:18" s="1" customFormat="1" ht="13.5" customHeight="1">
      <c r="B53" s="87">
        <v>49</v>
      </c>
      <c r="C53" s="21" t="s">
        <v>23</v>
      </c>
      <c r="D53" s="154">
        <v>27524.977463356772</v>
      </c>
      <c r="E53" s="154">
        <v>28909.203499138268</v>
      </c>
      <c r="F53" s="27"/>
      <c r="G53" s="28"/>
      <c r="H53" s="87">
        <v>49</v>
      </c>
      <c r="I53" s="21" t="s">
        <v>23</v>
      </c>
      <c r="J53" s="44">
        <f t="shared" si="2"/>
        <v>28909.203499138268</v>
      </c>
      <c r="K53" s="44">
        <f t="shared" si="3"/>
        <v>28244.550496601692</v>
      </c>
      <c r="L53" s="44">
        <f t="shared" si="4"/>
        <v>664</v>
      </c>
      <c r="M53" s="28"/>
      <c r="N53" s="37">
        <f t="shared" si="0"/>
        <v>28724.488176999872</v>
      </c>
      <c r="O53" s="37">
        <f t="shared" si="1"/>
        <v>28724.488176999872</v>
      </c>
      <c r="P53" s="37">
        <f t="shared" si="5"/>
        <v>28057.909874726185</v>
      </c>
      <c r="Q53" s="44">
        <f t="shared" si="6"/>
        <v>666</v>
      </c>
      <c r="R53" s="42">
        <v>0</v>
      </c>
    </row>
    <row r="54" spans="2:18" s="1" customFormat="1" ht="13.5" customHeight="1">
      <c r="B54" s="87">
        <v>50</v>
      </c>
      <c r="C54" s="21" t="s">
        <v>14</v>
      </c>
      <c r="D54" s="154">
        <v>29969.699990743313</v>
      </c>
      <c r="E54" s="154">
        <v>28991.721691212995</v>
      </c>
      <c r="F54" s="27"/>
      <c r="G54" s="28"/>
      <c r="H54" s="87">
        <v>50</v>
      </c>
      <c r="I54" s="21" t="s">
        <v>14</v>
      </c>
      <c r="J54" s="44">
        <f t="shared" si="2"/>
        <v>28991.721691212995</v>
      </c>
      <c r="K54" s="44">
        <f t="shared" si="3"/>
        <v>28336.40372039071</v>
      </c>
      <c r="L54" s="44">
        <f t="shared" si="4"/>
        <v>656</v>
      </c>
      <c r="M54" s="28"/>
      <c r="N54" s="37">
        <f t="shared" si="0"/>
        <v>28724.488176999872</v>
      </c>
      <c r="O54" s="37">
        <f t="shared" si="1"/>
        <v>28724.488176999872</v>
      </c>
      <c r="P54" s="37">
        <f t="shared" si="5"/>
        <v>28057.909874726185</v>
      </c>
      <c r="Q54" s="44">
        <f t="shared" si="6"/>
        <v>666</v>
      </c>
      <c r="R54" s="42">
        <v>0</v>
      </c>
    </row>
    <row r="55" spans="2:18" s="1" customFormat="1" ht="13.5" customHeight="1">
      <c r="B55" s="87">
        <v>51</v>
      </c>
      <c r="C55" s="21" t="s">
        <v>42</v>
      </c>
      <c r="D55" s="154">
        <v>25870.115096860387</v>
      </c>
      <c r="E55" s="154">
        <v>28813.64464002625</v>
      </c>
      <c r="F55" s="27"/>
      <c r="G55" s="28"/>
      <c r="H55" s="87">
        <v>51</v>
      </c>
      <c r="I55" s="21" t="s">
        <v>42</v>
      </c>
      <c r="J55" s="44">
        <f t="shared" si="2"/>
        <v>28813.64464002625</v>
      </c>
      <c r="K55" s="44">
        <f t="shared" si="3"/>
        <v>28079.710883340398</v>
      </c>
      <c r="L55" s="44">
        <f t="shared" si="4"/>
        <v>734</v>
      </c>
      <c r="M55" s="28"/>
      <c r="N55" s="37">
        <f t="shared" si="0"/>
        <v>28724.488176999872</v>
      </c>
      <c r="O55" s="37">
        <f t="shared" si="1"/>
        <v>28724.488176999872</v>
      </c>
      <c r="P55" s="37">
        <f t="shared" si="5"/>
        <v>28057.909874726185</v>
      </c>
      <c r="Q55" s="44">
        <f t="shared" si="6"/>
        <v>666</v>
      </c>
      <c r="R55" s="42">
        <v>0</v>
      </c>
    </row>
    <row r="56" spans="2:18" s="1" customFormat="1" ht="13.5" customHeight="1">
      <c r="B56" s="87">
        <v>52</v>
      </c>
      <c r="C56" s="21" t="s">
        <v>4</v>
      </c>
      <c r="D56" s="154">
        <v>26549.129686976899</v>
      </c>
      <c r="E56" s="154">
        <v>28606.375450482839</v>
      </c>
      <c r="F56" s="27"/>
      <c r="G56" s="28"/>
      <c r="H56" s="87">
        <v>52</v>
      </c>
      <c r="I56" s="21" t="s">
        <v>4</v>
      </c>
      <c r="J56" s="44">
        <f t="shared" si="2"/>
        <v>28606.375450482839</v>
      </c>
      <c r="K56" s="44">
        <f t="shared" si="3"/>
        <v>27898.181524296218</v>
      </c>
      <c r="L56" s="44">
        <f t="shared" si="4"/>
        <v>708</v>
      </c>
      <c r="M56" s="28"/>
      <c r="N56" s="37">
        <f t="shared" si="0"/>
        <v>28724.488176999872</v>
      </c>
      <c r="O56" s="37">
        <f t="shared" si="1"/>
        <v>28724.488176999872</v>
      </c>
      <c r="P56" s="37">
        <f t="shared" si="5"/>
        <v>28057.909874726185</v>
      </c>
      <c r="Q56" s="44">
        <f t="shared" si="6"/>
        <v>666</v>
      </c>
      <c r="R56" s="42">
        <v>0</v>
      </c>
    </row>
    <row r="57" spans="2:18" s="1" customFormat="1" ht="13.5" customHeight="1">
      <c r="B57" s="87">
        <v>53</v>
      </c>
      <c r="C57" s="21" t="s">
        <v>19</v>
      </c>
      <c r="D57" s="154">
        <v>29048.36819926255</v>
      </c>
      <c r="E57" s="154">
        <v>28814.432148489504</v>
      </c>
      <c r="F57" s="27"/>
      <c r="G57" s="28"/>
      <c r="H57" s="87">
        <v>53</v>
      </c>
      <c r="I57" s="21" t="s">
        <v>19</v>
      </c>
      <c r="J57" s="44">
        <f t="shared" si="2"/>
        <v>28814.432148489504</v>
      </c>
      <c r="K57" s="44">
        <f t="shared" si="3"/>
        <v>28155.872743264732</v>
      </c>
      <c r="L57" s="44">
        <f t="shared" si="4"/>
        <v>658</v>
      </c>
      <c r="M57" s="28"/>
      <c r="N57" s="37">
        <f t="shared" si="0"/>
        <v>28724.488176999872</v>
      </c>
      <c r="O57" s="37">
        <f t="shared" si="1"/>
        <v>28724.488176999872</v>
      </c>
      <c r="P57" s="37">
        <f t="shared" si="5"/>
        <v>28057.909874726185</v>
      </c>
      <c r="Q57" s="44">
        <f t="shared" si="6"/>
        <v>666</v>
      </c>
      <c r="R57" s="42">
        <v>0</v>
      </c>
    </row>
    <row r="58" spans="2:18" s="1" customFormat="1" ht="13.5" customHeight="1">
      <c r="B58" s="87">
        <v>54</v>
      </c>
      <c r="C58" s="21" t="s">
        <v>24</v>
      </c>
      <c r="D58" s="154">
        <v>27919.102726899007</v>
      </c>
      <c r="E58" s="154">
        <v>28717.940473913444</v>
      </c>
      <c r="F58" s="27"/>
      <c r="G58" s="28"/>
      <c r="H58" s="87">
        <v>54</v>
      </c>
      <c r="I58" s="21" t="s">
        <v>24</v>
      </c>
      <c r="J58" s="44">
        <f t="shared" si="2"/>
        <v>28717.940473913444</v>
      </c>
      <c r="K58" s="44">
        <f t="shared" si="3"/>
        <v>28083.363814406319</v>
      </c>
      <c r="L58" s="44">
        <f t="shared" si="4"/>
        <v>635</v>
      </c>
      <c r="M58" s="28"/>
      <c r="N58" s="37">
        <f t="shared" si="0"/>
        <v>28724.488176999872</v>
      </c>
      <c r="O58" s="37">
        <f t="shared" si="1"/>
        <v>28724.488176999872</v>
      </c>
      <c r="P58" s="37">
        <f t="shared" si="5"/>
        <v>28057.909874726185</v>
      </c>
      <c r="Q58" s="44">
        <f t="shared" si="6"/>
        <v>666</v>
      </c>
      <c r="R58" s="42">
        <v>0</v>
      </c>
    </row>
    <row r="59" spans="2:18" s="1" customFormat="1" ht="13.5" customHeight="1">
      <c r="B59" s="87">
        <v>55</v>
      </c>
      <c r="C59" s="21" t="s">
        <v>15</v>
      </c>
      <c r="D59" s="154">
        <v>28113.669376214879</v>
      </c>
      <c r="E59" s="154">
        <v>29031.307809190581</v>
      </c>
      <c r="F59" s="27"/>
      <c r="G59" s="28"/>
      <c r="H59" s="87">
        <v>55</v>
      </c>
      <c r="I59" s="21" t="s">
        <v>15</v>
      </c>
      <c r="J59" s="44">
        <f t="shared" si="2"/>
        <v>29031.307809190581</v>
      </c>
      <c r="K59" s="44">
        <f t="shared" si="3"/>
        <v>28387.337488461344</v>
      </c>
      <c r="L59" s="44">
        <f t="shared" si="4"/>
        <v>644</v>
      </c>
      <c r="M59" s="28"/>
      <c r="N59" s="37">
        <f t="shared" si="0"/>
        <v>28724.488176999872</v>
      </c>
      <c r="O59" s="37">
        <f t="shared" si="1"/>
        <v>28724.488176999872</v>
      </c>
      <c r="P59" s="37">
        <f t="shared" si="5"/>
        <v>28057.909874726185</v>
      </c>
      <c r="Q59" s="44">
        <f t="shared" si="6"/>
        <v>666</v>
      </c>
      <c r="R59" s="42">
        <v>0</v>
      </c>
    </row>
    <row r="60" spans="2:18" s="1" customFormat="1" ht="13.5" customHeight="1">
      <c r="B60" s="87">
        <v>56</v>
      </c>
      <c r="C60" s="21" t="s">
        <v>9</v>
      </c>
      <c r="D60" s="154">
        <v>28964.33985379721</v>
      </c>
      <c r="E60" s="154">
        <v>28993.040411612968</v>
      </c>
      <c r="F60" s="27"/>
      <c r="G60" s="28"/>
      <c r="H60" s="87">
        <v>56</v>
      </c>
      <c r="I60" s="21" t="s">
        <v>9</v>
      </c>
      <c r="J60" s="44">
        <f t="shared" si="2"/>
        <v>28993.040411612968</v>
      </c>
      <c r="K60" s="44">
        <f t="shared" si="3"/>
        <v>28281.218500682859</v>
      </c>
      <c r="L60" s="44">
        <f t="shared" si="4"/>
        <v>712</v>
      </c>
      <c r="M60" s="28"/>
      <c r="N60" s="37">
        <f t="shared" si="0"/>
        <v>28724.488176999872</v>
      </c>
      <c r="O60" s="37">
        <f t="shared" si="1"/>
        <v>28724.488176999872</v>
      </c>
      <c r="P60" s="37">
        <f t="shared" si="5"/>
        <v>28057.909874726185</v>
      </c>
      <c r="Q60" s="44">
        <f t="shared" si="6"/>
        <v>666</v>
      </c>
      <c r="R60" s="42">
        <v>0</v>
      </c>
    </row>
    <row r="61" spans="2:18" s="1" customFormat="1" ht="13.5" customHeight="1">
      <c r="B61" s="87">
        <v>57</v>
      </c>
      <c r="C61" s="21" t="s">
        <v>43</v>
      </c>
      <c r="D61" s="154">
        <v>26648.637432536623</v>
      </c>
      <c r="E61" s="154">
        <v>28628.501745749905</v>
      </c>
      <c r="F61" s="27"/>
      <c r="G61" s="28"/>
      <c r="H61" s="87">
        <v>57</v>
      </c>
      <c r="I61" s="21" t="s">
        <v>43</v>
      </c>
      <c r="J61" s="44">
        <f t="shared" si="2"/>
        <v>28628.501745749905</v>
      </c>
      <c r="K61" s="44">
        <f t="shared" si="3"/>
        <v>27977.122983678095</v>
      </c>
      <c r="L61" s="44">
        <f t="shared" si="4"/>
        <v>652</v>
      </c>
      <c r="M61" s="28"/>
      <c r="N61" s="37">
        <f t="shared" si="0"/>
        <v>28724.488176999872</v>
      </c>
      <c r="O61" s="37">
        <f t="shared" si="1"/>
        <v>28724.488176999872</v>
      </c>
      <c r="P61" s="37">
        <f t="shared" si="5"/>
        <v>28057.909874726185</v>
      </c>
      <c r="Q61" s="44">
        <f t="shared" si="6"/>
        <v>666</v>
      </c>
      <c r="R61" s="42">
        <v>0</v>
      </c>
    </row>
    <row r="62" spans="2:18" s="1" customFormat="1" ht="13.5" customHeight="1">
      <c r="B62" s="87">
        <v>58</v>
      </c>
      <c r="C62" s="21" t="s">
        <v>25</v>
      </c>
      <c r="D62" s="154">
        <v>26506.644464669866</v>
      </c>
      <c r="E62" s="154">
        <v>28614.718658384329</v>
      </c>
      <c r="F62" s="27"/>
      <c r="G62" s="28"/>
      <c r="H62" s="87">
        <v>58</v>
      </c>
      <c r="I62" s="21" t="s">
        <v>25</v>
      </c>
      <c r="J62" s="44">
        <f t="shared" si="2"/>
        <v>28614.718658384329</v>
      </c>
      <c r="K62" s="44">
        <f t="shared" si="3"/>
        <v>27969.732716973496</v>
      </c>
      <c r="L62" s="44">
        <f t="shared" si="4"/>
        <v>645</v>
      </c>
      <c r="M62" s="28"/>
      <c r="N62" s="37">
        <f t="shared" si="0"/>
        <v>28724.488176999872</v>
      </c>
      <c r="O62" s="37">
        <f t="shared" si="1"/>
        <v>28724.488176999872</v>
      </c>
      <c r="P62" s="37">
        <f t="shared" si="5"/>
        <v>28057.909874726185</v>
      </c>
      <c r="Q62" s="44">
        <f t="shared" si="6"/>
        <v>666</v>
      </c>
      <c r="R62" s="42">
        <v>0</v>
      </c>
    </row>
    <row r="63" spans="2:18" s="1" customFormat="1" ht="13.5" customHeight="1">
      <c r="B63" s="87">
        <v>59</v>
      </c>
      <c r="C63" s="21" t="s">
        <v>20</v>
      </c>
      <c r="D63" s="154">
        <v>29961.597444126608</v>
      </c>
      <c r="E63" s="154">
        <v>28867.184549732665</v>
      </c>
      <c r="F63" s="27"/>
      <c r="G63" s="28"/>
      <c r="H63" s="87">
        <v>59</v>
      </c>
      <c r="I63" s="21" t="s">
        <v>20</v>
      </c>
      <c r="J63" s="44">
        <f t="shared" si="2"/>
        <v>28867.184549732665</v>
      </c>
      <c r="K63" s="44">
        <f t="shared" si="3"/>
        <v>28185.283470332597</v>
      </c>
      <c r="L63" s="44">
        <f t="shared" si="4"/>
        <v>682</v>
      </c>
      <c r="M63" s="28"/>
      <c r="N63" s="37">
        <f t="shared" si="0"/>
        <v>28724.488176999872</v>
      </c>
      <c r="O63" s="37">
        <f t="shared" si="1"/>
        <v>28724.488176999872</v>
      </c>
      <c r="P63" s="37">
        <f t="shared" si="5"/>
        <v>28057.909874726185</v>
      </c>
      <c r="Q63" s="44">
        <f t="shared" si="6"/>
        <v>666</v>
      </c>
      <c r="R63" s="42">
        <v>0</v>
      </c>
    </row>
    <row r="64" spans="2:18" s="1" customFormat="1" ht="13.5" customHeight="1">
      <c r="B64" s="87">
        <v>60</v>
      </c>
      <c r="C64" s="21" t="s">
        <v>44</v>
      </c>
      <c r="D64" s="154">
        <v>26647.104125227019</v>
      </c>
      <c r="E64" s="154">
        <v>28873.290021410881</v>
      </c>
      <c r="F64" s="27"/>
      <c r="G64" s="28"/>
      <c r="H64" s="87">
        <v>60</v>
      </c>
      <c r="I64" s="21" t="s">
        <v>44</v>
      </c>
      <c r="J64" s="44">
        <f t="shared" si="2"/>
        <v>28873.290021410881</v>
      </c>
      <c r="K64" s="44">
        <f t="shared" si="3"/>
        <v>28176.55142926492</v>
      </c>
      <c r="L64" s="44">
        <f t="shared" si="4"/>
        <v>696</v>
      </c>
      <c r="M64" s="28"/>
      <c r="N64" s="37">
        <f t="shared" si="0"/>
        <v>28724.488176999872</v>
      </c>
      <c r="O64" s="37">
        <f t="shared" si="1"/>
        <v>28724.488176999872</v>
      </c>
      <c r="P64" s="37">
        <f t="shared" si="5"/>
        <v>28057.909874726185</v>
      </c>
      <c r="Q64" s="44">
        <f t="shared" si="6"/>
        <v>666</v>
      </c>
      <c r="R64" s="42">
        <v>0</v>
      </c>
    </row>
    <row r="65" spans="2:18" s="1" customFormat="1" ht="13.5" customHeight="1">
      <c r="B65" s="87">
        <v>61</v>
      </c>
      <c r="C65" s="21" t="s">
        <v>16</v>
      </c>
      <c r="D65" s="154">
        <v>27309.269383697814</v>
      </c>
      <c r="E65" s="154">
        <v>28967.302595477235</v>
      </c>
      <c r="F65" s="27"/>
      <c r="G65" s="28"/>
      <c r="H65" s="87">
        <v>61</v>
      </c>
      <c r="I65" s="21" t="s">
        <v>16</v>
      </c>
      <c r="J65" s="44">
        <f t="shared" si="2"/>
        <v>28967.302595477235</v>
      </c>
      <c r="K65" s="44">
        <f t="shared" si="3"/>
        <v>28236.945200604179</v>
      </c>
      <c r="L65" s="44">
        <f t="shared" si="4"/>
        <v>730</v>
      </c>
      <c r="M65" s="28"/>
      <c r="N65" s="37">
        <f t="shared" si="0"/>
        <v>28724.488176999872</v>
      </c>
      <c r="O65" s="37">
        <f t="shared" si="1"/>
        <v>28724.488176999872</v>
      </c>
      <c r="P65" s="37">
        <f t="shared" si="5"/>
        <v>28057.909874726185</v>
      </c>
      <c r="Q65" s="44">
        <f t="shared" si="6"/>
        <v>666</v>
      </c>
      <c r="R65" s="42">
        <v>0</v>
      </c>
    </row>
    <row r="66" spans="2:18" s="1" customFormat="1" ht="13.5" customHeight="1">
      <c r="B66" s="87">
        <v>62</v>
      </c>
      <c r="C66" s="21" t="s">
        <v>17</v>
      </c>
      <c r="D66" s="154">
        <v>26458.541809159793</v>
      </c>
      <c r="E66" s="154">
        <v>28980.395590600481</v>
      </c>
      <c r="F66" s="27"/>
      <c r="G66" s="28"/>
      <c r="H66" s="87">
        <v>62</v>
      </c>
      <c r="I66" s="21" t="s">
        <v>17</v>
      </c>
      <c r="J66" s="44">
        <f t="shared" si="2"/>
        <v>28980.395590600481</v>
      </c>
      <c r="K66" s="44">
        <f t="shared" si="3"/>
        <v>28273.925707897124</v>
      </c>
      <c r="L66" s="44">
        <f t="shared" si="4"/>
        <v>706</v>
      </c>
      <c r="M66" s="28"/>
      <c r="N66" s="37">
        <f t="shared" si="0"/>
        <v>28724.488176999872</v>
      </c>
      <c r="O66" s="37">
        <f t="shared" si="1"/>
        <v>28724.488176999872</v>
      </c>
      <c r="P66" s="37">
        <f t="shared" si="5"/>
        <v>28057.909874726185</v>
      </c>
      <c r="Q66" s="44">
        <f t="shared" si="6"/>
        <v>666</v>
      </c>
      <c r="R66" s="42">
        <v>0</v>
      </c>
    </row>
    <row r="67" spans="2:18" s="1" customFormat="1" ht="13.5" customHeight="1">
      <c r="B67" s="87">
        <v>63</v>
      </c>
      <c r="C67" s="21" t="s">
        <v>26</v>
      </c>
      <c r="D67" s="154">
        <v>27476.188921229761</v>
      </c>
      <c r="E67" s="154">
        <v>28618.22859907577</v>
      </c>
      <c r="F67" s="27"/>
      <c r="G67" s="28"/>
      <c r="H67" s="87">
        <v>63</v>
      </c>
      <c r="I67" s="21" t="s">
        <v>26</v>
      </c>
      <c r="J67" s="44">
        <f t="shared" si="2"/>
        <v>28618.22859907577</v>
      </c>
      <c r="K67" s="44">
        <f t="shared" si="3"/>
        <v>27914.737020569992</v>
      </c>
      <c r="L67" s="44">
        <f t="shared" si="4"/>
        <v>703</v>
      </c>
      <c r="M67" s="28"/>
      <c r="N67" s="37">
        <f t="shared" si="0"/>
        <v>28724.488176999872</v>
      </c>
      <c r="O67" s="37">
        <f t="shared" si="1"/>
        <v>28724.488176999872</v>
      </c>
      <c r="P67" s="37">
        <f t="shared" si="5"/>
        <v>28057.909874726185</v>
      </c>
      <c r="Q67" s="44">
        <f t="shared" si="6"/>
        <v>666</v>
      </c>
      <c r="R67" s="42">
        <v>0</v>
      </c>
    </row>
    <row r="68" spans="2:18" s="1" customFormat="1" ht="13.5" customHeight="1">
      <c r="B68" s="87">
        <v>64</v>
      </c>
      <c r="C68" s="21" t="s">
        <v>45</v>
      </c>
      <c r="D68" s="154">
        <v>28585.825592582874</v>
      </c>
      <c r="E68" s="154">
        <v>28989.569874715035</v>
      </c>
      <c r="F68" s="27"/>
      <c r="G68" s="28"/>
      <c r="H68" s="87">
        <v>64</v>
      </c>
      <c r="I68" s="21" t="s">
        <v>45</v>
      </c>
      <c r="J68" s="44">
        <f t="shared" si="2"/>
        <v>28989.569874715035</v>
      </c>
      <c r="K68" s="44">
        <f t="shared" si="3"/>
        <v>28269.094238750822</v>
      </c>
      <c r="L68" s="44">
        <f t="shared" si="4"/>
        <v>721</v>
      </c>
      <c r="M68" s="28"/>
      <c r="N68" s="37">
        <f t="shared" si="0"/>
        <v>28724.488176999872</v>
      </c>
      <c r="O68" s="37">
        <f t="shared" si="1"/>
        <v>28724.488176999872</v>
      </c>
      <c r="P68" s="37">
        <f t="shared" si="5"/>
        <v>28057.909874726185</v>
      </c>
      <c r="Q68" s="44">
        <f t="shared" si="6"/>
        <v>666</v>
      </c>
      <c r="R68" s="42">
        <v>0</v>
      </c>
    </row>
    <row r="69" spans="2:18" s="1" customFormat="1" ht="13.5" customHeight="1">
      <c r="B69" s="87">
        <v>65</v>
      </c>
      <c r="C69" s="21" t="s">
        <v>10</v>
      </c>
      <c r="D69" s="154">
        <v>23780.401240951396</v>
      </c>
      <c r="E69" s="154">
        <v>28665.420298570149</v>
      </c>
      <c r="F69" s="27"/>
      <c r="G69" s="28"/>
      <c r="H69" s="87">
        <v>65</v>
      </c>
      <c r="I69" s="21" t="s">
        <v>10</v>
      </c>
      <c r="J69" s="44">
        <f t="shared" si="2"/>
        <v>28665.420298570149</v>
      </c>
      <c r="K69" s="44">
        <f t="shared" si="3"/>
        <v>27963.897391640705</v>
      </c>
      <c r="L69" s="44">
        <f t="shared" si="4"/>
        <v>701</v>
      </c>
      <c r="M69" s="28"/>
      <c r="N69" s="37">
        <f t="shared" ref="N69:N78" si="7">$D$79</f>
        <v>28724.488176999872</v>
      </c>
      <c r="O69" s="37">
        <f t="shared" ref="O69:O78" si="8">$E$79</f>
        <v>28724.488176999872</v>
      </c>
      <c r="P69" s="37">
        <f t="shared" si="5"/>
        <v>28057.909874726185</v>
      </c>
      <c r="Q69" s="44">
        <f t="shared" si="6"/>
        <v>666</v>
      </c>
      <c r="R69" s="42">
        <v>0</v>
      </c>
    </row>
    <row r="70" spans="2:18" s="1" customFormat="1" ht="13.5" customHeight="1">
      <c r="B70" s="87">
        <v>66</v>
      </c>
      <c r="C70" s="21" t="s">
        <v>5</v>
      </c>
      <c r="D70" s="154">
        <v>26880.056512288917</v>
      </c>
      <c r="E70" s="154">
        <v>28776.421791816083</v>
      </c>
      <c r="F70" s="27"/>
      <c r="G70" s="28"/>
      <c r="H70" s="87">
        <v>66</v>
      </c>
      <c r="I70" s="21" t="s">
        <v>5</v>
      </c>
      <c r="J70" s="44">
        <f t="shared" ref="J70:J78" si="9">E70</f>
        <v>28776.421791816083</v>
      </c>
      <c r="K70" s="44">
        <f t="shared" ref="K70:K78" si="10">K152</f>
        <v>28038.690959530159</v>
      </c>
      <c r="L70" s="44">
        <f t="shared" ref="L70:L78" si="11">ROUND(J70,0)-ROUND(K70,0)</f>
        <v>737</v>
      </c>
      <c r="M70" s="28"/>
      <c r="N70" s="37">
        <f t="shared" si="7"/>
        <v>28724.488176999872</v>
      </c>
      <c r="O70" s="37">
        <f t="shared" si="8"/>
        <v>28724.488176999872</v>
      </c>
      <c r="P70" s="37">
        <f t="shared" ref="P70:P78" si="12">$K$161</f>
        <v>28057.909874726185</v>
      </c>
      <c r="Q70" s="44">
        <f t="shared" ref="Q70:Q78" si="13">ROUND(O70,0)-ROUND(P70,0)</f>
        <v>666</v>
      </c>
      <c r="R70" s="42">
        <v>0</v>
      </c>
    </row>
    <row r="71" spans="2:18" s="1" customFormat="1" ht="13.5" customHeight="1">
      <c r="B71" s="87">
        <v>67</v>
      </c>
      <c r="C71" s="21" t="s">
        <v>6</v>
      </c>
      <c r="D71" s="154">
        <v>30315.45232466509</v>
      </c>
      <c r="E71" s="154">
        <v>28439.649929320254</v>
      </c>
      <c r="F71" s="27"/>
      <c r="G71" s="28"/>
      <c r="H71" s="87">
        <v>67</v>
      </c>
      <c r="I71" s="21" t="s">
        <v>6</v>
      </c>
      <c r="J71" s="44">
        <f t="shared" si="9"/>
        <v>28439.649929320254</v>
      </c>
      <c r="K71" s="44">
        <f t="shared" si="10"/>
        <v>27722.356537399013</v>
      </c>
      <c r="L71" s="44">
        <f t="shared" si="11"/>
        <v>718</v>
      </c>
      <c r="M71" s="28"/>
      <c r="N71" s="37">
        <f t="shared" si="7"/>
        <v>28724.488176999872</v>
      </c>
      <c r="O71" s="37">
        <f t="shared" si="8"/>
        <v>28724.488176999872</v>
      </c>
      <c r="P71" s="37">
        <f t="shared" si="12"/>
        <v>28057.909874726185</v>
      </c>
      <c r="Q71" s="44">
        <f t="shared" si="13"/>
        <v>666</v>
      </c>
      <c r="R71" s="42">
        <v>0</v>
      </c>
    </row>
    <row r="72" spans="2:18" s="1" customFormat="1" ht="13.5" customHeight="1">
      <c r="B72" s="87">
        <v>68</v>
      </c>
      <c r="C72" s="21" t="s">
        <v>46</v>
      </c>
      <c r="D72" s="154">
        <v>25160.375880012245</v>
      </c>
      <c r="E72" s="154">
        <v>28458.352343587725</v>
      </c>
      <c r="F72" s="27"/>
      <c r="G72" s="28"/>
      <c r="H72" s="87">
        <v>68</v>
      </c>
      <c r="I72" s="21" t="s">
        <v>46</v>
      </c>
      <c r="J72" s="44">
        <f t="shared" si="9"/>
        <v>28458.352343587725</v>
      </c>
      <c r="K72" s="44">
        <f t="shared" si="10"/>
        <v>27883.8705364294</v>
      </c>
      <c r="L72" s="44">
        <f t="shared" si="11"/>
        <v>574</v>
      </c>
      <c r="M72" s="28"/>
      <c r="N72" s="37">
        <f t="shared" si="7"/>
        <v>28724.488176999872</v>
      </c>
      <c r="O72" s="37">
        <f t="shared" si="8"/>
        <v>28724.488176999872</v>
      </c>
      <c r="P72" s="37">
        <f t="shared" si="12"/>
        <v>28057.909874726185</v>
      </c>
      <c r="Q72" s="44">
        <f t="shared" si="13"/>
        <v>666</v>
      </c>
      <c r="R72" s="42">
        <v>0</v>
      </c>
    </row>
    <row r="73" spans="2:18" s="1" customFormat="1" ht="13.5" customHeight="1">
      <c r="B73" s="87">
        <v>69</v>
      </c>
      <c r="C73" s="21" t="s">
        <v>47</v>
      </c>
      <c r="D73" s="154">
        <v>29879.994809897406</v>
      </c>
      <c r="E73" s="154">
        <v>28848.919253547498</v>
      </c>
      <c r="F73" s="27"/>
      <c r="G73" s="28"/>
      <c r="H73" s="87">
        <v>69</v>
      </c>
      <c r="I73" s="21" t="s">
        <v>47</v>
      </c>
      <c r="J73" s="44">
        <f t="shared" si="9"/>
        <v>28848.919253547498</v>
      </c>
      <c r="K73" s="44">
        <f t="shared" si="10"/>
        <v>28122.598677326914</v>
      </c>
      <c r="L73" s="44">
        <f t="shared" si="11"/>
        <v>726</v>
      </c>
      <c r="M73" s="28"/>
      <c r="N73" s="37">
        <f t="shared" si="7"/>
        <v>28724.488176999872</v>
      </c>
      <c r="O73" s="37">
        <f t="shared" si="8"/>
        <v>28724.488176999872</v>
      </c>
      <c r="P73" s="37">
        <f t="shared" si="12"/>
        <v>28057.909874726185</v>
      </c>
      <c r="Q73" s="44">
        <f t="shared" si="13"/>
        <v>666</v>
      </c>
      <c r="R73" s="42">
        <v>0</v>
      </c>
    </row>
    <row r="74" spans="2:18" s="1" customFormat="1" ht="13.5" customHeight="1">
      <c r="B74" s="87">
        <v>70</v>
      </c>
      <c r="C74" s="21" t="s">
        <v>48</v>
      </c>
      <c r="D74" s="154">
        <v>30149.965799256504</v>
      </c>
      <c r="E74" s="154">
        <v>28536.813468476063</v>
      </c>
      <c r="F74" s="27"/>
      <c r="G74" s="28"/>
      <c r="H74" s="87">
        <v>70</v>
      </c>
      <c r="I74" s="21" t="s">
        <v>48</v>
      </c>
      <c r="J74" s="44">
        <f t="shared" si="9"/>
        <v>28536.813468476063</v>
      </c>
      <c r="K74" s="44">
        <f t="shared" si="10"/>
        <v>27788.663614775363</v>
      </c>
      <c r="L74" s="44">
        <f t="shared" si="11"/>
        <v>748</v>
      </c>
      <c r="M74" s="28"/>
      <c r="N74" s="37">
        <f t="shared" si="7"/>
        <v>28724.488176999872</v>
      </c>
      <c r="O74" s="37">
        <f t="shared" si="8"/>
        <v>28724.488176999872</v>
      </c>
      <c r="P74" s="37">
        <f t="shared" si="12"/>
        <v>28057.909874726185</v>
      </c>
      <c r="Q74" s="44">
        <f t="shared" si="13"/>
        <v>666</v>
      </c>
      <c r="R74" s="42">
        <v>0</v>
      </c>
    </row>
    <row r="75" spans="2:18" s="1" customFormat="1" ht="13.5" customHeight="1">
      <c r="B75" s="87">
        <v>71</v>
      </c>
      <c r="C75" s="21" t="s">
        <v>49</v>
      </c>
      <c r="D75" s="154">
        <v>28574.380231971762</v>
      </c>
      <c r="E75" s="154">
        <v>28562.633131087496</v>
      </c>
      <c r="F75" s="27"/>
      <c r="G75" s="28"/>
      <c r="H75" s="87">
        <v>71</v>
      </c>
      <c r="I75" s="21" t="s">
        <v>49</v>
      </c>
      <c r="J75" s="44">
        <f t="shared" si="9"/>
        <v>28562.633131087496</v>
      </c>
      <c r="K75" s="44">
        <f t="shared" si="10"/>
        <v>27841.863433818227</v>
      </c>
      <c r="L75" s="44">
        <f t="shared" si="11"/>
        <v>721</v>
      </c>
      <c r="M75" s="28"/>
      <c r="N75" s="37">
        <f t="shared" si="7"/>
        <v>28724.488176999872</v>
      </c>
      <c r="O75" s="37">
        <f t="shared" si="8"/>
        <v>28724.488176999872</v>
      </c>
      <c r="P75" s="37">
        <f t="shared" si="12"/>
        <v>28057.909874726185</v>
      </c>
      <c r="Q75" s="44">
        <f t="shared" si="13"/>
        <v>666</v>
      </c>
      <c r="R75" s="42">
        <v>0</v>
      </c>
    </row>
    <row r="76" spans="2:18" s="1" customFormat="1" ht="13.5" customHeight="1">
      <c r="B76" s="87">
        <v>72</v>
      </c>
      <c r="C76" s="21" t="s">
        <v>27</v>
      </c>
      <c r="D76" s="154">
        <v>24872.233685033218</v>
      </c>
      <c r="E76" s="154">
        <v>28647.651532669246</v>
      </c>
      <c r="F76" s="27"/>
      <c r="G76" s="28"/>
      <c r="H76" s="87">
        <v>72</v>
      </c>
      <c r="I76" s="21" t="s">
        <v>27</v>
      </c>
      <c r="J76" s="44">
        <f t="shared" si="9"/>
        <v>28647.651532669246</v>
      </c>
      <c r="K76" s="44">
        <f t="shared" si="10"/>
        <v>27877.659743987442</v>
      </c>
      <c r="L76" s="44">
        <f t="shared" si="11"/>
        <v>770</v>
      </c>
      <c r="M76" s="28"/>
      <c r="N76" s="37">
        <f t="shared" si="7"/>
        <v>28724.488176999872</v>
      </c>
      <c r="O76" s="37">
        <f t="shared" si="8"/>
        <v>28724.488176999872</v>
      </c>
      <c r="P76" s="37">
        <f t="shared" si="12"/>
        <v>28057.909874726185</v>
      </c>
      <c r="Q76" s="44">
        <f t="shared" si="13"/>
        <v>666</v>
      </c>
      <c r="R76" s="42">
        <v>0</v>
      </c>
    </row>
    <row r="77" spans="2:18" s="1" customFormat="1" ht="13.5" customHeight="1">
      <c r="B77" s="87">
        <v>73</v>
      </c>
      <c r="C77" s="21" t="s">
        <v>28</v>
      </c>
      <c r="D77" s="154">
        <v>23878.40373395566</v>
      </c>
      <c r="E77" s="154">
        <v>28600.369090968874</v>
      </c>
      <c r="F77" s="27"/>
      <c r="G77" s="28"/>
      <c r="H77" s="87">
        <v>73</v>
      </c>
      <c r="I77" s="21" t="s">
        <v>28</v>
      </c>
      <c r="J77" s="44">
        <f t="shared" si="9"/>
        <v>28600.369090968874</v>
      </c>
      <c r="K77" s="44">
        <f t="shared" si="10"/>
        <v>27958.820993264315</v>
      </c>
      <c r="L77" s="44">
        <f t="shared" si="11"/>
        <v>641</v>
      </c>
      <c r="M77" s="28"/>
      <c r="N77" s="37">
        <f t="shared" si="7"/>
        <v>28724.488176999872</v>
      </c>
      <c r="O77" s="37">
        <f t="shared" si="8"/>
        <v>28724.488176999872</v>
      </c>
      <c r="P77" s="37">
        <f t="shared" si="12"/>
        <v>28057.909874726185</v>
      </c>
      <c r="Q77" s="44">
        <f t="shared" si="13"/>
        <v>666</v>
      </c>
      <c r="R77" s="42">
        <v>0</v>
      </c>
    </row>
    <row r="78" spans="2:18" s="1" customFormat="1" ht="13.5" customHeight="1" thickBot="1">
      <c r="B78" s="87">
        <v>74</v>
      </c>
      <c r="C78" s="21" t="s">
        <v>29</v>
      </c>
      <c r="D78" s="154">
        <v>23436.712328767124</v>
      </c>
      <c r="E78" s="154">
        <v>28619.092128520981</v>
      </c>
      <c r="F78" s="27"/>
      <c r="G78" s="28"/>
      <c r="H78" s="87">
        <v>74</v>
      </c>
      <c r="I78" s="21" t="s">
        <v>29</v>
      </c>
      <c r="J78" s="44">
        <f t="shared" si="9"/>
        <v>28619.092128520981</v>
      </c>
      <c r="K78" s="44">
        <f t="shared" si="10"/>
        <v>27894.223900917576</v>
      </c>
      <c r="L78" s="44">
        <f t="shared" si="11"/>
        <v>725</v>
      </c>
      <c r="M78" s="28"/>
      <c r="N78" s="37">
        <f t="shared" si="7"/>
        <v>28724.488176999872</v>
      </c>
      <c r="O78" s="37">
        <f t="shared" si="8"/>
        <v>28724.488176999872</v>
      </c>
      <c r="P78" s="37">
        <f t="shared" si="12"/>
        <v>28057.909874726185</v>
      </c>
      <c r="Q78" s="44">
        <f t="shared" si="13"/>
        <v>666</v>
      </c>
      <c r="R78" s="42">
        <v>9999</v>
      </c>
    </row>
    <row r="79" spans="2:18" s="1" customFormat="1" ht="13.5" customHeight="1" thickTop="1">
      <c r="B79" s="212" t="s">
        <v>0</v>
      </c>
      <c r="C79" s="213"/>
      <c r="D79" s="53">
        <f>生活習慣病疾病別の医療費!P6</f>
        <v>28724.488176999872</v>
      </c>
      <c r="E79" s="53">
        <f>生活習慣病疾病別の医療費!P6</f>
        <v>28724.488176999872</v>
      </c>
      <c r="F79" s="27"/>
      <c r="G79" s="28"/>
      <c r="H79" s="18"/>
      <c r="I79" s="2"/>
      <c r="J79" s="2"/>
      <c r="K79" s="59"/>
      <c r="L79" s="59"/>
      <c r="M79" s="28"/>
      <c r="Q79" s="59"/>
    </row>
    <row r="80" spans="2:18" ht="13.5" customHeight="1">
      <c r="B80" s="18"/>
      <c r="H80" s="18"/>
    </row>
    <row r="81" spans="2:11" ht="13.5" customHeight="1">
      <c r="B81" s="18"/>
      <c r="H81" s="18"/>
    </row>
    <row r="82" spans="2:11" ht="13.5" customHeight="1">
      <c r="B82" s="18"/>
    </row>
    <row r="84" spans="2:11">
      <c r="H84" s="1" t="s">
        <v>257</v>
      </c>
    </row>
    <row r="85" spans="2:11" ht="13.5" customHeight="1">
      <c r="H85" s="231"/>
      <c r="I85" s="232" t="s">
        <v>133</v>
      </c>
      <c r="J85" s="221" t="s">
        <v>138</v>
      </c>
      <c r="K85" s="221" t="s">
        <v>139</v>
      </c>
    </row>
    <row r="86" spans="2:11">
      <c r="H86" s="231"/>
      <c r="I86" s="203"/>
      <c r="J86" s="222"/>
      <c r="K86" s="222"/>
    </row>
    <row r="87" spans="2:11">
      <c r="H87" s="90">
        <v>1</v>
      </c>
      <c r="I87" s="20" t="s">
        <v>50</v>
      </c>
      <c r="J87" s="66">
        <v>27906.098524441681</v>
      </c>
      <c r="K87" s="66">
        <v>27850.727318661888</v>
      </c>
    </row>
    <row r="88" spans="2:11">
      <c r="H88" s="87">
        <v>2</v>
      </c>
      <c r="I88" s="20" t="s">
        <v>93</v>
      </c>
      <c r="J88" s="66">
        <v>26608.874548037191</v>
      </c>
      <c r="K88" s="66">
        <v>27675.385951749806</v>
      </c>
    </row>
    <row r="89" spans="2:11">
      <c r="H89" s="87">
        <v>3</v>
      </c>
      <c r="I89" s="20" t="s">
        <v>94</v>
      </c>
      <c r="J89" s="66">
        <v>28712.786308973173</v>
      </c>
      <c r="K89" s="66">
        <v>27699.240245192726</v>
      </c>
    </row>
    <row r="90" spans="2:11">
      <c r="H90" s="87">
        <v>4</v>
      </c>
      <c r="I90" s="20" t="s">
        <v>95</v>
      </c>
      <c r="J90" s="66">
        <v>28629.622964470764</v>
      </c>
      <c r="K90" s="66">
        <v>27924.186984693282</v>
      </c>
    </row>
    <row r="91" spans="2:11">
      <c r="H91" s="87">
        <v>5</v>
      </c>
      <c r="I91" s="20" t="s">
        <v>96</v>
      </c>
      <c r="J91" s="66">
        <v>25322.296095553549</v>
      </c>
      <c r="K91" s="66">
        <v>27775.401713831681</v>
      </c>
    </row>
    <row r="92" spans="2:11">
      <c r="H92" s="87">
        <v>6</v>
      </c>
      <c r="I92" s="20" t="s">
        <v>97</v>
      </c>
      <c r="J92" s="66">
        <v>27668.388391176693</v>
      </c>
      <c r="K92" s="66">
        <v>27986.972504425205</v>
      </c>
    </row>
    <row r="93" spans="2:11">
      <c r="H93" s="87">
        <v>7</v>
      </c>
      <c r="I93" s="20" t="s">
        <v>98</v>
      </c>
      <c r="J93" s="66">
        <v>28624.999082874772</v>
      </c>
      <c r="K93" s="66">
        <v>28029.023877885778</v>
      </c>
    </row>
    <row r="94" spans="2:11">
      <c r="H94" s="87">
        <v>8</v>
      </c>
      <c r="I94" s="20" t="s">
        <v>51</v>
      </c>
      <c r="J94" s="66">
        <v>24401.839706756487</v>
      </c>
      <c r="K94" s="66">
        <v>27492.79134197345</v>
      </c>
    </row>
    <row r="95" spans="2:11">
      <c r="H95" s="87">
        <v>9</v>
      </c>
      <c r="I95" s="20" t="s">
        <v>99</v>
      </c>
      <c r="J95" s="66">
        <v>25413.780174391923</v>
      </c>
      <c r="K95" s="66">
        <v>27726.111366286525</v>
      </c>
    </row>
    <row r="96" spans="2:11">
      <c r="H96" s="87">
        <v>10</v>
      </c>
      <c r="I96" s="20" t="s">
        <v>52</v>
      </c>
      <c r="J96" s="66">
        <v>30585.601870045397</v>
      </c>
      <c r="K96" s="66">
        <v>27995.795646072227</v>
      </c>
    </row>
    <row r="97" spans="8:11">
      <c r="H97" s="87">
        <v>11</v>
      </c>
      <c r="I97" s="20" t="s">
        <v>53</v>
      </c>
      <c r="J97" s="66">
        <v>28181.524703163599</v>
      </c>
      <c r="K97" s="66">
        <v>27956.87631802231</v>
      </c>
    </row>
    <row r="98" spans="8:11">
      <c r="H98" s="87">
        <v>12</v>
      </c>
      <c r="I98" s="20" t="s">
        <v>100</v>
      </c>
      <c r="J98" s="66">
        <v>25361.911887141534</v>
      </c>
      <c r="K98" s="66">
        <v>27653.559436847827</v>
      </c>
    </row>
    <row r="99" spans="8:11">
      <c r="H99" s="87">
        <v>13</v>
      </c>
      <c r="I99" s="20" t="s">
        <v>101</v>
      </c>
      <c r="J99" s="66">
        <v>27973.852045217234</v>
      </c>
      <c r="K99" s="66">
        <v>27861.24272790784</v>
      </c>
    </row>
    <row r="100" spans="8:11">
      <c r="H100" s="87">
        <v>14</v>
      </c>
      <c r="I100" s="20" t="s">
        <v>102</v>
      </c>
      <c r="J100" s="66">
        <v>26700.222372602097</v>
      </c>
      <c r="K100" s="66">
        <v>27645.270590622749</v>
      </c>
    </row>
    <row r="101" spans="8:11">
      <c r="H101" s="87">
        <v>15</v>
      </c>
      <c r="I101" s="20" t="s">
        <v>103</v>
      </c>
      <c r="J101" s="66">
        <v>27775.109246118936</v>
      </c>
      <c r="K101" s="66">
        <v>27901.893830661313</v>
      </c>
    </row>
    <row r="102" spans="8:11">
      <c r="H102" s="87">
        <v>16</v>
      </c>
      <c r="I102" s="20" t="s">
        <v>54</v>
      </c>
      <c r="J102" s="66">
        <v>23595.662173960493</v>
      </c>
      <c r="K102" s="66">
        <v>27461.620387524828</v>
      </c>
    </row>
    <row r="103" spans="8:11">
      <c r="H103" s="87">
        <v>17</v>
      </c>
      <c r="I103" s="20" t="s">
        <v>104</v>
      </c>
      <c r="J103" s="66">
        <v>24748.14344072761</v>
      </c>
      <c r="K103" s="66">
        <v>27607.2305856081</v>
      </c>
    </row>
    <row r="104" spans="8:11">
      <c r="H104" s="87">
        <v>18</v>
      </c>
      <c r="I104" s="20" t="s">
        <v>55</v>
      </c>
      <c r="J104" s="66">
        <v>25167.589602103719</v>
      </c>
      <c r="K104" s="66">
        <v>27640.362237465579</v>
      </c>
    </row>
    <row r="105" spans="8:11">
      <c r="H105" s="87">
        <v>19</v>
      </c>
      <c r="I105" s="20" t="s">
        <v>105</v>
      </c>
      <c r="J105" s="66">
        <v>26266.440670572105</v>
      </c>
      <c r="K105" s="66">
        <v>27833.873004571607</v>
      </c>
    </row>
    <row r="106" spans="8:11">
      <c r="H106" s="87">
        <v>20</v>
      </c>
      <c r="I106" s="20" t="s">
        <v>106</v>
      </c>
      <c r="J106" s="66">
        <v>27361.086779823094</v>
      </c>
      <c r="K106" s="66">
        <v>27848.594152108537</v>
      </c>
    </row>
    <row r="107" spans="8:11">
      <c r="H107" s="87">
        <v>21</v>
      </c>
      <c r="I107" s="20" t="s">
        <v>107</v>
      </c>
      <c r="J107" s="66">
        <v>29579.312496180875</v>
      </c>
      <c r="K107" s="66">
        <v>28055.929765216988</v>
      </c>
    </row>
    <row r="108" spans="8:11">
      <c r="H108" s="87">
        <v>22</v>
      </c>
      <c r="I108" s="20" t="s">
        <v>56</v>
      </c>
      <c r="J108" s="66">
        <v>27032.84876727423</v>
      </c>
      <c r="K108" s="66">
        <v>27940.850879944261</v>
      </c>
    </row>
    <row r="109" spans="8:11">
      <c r="H109" s="87">
        <v>23</v>
      </c>
      <c r="I109" s="20" t="s">
        <v>108</v>
      </c>
      <c r="J109" s="66">
        <v>27542.482392596317</v>
      </c>
      <c r="K109" s="66">
        <v>28136.761150559269</v>
      </c>
    </row>
    <row r="110" spans="8:11">
      <c r="H110" s="87">
        <v>24</v>
      </c>
      <c r="I110" s="20" t="s">
        <v>109</v>
      </c>
      <c r="J110" s="66">
        <v>25531.579318829317</v>
      </c>
      <c r="K110" s="66">
        <v>27762.846649972482</v>
      </c>
    </row>
    <row r="111" spans="8:11">
      <c r="H111" s="87">
        <v>25</v>
      </c>
      <c r="I111" s="20" t="s">
        <v>110</v>
      </c>
      <c r="J111" s="66">
        <v>23563.380591428038</v>
      </c>
      <c r="K111" s="66">
        <v>27591.708871713268</v>
      </c>
    </row>
    <row r="112" spans="8:11">
      <c r="H112" s="87">
        <v>26</v>
      </c>
      <c r="I112" s="20" t="s">
        <v>30</v>
      </c>
      <c r="J112" s="66">
        <v>26756.464280609085</v>
      </c>
      <c r="K112" s="66">
        <v>28084.979005175108</v>
      </c>
    </row>
    <row r="113" spans="8:11">
      <c r="H113" s="87">
        <v>27</v>
      </c>
      <c r="I113" s="20" t="s">
        <v>31</v>
      </c>
      <c r="J113" s="66">
        <v>25284.30944401825</v>
      </c>
      <c r="K113" s="66">
        <v>27769.549879629547</v>
      </c>
    </row>
    <row r="114" spans="8:11">
      <c r="H114" s="87">
        <v>28</v>
      </c>
      <c r="I114" s="20" t="s">
        <v>32</v>
      </c>
      <c r="J114" s="66">
        <v>25946.510615003808</v>
      </c>
      <c r="K114" s="66">
        <v>28235.732391528418</v>
      </c>
    </row>
    <row r="115" spans="8:11">
      <c r="H115" s="87">
        <v>29</v>
      </c>
      <c r="I115" s="20" t="s">
        <v>33</v>
      </c>
      <c r="J115" s="66">
        <v>25933.182813767529</v>
      </c>
      <c r="K115" s="66">
        <v>28047.131540624061</v>
      </c>
    </row>
    <row r="116" spans="8:11">
      <c r="H116" s="87">
        <v>30</v>
      </c>
      <c r="I116" s="20" t="s">
        <v>34</v>
      </c>
      <c r="J116" s="66">
        <v>26358.200796261037</v>
      </c>
      <c r="K116" s="66">
        <v>27922.889244228751</v>
      </c>
    </row>
    <row r="117" spans="8:11">
      <c r="H117" s="87">
        <v>31</v>
      </c>
      <c r="I117" s="20" t="s">
        <v>35</v>
      </c>
      <c r="J117" s="66">
        <v>26608.819086242951</v>
      </c>
      <c r="K117" s="66">
        <v>28251.127945557157</v>
      </c>
    </row>
    <row r="118" spans="8:11">
      <c r="H118" s="87">
        <v>32</v>
      </c>
      <c r="I118" s="20" t="s">
        <v>36</v>
      </c>
      <c r="J118" s="66">
        <v>24703.294790491382</v>
      </c>
      <c r="K118" s="66">
        <v>28089.622575273821</v>
      </c>
    </row>
    <row r="119" spans="8:11">
      <c r="H119" s="87">
        <v>33</v>
      </c>
      <c r="I119" s="20" t="s">
        <v>37</v>
      </c>
      <c r="J119" s="66">
        <v>30185.058504301785</v>
      </c>
      <c r="K119" s="66">
        <v>28097.165389353937</v>
      </c>
    </row>
    <row r="120" spans="8:11">
      <c r="H120" s="87">
        <v>34</v>
      </c>
      <c r="I120" s="20" t="s">
        <v>38</v>
      </c>
      <c r="J120" s="66">
        <v>24551.475633828883</v>
      </c>
      <c r="K120" s="66">
        <v>28092.302933975789</v>
      </c>
    </row>
    <row r="121" spans="8:11">
      <c r="H121" s="87">
        <v>35</v>
      </c>
      <c r="I121" s="20" t="s">
        <v>1</v>
      </c>
      <c r="J121" s="66">
        <v>26726.719123475956</v>
      </c>
      <c r="K121" s="66">
        <v>27912.872132467557</v>
      </c>
    </row>
    <row r="122" spans="8:11">
      <c r="H122" s="87">
        <v>36</v>
      </c>
      <c r="I122" s="20" t="s">
        <v>2</v>
      </c>
      <c r="J122" s="66">
        <v>26007.056007373671</v>
      </c>
      <c r="K122" s="66">
        <v>27804.59162129576</v>
      </c>
    </row>
    <row r="123" spans="8:11">
      <c r="H123" s="87">
        <v>37</v>
      </c>
      <c r="I123" s="20" t="s">
        <v>3</v>
      </c>
      <c r="J123" s="66">
        <v>26741.375340742296</v>
      </c>
      <c r="K123" s="66">
        <v>27900.837000434229</v>
      </c>
    </row>
    <row r="124" spans="8:11">
      <c r="H124" s="87">
        <v>38</v>
      </c>
      <c r="I124" s="21" t="s">
        <v>39</v>
      </c>
      <c r="J124" s="66">
        <v>25870.602743162999</v>
      </c>
      <c r="K124" s="66">
        <v>27985.287158153886</v>
      </c>
    </row>
    <row r="125" spans="8:11">
      <c r="H125" s="87">
        <v>39</v>
      </c>
      <c r="I125" s="21" t="s">
        <v>7</v>
      </c>
      <c r="J125" s="66">
        <v>28423.274484729955</v>
      </c>
      <c r="K125" s="66">
        <v>28091.489795263275</v>
      </c>
    </row>
    <row r="126" spans="8:11">
      <c r="H126" s="87">
        <v>40</v>
      </c>
      <c r="I126" s="21" t="s">
        <v>40</v>
      </c>
      <c r="J126" s="66">
        <v>27206.01763803681</v>
      </c>
      <c r="K126" s="66">
        <v>28143.385192729223</v>
      </c>
    </row>
    <row r="127" spans="8:11">
      <c r="H127" s="87">
        <v>41</v>
      </c>
      <c r="I127" s="21" t="s">
        <v>11</v>
      </c>
      <c r="J127" s="66">
        <v>27363.6156328297</v>
      </c>
      <c r="K127" s="66">
        <v>28143.465652863637</v>
      </c>
    </row>
    <row r="128" spans="8:11">
      <c r="H128" s="87">
        <v>42</v>
      </c>
      <c r="I128" s="21" t="s">
        <v>12</v>
      </c>
      <c r="J128" s="66">
        <v>26727.301618572481</v>
      </c>
      <c r="K128" s="66">
        <v>28155.640392092238</v>
      </c>
    </row>
    <row r="129" spans="8:11">
      <c r="H129" s="87">
        <v>43</v>
      </c>
      <c r="I129" s="21" t="s">
        <v>8</v>
      </c>
      <c r="J129" s="66">
        <v>28044.986965433065</v>
      </c>
      <c r="K129" s="66">
        <v>28085.919690435025</v>
      </c>
    </row>
    <row r="130" spans="8:11">
      <c r="H130" s="87">
        <v>44</v>
      </c>
      <c r="I130" s="21" t="s">
        <v>18</v>
      </c>
      <c r="J130" s="66">
        <v>27919.006366150086</v>
      </c>
      <c r="K130" s="66">
        <v>28168.945511766873</v>
      </c>
    </row>
    <row r="131" spans="8:11">
      <c r="H131" s="87">
        <v>45</v>
      </c>
      <c r="I131" s="21" t="s">
        <v>41</v>
      </c>
      <c r="J131" s="66">
        <v>28177.601324828262</v>
      </c>
      <c r="K131" s="66">
        <v>28175.946193732765</v>
      </c>
    </row>
    <row r="132" spans="8:11">
      <c r="H132" s="87">
        <v>46</v>
      </c>
      <c r="I132" s="21" t="s">
        <v>21</v>
      </c>
      <c r="J132" s="66">
        <v>24856.562411347517</v>
      </c>
      <c r="K132" s="66">
        <v>27987.008039611868</v>
      </c>
    </row>
    <row r="133" spans="8:11">
      <c r="H133" s="87">
        <v>47</v>
      </c>
      <c r="I133" s="21" t="s">
        <v>13</v>
      </c>
      <c r="J133" s="66">
        <v>27877.124259392644</v>
      </c>
      <c r="K133" s="66">
        <v>28292.082419389626</v>
      </c>
    </row>
    <row r="134" spans="8:11">
      <c r="H134" s="87">
        <v>48</v>
      </c>
      <c r="I134" s="21" t="s">
        <v>22</v>
      </c>
      <c r="J134" s="66">
        <v>25682.345366402631</v>
      </c>
      <c r="K134" s="66">
        <v>27990.546655328311</v>
      </c>
    </row>
    <row r="135" spans="8:11">
      <c r="H135" s="87">
        <v>49</v>
      </c>
      <c r="I135" s="21" t="s">
        <v>23</v>
      </c>
      <c r="J135" s="66">
        <v>25879.020347567897</v>
      </c>
      <c r="K135" s="66">
        <v>28244.550496601692</v>
      </c>
    </row>
    <row r="136" spans="8:11">
      <c r="H136" s="87">
        <v>50</v>
      </c>
      <c r="I136" s="21" t="s">
        <v>14</v>
      </c>
      <c r="J136" s="66">
        <v>30018.857293211502</v>
      </c>
      <c r="K136" s="66">
        <v>28336.40372039071</v>
      </c>
    </row>
    <row r="137" spans="8:11">
      <c r="H137" s="87">
        <v>51</v>
      </c>
      <c r="I137" s="21" t="s">
        <v>42</v>
      </c>
      <c r="J137" s="66">
        <v>25696.648243314106</v>
      </c>
      <c r="K137" s="66">
        <v>28079.710883340398</v>
      </c>
    </row>
    <row r="138" spans="8:11">
      <c r="H138" s="87">
        <v>52</v>
      </c>
      <c r="I138" s="21" t="s">
        <v>4</v>
      </c>
      <c r="J138" s="66">
        <v>25598.129495460893</v>
      </c>
      <c r="K138" s="66">
        <v>27898.181524296218</v>
      </c>
    </row>
    <row r="139" spans="8:11">
      <c r="H139" s="87">
        <v>53</v>
      </c>
      <c r="I139" s="21" t="s">
        <v>19</v>
      </c>
      <c r="J139" s="66">
        <v>26641.336095044553</v>
      </c>
      <c r="K139" s="66">
        <v>28155.872743264732</v>
      </c>
    </row>
    <row r="140" spans="8:11">
      <c r="H140" s="87">
        <v>54</v>
      </c>
      <c r="I140" s="21" t="s">
        <v>24</v>
      </c>
      <c r="J140" s="66">
        <v>26835.330225549747</v>
      </c>
      <c r="K140" s="66">
        <v>28083.363814406319</v>
      </c>
    </row>
    <row r="141" spans="8:11">
      <c r="H141" s="87">
        <v>55</v>
      </c>
      <c r="I141" s="21" t="s">
        <v>15</v>
      </c>
      <c r="J141" s="66">
        <v>28236.04627986348</v>
      </c>
      <c r="K141" s="66">
        <v>28387.337488461344</v>
      </c>
    </row>
    <row r="142" spans="8:11">
      <c r="H142" s="87">
        <v>56</v>
      </c>
      <c r="I142" s="21" t="s">
        <v>9</v>
      </c>
      <c r="J142" s="66">
        <v>28979.059415698699</v>
      </c>
      <c r="K142" s="66">
        <v>28281.218500682859</v>
      </c>
    </row>
    <row r="143" spans="8:11">
      <c r="H143" s="87">
        <v>57</v>
      </c>
      <c r="I143" s="21" t="s">
        <v>43</v>
      </c>
      <c r="J143" s="66">
        <v>24662.672296622026</v>
      </c>
      <c r="K143" s="66">
        <v>27977.122983678095</v>
      </c>
    </row>
    <row r="144" spans="8:11">
      <c r="H144" s="87">
        <v>58</v>
      </c>
      <c r="I144" s="21" t="s">
        <v>25</v>
      </c>
      <c r="J144" s="66">
        <v>26705.382137378558</v>
      </c>
      <c r="K144" s="66">
        <v>27969.732716973496</v>
      </c>
    </row>
    <row r="145" spans="8:11">
      <c r="H145" s="87">
        <v>59</v>
      </c>
      <c r="I145" s="21" t="s">
        <v>20</v>
      </c>
      <c r="J145" s="66">
        <v>28876.072822733036</v>
      </c>
      <c r="K145" s="66">
        <v>28185.283470332597</v>
      </c>
    </row>
    <row r="146" spans="8:11">
      <c r="H146" s="87">
        <v>60</v>
      </c>
      <c r="I146" s="21" t="s">
        <v>44</v>
      </c>
      <c r="J146" s="66">
        <v>25395.425964033282</v>
      </c>
      <c r="K146" s="66">
        <v>28176.55142926492</v>
      </c>
    </row>
    <row r="147" spans="8:11">
      <c r="H147" s="87">
        <v>61</v>
      </c>
      <c r="I147" s="21" t="s">
        <v>16</v>
      </c>
      <c r="J147" s="66">
        <v>27561.080413849621</v>
      </c>
      <c r="K147" s="66">
        <v>28236.945200604179</v>
      </c>
    </row>
    <row r="148" spans="8:11">
      <c r="H148" s="87">
        <v>62</v>
      </c>
      <c r="I148" s="21" t="s">
        <v>17</v>
      </c>
      <c r="J148" s="66">
        <v>25482.35957240039</v>
      </c>
      <c r="K148" s="66">
        <v>28273.925707897124</v>
      </c>
    </row>
    <row r="149" spans="8:11">
      <c r="H149" s="87">
        <v>63</v>
      </c>
      <c r="I149" s="21" t="s">
        <v>26</v>
      </c>
      <c r="J149" s="66">
        <v>25727.780538694991</v>
      </c>
      <c r="K149" s="66">
        <v>27914.737020569992</v>
      </c>
    </row>
    <row r="150" spans="8:11">
      <c r="H150" s="87">
        <v>64</v>
      </c>
      <c r="I150" s="21" t="s">
        <v>45</v>
      </c>
      <c r="J150" s="66">
        <v>28528.660036496349</v>
      </c>
      <c r="K150" s="66">
        <v>28269.094238750822</v>
      </c>
    </row>
    <row r="151" spans="8:11">
      <c r="H151" s="87">
        <v>65</v>
      </c>
      <c r="I151" s="21" t="s">
        <v>10</v>
      </c>
      <c r="J151" s="66">
        <v>23263.466775599129</v>
      </c>
      <c r="K151" s="66">
        <v>27963.897391640705</v>
      </c>
    </row>
    <row r="152" spans="8:11">
      <c r="H152" s="87">
        <v>66</v>
      </c>
      <c r="I152" s="21" t="s">
        <v>5</v>
      </c>
      <c r="J152" s="66">
        <v>25548.763844797177</v>
      </c>
      <c r="K152" s="66">
        <v>28038.690959530159</v>
      </c>
    </row>
    <row r="153" spans="8:11">
      <c r="H153" s="87">
        <v>67</v>
      </c>
      <c r="I153" s="21" t="s">
        <v>6</v>
      </c>
      <c r="J153" s="66">
        <v>29751.497741273102</v>
      </c>
      <c r="K153" s="66">
        <v>27722.356537399013</v>
      </c>
    </row>
    <row r="154" spans="8:11">
      <c r="H154" s="87">
        <v>68</v>
      </c>
      <c r="I154" s="21" t="s">
        <v>46</v>
      </c>
      <c r="J154" s="66">
        <v>25729.290851735015</v>
      </c>
      <c r="K154" s="66">
        <v>27883.8705364294</v>
      </c>
    </row>
    <row r="155" spans="8:11">
      <c r="H155" s="87">
        <v>69</v>
      </c>
      <c r="I155" s="21" t="s">
        <v>47</v>
      </c>
      <c r="J155" s="66">
        <v>29537.05255102041</v>
      </c>
      <c r="K155" s="66">
        <v>28122.598677326914</v>
      </c>
    </row>
    <row r="156" spans="8:11">
      <c r="H156" s="87">
        <v>70</v>
      </c>
      <c r="I156" s="21" t="s">
        <v>48</v>
      </c>
      <c r="J156" s="66">
        <v>28905.9792147806</v>
      </c>
      <c r="K156" s="66">
        <v>27788.663614775363</v>
      </c>
    </row>
    <row r="157" spans="8:11">
      <c r="H157" s="87">
        <v>71</v>
      </c>
      <c r="I157" s="21" t="s">
        <v>49</v>
      </c>
      <c r="J157" s="66">
        <v>23791.943357363543</v>
      </c>
      <c r="K157" s="66">
        <v>27841.863433818227</v>
      </c>
    </row>
    <row r="158" spans="8:11">
      <c r="H158" s="87">
        <v>72</v>
      </c>
      <c r="I158" s="21" t="s">
        <v>27</v>
      </c>
      <c r="J158" s="66">
        <v>22693.22002422285</v>
      </c>
      <c r="K158" s="66">
        <v>27877.659743987442</v>
      </c>
    </row>
    <row r="159" spans="8:11">
      <c r="H159" s="87">
        <v>73</v>
      </c>
      <c r="I159" s="21" t="s">
        <v>28</v>
      </c>
      <c r="J159" s="66">
        <v>24408.530912364946</v>
      </c>
      <c r="K159" s="66">
        <v>27958.820993264315</v>
      </c>
    </row>
    <row r="160" spans="8:11">
      <c r="H160" s="87">
        <v>74</v>
      </c>
      <c r="I160" s="21" t="s">
        <v>29</v>
      </c>
      <c r="J160" s="44">
        <v>24202.152399481194</v>
      </c>
      <c r="K160" s="44">
        <v>27894.223900917576</v>
      </c>
    </row>
    <row r="161" spans="8:11">
      <c r="H161" s="202" t="s">
        <v>0</v>
      </c>
      <c r="I161" s="203"/>
      <c r="J161" s="73">
        <v>28057.909874726185</v>
      </c>
      <c r="K161" s="73">
        <v>28057.909874726185</v>
      </c>
    </row>
  </sheetData>
  <mergeCells count="15">
    <mergeCell ref="H85:H86"/>
    <mergeCell ref="I85:I86"/>
    <mergeCell ref="J85:J86"/>
    <mergeCell ref="K85:K86"/>
    <mergeCell ref="H161:I161"/>
    <mergeCell ref="O3:Q3"/>
    <mergeCell ref="N3:N4"/>
    <mergeCell ref="B79:C79"/>
    <mergeCell ref="B3:B4"/>
    <mergeCell ref="C3:C4"/>
    <mergeCell ref="D3:D4"/>
    <mergeCell ref="E3:E4"/>
    <mergeCell ref="H3:H4"/>
    <mergeCell ref="I3:I4"/>
    <mergeCell ref="J3:L3"/>
  </mergeCells>
  <phoneticPr fontId="3"/>
  <pageMargins left="0.39370078740157483" right="0.19685039370078741" top="0.59055118110236227" bottom="0.39370078740157483" header="0.31496062992125984" footer="0.19685039370078741"/>
  <pageSetup paperSize="8" scale="75" fitToHeight="0" orientation="landscape" r:id="rId1"/>
  <headerFooter>
    <oddHeader>&amp;R&amp;"ＭＳ 明朝,標準"&amp;12生活習慣病に係る医療費等の状況</oddHeader>
  </headerFooter>
  <ignoredErrors>
    <ignoredError sqref="J5:J78" emptyCellReferenc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J8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5" width="20.625" style="2" customWidth="1"/>
    <col min="6" max="6" width="12.375" style="2" customWidth="1"/>
    <col min="7" max="7" width="6.25" style="2" customWidth="1"/>
    <col min="8" max="10" width="20.625" style="2" customWidth="1"/>
    <col min="11" max="16384" width="9" style="2"/>
  </cols>
  <sheetData>
    <row r="1" spans="2:10" ht="16.5" customHeight="1">
      <c r="B1" s="2" t="s">
        <v>222</v>
      </c>
    </row>
    <row r="2" spans="2:10" ht="16.5" customHeight="1">
      <c r="B2" s="2" t="s">
        <v>204</v>
      </c>
    </row>
    <row r="3" spans="2:10" ht="16.5" customHeight="1">
      <c r="B3" s="2" t="s">
        <v>206</v>
      </c>
      <c r="J3" s="2" t="s">
        <v>132</v>
      </c>
    </row>
    <row r="79" spans="2:2" ht="16.5" customHeight="1">
      <c r="B79" s="2" t="s">
        <v>223</v>
      </c>
    </row>
    <row r="80" spans="2:2" ht="16.5" customHeight="1">
      <c r="B80" s="2" t="s">
        <v>201</v>
      </c>
    </row>
    <row r="81" spans="2:2" ht="16.5" customHeight="1">
      <c r="B81" s="2" t="s">
        <v>207</v>
      </c>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78" max="1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K85"/>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6" width="20.625" style="2" customWidth="1"/>
    <col min="7" max="10" width="20.625" style="1" customWidth="1"/>
    <col min="11" max="11" width="9" style="1"/>
    <col min="12" max="16384" width="9" style="2"/>
  </cols>
  <sheetData>
    <row r="1" spans="2:10" ht="16.5" customHeight="1">
      <c r="B1" s="2" t="s">
        <v>280</v>
      </c>
    </row>
    <row r="2" spans="2:10" ht="16.5" customHeight="1">
      <c r="B2" s="2" t="s">
        <v>204</v>
      </c>
      <c r="H2" s="1" t="s">
        <v>92</v>
      </c>
      <c r="I2" s="22"/>
      <c r="J2" s="148"/>
    </row>
    <row r="3" spans="2:10" s="1" customFormat="1" ht="16.5" customHeight="1">
      <c r="B3" s="223"/>
      <c r="C3" s="225" t="s">
        <v>142</v>
      </c>
      <c r="D3" s="227" t="s">
        <v>281</v>
      </c>
      <c r="E3" s="227" t="s">
        <v>282</v>
      </c>
      <c r="F3" s="23"/>
      <c r="G3" s="24"/>
      <c r="H3" s="221" t="s">
        <v>284</v>
      </c>
      <c r="I3" s="257" t="s">
        <v>283</v>
      </c>
      <c r="J3" s="25"/>
    </row>
    <row r="4" spans="2:10" s="1" customFormat="1" ht="18" customHeight="1">
      <c r="B4" s="224"/>
      <c r="C4" s="226"/>
      <c r="D4" s="228"/>
      <c r="E4" s="228"/>
      <c r="F4" s="23"/>
      <c r="G4" s="24"/>
      <c r="H4" s="222"/>
      <c r="I4" s="262"/>
      <c r="J4" s="26"/>
    </row>
    <row r="5" spans="2:10" s="1" customFormat="1" ht="13.5" customHeight="1">
      <c r="B5" s="90">
        <v>1</v>
      </c>
      <c r="C5" s="20" t="s">
        <v>50</v>
      </c>
      <c r="D5" s="154">
        <v>41213.188863000476</v>
      </c>
      <c r="E5" s="154">
        <v>40093.906637557884</v>
      </c>
      <c r="F5" s="27"/>
      <c r="G5" s="28"/>
      <c r="H5" s="37">
        <f t="shared" ref="H5:H68" si="0">$D$79</f>
        <v>39511.944551795663</v>
      </c>
      <c r="I5" s="37">
        <f t="shared" ref="I5:I68" si="1">$E$79</f>
        <v>39511.944551795663</v>
      </c>
      <c r="J5" s="42">
        <v>0</v>
      </c>
    </row>
    <row r="6" spans="2:10" s="1" customFormat="1" ht="13.5" customHeight="1">
      <c r="B6" s="87">
        <v>2</v>
      </c>
      <c r="C6" s="20" t="s">
        <v>93</v>
      </c>
      <c r="D6" s="154">
        <v>36772.94025780863</v>
      </c>
      <c r="E6" s="154">
        <v>39482.263220759232</v>
      </c>
      <c r="F6" s="27"/>
      <c r="G6" s="28"/>
      <c r="H6" s="37">
        <f t="shared" si="0"/>
        <v>39511.944551795663</v>
      </c>
      <c r="I6" s="37">
        <f t="shared" si="1"/>
        <v>39511.944551795663</v>
      </c>
      <c r="J6" s="42">
        <v>0</v>
      </c>
    </row>
    <row r="7" spans="2:10" s="1" customFormat="1" ht="13.5" customHeight="1">
      <c r="B7" s="87">
        <v>3</v>
      </c>
      <c r="C7" s="20" t="s">
        <v>94</v>
      </c>
      <c r="D7" s="154">
        <v>37573.669289769896</v>
      </c>
      <c r="E7" s="154">
        <v>39766.201755456517</v>
      </c>
      <c r="F7" s="27"/>
      <c r="G7" s="28"/>
      <c r="H7" s="37">
        <f t="shared" si="0"/>
        <v>39511.944551795663</v>
      </c>
      <c r="I7" s="37">
        <f t="shared" si="1"/>
        <v>39511.944551795663</v>
      </c>
      <c r="J7" s="42">
        <v>0</v>
      </c>
    </row>
    <row r="8" spans="2:10" s="1" customFormat="1" ht="13.5" customHeight="1">
      <c r="B8" s="87">
        <v>4</v>
      </c>
      <c r="C8" s="20" t="s">
        <v>95</v>
      </c>
      <c r="D8" s="154">
        <v>36003.369192280203</v>
      </c>
      <c r="E8" s="154">
        <v>40504.757291042173</v>
      </c>
      <c r="F8" s="27"/>
      <c r="G8" s="28"/>
      <c r="H8" s="37">
        <f t="shared" si="0"/>
        <v>39511.944551795663</v>
      </c>
      <c r="I8" s="37">
        <f t="shared" si="1"/>
        <v>39511.944551795663</v>
      </c>
      <c r="J8" s="42">
        <v>0</v>
      </c>
    </row>
    <row r="9" spans="2:10" s="1" customFormat="1" ht="13.5" customHeight="1">
      <c r="B9" s="87">
        <v>5</v>
      </c>
      <c r="C9" s="20" t="s">
        <v>96</v>
      </c>
      <c r="D9" s="154">
        <v>37790.521208655038</v>
      </c>
      <c r="E9" s="154">
        <v>40321.617744845295</v>
      </c>
      <c r="F9" s="27"/>
      <c r="G9" s="28"/>
      <c r="H9" s="37">
        <f t="shared" si="0"/>
        <v>39511.944551795663</v>
      </c>
      <c r="I9" s="37">
        <f t="shared" si="1"/>
        <v>39511.944551795663</v>
      </c>
      <c r="J9" s="42">
        <v>0</v>
      </c>
    </row>
    <row r="10" spans="2:10" s="1" customFormat="1" ht="13.5" customHeight="1">
      <c r="B10" s="87">
        <v>6</v>
      </c>
      <c r="C10" s="20" t="s">
        <v>97</v>
      </c>
      <c r="D10" s="154">
        <v>45967.502275062383</v>
      </c>
      <c r="E10" s="154">
        <v>40140.6601287347</v>
      </c>
      <c r="F10" s="27"/>
      <c r="G10" s="28"/>
      <c r="H10" s="37">
        <f t="shared" si="0"/>
        <v>39511.944551795663</v>
      </c>
      <c r="I10" s="37">
        <f t="shared" si="1"/>
        <v>39511.944551795663</v>
      </c>
      <c r="J10" s="42">
        <v>0</v>
      </c>
    </row>
    <row r="11" spans="2:10" s="1" customFormat="1" ht="13.5" customHeight="1">
      <c r="B11" s="87">
        <v>7</v>
      </c>
      <c r="C11" s="20" t="s">
        <v>98</v>
      </c>
      <c r="D11" s="154">
        <v>49567.98755490483</v>
      </c>
      <c r="E11" s="154">
        <v>40952.835990264604</v>
      </c>
      <c r="F11" s="27"/>
      <c r="G11" s="28"/>
      <c r="H11" s="37">
        <f t="shared" si="0"/>
        <v>39511.944551795663</v>
      </c>
      <c r="I11" s="37">
        <f t="shared" si="1"/>
        <v>39511.944551795663</v>
      </c>
      <c r="J11" s="42">
        <v>0</v>
      </c>
    </row>
    <row r="12" spans="2:10" s="1" customFormat="1" ht="13.5" customHeight="1">
      <c r="B12" s="87">
        <v>8</v>
      </c>
      <c r="C12" s="20" t="s">
        <v>51</v>
      </c>
      <c r="D12" s="154">
        <v>31509.669792554701</v>
      </c>
      <c r="E12" s="154">
        <v>39534.448901440468</v>
      </c>
      <c r="F12" s="27"/>
      <c r="G12" s="28"/>
      <c r="H12" s="37">
        <f t="shared" si="0"/>
        <v>39511.944551795663</v>
      </c>
      <c r="I12" s="37">
        <f t="shared" si="1"/>
        <v>39511.944551795663</v>
      </c>
      <c r="J12" s="42">
        <v>0</v>
      </c>
    </row>
    <row r="13" spans="2:10" s="1" customFormat="1" ht="13.5" customHeight="1">
      <c r="B13" s="87">
        <v>9</v>
      </c>
      <c r="C13" s="20" t="s">
        <v>99</v>
      </c>
      <c r="D13" s="154">
        <v>40500.945660155674</v>
      </c>
      <c r="E13" s="154">
        <v>40098.766996605227</v>
      </c>
      <c r="F13" s="27"/>
      <c r="G13" s="28"/>
      <c r="H13" s="37">
        <f t="shared" si="0"/>
        <v>39511.944551795663</v>
      </c>
      <c r="I13" s="37">
        <f t="shared" si="1"/>
        <v>39511.944551795663</v>
      </c>
      <c r="J13" s="42">
        <v>0</v>
      </c>
    </row>
    <row r="14" spans="2:10" s="1" customFormat="1" ht="13.5" customHeight="1">
      <c r="B14" s="87">
        <v>10</v>
      </c>
      <c r="C14" s="20" t="s">
        <v>52</v>
      </c>
      <c r="D14" s="154">
        <v>40910.998495748856</v>
      </c>
      <c r="E14" s="154">
        <v>40022.2098167308</v>
      </c>
      <c r="F14" s="27"/>
      <c r="G14" s="28"/>
      <c r="H14" s="37">
        <f t="shared" si="0"/>
        <v>39511.944551795663</v>
      </c>
      <c r="I14" s="37">
        <f t="shared" si="1"/>
        <v>39511.944551795663</v>
      </c>
      <c r="J14" s="42">
        <v>0</v>
      </c>
    </row>
    <row r="15" spans="2:10" s="1" customFormat="1" ht="13.5" customHeight="1">
      <c r="B15" s="87">
        <v>11</v>
      </c>
      <c r="C15" s="20" t="s">
        <v>53</v>
      </c>
      <c r="D15" s="154">
        <v>39409.087576296064</v>
      </c>
      <c r="E15" s="154">
        <v>40135.44836818512</v>
      </c>
      <c r="F15" s="27"/>
      <c r="G15" s="28"/>
      <c r="H15" s="37">
        <f t="shared" si="0"/>
        <v>39511.944551795663</v>
      </c>
      <c r="I15" s="37">
        <f t="shared" si="1"/>
        <v>39511.944551795663</v>
      </c>
      <c r="J15" s="42">
        <v>0</v>
      </c>
    </row>
    <row r="16" spans="2:10" s="1" customFormat="1" ht="13.5" customHeight="1">
      <c r="B16" s="87">
        <v>12</v>
      </c>
      <c r="C16" s="20" t="s">
        <v>100</v>
      </c>
      <c r="D16" s="154">
        <v>35411.922289927032</v>
      </c>
      <c r="E16" s="154">
        <v>40385.731285525762</v>
      </c>
      <c r="F16" s="27"/>
      <c r="G16" s="28"/>
      <c r="H16" s="37">
        <f t="shared" si="0"/>
        <v>39511.944551795663</v>
      </c>
      <c r="I16" s="37">
        <f t="shared" si="1"/>
        <v>39511.944551795663</v>
      </c>
      <c r="J16" s="42">
        <v>0</v>
      </c>
    </row>
    <row r="17" spans="2:10" s="1" customFormat="1" ht="13.5" customHeight="1">
      <c r="B17" s="87">
        <v>13</v>
      </c>
      <c r="C17" s="20" t="s">
        <v>101</v>
      </c>
      <c r="D17" s="154">
        <v>42519.37543267951</v>
      </c>
      <c r="E17" s="154">
        <v>40436.797322897575</v>
      </c>
      <c r="F17" s="27"/>
      <c r="G17" s="28"/>
      <c r="H17" s="37">
        <f t="shared" si="0"/>
        <v>39511.944551795663</v>
      </c>
      <c r="I17" s="37">
        <f t="shared" si="1"/>
        <v>39511.944551795663</v>
      </c>
      <c r="J17" s="42">
        <v>0</v>
      </c>
    </row>
    <row r="18" spans="2:10" s="1" customFormat="1" ht="13.5" customHeight="1">
      <c r="B18" s="87">
        <v>14</v>
      </c>
      <c r="C18" s="20" t="s">
        <v>102</v>
      </c>
      <c r="D18" s="154">
        <v>44071.641850876185</v>
      </c>
      <c r="E18" s="154">
        <v>39861.102254719444</v>
      </c>
      <c r="F18" s="27"/>
      <c r="G18" s="28"/>
      <c r="H18" s="37">
        <f t="shared" si="0"/>
        <v>39511.944551795663</v>
      </c>
      <c r="I18" s="37">
        <f t="shared" si="1"/>
        <v>39511.944551795663</v>
      </c>
      <c r="J18" s="42">
        <v>0</v>
      </c>
    </row>
    <row r="19" spans="2:10" s="1" customFormat="1" ht="13.5" customHeight="1">
      <c r="B19" s="87">
        <v>15</v>
      </c>
      <c r="C19" s="20" t="s">
        <v>103</v>
      </c>
      <c r="D19" s="154">
        <v>40888.732507415807</v>
      </c>
      <c r="E19" s="154">
        <v>40332.445930754846</v>
      </c>
      <c r="F19" s="27"/>
      <c r="G19" s="28"/>
      <c r="H19" s="37">
        <f t="shared" si="0"/>
        <v>39511.944551795663</v>
      </c>
      <c r="I19" s="37">
        <f t="shared" si="1"/>
        <v>39511.944551795663</v>
      </c>
      <c r="J19" s="42">
        <v>0</v>
      </c>
    </row>
    <row r="20" spans="2:10" s="1" customFormat="1" ht="13.5" customHeight="1">
      <c r="B20" s="87">
        <v>16</v>
      </c>
      <c r="C20" s="20" t="s">
        <v>54</v>
      </c>
      <c r="D20" s="154">
        <v>32718.398327511379</v>
      </c>
      <c r="E20" s="154">
        <v>39445.244573053671</v>
      </c>
      <c r="F20" s="27"/>
      <c r="G20" s="28"/>
      <c r="H20" s="37">
        <f t="shared" si="0"/>
        <v>39511.944551795663</v>
      </c>
      <c r="I20" s="37">
        <f t="shared" si="1"/>
        <v>39511.944551795663</v>
      </c>
      <c r="J20" s="42">
        <v>0</v>
      </c>
    </row>
    <row r="21" spans="2:10" s="1" customFormat="1" ht="13.5" customHeight="1">
      <c r="B21" s="87">
        <v>17</v>
      </c>
      <c r="C21" s="20" t="s">
        <v>104</v>
      </c>
      <c r="D21" s="154">
        <v>34129.636975232082</v>
      </c>
      <c r="E21" s="154">
        <v>40171.450197612656</v>
      </c>
      <c r="F21" s="27"/>
      <c r="G21" s="28"/>
      <c r="H21" s="37">
        <f t="shared" si="0"/>
        <v>39511.944551795663</v>
      </c>
      <c r="I21" s="37">
        <f t="shared" si="1"/>
        <v>39511.944551795663</v>
      </c>
      <c r="J21" s="42">
        <v>0</v>
      </c>
    </row>
    <row r="22" spans="2:10" s="1" customFormat="1" ht="13.5" customHeight="1">
      <c r="B22" s="87">
        <v>18</v>
      </c>
      <c r="C22" s="20" t="s">
        <v>55</v>
      </c>
      <c r="D22" s="154">
        <v>44076.325254565345</v>
      </c>
      <c r="E22" s="154">
        <v>39559.912404258692</v>
      </c>
      <c r="F22" s="27"/>
      <c r="G22" s="28"/>
      <c r="H22" s="37">
        <f t="shared" si="0"/>
        <v>39511.944551795663</v>
      </c>
      <c r="I22" s="37">
        <f t="shared" si="1"/>
        <v>39511.944551795663</v>
      </c>
      <c r="J22" s="42">
        <v>0</v>
      </c>
    </row>
    <row r="23" spans="2:10" s="1" customFormat="1" ht="13.5" customHeight="1">
      <c r="B23" s="87">
        <v>19</v>
      </c>
      <c r="C23" s="20" t="s">
        <v>105</v>
      </c>
      <c r="D23" s="154">
        <v>41494.76848854962</v>
      </c>
      <c r="E23" s="154">
        <v>41093.371476074688</v>
      </c>
      <c r="F23" s="27"/>
      <c r="G23" s="28"/>
      <c r="H23" s="37">
        <f t="shared" si="0"/>
        <v>39511.944551795663</v>
      </c>
      <c r="I23" s="37">
        <f t="shared" si="1"/>
        <v>39511.944551795663</v>
      </c>
      <c r="J23" s="42">
        <v>0</v>
      </c>
    </row>
    <row r="24" spans="2:10" s="1" customFormat="1" ht="13.5" customHeight="1">
      <c r="B24" s="87">
        <v>20</v>
      </c>
      <c r="C24" s="20" t="s">
        <v>106</v>
      </c>
      <c r="D24" s="154">
        <v>42226.592998571927</v>
      </c>
      <c r="E24" s="154">
        <v>40008.667197275463</v>
      </c>
      <c r="F24" s="27"/>
      <c r="G24" s="28"/>
      <c r="H24" s="37">
        <f t="shared" si="0"/>
        <v>39511.944551795663</v>
      </c>
      <c r="I24" s="37">
        <f t="shared" si="1"/>
        <v>39511.944551795663</v>
      </c>
      <c r="J24" s="42">
        <v>0</v>
      </c>
    </row>
    <row r="25" spans="2:10" s="1" customFormat="1" ht="13.5" customHeight="1">
      <c r="B25" s="87">
        <v>21</v>
      </c>
      <c r="C25" s="20" t="s">
        <v>107</v>
      </c>
      <c r="D25" s="154">
        <v>39041.458471958176</v>
      </c>
      <c r="E25" s="154">
        <v>40682.53878132825</v>
      </c>
      <c r="F25" s="27"/>
      <c r="G25" s="28"/>
      <c r="H25" s="37">
        <f t="shared" si="0"/>
        <v>39511.944551795663</v>
      </c>
      <c r="I25" s="37">
        <f t="shared" si="1"/>
        <v>39511.944551795663</v>
      </c>
      <c r="J25" s="42">
        <v>0</v>
      </c>
    </row>
    <row r="26" spans="2:10" s="1" customFormat="1" ht="13.5" customHeight="1">
      <c r="B26" s="87">
        <v>22</v>
      </c>
      <c r="C26" s="20" t="s">
        <v>56</v>
      </c>
      <c r="D26" s="154">
        <v>37457.728207617954</v>
      </c>
      <c r="E26" s="154">
        <v>39823.603932901708</v>
      </c>
      <c r="F26" s="27"/>
      <c r="G26" s="28"/>
      <c r="H26" s="37">
        <f t="shared" si="0"/>
        <v>39511.944551795663</v>
      </c>
      <c r="I26" s="37">
        <f t="shared" si="1"/>
        <v>39511.944551795663</v>
      </c>
      <c r="J26" s="42">
        <v>0</v>
      </c>
    </row>
    <row r="27" spans="2:10" s="1" customFormat="1" ht="13.5" customHeight="1">
      <c r="B27" s="87">
        <v>23</v>
      </c>
      <c r="C27" s="20" t="s">
        <v>108</v>
      </c>
      <c r="D27" s="154">
        <v>43393.021467943137</v>
      </c>
      <c r="E27" s="154">
        <v>40633.060411931248</v>
      </c>
      <c r="F27" s="27"/>
      <c r="G27" s="28"/>
      <c r="H27" s="37">
        <f t="shared" si="0"/>
        <v>39511.944551795663</v>
      </c>
      <c r="I27" s="37">
        <f t="shared" si="1"/>
        <v>39511.944551795663</v>
      </c>
      <c r="J27" s="42">
        <v>0</v>
      </c>
    </row>
    <row r="28" spans="2:10" s="1" customFormat="1" ht="13.5" customHeight="1">
      <c r="B28" s="87">
        <v>24</v>
      </c>
      <c r="C28" s="20" t="s">
        <v>109</v>
      </c>
      <c r="D28" s="154">
        <v>37108.962339195823</v>
      </c>
      <c r="E28" s="154">
        <v>39936.030756846252</v>
      </c>
      <c r="F28" s="27"/>
      <c r="G28" s="28"/>
      <c r="H28" s="37">
        <f t="shared" si="0"/>
        <v>39511.944551795663</v>
      </c>
      <c r="I28" s="37">
        <f t="shared" si="1"/>
        <v>39511.944551795663</v>
      </c>
      <c r="J28" s="42">
        <v>0</v>
      </c>
    </row>
    <row r="29" spans="2:10" s="1" customFormat="1" ht="13.5" customHeight="1">
      <c r="B29" s="87">
        <v>25</v>
      </c>
      <c r="C29" s="20" t="s">
        <v>110</v>
      </c>
      <c r="D29" s="154">
        <v>30102.146473290693</v>
      </c>
      <c r="E29" s="154">
        <v>38732.378953208812</v>
      </c>
      <c r="F29" s="27"/>
      <c r="G29" s="28"/>
      <c r="H29" s="37">
        <f t="shared" si="0"/>
        <v>39511.944551795663</v>
      </c>
      <c r="I29" s="37">
        <f t="shared" si="1"/>
        <v>39511.944551795663</v>
      </c>
      <c r="J29" s="42">
        <v>0</v>
      </c>
    </row>
    <row r="30" spans="2:10" s="1" customFormat="1" ht="13.5" customHeight="1">
      <c r="B30" s="87">
        <v>26</v>
      </c>
      <c r="C30" s="20" t="s">
        <v>30</v>
      </c>
      <c r="D30" s="154">
        <v>38343.155243047346</v>
      </c>
      <c r="E30" s="154">
        <v>40243.498924584157</v>
      </c>
      <c r="F30" s="27"/>
      <c r="G30" s="28"/>
      <c r="H30" s="37">
        <f t="shared" si="0"/>
        <v>39511.944551795663</v>
      </c>
      <c r="I30" s="37">
        <f t="shared" si="1"/>
        <v>39511.944551795663</v>
      </c>
      <c r="J30" s="42">
        <v>0</v>
      </c>
    </row>
    <row r="31" spans="2:10" s="1" customFormat="1" ht="13.5" customHeight="1">
      <c r="B31" s="87">
        <v>27</v>
      </c>
      <c r="C31" s="20" t="s">
        <v>31</v>
      </c>
      <c r="D31" s="154">
        <v>37425.036452241715</v>
      </c>
      <c r="E31" s="154">
        <v>40461.380911438595</v>
      </c>
      <c r="F31" s="27"/>
      <c r="G31" s="28"/>
      <c r="H31" s="37">
        <f t="shared" si="0"/>
        <v>39511.944551795663</v>
      </c>
      <c r="I31" s="37">
        <f t="shared" si="1"/>
        <v>39511.944551795663</v>
      </c>
      <c r="J31" s="42">
        <v>0</v>
      </c>
    </row>
    <row r="32" spans="2:10" s="1" customFormat="1" ht="13.5" customHeight="1">
      <c r="B32" s="87">
        <v>28</v>
      </c>
      <c r="C32" s="20" t="s">
        <v>32</v>
      </c>
      <c r="D32" s="154">
        <v>39967.295584796659</v>
      </c>
      <c r="E32" s="154">
        <v>40725.635569228187</v>
      </c>
      <c r="F32" s="27"/>
      <c r="G32" s="28"/>
      <c r="H32" s="37">
        <f t="shared" si="0"/>
        <v>39511.944551795663</v>
      </c>
      <c r="I32" s="37">
        <f t="shared" si="1"/>
        <v>39511.944551795663</v>
      </c>
      <c r="J32" s="42">
        <v>0</v>
      </c>
    </row>
    <row r="33" spans="2:10" s="1" customFormat="1" ht="13.5" customHeight="1">
      <c r="B33" s="87">
        <v>29</v>
      </c>
      <c r="C33" s="20" t="s">
        <v>33</v>
      </c>
      <c r="D33" s="154">
        <v>36677.510038588443</v>
      </c>
      <c r="E33" s="154">
        <v>40306.581768117889</v>
      </c>
      <c r="F33" s="27"/>
      <c r="G33" s="28"/>
      <c r="H33" s="37">
        <f t="shared" si="0"/>
        <v>39511.944551795663</v>
      </c>
      <c r="I33" s="37">
        <f t="shared" si="1"/>
        <v>39511.944551795663</v>
      </c>
      <c r="J33" s="42">
        <v>0</v>
      </c>
    </row>
    <row r="34" spans="2:10" s="1" customFormat="1" ht="13.5" customHeight="1">
      <c r="B34" s="87">
        <v>30</v>
      </c>
      <c r="C34" s="20" t="s">
        <v>34</v>
      </c>
      <c r="D34" s="154">
        <v>32578.855675720992</v>
      </c>
      <c r="E34" s="154">
        <v>39842.391345678698</v>
      </c>
      <c r="F34" s="27"/>
      <c r="G34" s="28"/>
      <c r="H34" s="37">
        <f t="shared" si="0"/>
        <v>39511.944551795663</v>
      </c>
      <c r="I34" s="37">
        <f t="shared" si="1"/>
        <v>39511.944551795663</v>
      </c>
      <c r="J34" s="42">
        <v>0</v>
      </c>
    </row>
    <row r="35" spans="2:10" s="1" customFormat="1" ht="13.5" customHeight="1">
      <c r="B35" s="87">
        <v>31</v>
      </c>
      <c r="C35" s="20" t="s">
        <v>35</v>
      </c>
      <c r="D35" s="154">
        <v>33019.022587393505</v>
      </c>
      <c r="E35" s="154">
        <v>40566.766753888063</v>
      </c>
      <c r="F35" s="27"/>
      <c r="G35" s="28"/>
      <c r="H35" s="37">
        <f t="shared" si="0"/>
        <v>39511.944551795663</v>
      </c>
      <c r="I35" s="37">
        <f t="shared" si="1"/>
        <v>39511.944551795663</v>
      </c>
      <c r="J35" s="42">
        <v>0</v>
      </c>
    </row>
    <row r="36" spans="2:10" s="1" customFormat="1" ht="13.5" customHeight="1">
      <c r="B36" s="87">
        <v>32</v>
      </c>
      <c r="C36" s="20" t="s">
        <v>36</v>
      </c>
      <c r="D36" s="154">
        <v>45991.618229107771</v>
      </c>
      <c r="E36" s="154">
        <v>40109.732410884695</v>
      </c>
      <c r="F36" s="27"/>
      <c r="G36" s="28"/>
      <c r="H36" s="37">
        <f t="shared" si="0"/>
        <v>39511.944551795663</v>
      </c>
      <c r="I36" s="37">
        <f t="shared" si="1"/>
        <v>39511.944551795663</v>
      </c>
      <c r="J36" s="42">
        <v>0</v>
      </c>
    </row>
    <row r="37" spans="2:10" s="1" customFormat="1" ht="13.5" customHeight="1">
      <c r="B37" s="87">
        <v>33</v>
      </c>
      <c r="C37" s="20" t="s">
        <v>37</v>
      </c>
      <c r="D37" s="154">
        <v>33788.351725012682</v>
      </c>
      <c r="E37" s="154">
        <v>39564.809547703444</v>
      </c>
      <c r="F37" s="27"/>
      <c r="G37" s="28"/>
      <c r="H37" s="37">
        <f t="shared" si="0"/>
        <v>39511.944551795663</v>
      </c>
      <c r="I37" s="37">
        <f t="shared" si="1"/>
        <v>39511.944551795663</v>
      </c>
      <c r="J37" s="42">
        <v>0</v>
      </c>
    </row>
    <row r="38" spans="2:10" s="1" customFormat="1" ht="13.5" customHeight="1">
      <c r="B38" s="87">
        <v>34</v>
      </c>
      <c r="C38" s="20" t="s">
        <v>38</v>
      </c>
      <c r="D38" s="154">
        <v>33316.177763819098</v>
      </c>
      <c r="E38" s="154">
        <v>40740.162151396267</v>
      </c>
      <c r="F38" s="27"/>
      <c r="G38" s="28"/>
      <c r="H38" s="37">
        <f t="shared" si="0"/>
        <v>39511.944551795663</v>
      </c>
      <c r="I38" s="37">
        <f t="shared" si="1"/>
        <v>39511.944551795663</v>
      </c>
      <c r="J38" s="42">
        <v>0</v>
      </c>
    </row>
    <row r="39" spans="2:10" s="1" customFormat="1" ht="13.5" customHeight="1">
      <c r="B39" s="87">
        <v>35</v>
      </c>
      <c r="C39" s="20" t="s">
        <v>1</v>
      </c>
      <c r="D39" s="154">
        <v>34170.87282619824</v>
      </c>
      <c r="E39" s="154">
        <v>38275.733528269586</v>
      </c>
      <c r="F39" s="27"/>
      <c r="G39" s="28"/>
      <c r="H39" s="37">
        <f t="shared" si="0"/>
        <v>39511.944551795663</v>
      </c>
      <c r="I39" s="37">
        <f t="shared" si="1"/>
        <v>39511.944551795663</v>
      </c>
      <c r="J39" s="42">
        <v>0</v>
      </c>
    </row>
    <row r="40" spans="2:10" s="1" customFormat="1" ht="13.5" customHeight="1">
      <c r="B40" s="87">
        <v>36</v>
      </c>
      <c r="C40" s="20" t="s">
        <v>2</v>
      </c>
      <c r="D40" s="154">
        <v>38691.988425925927</v>
      </c>
      <c r="E40" s="154">
        <v>39360.452835127209</v>
      </c>
      <c r="F40" s="27"/>
      <c r="G40" s="28"/>
      <c r="H40" s="37">
        <f t="shared" si="0"/>
        <v>39511.944551795663</v>
      </c>
      <c r="I40" s="37">
        <f t="shared" si="1"/>
        <v>39511.944551795663</v>
      </c>
      <c r="J40" s="42">
        <v>0</v>
      </c>
    </row>
    <row r="41" spans="2:10" s="1" customFormat="1" ht="13.5" customHeight="1">
      <c r="B41" s="87">
        <v>37</v>
      </c>
      <c r="C41" s="20" t="s">
        <v>3</v>
      </c>
      <c r="D41" s="154">
        <v>36346.796240879594</v>
      </c>
      <c r="E41" s="154">
        <v>38364.163298532665</v>
      </c>
      <c r="F41" s="27"/>
      <c r="G41" s="28"/>
      <c r="H41" s="37">
        <f t="shared" si="0"/>
        <v>39511.944551795663</v>
      </c>
      <c r="I41" s="37">
        <f t="shared" si="1"/>
        <v>39511.944551795663</v>
      </c>
      <c r="J41" s="42">
        <v>0</v>
      </c>
    </row>
    <row r="42" spans="2:10" s="1" customFormat="1" ht="13.5" customHeight="1">
      <c r="B42" s="87">
        <v>38</v>
      </c>
      <c r="C42" s="21" t="s">
        <v>39</v>
      </c>
      <c r="D42" s="154">
        <v>34764.923287230624</v>
      </c>
      <c r="E42" s="154">
        <v>39157.3955349893</v>
      </c>
      <c r="F42" s="27"/>
      <c r="G42" s="28"/>
      <c r="H42" s="37">
        <f t="shared" si="0"/>
        <v>39511.944551795663</v>
      </c>
      <c r="I42" s="37">
        <f t="shared" si="1"/>
        <v>39511.944551795663</v>
      </c>
      <c r="J42" s="42">
        <v>0</v>
      </c>
    </row>
    <row r="43" spans="2:10" s="1" customFormat="1" ht="13.5" customHeight="1">
      <c r="B43" s="87">
        <v>39</v>
      </c>
      <c r="C43" s="21" t="s">
        <v>7</v>
      </c>
      <c r="D43" s="154">
        <v>32120.327436728261</v>
      </c>
      <c r="E43" s="154">
        <v>38668.166309071727</v>
      </c>
      <c r="F43" s="27"/>
      <c r="G43" s="28"/>
      <c r="H43" s="37">
        <f t="shared" si="0"/>
        <v>39511.944551795663</v>
      </c>
      <c r="I43" s="37">
        <f t="shared" si="1"/>
        <v>39511.944551795663</v>
      </c>
      <c r="J43" s="42">
        <v>0</v>
      </c>
    </row>
    <row r="44" spans="2:10" s="1" customFormat="1" ht="13.5" customHeight="1">
      <c r="B44" s="87">
        <v>40</v>
      </c>
      <c r="C44" s="21" t="s">
        <v>40</v>
      </c>
      <c r="D44" s="154">
        <v>40744.270262943886</v>
      </c>
      <c r="E44" s="154">
        <v>41128.310318170908</v>
      </c>
      <c r="F44" s="27"/>
      <c r="G44" s="28"/>
      <c r="H44" s="37">
        <f t="shared" si="0"/>
        <v>39511.944551795663</v>
      </c>
      <c r="I44" s="37">
        <f t="shared" si="1"/>
        <v>39511.944551795663</v>
      </c>
      <c r="J44" s="42">
        <v>0</v>
      </c>
    </row>
    <row r="45" spans="2:10" s="1" customFormat="1" ht="13.5" customHeight="1">
      <c r="B45" s="87">
        <v>41</v>
      </c>
      <c r="C45" s="21" t="s">
        <v>11</v>
      </c>
      <c r="D45" s="154">
        <v>39718.837224891075</v>
      </c>
      <c r="E45" s="154">
        <v>39006.873957626711</v>
      </c>
      <c r="F45" s="27"/>
      <c r="G45" s="28"/>
      <c r="H45" s="37">
        <f t="shared" si="0"/>
        <v>39511.944551795663</v>
      </c>
      <c r="I45" s="37">
        <f t="shared" si="1"/>
        <v>39511.944551795663</v>
      </c>
      <c r="J45" s="42">
        <v>0</v>
      </c>
    </row>
    <row r="46" spans="2:10" s="1" customFormat="1" ht="13.5" customHeight="1">
      <c r="B46" s="87">
        <v>42</v>
      </c>
      <c r="C46" s="21" t="s">
        <v>12</v>
      </c>
      <c r="D46" s="154">
        <v>39295.485445894177</v>
      </c>
      <c r="E46" s="154">
        <v>39425.054474699849</v>
      </c>
      <c r="F46" s="27"/>
      <c r="G46" s="28"/>
      <c r="H46" s="37">
        <f t="shared" si="0"/>
        <v>39511.944551795663</v>
      </c>
      <c r="I46" s="37">
        <f t="shared" si="1"/>
        <v>39511.944551795663</v>
      </c>
      <c r="J46" s="42">
        <v>0</v>
      </c>
    </row>
    <row r="47" spans="2:10" s="1" customFormat="1" ht="13.5" customHeight="1">
      <c r="B47" s="87">
        <v>43</v>
      </c>
      <c r="C47" s="21" t="s">
        <v>8</v>
      </c>
      <c r="D47" s="154">
        <v>32029.621626404743</v>
      </c>
      <c r="E47" s="154">
        <v>39353.715665169453</v>
      </c>
      <c r="F47" s="27"/>
      <c r="G47" s="28"/>
      <c r="H47" s="37">
        <f t="shared" si="0"/>
        <v>39511.944551795663</v>
      </c>
      <c r="I47" s="37">
        <f t="shared" si="1"/>
        <v>39511.944551795663</v>
      </c>
      <c r="J47" s="42">
        <v>0</v>
      </c>
    </row>
    <row r="48" spans="2:10" s="1" customFormat="1" ht="13.5" customHeight="1">
      <c r="B48" s="87">
        <v>44</v>
      </c>
      <c r="C48" s="21" t="s">
        <v>18</v>
      </c>
      <c r="D48" s="154">
        <v>39183.851456674864</v>
      </c>
      <c r="E48" s="154">
        <v>38678.772280508689</v>
      </c>
      <c r="F48" s="27"/>
      <c r="G48" s="28"/>
      <c r="H48" s="37">
        <f t="shared" si="0"/>
        <v>39511.944551795663</v>
      </c>
      <c r="I48" s="37">
        <f t="shared" si="1"/>
        <v>39511.944551795663</v>
      </c>
      <c r="J48" s="42">
        <v>0</v>
      </c>
    </row>
    <row r="49" spans="2:10" s="1" customFormat="1" ht="13.5" customHeight="1">
      <c r="B49" s="87">
        <v>45</v>
      </c>
      <c r="C49" s="21" t="s">
        <v>41</v>
      </c>
      <c r="D49" s="154">
        <v>40400.358017354098</v>
      </c>
      <c r="E49" s="154">
        <v>41781.720136680669</v>
      </c>
      <c r="F49" s="27"/>
      <c r="G49" s="28"/>
      <c r="H49" s="37">
        <f t="shared" si="0"/>
        <v>39511.944551795663</v>
      </c>
      <c r="I49" s="37">
        <f t="shared" si="1"/>
        <v>39511.944551795663</v>
      </c>
      <c r="J49" s="42">
        <v>0</v>
      </c>
    </row>
    <row r="50" spans="2:10" s="1" customFormat="1" ht="13.5" customHeight="1">
      <c r="B50" s="87">
        <v>46</v>
      </c>
      <c r="C50" s="21" t="s">
        <v>21</v>
      </c>
      <c r="D50" s="154">
        <v>36577.582208644904</v>
      </c>
      <c r="E50" s="154">
        <v>40087.734575774259</v>
      </c>
      <c r="F50" s="27"/>
      <c r="G50" s="28"/>
      <c r="H50" s="37">
        <f t="shared" si="0"/>
        <v>39511.944551795663</v>
      </c>
      <c r="I50" s="37">
        <f t="shared" si="1"/>
        <v>39511.944551795663</v>
      </c>
      <c r="J50" s="42">
        <v>0</v>
      </c>
    </row>
    <row r="51" spans="2:10" s="1" customFormat="1" ht="13.5" customHeight="1">
      <c r="B51" s="87">
        <v>47</v>
      </c>
      <c r="C51" s="21" t="s">
        <v>13</v>
      </c>
      <c r="D51" s="154">
        <v>40908.37007430759</v>
      </c>
      <c r="E51" s="154">
        <v>39168.782353802075</v>
      </c>
      <c r="F51" s="27"/>
      <c r="G51" s="28"/>
      <c r="H51" s="37">
        <f t="shared" si="0"/>
        <v>39511.944551795663</v>
      </c>
      <c r="I51" s="37">
        <f t="shared" si="1"/>
        <v>39511.944551795663</v>
      </c>
      <c r="J51" s="42">
        <v>0</v>
      </c>
    </row>
    <row r="52" spans="2:10" s="1" customFormat="1" ht="13.5" customHeight="1">
      <c r="B52" s="87">
        <v>48</v>
      </c>
      <c r="C52" s="21" t="s">
        <v>22</v>
      </c>
      <c r="D52" s="154">
        <v>33789.205308548939</v>
      </c>
      <c r="E52" s="154">
        <v>38719.480505622494</v>
      </c>
      <c r="F52" s="27"/>
      <c r="G52" s="28"/>
      <c r="H52" s="37">
        <f t="shared" si="0"/>
        <v>39511.944551795663</v>
      </c>
      <c r="I52" s="37">
        <f t="shared" si="1"/>
        <v>39511.944551795663</v>
      </c>
      <c r="J52" s="42">
        <v>0</v>
      </c>
    </row>
    <row r="53" spans="2:10" s="1" customFormat="1" ht="13.5" customHeight="1">
      <c r="B53" s="87">
        <v>49</v>
      </c>
      <c r="C53" s="21" t="s">
        <v>23</v>
      </c>
      <c r="D53" s="154">
        <v>37183.350377022791</v>
      </c>
      <c r="E53" s="154">
        <v>38861.464590503434</v>
      </c>
      <c r="F53" s="27"/>
      <c r="G53" s="28"/>
      <c r="H53" s="37">
        <f t="shared" si="0"/>
        <v>39511.944551795663</v>
      </c>
      <c r="I53" s="37">
        <f t="shared" si="1"/>
        <v>39511.944551795663</v>
      </c>
      <c r="J53" s="42">
        <v>0</v>
      </c>
    </row>
    <row r="54" spans="2:10" s="1" customFormat="1" ht="13.5" customHeight="1">
      <c r="B54" s="87">
        <v>50</v>
      </c>
      <c r="C54" s="21" t="s">
        <v>14</v>
      </c>
      <c r="D54" s="154">
        <v>44558.162408590208</v>
      </c>
      <c r="E54" s="154">
        <v>39243.685194561978</v>
      </c>
      <c r="F54" s="27"/>
      <c r="G54" s="28"/>
      <c r="H54" s="37">
        <f t="shared" si="0"/>
        <v>39511.944551795663</v>
      </c>
      <c r="I54" s="37">
        <f t="shared" si="1"/>
        <v>39511.944551795663</v>
      </c>
      <c r="J54" s="42">
        <v>0</v>
      </c>
    </row>
    <row r="55" spans="2:10" s="1" customFormat="1" ht="13.5" customHeight="1">
      <c r="B55" s="87">
        <v>51</v>
      </c>
      <c r="C55" s="21" t="s">
        <v>42</v>
      </c>
      <c r="D55" s="154">
        <v>38200.690781563128</v>
      </c>
      <c r="E55" s="154">
        <v>40086.133280964932</v>
      </c>
      <c r="F55" s="27"/>
      <c r="G55" s="28"/>
      <c r="H55" s="37">
        <f t="shared" si="0"/>
        <v>39511.944551795663</v>
      </c>
      <c r="I55" s="37">
        <f t="shared" si="1"/>
        <v>39511.944551795663</v>
      </c>
      <c r="J55" s="42">
        <v>0</v>
      </c>
    </row>
    <row r="56" spans="2:10" s="1" customFormat="1" ht="13.5" customHeight="1">
      <c r="B56" s="87">
        <v>52</v>
      </c>
      <c r="C56" s="21" t="s">
        <v>4</v>
      </c>
      <c r="D56" s="154">
        <v>29286.118011382659</v>
      </c>
      <c r="E56" s="154">
        <v>38087.395466291433</v>
      </c>
      <c r="F56" s="27"/>
      <c r="G56" s="28"/>
      <c r="H56" s="37">
        <f t="shared" si="0"/>
        <v>39511.944551795663</v>
      </c>
      <c r="I56" s="37">
        <f t="shared" si="1"/>
        <v>39511.944551795663</v>
      </c>
      <c r="J56" s="42">
        <v>0</v>
      </c>
    </row>
    <row r="57" spans="2:10" s="1" customFormat="1" ht="13.5" customHeight="1">
      <c r="B57" s="87">
        <v>53</v>
      </c>
      <c r="C57" s="21" t="s">
        <v>19</v>
      </c>
      <c r="D57" s="154">
        <v>34072.868086387236</v>
      </c>
      <c r="E57" s="154">
        <v>39618.953818527509</v>
      </c>
      <c r="F57" s="27"/>
      <c r="G57" s="28"/>
      <c r="H57" s="37">
        <f t="shared" si="0"/>
        <v>39511.944551795663</v>
      </c>
      <c r="I57" s="37">
        <f t="shared" si="1"/>
        <v>39511.944551795663</v>
      </c>
      <c r="J57" s="42">
        <v>0</v>
      </c>
    </row>
    <row r="58" spans="2:10" s="1" customFormat="1" ht="13.5" customHeight="1">
      <c r="B58" s="87">
        <v>54</v>
      </c>
      <c r="C58" s="21" t="s">
        <v>24</v>
      </c>
      <c r="D58" s="154">
        <v>33713.19408029964</v>
      </c>
      <c r="E58" s="154">
        <v>39528.65888835075</v>
      </c>
      <c r="F58" s="27"/>
      <c r="G58" s="28"/>
      <c r="H58" s="37">
        <f t="shared" si="0"/>
        <v>39511.944551795663</v>
      </c>
      <c r="I58" s="37">
        <f t="shared" si="1"/>
        <v>39511.944551795663</v>
      </c>
      <c r="J58" s="42">
        <v>0</v>
      </c>
    </row>
    <row r="59" spans="2:10" s="1" customFormat="1" ht="13.5" customHeight="1">
      <c r="B59" s="87">
        <v>55</v>
      </c>
      <c r="C59" s="21" t="s">
        <v>15</v>
      </c>
      <c r="D59" s="154">
        <v>48950.256847499557</v>
      </c>
      <c r="E59" s="154">
        <v>39836.30677438085</v>
      </c>
      <c r="F59" s="27"/>
      <c r="G59" s="28"/>
      <c r="H59" s="37">
        <f t="shared" si="0"/>
        <v>39511.944551795663</v>
      </c>
      <c r="I59" s="37">
        <f t="shared" si="1"/>
        <v>39511.944551795663</v>
      </c>
      <c r="J59" s="42">
        <v>0</v>
      </c>
    </row>
    <row r="60" spans="2:10" s="1" customFormat="1" ht="13.5" customHeight="1">
      <c r="B60" s="87">
        <v>56</v>
      </c>
      <c r="C60" s="21" t="s">
        <v>9</v>
      </c>
      <c r="D60" s="154">
        <v>41898.953160958437</v>
      </c>
      <c r="E60" s="154">
        <v>39017.722311187965</v>
      </c>
      <c r="F60" s="27"/>
      <c r="G60" s="28"/>
      <c r="H60" s="37">
        <f t="shared" si="0"/>
        <v>39511.944551795663</v>
      </c>
      <c r="I60" s="37">
        <f t="shared" si="1"/>
        <v>39511.944551795663</v>
      </c>
      <c r="J60" s="42">
        <v>0</v>
      </c>
    </row>
    <row r="61" spans="2:10" s="1" customFormat="1" ht="13.5" customHeight="1">
      <c r="B61" s="87">
        <v>57</v>
      </c>
      <c r="C61" s="21" t="s">
        <v>43</v>
      </c>
      <c r="D61" s="154">
        <v>29430.38097532768</v>
      </c>
      <c r="E61" s="154">
        <v>39706.008468547996</v>
      </c>
      <c r="F61" s="27"/>
      <c r="G61" s="28"/>
      <c r="H61" s="37">
        <f t="shared" si="0"/>
        <v>39511.944551795663</v>
      </c>
      <c r="I61" s="37">
        <f t="shared" si="1"/>
        <v>39511.944551795663</v>
      </c>
      <c r="J61" s="42">
        <v>0</v>
      </c>
    </row>
    <row r="62" spans="2:10" s="1" customFormat="1" ht="13.5" customHeight="1">
      <c r="B62" s="87">
        <v>58</v>
      </c>
      <c r="C62" s="21" t="s">
        <v>25</v>
      </c>
      <c r="D62" s="154">
        <v>35999.586463676984</v>
      </c>
      <c r="E62" s="154">
        <v>39019.230232591923</v>
      </c>
      <c r="F62" s="27"/>
      <c r="G62" s="28"/>
      <c r="H62" s="37">
        <f t="shared" si="0"/>
        <v>39511.944551795663</v>
      </c>
      <c r="I62" s="37">
        <f t="shared" si="1"/>
        <v>39511.944551795663</v>
      </c>
      <c r="J62" s="42">
        <v>0</v>
      </c>
    </row>
    <row r="63" spans="2:10" s="1" customFormat="1" ht="13.5" customHeight="1">
      <c r="B63" s="87">
        <v>59</v>
      </c>
      <c r="C63" s="21" t="s">
        <v>20</v>
      </c>
      <c r="D63" s="154">
        <v>39758.475906416432</v>
      </c>
      <c r="E63" s="154">
        <v>38697.279903103095</v>
      </c>
      <c r="F63" s="27"/>
      <c r="G63" s="28"/>
      <c r="H63" s="37">
        <f t="shared" si="0"/>
        <v>39511.944551795663</v>
      </c>
      <c r="I63" s="37">
        <f t="shared" si="1"/>
        <v>39511.944551795663</v>
      </c>
      <c r="J63" s="42">
        <v>0</v>
      </c>
    </row>
    <row r="64" spans="2:10" s="1" customFormat="1" ht="13.5" customHeight="1">
      <c r="B64" s="87">
        <v>60</v>
      </c>
      <c r="C64" s="21" t="s">
        <v>44</v>
      </c>
      <c r="D64" s="154">
        <v>44021.709504453858</v>
      </c>
      <c r="E64" s="154">
        <v>39966.291898239731</v>
      </c>
      <c r="F64" s="27"/>
      <c r="G64" s="28"/>
      <c r="H64" s="37">
        <f t="shared" si="0"/>
        <v>39511.944551795663</v>
      </c>
      <c r="I64" s="37">
        <f t="shared" si="1"/>
        <v>39511.944551795663</v>
      </c>
      <c r="J64" s="42">
        <v>0</v>
      </c>
    </row>
    <row r="65" spans="2:10" s="1" customFormat="1" ht="13.5" customHeight="1">
      <c r="B65" s="87">
        <v>61</v>
      </c>
      <c r="C65" s="21" t="s">
        <v>16</v>
      </c>
      <c r="D65" s="154">
        <v>41084.052982107358</v>
      </c>
      <c r="E65" s="154">
        <v>38264.264375486579</v>
      </c>
      <c r="F65" s="27"/>
      <c r="G65" s="28"/>
      <c r="H65" s="37">
        <f t="shared" si="0"/>
        <v>39511.944551795663</v>
      </c>
      <c r="I65" s="37">
        <f t="shared" si="1"/>
        <v>39511.944551795663</v>
      </c>
      <c r="J65" s="42">
        <v>0</v>
      </c>
    </row>
    <row r="66" spans="2:10" s="1" customFormat="1" ht="13.5" customHeight="1">
      <c r="B66" s="87">
        <v>62</v>
      </c>
      <c r="C66" s="21" t="s">
        <v>17</v>
      </c>
      <c r="D66" s="154">
        <v>38686.998792999395</v>
      </c>
      <c r="E66" s="154">
        <v>39211.991658549516</v>
      </c>
      <c r="F66" s="27"/>
      <c r="G66" s="28"/>
      <c r="H66" s="37">
        <f t="shared" si="0"/>
        <v>39511.944551795663</v>
      </c>
      <c r="I66" s="37">
        <f t="shared" si="1"/>
        <v>39511.944551795663</v>
      </c>
      <c r="J66" s="42">
        <v>0</v>
      </c>
    </row>
    <row r="67" spans="2:10" s="1" customFormat="1" ht="13.5" customHeight="1">
      <c r="B67" s="87">
        <v>63</v>
      </c>
      <c r="C67" s="21" t="s">
        <v>26</v>
      </c>
      <c r="D67" s="154">
        <v>37259.898944879023</v>
      </c>
      <c r="E67" s="154">
        <v>38383.617462782066</v>
      </c>
      <c r="F67" s="27"/>
      <c r="G67" s="28"/>
      <c r="H67" s="37">
        <f t="shared" si="0"/>
        <v>39511.944551795663</v>
      </c>
      <c r="I67" s="37">
        <f t="shared" si="1"/>
        <v>39511.944551795663</v>
      </c>
      <c r="J67" s="42">
        <v>0</v>
      </c>
    </row>
    <row r="68" spans="2:10" s="1" customFormat="1" ht="13.5" customHeight="1">
      <c r="B68" s="87">
        <v>64</v>
      </c>
      <c r="C68" s="21" t="s">
        <v>45</v>
      </c>
      <c r="D68" s="154">
        <v>45689.161987229949</v>
      </c>
      <c r="E68" s="154">
        <v>42155.501723056761</v>
      </c>
      <c r="F68" s="27"/>
      <c r="G68" s="28"/>
      <c r="H68" s="37">
        <f t="shared" si="0"/>
        <v>39511.944551795663</v>
      </c>
      <c r="I68" s="37">
        <f t="shared" si="1"/>
        <v>39511.944551795663</v>
      </c>
      <c r="J68" s="42">
        <v>0</v>
      </c>
    </row>
    <row r="69" spans="2:10" s="1" customFormat="1" ht="13.5" customHeight="1">
      <c r="B69" s="87">
        <v>65</v>
      </c>
      <c r="C69" s="21" t="s">
        <v>10</v>
      </c>
      <c r="D69" s="154">
        <v>35407.425715270598</v>
      </c>
      <c r="E69" s="154">
        <v>39122.340863458463</v>
      </c>
      <c r="F69" s="27"/>
      <c r="G69" s="28"/>
      <c r="H69" s="37">
        <f t="shared" ref="H69:H78" si="2">$D$79</f>
        <v>39511.944551795663</v>
      </c>
      <c r="I69" s="37">
        <f t="shared" ref="I69:I78" si="3">$E$79</f>
        <v>39511.944551795663</v>
      </c>
      <c r="J69" s="42">
        <v>0</v>
      </c>
    </row>
    <row r="70" spans="2:10" s="1" customFormat="1" ht="13.5" customHeight="1">
      <c r="B70" s="87">
        <v>66</v>
      </c>
      <c r="C70" s="21" t="s">
        <v>5</v>
      </c>
      <c r="D70" s="154">
        <v>29822.42517973583</v>
      </c>
      <c r="E70" s="154">
        <v>38488.791541653067</v>
      </c>
      <c r="F70" s="27"/>
      <c r="G70" s="28"/>
      <c r="H70" s="37">
        <f t="shared" si="2"/>
        <v>39511.944551795663</v>
      </c>
      <c r="I70" s="37">
        <f t="shared" si="3"/>
        <v>39511.944551795663</v>
      </c>
      <c r="J70" s="42">
        <v>0</v>
      </c>
    </row>
    <row r="71" spans="2:10" s="1" customFormat="1" ht="13.5" customHeight="1">
      <c r="B71" s="87">
        <v>67</v>
      </c>
      <c r="C71" s="21" t="s">
        <v>6</v>
      </c>
      <c r="D71" s="154">
        <v>51928.667060677697</v>
      </c>
      <c r="E71" s="154">
        <v>41859.357617472815</v>
      </c>
      <c r="F71" s="27"/>
      <c r="G71" s="28"/>
      <c r="H71" s="37">
        <f t="shared" si="2"/>
        <v>39511.944551795663</v>
      </c>
      <c r="I71" s="37">
        <f t="shared" si="3"/>
        <v>39511.944551795663</v>
      </c>
      <c r="J71" s="42">
        <v>0</v>
      </c>
    </row>
    <row r="72" spans="2:10" s="1" customFormat="1" ht="13.5" customHeight="1">
      <c r="B72" s="87">
        <v>68</v>
      </c>
      <c r="C72" s="21" t="s">
        <v>46</v>
      </c>
      <c r="D72" s="154">
        <v>37370.040710131616</v>
      </c>
      <c r="E72" s="154">
        <v>40468.634260220082</v>
      </c>
      <c r="F72" s="27"/>
      <c r="G72" s="28"/>
      <c r="H72" s="37">
        <f t="shared" si="2"/>
        <v>39511.944551795663</v>
      </c>
      <c r="I72" s="37">
        <f t="shared" si="3"/>
        <v>39511.944551795663</v>
      </c>
      <c r="J72" s="42">
        <v>0</v>
      </c>
    </row>
    <row r="73" spans="2:10" s="1" customFormat="1" ht="13.5" customHeight="1">
      <c r="B73" s="87">
        <v>69</v>
      </c>
      <c r="C73" s="21" t="s">
        <v>47</v>
      </c>
      <c r="D73" s="154">
        <v>32338.441038020519</v>
      </c>
      <c r="E73" s="154">
        <v>39775.125502768977</v>
      </c>
      <c r="F73" s="27"/>
      <c r="G73" s="28"/>
      <c r="H73" s="37">
        <f t="shared" si="2"/>
        <v>39511.944551795663</v>
      </c>
      <c r="I73" s="37">
        <f t="shared" si="3"/>
        <v>39511.944551795663</v>
      </c>
      <c r="J73" s="42">
        <v>0</v>
      </c>
    </row>
    <row r="74" spans="2:10" s="1" customFormat="1" ht="13.5" customHeight="1">
      <c r="B74" s="87">
        <v>70</v>
      </c>
      <c r="C74" s="21" t="s">
        <v>48</v>
      </c>
      <c r="D74" s="154">
        <v>22928.011895910782</v>
      </c>
      <c r="E74" s="154">
        <v>39657.316699741263</v>
      </c>
      <c r="F74" s="27"/>
      <c r="G74" s="28"/>
      <c r="H74" s="37">
        <f t="shared" si="2"/>
        <v>39511.944551795663</v>
      </c>
      <c r="I74" s="37">
        <f t="shared" si="3"/>
        <v>39511.944551795663</v>
      </c>
      <c r="J74" s="42">
        <v>0</v>
      </c>
    </row>
    <row r="75" spans="2:10" s="1" customFormat="1" ht="13.5" customHeight="1">
      <c r="B75" s="87">
        <v>71</v>
      </c>
      <c r="C75" s="21" t="s">
        <v>49</v>
      </c>
      <c r="D75" s="154">
        <v>36153.636157337365</v>
      </c>
      <c r="E75" s="154">
        <v>38620.781546107413</v>
      </c>
      <c r="F75" s="27"/>
      <c r="G75" s="28"/>
      <c r="H75" s="37">
        <f t="shared" si="2"/>
        <v>39511.944551795663</v>
      </c>
      <c r="I75" s="37">
        <f t="shared" si="3"/>
        <v>39511.944551795663</v>
      </c>
      <c r="J75" s="42">
        <v>0</v>
      </c>
    </row>
    <row r="76" spans="2:10" s="1" customFormat="1" ht="13.5" customHeight="1">
      <c r="B76" s="87">
        <v>72</v>
      </c>
      <c r="C76" s="21" t="s">
        <v>27</v>
      </c>
      <c r="D76" s="154">
        <v>18940.680343884331</v>
      </c>
      <c r="E76" s="154">
        <v>39134.291550066038</v>
      </c>
      <c r="F76" s="27"/>
      <c r="G76" s="28"/>
      <c r="H76" s="37">
        <f t="shared" si="2"/>
        <v>39511.944551795663</v>
      </c>
      <c r="I76" s="37">
        <f t="shared" si="3"/>
        <v>39511.944551795663</v>
      </c>
      <c r="J76" s="42">
        <v>0</v>
      </c>
    </row>
    <row r="77" spans="2:10" s="1" customFormat="1" ht="13.5" customHeight="1">
      <c r="B77" s="87">
        <v>73</v>
      </c>
      <c r="C77" s="21" t="s">
        <v>28</v>
      </c>
      <c r="D77" s="154">
        <v>36319.839264877482</v>
      </c>
      <c r="E77" s="154">
        <v>38297.309381522457</v>
      </c>
      <c r="F77" s="27"/>
      <c r="G77" s="28"/>
      <c r="H77" s="37">
        <f t="shared" si="2"/>
        <v>39511.944551795663</v>
      </c>
      <c r="I77" s="37">
        <f t="shared" si="3"/>
        <v>39511.944551795663</v>
      </c>
      <c r="J77" s="42">
        <v>0</v>
      </c>
    </row>
    <row r="78" spans="2:10" s="1" customFormat="1" ht="13.5" customHeight="1" thickBot="1">
      <c r="B78" s="87">
        <v>74</v>
      </c>
      <c r="C78" s="21" t="s">
        <v>29</v>
      </c>
      <c r="D78" s="154">
        <v>34015.63885429639</v>
      </c>
      <c r="E78" s="154">
        <v>38376.720850301368</v>
      </c>
      <c r="F78" s="27"/>
      <c r="G78" s="28"/>
      <c r="H78" s="37">
        <f t="shared" si="2"/>
        <v>39511.944551795663</v>
      </c>
      <c r="I78" s="37">
        <f t="shared" si="3"/>
        <v>39511.944551795663</v>
      </c>
      <c r="J78" s="42">
        <v>9999</v>
      </c>
    </row>
    <row r="79" spans="2:10" s="1" customFormat="1" ht="13.5" customHeight="1" thickTop="1">
      <c r="B79" s="212" t="s">
        <v>0</v>
      </c>
      <c r="C79" s="213"/>
      <c r="D79" s="155">
        <f>生活習慣病疾病別の医療費!P7</f>
        <v>39511.944551795663</v>
      </c>
      <c r="E79" s="155">
        <f>生活習慣病疾病別の医療費!P7</f>
        <v>39511.944551795663</v>
      </c>
      <c r="F79" s="27"/>
      <c r="G79" s="28"/>
    </row>
    <row r="80" spans="2:10" ht="13.5" customHeight="1">
      <c r="B80" s="18"/>
    </row>
    <row r="81" spans="2:2" ht="13.5" customHeight="1">
      <c r="B81" s="18"/>
    </row>
    <row r="82" spans="2:2" ht="13.5" customHeight="1">
      <c r="B82" s="18"/>
    </row>
    <row r="85" spans="2:2" ht="13.5" customHeight="1"/>
  </sheetData>
  <mergeCells count="7">
    <mergeCell ref="I3:I4"/>
    <mergeCell ref="H3:H4"/>
    <mergeCell ref="B79:C79"/>
    <mergeCell ref="B3:B4"/>
    <mergeCell ref="C3:C4"/>
    <mergeCell ref="D3:D4"/>
    <mergeCell ref="E3:E4"/>
  </mergeCells>
  <phoneticPr fontId="3"/>
  <pageMargins left="0.39370078740157483" right="0.19685039370078741" top="0.59055118110236227" bottom="0.39370078740157483" header="0.31496062992125984" footer="0.19685039370078741"/>
  <pageSetup paperSize="8" scale="75" fitToHeight="0" orientation="landscape" r:id="rId1"/>
  <headerFooter>
    <oddHeader>&amp;R&amp;"ＭＳ 明朝,標準"&amp;12生活習慣病に係る医療費等の状況</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J3"/>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5" width="20.625" style="2" customWidth="1"/>
    <col min="6" max="6" width="12.375" style="2" customWidth="1"/>
    <col min="7" max="7" width="6.25" style="2" customWidth="1"/>
    <col min="8" max="10" width="20.625" style="2" customWidth="1"/>
    <col min="11" max="16384" width="9" style="2"/>
  </cols>
  <sheetData>
    <row r="1" spans="2:10" ht="16.5" customHeight="1">
      <c r="B1" s="2" t="s">
        <v>280</v>
      </c>
    </row>
    <row r="2" spans="2:10" ht="16.5" customHeight="1">
      <c r="B2" s="2" t="s">
        <v>204</v>
      </c>
    </row>
    <row r="3" spans="2:10" ht="16.5" customHeight="1">
      <c r="B3" s="2" t="s">
        <v>206</v>
      </c>
      <c r="J3" s="2" t="s">
        <v>132</v>
      </c>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B1:S16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6" width="20.625" style="2" customWidth="1"/>
    <col min="7" max="7" width="20.625" style="1" customWidth="1"/>
    <col min="8" max="8" width="3.25" style="2" customWidth="1"/>
    <col min="9" max="9" width="19.125" style="2" customWidth="1"/>
    <col min="10" max="12" width="20.625" style="2" customWidth="1"/>
    <col min="13" max="13" width="11.75" style="1" customWidth="1"/>
    <col min="14" max="18" width="20.625" style="1" customWidth="1"/>
    <col min="19" max="19" width="9" style="1"/>
    <col min="20" max="16384" width="9" style="2"/>
  </cols>
  <sheetData>
    <row r="1" spans="2:18" ht="16.5" customHeight="1">
      <c r="B1" s="2" t="s">
        <v>224</v>
      </c>
    </row>
    <row r="2" spans="2:18" ht="16.5" customHeight="1">
      <c r="B2" s="2" t="s">
        <v>204</v>
      </c>
      <c r="H2" s="1" t="s">
        <v>92</v>
      </c>
      <c r="N2" s="2"/>
      <c r="O2" s="22"/>
      <c r="P2" s="2"/>
      <c r="Q2" s="2"/>
      <c r="R2" s="2"/>
    </row>
    <row r="3" spans="2:18" s="1" customFormat="1" ht="16.5" customHeight="1">
      <c r="B3" s="223"/>
      <c r="C3" s="225" t="s">
        <v>142</v>
      </c>
      <c r="D3" s="227" t="s">
        <v>143</v>
      </c>
      <c r="E3" s="227" t="s">
        <v>144</v>
      </c>
      <c r="F3" s="23"/>
      <c r="G3" s="24"/>
      <c r="H3" s="231"/>
      <c r="I3" s="229" t="s">
        <v>133</v>
      </c>
      <c r="J3" s="230" t="s">
        <v>182</v>
      </c>
      <c r="K3" s="230"/>
      <c r="L3" s="230"/>
      <c r="M3" s="24"/>
      <c r="N3" s="221" t="s">
        <v>145</v>
      </c>
      <c r="O3" s="257" t="s">
        <v>146</v>
      </c>
      <c r="P3" s="258"/>
      <c r="Q3" s="259"/>
      <c r="R3" s="25"/>
    </row>
    <row r="4" spans="2:18" s="1" customFormat="1" ht="18" customHeight="1">
      <c r="B4" s="224"/>
      <c r="C4" s="226"/>
      <c r="D4" s="228"/>
      <c r="E4" s="228"/>
      <c r="F4" s="23"/>
      <c r="G4" s="24"/>
      <c r="H4" s="231"/>
      <c r="I4" s="229"/>
      <c r="J4" s="63" t="s">
        <v>254</v>
      </c>
      <c r="K4" s="63" t="s">
        <v>245</v>
      </c>
      <c r="L4" s="88" t="s">
        <v>183</v>
      </c>
      <c r="M4" s="24"/>
      <c r="N4" s="222"/>
      <c r="O4" s="63" t="s">
        <v>253</v>
      </c>
      <c r="P4" s="63" t="s">
        <v>244</v>
      </c>
      <c r="Q4" s="63" t="s">
        <v>160</v>
      </c>
      <c r="R4" s="26"/>
    </row>
    <row r="5" spans="2:18" s="1" customFormat="1" ht="13.5" customHeight="1">
      <c r="B5" s="90">
        <v>1</v>
      </c>
      <c r="C5" s="20" t="s">
        <v>50</v>
      </c>
      <c r="D5" s="154">
        <v>25341.805192684518</v>
      </c>
      <c r="E5" s="154">
        <v>25557.427060212329</v>
      </c>
      <c r="F5" s="27"/>
      <c r="G5" s="28"/>
      <c r="H5" s="87">
        <v>1</v>
      </c>
      <c r="I5" s="20" t="s">
        <v>50</v>
      </c>
      <c r="J5" s="44">
        <f>E5</f>
        <v>25557.427060212329</v>
      </c>
      <c r="K5" s="44">
        <f>K87</f>
        <v>21514.838787119363</v>
      </c>
      <c r="L5" s="44">
        <f>ROUND(J5,0)-ROUND(K5,0)</f>
        <v>4042</v>
      </c>
      <c r="M5" s="28"/>
      <c r="N5" s="37">
        <f t="shared" ref="N5:N68" si="0">$D$79</f>
        <v>25397.895425887957</v>
      </c>
      <c r="O5" s="37">
        <f t="shared" ref="O5:O68" si="1">$E$79</f>
        <v>25397.895425887957</v>
      </c>
      <c r="P5" s="37">
        <f>$K$161</f>
        <v>21297.679118158645</v>
      </c>
      <c r="Q5" s="44">
        <f>ROUND(O5,0)-ROUND(P5,0)</f>
        <v>4100</v>
      </c>
      <c r="R5" s="42">
        <v>0</v>
      </c>
    </row>
    <row r="6" spans="2:18" s="1" customFormat="1" ht="13.5" customHeight="1">
      <c r="B6" s="87">
        <v>2</v>
      </c>
      <c r="C6" s="20" t="s">
        <v>93</v>
      </c>
      <c r="D6" s="154">
        <v>23578.733639067923</v>
      </c>
      <c r="E6" s="154">
        <v>25503.39990316522</v>
      </c>
      <c r="F6" s="27"/>
      <c r="G6" s="28"/>
      <c r="H6" s="87">
        <v>2</v>
      </c>
      <c r="I6" s="20" t="s">
        <v>93</v>
      </c>
      <c r="J6" s="44">
        <f t="shared" ref="J6:J69" si="2">E6</f>
        <v>25503.39990316522</v>
      </c>
      <c r="K6" s="44">
        <f t="shared" ref="K6:K69" si="3">K88</f>
        <v>21541.21488403299</v>
      </c>
      <c r="L6" s="44">
        <f t="shared" ref="L6:L69" si="4">ROUND(J6,0)-ROUND(K6,0)</f>
        <v>3962</v>
      </c>
      <c r="M6" s="28"/>
      <c r="N6" s="37">
        <f t="shared" si="0"/>
        <v>25397.895425887957</v>
      </c>
      <c r="O6" s="37">
        <f t="shared" si="1"/>
        <v>25397.895425887957</v>
      </c>
      <c r="P6" s="37">
        <f t="shared" ref="P6:P69" si="5">$K$161</f>
        <v>21297.679118158645</v>
      </c>
      <c r="Q6" s="44">
        <f t="shared" ref="Q6:Q69" si="6">ROUND(O6,0)-ROUND(P6,0)</f>
        <v>4100</v>
      </c>
      <c r="R6" s="42">
        <v>0</v>
      </c>
    </row>
    <row r="7" spans="2:18" s="1" customFormat="1" ht="13.5" customHeight="1">
      <c r="B7" s="87">
        <v>3</v>
      </c>
      <c r="C7" s="20" t="s">
        <v>94</v>
      </c>
      <c r="D7" s="154">
        <v>23184.810937344359</v>
      </c>
      <c r="E7" s="154">
        <v>25542.059553297338</v>
      </c>
      <c r="F7" s="27"/>
      <c r="G7" s="28"/>
      <c r="H7" s="87">
        <v>3</v>
      </c>
      <c r="I7" s="20" t="s">
        <v>94</v>
      </c>
      <c r="J7" s="44">
        <f t="shared" si="2"/>
        <v>25542.059553297338</v>
      </c>
      <c r="K7" s="44">
        <f t="shared" si="3"/>
        <v>21535.198940903589</v>
      </c>
      <c r="L7" s="44">
        <f t="shared" si="4"/>
        <v>4007</v>
      </c>
      <c r="M7" s="28"/>
      <c r="N7" s="37">
        <f t="shared" si="0"/>
        <v>25397.895425887957</v>
      </c>
      <c r="O7" s="37">
        <f t="shared" si="1"/>
        <v>25397.895425887957</v>
      </c>
      <c r="P7" s="37">
        <f t="shared" si="5"/>
        <v>21297.679118158645</v>
      </c>
      <c r="Q7" s="44">
        <f t="shared" si="6"/>
        <v>4100</v>
      </c>
      <c r="R7" s="42">
        <v>0</v>
      </c>
    </row>
    <row r="8" spans="2:18" s="1" customFormat="1" ht="13.5" customHeight="1">
      <c r="B8" s="87">
        <v>4</v>
      </c>
      <c r="C8" s="20" t="s">
        <v>95</v>
      </c>
      <c r="D8" s="154">
        <v>28087.595693352396</v>
      </c>
      <c r="E8" s="154">
        <v>25584.646183110348</v>
      </c>
      <c r="F8" s="27"/>
      <c r="G8" s="28"/>
      <c r="H8" s="87">
        <v>4</v>
      </c>
      <c r="I8" s="20" t="s">
        <v>95</v>
      </c>
      <c r="J8" s="44">
        <f t="shared" si="2"/>
        <v>25584.646183110348</v>
      </c>
      <c r="K8" s="44">
        <f t="shared" si="3"/>
        <v>21544.664144365284</v>
      </c>
      <c r="L8" s="44">
        <f t="shared" si="4"/>
        <v>4040</v>
      </c>
      <c r="M8" s="28"/>
      <c r="N8" s="37">
        <f t="shared" si="0"/>
        <v>25397.895425887957</v>
      </c>
      <c r="O8" s="37">
        <f t="shared" si="1"/>
        <v>25397.895425887957</v>
      </c>
      <c r="P8" s="37">
        <f t="shared" si="5"/>
        <v>21297.679118158645</v>
      </c>
      <c r="Q8" s="44">
        <f t="shared" si="6"/>
        <v>4100</v>
      </c>
      <c r="R8" s="42">
        <v>0</v>
      </c>
    </row>
    <row r="9" spans="2:18" s="1" customFormat="1" ht="13.5" customHeight="1">
      <c r="B9" s="87">
        <v>5</v>
      </c>
      <c r="C9" s="20" t="s">
        <v>96</v>
      </c>
      <c r="D9" s="154">
        <v>20188.282337241446</v>
      </c>
      <c r="E9" s="154">
        <v>25403.126253015347</v>
      </c>
      <c r="F9" s="27"/>
      <c r="G9" s="28"/>
      <c r="H9" s="87">
        <v>5</v>
      </c>
      <c r="I9" s="20" t="s">
        <v>96</v>
      </c>
      <c r="J9" s="44">
        <f t="shared" si="2"/>
        <v>25403.126253015347</v>
      </c>
      <c r="K9" s="44">
        <f t="shared" si="3"/>
        <v>21405.539789295592</v>
      </c>
      <c r="L9" s="44">
        <f t="shared" si="4"/>
        <v>3997</v>
      </c>
      <c r="M9" s="28"/>
      <c r="N9" s="37">
        <f t="shared" si="0"/>
        <v>25397.895425887957</v>
      </c>
      <c r="O9" s="37">
        <f t="shared" si="1"/>
        <v>25397.895425887957</v>
      </c>
      <c r="P9" s="37">
        <f t="shared" si="5"/>
        <v>21297.679118158645</v>
      </c>
      <c r="Q9" s="44">
        <f t="shared" si="6"/>
        <v>4100</v>
      </c>
      <c r="R9" s="42">
        <v>0</v>
      </c>
    </row>
    <row r="10" spans="2:18" s="1" customFormat="1" ht="13.5" customHeight="1">
      <c r="B10" s="87">
        <v>6</v>
      </c>
      <c r="C10" s="20" t="s">
        <v>97</v>
      </c>
      <c r="D10" s="154">
        <v>24326.532437986203</v>
      </c>
      <c r="E10" s="154">
        <v>25638.689188975415</v>
      </c>
      <c r="F10" s="27"/>
      <c r="G10" s="28"/>
      <c r="H10" s="87">
        <v>6</v>
      </c>
      <c r="I10" s="20" t="s">
        <v>97</v>
      </c>
      <c r="J10" s="44">
        <f t="shared" si="2"/>
        <v>25638.689188975415</v>
      </c>
      <c r="K10" s="44">
        <f t="shared" si="3"/>
        <v>21561.34500286607</v>
      </c>
      <c r="L10" s="44">
        <f t="shared" si="4"/>
        <v>4078</v>
      </c>
      <c r="M10" s="28"/>
      <c r="N10" s="37">
        <f t="shared" si="0"/>
        <v>25397.895425887957</v>
      </c>
      <c r="O10" s="37">
        <f t="shared" si="1"/>
        <v>25397.895425887957</v>
      </c>
      <c r="P10" s="37">
        <f t="shared" si="5"/>
        <v>21297.679118158645</v>
      </c>
      <c r="Q10" s="44">
        <f t="shared" si="6"/>
        <v>4100</v>
      </c>
      <c r="R10" s="42">
        <v>0</v>
      </c>
    </row>
    <row r="11" spans="2:18" s="1" customFormat="1" ht="13.5" customHeight="1">
      <c r="B11" s="87">
        <v>7</v>
      </c>
      <c r="C11" s="20" t="s">
        <v>98</v>
      </c>
      <c r="D11" s="154">
        <v>23886.493004717748</v>
      </c>
      <c r="E11" s="154">
        <v>25502.94603359883</v>
      </c>
      <c r="F11" s="27"/>
      <c r="G11" s="28"/>
      <c r="H11" s="87">
        <v>7</v>
      </c>
      <c r="I11" s="20" t="s">
        <v>98</v>
      </c>
      <c r="J11" s="44">
        <f t="shared" si="2"/>
        <v>25502.94603359883</v>
      </c>
      <c r="K11" s="44">
        <f t="shared" si="3"/>
        <v>21407.025277306904</v>
      </c>
      <c r="L11" s="44">
        <f t="shared" si="4"/>
        <v>4096</v>
      </c>
      <c r="M11" s="28"/>
      <c r="N11" s="37">
        <f t="shared" si="0"/>
        <v>25397.895425887957</v>
      </c>
      <c r="O11" s="37">
        <f t="shared" si="1"/>
        <v>25397.895425887957</v>
      </c>
      <c r="P11" s="37">
        <f t="shared" si="5"/>
        <v>21297.679118158645</v>
      </c>
      <c r="Q11" s="44">
        <f t="shared" si="6"/>
        <v>4100</v>
      </c>
      <c r="R11" s="42">
        <v>0</v>
      </c>
    </row>
    <row r="12" spans="2:18" s="1" customFormat="1" ht="13.5" customHeight="1">
      <c r="B12" s="87">
        <v>8</v>
      </c>
      <c r="C12" s="20" t="s">
        <v>51</v>
      </c>
      <c r="D12" s="154">
        <v>22127.707871554419</v>
      </c>
      <c r="E12" s="154">
        <v>25660.173270037321</v>
      </c>
      <c r="F12" s="27"/>
      <c r="G12" s="28"/>
      <c r="H12" s="87">
        <v>8</v>
      </c>
      <c r="I12" s="20" t="s">
        <v>51</v>
      </c>
      <c r="J12" s="44">
        <f t="shared" si="2"/>
        <v>25660.173270037321</v>
      </c>
      <c r="K12" s="44">
        <f t="shared" si="3"/>
        <v>21677.766461256193</v>
      </c>
      <c r="L12" s="44">
        <f t="shared" si="4"/>
        <v>3982</v>
      </c>
      <c r="M12" s="28"/>
      <c r="N12" s="37">
        <f t="shared" si="0"/>
        <v>25397.895425887957</v>
      </c>
      <c r="O12" s="37">
        <f t="shared" si="1"/>
        <v>25397.895425887957</v>
      </c>
      <c r="P12" s="37">
        <f t="shared" si="5"/>
        <v>21297.679118158645</v>
      </c>
      <c r="Q12" s="44">
        <f t="shared" si="6"/>
        <v>4100</v>
      </c>
      <c r="R12" s="42">
        <v>0</v>
      </c>
    </row>
    <row r="13" spans="2:18" s="1" customFormat="1" ht="13.5" customHeight="1">
      <c r="B13" s="87">
        <v>9</v>
      </c>
      <c r="C13" s="20" t="s">
        <v>99</v>
      </c>
      <c r="D13" s="154">
        <v>22650.991922455574</v>
      </c>
      <c r="E13" s="154">
        <v>25597.329769461008</v>
      </c>
      <c r="F13" s="27"/>
      <c r="G13" s="28"/>
      <c r="H13" s="87">
        <v>9</v>
      </c>
      <c r="I13" s="20" t="s">
        <v>99</v>
      </c>
      <c r="J13" s="44">
        <f t="shared" si="2"/>
        <v>25597.329769461008</v>
      </c>
      <c r="K13" s="44">
        <f t="shared" si="3"/>
        <v>21570.805184158788</v>
      </c>
      <c r="L13" s="44">
        <f t="shared" si="4"/>
        <v>4026</v>
      </c>
      <c r="M13" s="28"/>
      <c r="N13" s="37">
        <f t="shared" si="0"/>
        <v>25397.895425887957</v>
      </c>
      <c r="O13" s="37">
        <f t="shared" si="1"/>
        <v>25397.895425887957</v>
      </c>
      <c r="P13" s="37">
        <f t="shared" si="5"/>
        <v>21297.679118158645</v>
      </c>
      <c r="Q13" s="44">
        <f t="shared" si="6"/>
        <v>4100</v>
      </c>
      <c r="R13" s="42">
        <v>0</v>
      </c>
    </row>
    <row r="14" spans="2:18" s="1" customFormat="1" ht="13.5" customHeight="1">
      <c r="B14" s="87">
        <v>10</v>
      </c>
      <c r="C14" s="20" t="s">
        <v>52</v>
      </c>
      <c r="D14" s="154">
        <v>24571.368410725965</v>
      </c>
      <c r="E14" s="154">
        <v>25476.723147362001</v>
      </c>
      <c r="F14" s="27"/>
      <c r="G14" s="28"/>
      <c r="H14" s="87">
        <v>10</v>
      </c>
      <c r="I14" s="20" t="s">
        <v>52</v>
      </c>
      <c r="J14" s="44">
        <f t="shared" si="2"/>
        <v>25476.723147362001</v>
      </c>
      <c r="K14" s="44">
        <f t="shared" si="3"/>
        <v>21397.58448881462</v>
      </c>
      <c r="L14" s="44">
        <f t="shared" si="4"/>
        <v>4079</v>
      </c>
      <c r="M14" s="28"/>
      <c r="N14" s="37">
        <f t="shared" si="0"/>
        <v>25397.895425887957</v>
      </c>
      <c r="O14" s="37">
        <f t="shared" si="1"/>
        <v>25397.895425887957</v>
      </c>
      <c r="P14" s="37">
        <f t="shared" si="5"/>
        <v>21297.679118158645</v>
      </c>
      <c r="Q14" s="44">
        <f t="shared" si="6"/>
        <v>4100</v>
      </c>
      <c r="R14" s="42">
        <v>0</v>
      </c>
    </row>
    <row r="15" spans="2:18" s="1" customFormat="1" ht="13.5" customHeight="1">
      <c r="B15" s="87">
        <v>11</v>
      </c>
      <c r="C15" s="20" t="s">
        <v>53</v>
      </c>
      <c r="D15" s="154">
        <v>25575.589044271033</v>
      </c>
      <c r="E15" s="154">
        <v>25605.05380055953</v>
      </c>
      <c r="F15" s="27"/>
      <c r="G15" s="28"/>
      <c r="H15" s="87">
        <v>11</v>
      </c>
      <c r="I15" s="20" t="s">
        <v>53</v>
      </c>
      <c r="J15" s="44">
        <f t="shared" si="2"/>
        <v>25605.05380055953</v>
      </c>
      <c r="K15" s="44">
        <f t="shared" si="3"/>
        <v>21545.288282206671</v>
      </c>
      <c r="L15" s="44">
        <f t="shared" si="4"/>
        <v>4060</v>
      </c>
      <c r="M15" s="28"/>
      <c r="N15" s="37">
        <f t="shared" si="0"/>
        <v>25397.895425887957</v>
      </c>
      <c r="O15" s="37">
        <f t="shared" si="1"/>
        <v>25397.895425887957</v>
      </c>
      <c r="P15" s="37">
        <f t="shared" si="5"/>
        <v>21297.679118158645</v>
      </c>
      <c r="Q15" s="44">
        <f t="shared" si="6"/>
        <v>4100</v>
      </c>
      <c r="R15" s="42">
        <v>0</v>
      </c>
    </row>
    <row r="16" spans="2:18" s="1" customFormat="1" ht="13.5" customHeight="1">
      <c r="B16" s="87">
        <v>12</v>
      </c>
      <c r="C16" s="20" t="s">
        <v>100</v>
      </c>
      <c r="D16" s="154">
        <v>26274.518092228991</v>
      </c>
      <c r="E16" s="154">
        <v>25696.790889551943</v>
      </c>
      <c r="F16" s="27"/>
      <c r="G16" s="28"/>
      <c r="H16" s="87">
        <v>12</v>
      </c>
      <c r="I16" s="20" t="s">
        <v>100</v>
      </c>
      <c r="J16" s="44">
        <f t="shared" si="2"/>
        <v>25696.790889551943</v>
      </c>
      <c r="K16" s="44">
        <f t="shared" si="3"/>
        <v>21701.534346912274</v>
      </c>
      <c r="L16" s="44">
        <f t="shared" si="4"/>
        <v>3995</v>
      </c>
      <c r="M16" s="28"/>
      <c r="N16" s="37">
        <f t="shared" si="0"/>
        <v>25397.895425887957</v>
      </c>
      <c r="O16" s="37">
        <f t="shared" si="1"/>
        <v>25397.895425887957</v>
      </c>
      <c r="P16" s="37">
        <f t="shared" si="5"/>
        <v>21297.679118158645</v>
      </c>
      <c r="Q16" s="44">
        <f t="shared" si="6"/>
        <v>4100</v>
      </c>
      <c r="R16" s="42">
        <v>0</v>
      </c>
    </row>
    <row r="17" spans="2:18" s="1" customFormat="1" ht="13.5" customHeight="1">
      <c r="B17" s="87">
        <v>13</v>
      </c>
      <c r="C17" s="20" t="s">
        <v>101</v>
      </c>
      <c r="D17" s="154">
        <v>26829.330123369131</v>
      </c>
      <c r="E17" s="154">
        <v>25740.517476958197</v>
      </c>
      <c r="F17" s="27"/>
      <c r="G17" s="28"/>
      <c r="H17" s="87">
        <v>13</v>
      </c>
      <c r="I17" s="20" t="s">
        <v>101</v>
      </c>
      <c r="J17" s="44">
        <f t="shared" si="2"/>
        <v>25740.517476958197</v>
      </c>
      <c r="K17" s="44">
        <f t="shared" si="3"/>
        <v>21682.581187487856</v>
      </c>
      <c r="L17" s="44">
        <f t="shared" si="4"/>
        <v>4058</v>
      </c>
      <c r="M17" s="28"/>
      <c r="N17" s="37">
        <f t="shared" si="0"/>
        <v>25397.895425887957</v>
      </c>
      <c r="O17" s="37">
        <f t="shared" si="1"/>
        <v>25397.895425887957</v>
      </c>
      <c r="P17" s="37">
        <f t="shared" si="5"/>
        <v>21297.679118158645</v>
      </c>
      <c r="Q17" s="44">
        <f t="shared" si="6"/>
        <v>4100</v>
      </c>
      <c r="R17" s="42">
        <v>0</v>
      </c>
    </row>
    <row r="18" spans="2:18" s="1" customFormat="1" ht="13.5" customHeight="1">
      <c r="B18" s="87">
        <v>14</v>
      </c>
      <c r="C18" s="20" t="s">
        <v>102</v>
      </c>
      <c r="D18" s="154">
        <v>26425.663383346695</v>
      </c>
      <c r="E18" s="154">
        <v>25750.05210164695</v>
      </c>
      <c r="F18" s="27"/>
      <c r="G18" s="28"/>
      <c r="H18" s="87">
        <v>14</v>
      </c>
      <c r="I18" s="20" t="s">
        <v>102</v>
      </c>
      <c r="J18" s="44">
        <f t="shared" si="2"/>
        <v>25750.05210164695</v>
      </c>
      <c r="K18" s="44">
        <f t="shared" si="3"/>
        <v>21718.988767059021</v>
      </c>
      <c r="L18" s="44">
        <f t="shared" si="4"/>
        <v>4031</v>
      </c>
      <c r="M18" s="28"/>
      <c r="N18" s="37">
        <f t="shared" si="0"/>
        <v>25397.895425887957</v>
      </c>
      <c r="O18" s="37">
        <f t="shared" si="1"/>
        <v>25397.895425887957</v>
      </c>
      <c r="P18" s="37">
        <f t="shared" si="5"/>
        <v>21297.679118158645</v>
      </c>
      <c r="Q18" s="44">
        <f t="shared" si="6"/>
        <v>4100</v>
      </c>
      <c r="R18" s="42">
        <v>0</v>
      </c>
    </row>
    <row r="19" spans="2:18" s="1" customFormat="1" ht="13.5" customHeight="1">
      <c r="B19" s="87">
        <v>15</v>
      </c>
      <c r="C19" s="20" t="s">
        <v>103</v>
      </c>
      <c r="D19" s="154">
        <v>24413.768033502005</v>
      </c>
      <c r="E19" s="154">
        <v>25607.01326051879</v>
      </c>
      <c r="F19" s="27"/>
      <c r="G19" s="28"/>
      <c r="H19" s="87">
        <v>15</v>
      </c>
      <c r="I19" s="20" t="s">
        <v>103</v>
      </c>
      <c r="J19" s="44">
        <f t="shared" si="2"/>
        <v>25607.01326051879</v>
      </c>
      <c r="K19" s="44">
        <f t="shared" si="3"/>
        <v>21539.900518452654</v>
      </c>
      <c r="L19" s="44">
        <f t="shared" si="4"/>
        <v>4067</v>
      </c>
      <c r="M19" s="28"/>
      <c r="N19" s="37">
        <f t="shared" si="0"/>
        <v>25397.895425887957</v>
      </c>
      <c r="O19" s="37">
        <f t="shared" si="1"/>
        <v>25397.895425887957</v>
      </c>
      <c r="P19" s="37">
        <f t="shared" si="5"/>
        <v>21297.679118158645</v>
      </c>
      <c r="Q19" s="44">
        <f t="shared" si="6"/>
        <v>4100</v>
      </c>
      <c r="R19" s="42">
        <v>0</v>
      </c>
    </row>
    <row r="20" spans="2:18" s="1" customFormat="1" ht="13.5" customHeight="1">
      <c r="B20" s="87">
        <v>16</v>
      </c>
      <c r="C20" s="20" t="s">
        <v>54</v>
      </c>
      <c r="D20" s="154">
        <v>23677.528262940617</v>
      </c>
      <c r="E20" s="154">
        <v>25792.627795652956</v>
      </c>
      <c r="F20" s="27"/>
      <c r="G20" s="28"/>
      <c r="H20" s="87">
        <v>16</v>
      </c>
      <c r="I20" s="20" t="s">
        <v>54</v>
      </c>
      <c r="J20" s="44">
        <f t="shared" si="2"/>
        <v>25792.627795652956</v>
      </c>
      <c r="K20" s="44">
        <f t="shared" si="3"/>
        <v>21805.534411118413</v>
      </c>
      <c r="L20" s="44">
        <f t="shared" si="4"/>
        <v>3987</v>
      </c>
      <c r="M20" s="28"/>
      <c r="N20" s="37">
        <f t="shared" si="0"/>
        <v>25397.895425887957</v>
      </c>
      <c r="O20" s="37">
        <f t="shared" si="1"/>
        <v>25397.895425887957</v>
      </c>
      <c r="P20" s="37">
        <f t="shared" si="5"/>
        <v>21297.679118158645</v>
      </c>
      <c r="Q20" s="44">
        <f t="shared" si="6"/>
        <v>4100</v>
      </c>
      <c r="R20" s="42">
        <v>0</v>
      </c>
    </row>
    <row r="21" spans="2:18" s="1" customFormat="1" ht="13.5" customHeight="1">
      <c r="B21" s="87">
        <v>17</v>
      </c>
      <c r="C21" s="20" t="s">
        <v>104</v>
      </c>
      <c r="D21" s="154">
        <v>23926.248881873191</v>
      </c>
      <c r="E21" s="154">
        <v>25727.600896429583</v>
      </c>
      <c r="F21" s="27"/>
      <c r="G21" s="28"/>
      <c r="H21" s="87">
        <v>17</v>
      </c>
      <c r="I21" s="20" t="s">
        <v>104</v>
      </c>
      <c r="J21" s="44">
        <f t="shared" si="2"/>
        <v>25727.600896429583</v>
      </c>
      <c r="K21" s="44">
        <f t="shared" si="3"/>
        <v>21714.620484979074</v>
      </c>
      <c r="L21" s="44">
        <f t="shared" si="4"/>
        <v>4013</v>
      </c>
      <c r="M21" s="28"/>
      <c r="N21" s="37">
        <f t="shared" si="0"/>
        <v>25397.895425887957</v>
      </c>
      <c r="O21" s="37">
        <f t="shared" si="1"/>
        <v>25397.895425887957</v>
      </c>
      <c r="P21" s="37">
        <f t="shared" si="5"/>
        <v>21297.679118158645</v>
      </c>
      <c r="Q21" s="44">
        <f t="shared" si="6"/>
        <v>4100</v>
      </c>
      <c r="R21" s="42">
        <v>0</v>
      </c>
    </row>
    <row r="22" spans="2:18" s="1" customFormat="1" ht="13.5" customHeight="1">
      <c r="B22" s="87">
        <v>18</v>
      </c>
      <c r="C22" s="20" t="s">
        <v>55</v>
      </c>
      <c r="D22" s="154">
        <v>24094.395186400739</v>
      </c>
      <c r="E22" s="154">
        <v>25801.1795379984</v>
      </c>
      <c r="F22" s="27"/>
      <c r="G22" s="28"/>
      <c r="H22" s="87">
        <v>18</v>
      </c>
      <c r="I22" s="20" t="s">
        <v>55</v>
      </c>
      <c r="J22" s="44">
        <f t="shared" si="2"/>
        <v>25801.1795379984</v>
      </c>
      <c r="K22" s="44">
        <f t="shared" si="3"/>
        <v>21753.458825863989</v>
      </c>
      <c r="L22" s="44">
        <f t="shared" si="4"/>
        <v>4048</v>
      </c>
      <c r="M22" s="28"/>
      <c r="N22" s="37">
        <f t="shared" si="0"/>
        <v>25397.895425887957</v>
      </c>
      <c r="O22" s="37">
        <f t="shared" si="1"/>
        <v>25397.895425887957</v>
      </c>
      <c r="P22" s="37">
        <f t="shared" si="5"/>
        <v>21297.679118158645</v>
      </c>
      <c r="Q22" s="44">
        <f t="shared" si="6"/>
        <v>4100</v>
      </c>
      <c r="R22" s="42">
        <v>0</v>
      </c>
    </row>
    <row r="23" spans="2:18" s="1" customFormat="1" ht="13.5" customHeight="1">
      <c r="B23" s="87">
        <v>19</v>
      </c>
      <c r="C23" s="20" t="s">
        <v>105</v>
      </c>
      <c r="D23" s="154">
        <v>24873.703633587786</v>
      </c>
      <c r="E23" s="154">
        <v>25640.364467802501</v>
      </c>
      <c r="F23" s="27"/>
      <c r="G23" s="28"/>
      <c r="H23" s="87">
        <v>19</v>
      </c>
      <c r="I23" s="20" t="s">
        <v>105</v>
      </c>
      <c r="J23" s="44">
        <f t="shared" si="2"/>
        <v>25640.364467802501</v>
      </c>
      <c r="K23" s="44">
        <f t="shared" si="3"/>
        <v>21609.415332899662</v>
      </c>
      <c r="L23" s="44">
        <f t="shared" si="4"/>
        <v>4031</v>
      </c>
      <c r="M23" s="28"/>
      <c r="N23" s="37">
        <f t="shared" si="0"/>
        <v>25397.895425887957</v>
      </c>
      <c r="O23" s="37">
        <f t="shared" si="1"/>
        <v>25397.895425887957</v>
      </c>
      <c r="P23" s="37">
        <f t="shared" si="5"/>
        <v>21297.679118158645</v>
      </c>
      <c r="Q23" s="44">
        <f t="shared" si="6"/>
        <v>4100</v>
      </c>
      <c r="R23" s="42">
        <v>0</v>
      </c>
    </row>
    <row r="24" spans="2:18" s="1" customFormat="1" ht="13.5" customHeight="1">
      <c r="B24" s="87">
        <v>20</v>
      </c>
      <c r="C24" s="20" t="s">
        <v>106</v>
      </c>
      <c r="D24" s="154">
        <v>24301.18449187541</v>
      </c>
      <c r="E24" s="154">
        <v>25483.318758030106</v>
      </c>
      <c r="F24" s="27"/>
      <c r="G24" s="28"/>
      <c r="H24" s="87">
        <v>20</v>
      </c>
      <c r="I24" s="20" t="s">
        <v>106</v>
      </c>
      <c r="J24" s="44">
        <f t="shared" si="2"/>
        <v>25483.318758030106</v>
      </c>
      <c r="K24" s="44">
        <f t="shared" si="3"/>
        <v>21436.292380831062</v>
      </c>
      <c r="L24" s="44">
        <f t="shared" si="4"/>
        <v>4047</v>
      </c>
      <c r="M24" s="28"/>
      <c r="N24" s="37">
        <f t="shared" si="0"/>
        <v>25397.895425887957</v>
      </c>
      <c r="O24" s="37">
        <f t="shared" si="1"/>
        <v>25397.895425887957</v>
      </c>
      <c r="P24" s="37">
        <f t="shared" si="5"/>
        <v>21297.679118158645</v>
      </c>
      <c r="Q24" s="44">
        <f t="shared" si="6"/>
        <v>4100</v>
      </c>
      <c r="R24" s="42">
        <v>0</v>
      </c>
    </row>
    <row r="25" spans="2:18" s="1" customFormat="1" ht="13.5" customHeight="1">
      <c r="B25" s="87">
        <v>21</v>
      </c>
      <c r="C25" s="20" t="s">
        <v>107</v>
      </c>
      <c r="D25" s="154">
        <v>25246.383792775665</v>
      </c>
      <c r="E25" s="154">
        <v>25668.850851670213</v>
      </c>
      <c r="F25" s="27"/>
      <c r="G25" s="28"/>
      <c r="H25" s="87">
        <v>21</v>
      </c>
      <c r="I25" s="20" t="s">
        <v>107</v>
      </c>
      <c r="J25" s="44">
        <f t="shared" si="2"/>
        <v>25668.850851670213</v>
      </c>
      <c r="K25" s="44">
        <f t="shared" si="3"/>
        <v>21541.676323256281</v>
      </c>
      <c r="L25" s="44">
        <f t="shared" si="4"/>
        <v>4127</v>
      </c>
      <c r="M25" s="28"/>
      <c r="N25" s="37">
        <f t="shared" si="0"/>
        <v>25397.895425887957</v>
      </c>
      <c r="O25" s="37">
        <f t="shared" si="1"/>
        <v>25397.895425887957</v>
      </c>
      <c r="P25" s="37">
        <f t="shared" si="5"/>
        <v>21297.679118158645</v>
      </c>
      <c r="Q25" s="44">
        <f t="shared" si="6"/>
        <v>4100</v>
      </c>
      <c r="R25" s="42">
        <v>0</v>
      </c>
    </row>
    <row r="26" spans="2:18" s="1" customFormat="1" ht="13.5" customHeight="1">
      <c r="B26" s="87">
        <v>22</v>
      </c>
      <c r="C26" s="20" t="s">
        <v>56</v>
      </c>
      <c r="D26" s="154">
        <v>23276.005384649336</v>
      </c>
      <c r="E26" s="154">
        <v>25365.123478049434</v>
      </c>
      <c r="F26" s="27"/>
      <c r="G26" s="28"/>
      <c r="H26" s="87">
        <v>22</v>
      </c>
      <c r="I26" s="20" t="s">
        <v>56</v>
      </c>
      <c r="J26" s="44">
        <f t="shared" si="2"/>
        <v>25365.123478049434</v>
      </c>
      <c r="K26" s="44">
        <f t="shared" si="3"/>
        <v>21323.946509163125</v>
      </c>
      <c r="L26" s="44">
        <f t="shared" si="4"/>
        <v>4041</v>
      </c>
      <c r="M26" s="28"/>
      <c r="N26" s="37">
        <f t="shared" si="0"/>
        <v>25397.895425887957</v>
      </c>
      <c r="O26" s="37">
        <f t="shared" si="1"/>
        <v>25397.895425887957</v>
      </c>
      <c r="P26" s="37">
        <f t="shared" si="5"/>
        <v>21297.679118158645</v>
      </c>
      <c r="Q26" s="44">
        <f t="shared" si="6"/>
        <v>4100</v>
      </c>
      <c r="R26" s="42">
        <v>0</v>
      </c>
    </row>
    <row r="27" spans="2:18" s="1" customFormat="1" ht="13.5" customHeight="1">
      <c r="B27" s="87">
        <v>23</v>
      </c>
      <c r="C27" s="20" t="s">
        <v>108</v>
      </c>
      <c r="D27" s="154">
        <v>25430.289672178707</v>
      </c>
      <c r="E27" s="154">
        <v>25747.456820511867</v>
      </c>
      <c r="F27" s="27"/>
      <c r="G27" s="28"/>
      <c r="H27" s="87">
        <v>23</v>
      </c>
      <c r="I27" s="20" t="s">
        <v>108</v>
      </c>
      <c r="J27" s="44">
        <f t="shared" si="2"/>
        <v>25747.456820511867</v>
      </c>
      <c r="K27" s="44">
        <f t="shared" si="3"/>
        <v>21598.457543843768</v>
      </c>
      <c r="L27" s="44">
        <f t="shared" si="4"/>
        <v>4149</v>
      </c>
      <c r="M27" s="28"/>
      <c r="N27" s="37">
        <f t="shared" si="0"/>
        <v>25397.895425887957</v>
      </c>
      <c r="O27" s="37">
        <f t="shared" si="1"/>
        <v>25397.895425887957</v>
      </c>
      <c r="P27" s="37">
        <f t="shared" si="5"/>
        <v>21297.679118158645</v>
      </c>
      <c r="Q27" s="44">
        <f t="shared" si="6"/>
        <v>4100</v>
      </c>
      <c r="R27" s="42">
        <v>0</v>
      </c>
    </row>
    <row r="28" spans="2:18" s="1" customFormat="1" ht="13.5" customHeight="1">
      <c r="B28" s="87">
        <v>24</v>
      </c>
      <c r="C28" s="20" t="s">
        <v>109</v>
      </c>
      <c r="D28" s="154">
        <v>20352.790131129204</v>
      </c>
      <c r="E28" s="154">
        <v>25482.670093080047</v>
      </c>
      <c r="F28" s="27"/>
      <c r="G28" s="28"/>
      <c r="H28" s="87">
        <v>24</v>
      </c>
      <c r="I28" s="20" t="s">
        <v>109</v>
      </c>
      <c r="J28" s="44">
        <f t="shared" si="2"/>
        <v>25482.670093080047</v>
      </c>
      <c r="K28" s="44">
        <f t="shared" si="3"/>
        <v>21478.177593805427</v>
      </c>
      <c r="L28" s="44">
        <f t="shared" si="4"/>
        <v>4005</v>
      </c>
      <c r="M28" s="28"/>
      <c r="N28" s="37">
        <f t="shared" si="0"/>
        <v>25397.895425887957</v>
      </c>
      <c r="O28" s="37">
        <f t="shared" si="1"/>
        <v>25397.895425887957</v>
      </c>
      <c r="P28" s="37">
        <f t="shared" si="5"/>
        <v>21297.679118158645</v>
      </c>
      <c r="Q28" s="44">
        <f t="shared" si="6"/>
        <v>4100</v>
      </c>
      <c r="R28" s="42">
        <v>0</v>
      </c>
    </row>
    <row r="29" spans="2:18" s="1" customFormat="1" ht="13.5" customHeight="1">
      <c r="B29" s="87">
        <v>25</v>
      </c>
      <c r="C29" s="20" t="s">
        <v>110</v>
      </c>
      <c r="D29" s="154">
        <v>21897.902441221511</v>
      </c>
      <c r="E29" s="154">
        <v>25616.032235811817</v>
      </c>
      <c r="F29" s="27"/>
      <c r="G29" s="28"/>
      <c r="H29" s="87">
        <v>25</v>
      </c>
      <c r="I29" s="20" t="s">
        <v>110</v>
      </c>
      <c r="J29" s="44">
        <f t="shared" si="2"/>
        <v>25616.032235811817</v>
      </c>
      <c r="K29" s="44">
        <f t="shared" si="3"/>
        <v>21615.179575906794</v>
      </c>
      <c r="L29" s="44">
        <f t="shared" si="4"/>
        <v>4001</v>
      </c>
      <c r="M29" s="28"/>
      <c r="N29" s="37">
        <f t="shared" si="0"/>
        <v>25397.895425887957</v>
      </c>
      <c r="O29" s="37">
        <f t="shared" si="1"/>
        <v>25397.895425887957</v>
      </c>
      <c r="P29" s="37">
        <f t="shared" si="5"/>
        <v>21297.679118158645</v>
      </c>
      <c r="Q29" s="44">
        <f t="shared" si="6"/>
        <v>4100</v>
      </c>
      <c r="R29" s="42">
        <v>0</v>
      </c>
    </row>
    <row r="30" spans="2:18" s="1" customFormat="1" ht="13.5" customHeight="1">
      <c r="B30" s="87">
        <v>26</v>
      </c>
      <c r="C30" s="20" t="s">
        <v>30</v>
      </c>
      <c r="D30" s="154">
        <v>24264.525072874814</v>
      </c>
      <c r="E30" s="154">
        <v>25391.391863605662</v>
      </c>
      <c r="F30" s="27"/>
      <c r="G30" s="28"/>
      <c r="H30" s="87">
        <v>26</v>
      </c>
      <c r="I30" s="20" t="s">
        <v>30</v>
      </c>
      <c r="J30" s="44">
        <f t="shared" si="2"/>
        <v>25391.391863605662</v>
      </c>
      <c r="K30" s="44">
        <f t="shared" si="3"/>
        <v>21292.099746741722</v>
      </c>
      <c r="L30" s="44">
        <f t="shared" si="4"/>
        <v>4099</v>
      </c>
      <c r="M30" s="28"/>
      <c r="N30" s="37">
        <f t="shared" si="0"/>
        <v>25397.895425887957</v>
      </c>
      <c r="O30" s="37">
        <f t="shared" si="1"/>
        <v>25397.895425887957</v>
      </c>
      <c r="P30" s="37">
        <f t="shared" si="5"/>
        <v>21297.679118158645</v>
      </c>
      <c r="Q30" s="44">
        <f t="shared" si="6"/>
        <v>4100</v>
      </c>
      <c r="R30" s="42">
        <v>0</v>
      </c>
    </row>
    <row r="31" spans="2:18" s="1" customFormat="1" ht="13.5" customHeight="1">
      <c r="B31" s="87">
        <v>27</v>
      </c>
      <c r="C31" s="20" t="s">
        <v>31</v>
      </c>
      <c r="D31" s="154">
        <v>22680.234385964912</v>
      </c>
      <c r="E31" s="154">
        <v>25543.231592452164</v>
      </c>
      <c r="F31" s="27"/>
      <c r="G31" s="28"/>
      <c r="H31" s="87">
        <v>27</v>
      </c>
      <c r="I31" s="20" t="s">
        <v>31</v>
      </c>
      <c r="J31" s="44">
        <f t="shared" si="2"/>
        <v>25543.231592452164</v>
      </c>
      <c r="K31" s="44">
        <f t="shared" si="3"/>
        <v>21544.837618906247</v>
      </c>
      <c r="L31" s="44">
        <f t="shared" si="4"/>
        <v>3998</v>
      </c>
      <c r="M31" s="28"/>
      <c r="N31" s="37">
        <f t="shared" si="0"/>
        <v>25397.895425887957</v>
      </c>
      <c r="O31" s="37">
        <f t="shared" si="1"/>
        <v>25397.895425887957</v>
      </c>
      <c r="P31" s="37">
        <f t="shared" si="5"/>
        <v>21297.679118158645</v>
      </c>
      <c r="Q31" s="44">
        <f t="shared" si="6"/>
        <v>4100</v>
      </c>
      <c r="R31" s="42">
        <v>0</v>
      </c>
    </row>
    <row r="32" spans="2:18" s="1" customFormat="1" ht="13.5" customHeight="1">
      <c r="B32" s="87">
        <v>28</v>
      </c>
      <c r="C32" s="20" t="s">
        <v>32</v>
      </c>
      <c r="D32" s="154">
        <v>24379.667186282149</v>
      </c>
      <c r="E32" s="154">
        <v>25340.272392840314</v>
      </c>
      <c r="F32" s="27"/>
      <c r="G32" s="28"/>
      <c r="H32" s="87">
        <v>28</v>
      </c>
      <c r="I32" s="20" t="s">
        <v>32</v>
      </c>
      <c r="J32" s="44">
        <f t="shared" si="2"/>
        <v>25340.272392840314</v>
      </c>
      <c r="K32" s="44">
        <f t="shared" si="3"/>
        <v>21190.312863983767</v>
      </c>
      <c r="L32" s="44">
        <f t="shared" si="4"/>
        <v>4150</v>
      </c>
      <c r="M32" s="28"/>
      <c r="N32" s="37">
        <f t="shared" si="0"/>
        <v>25397.895425887957</v>
      </c>
      <c r="O32" s="37">
        <f t="shared" si="1"/>
        <v>25397.895425887957</v>
      </c>
      <c r="P32" s="37">
        <f t="shared" si="5"/>
        <v>21297.679118158645</v>
      </c>
      <c r="Q32" s="44">
        <f t="shared" si="6"/>
        <v>4100</v>
      </c>
      <c r="R32" s="42">
        <v>0</v>
      </c>
    </row>
    <row r="33" spans="2:18" s="1" customFormat="1" ht="13.5" customHeight="1">
      <c r="B33" s="87">
        <v>29</v>
      </c>
      <c r="C33" s="20" t="s">
        <v>33</v>
      </c>
      <c r="D33" s="154">
        <v>23498.718416195963</v>
      </c>
      <c r="E33" s="154">
        <v>25488.412819472847</v>
      </c>
      <c r="F33" s="27"/>
      <c r="G33" s="28"/>
      <c r="H33" s="87">
        <v>29</v>
      </c>
      <c r="I33" s="20" t="s">
        <v>33</v>
      </c>
      <c r="J33" s="44">
        <f t="shared" si="2"/>
        <v>25488.412819472847</v>
      </c>
      <c r="K33" s="44">
        <f t="shared" si="3"/>
        <v>21403.863987305653</v>
      </c>
      <c r="L33" s="44">
        <f t="shared" si="4"/>
        <v>4084</v>
      </c>
      <c r="M33" s="28"/>
      <c r="N33" s="37">
        <f t="shared" si="0"/>
        <v>25397.895425887957</v>
      </c>
      <c r="O33" s="37">
        <f t="shared" si="1"/>
        <v>25397.895425887957</v>
      </c>
      <c r="P33" s="37">
        <f t="shared" si="5"/>
        <v>21297.679118158645</v>
      </c>
      <c r="Q33" s="44">
        <f t="shared" si="6"/>
        <v>4100</v>
      </c>
      <c r="R33" s="42">
        <v>0</v>
      </c>
    </row>
    <row r="34" spans="2:18" s="1" customFormat="1" ht="13.5" customHeight="1">
      <c r="B34" s="87">
        <v>30</v>
      </c>
      <c r="C34" s="20" t="s">
        <v>34</v>
      </c>
      <c r="D34" s="154">
        <v>24042.823021462107</v>
      </c>
      <c r="E34" s="154">
        <v>25517.567745440352</v>
      </c>
      <c r="F34" s="27"/>
      <c r="G34" s="28"/>
      <c r="H34" s="87">
        <v>30</v>
      </c>
      <c r="I34" s="20" t="s">
        <v>34</v>
      </c>
      <c r="J34" s="44">
        <f t="shared" si="2"/>
        <v>25517.567745440352</v>
      </c>
      <c r="K34" s="44">
        <f t="shared" si="3"/>
        <v>21443.190749410162</v>
      </c>
      <c r="L34" s="44">
        <f t="shared" si="4"/>
        <v>4075</v>
      </c>
      <c r="M34" s="28"/>
      <c r="N34" s="37">
        <f t="shared" si="0"/>
        <v>25397.895425887957</v>
      </c>
      <c r="O34" s="37">
        <f t="shared" si="1"/>
        <v>25397.895425887957</v>
      </c>
      <c r="P34" s="37">
        <f t="shared" si="5"/>
        <v>21297.679118158645</v>
      </c>
      <c r="Q34" s="44">
        <f t="shared" si="6"/>
        <v>4100</v>
      </c>
      <c r="R34" s="42">
        <v>0</v>
      </c>
    </row>
    <row r="35" spans="2:18" s="1" customFormat="1" ht="13.5" customHeight="1">
      <c r="B35" s="87">
        <v>31</v>
      </c>
      <c r="C35" s="20" t="s">
        <v>35</v>
      </c>
      <c r="D35" s="154">
        <v>21303.732832065005</v>
      </c>
      <c r="E35" s="154">
        <v>25308.08730184774</v>
      </c>
      <c r="F35" s="27"/>
      <c r="G35" s="28"/>
      <c r="H35" s="87">
        <v>31</v>
      </c>
      <c r="I35" s="20" t="s">
        <v>35</v>
      </c>
      <c r="J35" s="44">
        <f t="shared" si="2"/>
        <v>25308.08730184774</v>
      </c>
      <c r="K35" s="44">
        <f t="shared" si="3"/>
        <v>21164.844073788194</v>
      </c>
      <c r="L35" s="44">
        <f t="shared" si="4"/>
        <v>4143</v>
      </c>
      <c r="M35" s="28"/>
      <c r="N35" s="37">
        <f t="shared" si="0"/>
        <v>25397.895425887957</v>
      </c>
      <c r="O35" s="37">
        <f t="shared" si="1"/>
        <v>25397.895425887957</v>
      </c>
      <c r="P35" s="37">
        <f t="shared" si="5"/>
        <v>21297.679118158645</v>
      </c>
      <c r="Q35" s="44">
        <f t="shared" si="6"/>
        <v>4100</v>
      </c>
      <c r="R35" s="42">
        <v>0</v>
      </c>
    </row>
    <row r="36" spans="2:18" s="1" customFormat="1" ht="13.5" customHeight="1">
      <c r="B36" s="87">
        <v>32</v>
      </c>
      <c r="C36" s="20" t="s">
        <v>36</v>
      </c>
      <c r="D36" s="154">
        <v>24937.665611217912</v>
      </c>
      <c r="E36" s="154">
        <v>25570.003371860832</v>
      </c>
      <c r="F36" s="27"/>
      <c r="G36" s="28"/>
      <c r="H36" s="87">
        <v>32</v>
      </c>
      <c r="I36" s="20" t="s">
        <v>36</v>
      </c>
      <c r="J36" s="44">
        <f t="shared" si="2"/>
        <v>25570.003371860832</v>
      </c>
      <c r="K36" s="44">
        <f t="shared" si="3"/>
        <v>21443.733127831227</v>
      </c>
      <c r="L36" s="44">
        <f t="shared" si="4"/>
        <v>4126</v>
      </c>
      <c r="M36" s="28"/>
      <c r="N36" s="37">
        <f t="shared" si="0"/>
        <v>25397.895425887957</v>
      </c>
      <c r="O36" s="37">
        <f t="shared" si="1"/>
        <v>25397.895425887957</v>
      </c>
      <c r="P36" s="37">
        <f t="shared" si="5"/>
        <v>21297.679118158645</v>
      </c>
      <c r="Q36" s="44">
        <f t="shared" si="6"/>
        <v>4100</v>
      </c>
      <c r="R36" s="42">
        <v>0</v>
      </c>
    </row>
    <row r="37" spans="2:18" s="1" customFormat="1" ht="13.5" customHeight="1">
      <c r="B37" s="87">
        <v>33</v>
      </c>
      <c r="C37" s="20" t="s">
        <v>37</v>
      </c>
      <c r="D37" s="154">
        <v>28463.209918822933</v>
      </c>
      <c r="E37" s="154">
        <v>25231.997611222097</v>
      </c>
      <c r="F37" s="27"/>
      <c r="G37" s="28"/>
      <c r="H37" s="87">
        <v>33</v>
      </c>
      <c r="I37" s="20" t="s">
        <v>37</v>
      </c>
      <c r="J37" s="44">
        <f t="shared" si="2"/>
        <v>25231.997611222097</v>
      </c>
      <c r="K37" s="44">
        <f t="shared" si="3"/>
        <v>21090.249330341234</v>
      </c>
      <c r="L37" s="44">
        <f t="shared" si="4"/>
        <v>4142</v>
      </c>
      <c r="M37" s="28"/>
      <c r="N37" s="37">
        <f t="shared" si="0"/>
        <v>25397.895425887957</v>
      </c>
      <c r="O37" s="37">
        <f t="shared" si="1"/>
        <v>25397.895425887957</v>
      </c>
      <c r="P37" s="37">
        <f t="shared" si="5"/>
        <v>21297.679118158645</v>
      </c>
      <c r="Q37" s="44">
        <f t="shared" si="6"/>
        <v>4100</v>
      </c>
      <c r="R37" s="42">
        <v>0</v>
      </c>
    </row>
    <row r="38" spans="2:18" s="1" customFormat="1" ht="13.5" customHeight="1">
      <c r="B38" s="87">
        <v>34</v>
      </c>
      <c r="C38" s="20" t="s">
        <v>38</v>
      </c>
      <c r="D38" s="154">
        <v>25228.610463029432</v>
      </c>
      <c r="E38" s="154">
        <v>25413.872951419959</v>
      </c>
      <c r="F38" s="27"/>
      <c r="G38" s="28"/>
      <c r="H38" s="87">
        <v>34</v>
      </c>
      <c r="I38" s="20" t="s">
        <v>38</v>
      </c>
      <c r="J38" s="44">
        <f t="shared" si="2"/>
        <v>25413.872951419959</v>
      </c>
      <c r="K38" s="44">
        <f t="shared" si="3"/>
        <v>21338.587079666337</v>
      </c>
      <c r="L38" s="44">
        <f t="shared" si="4"/>
        <v>4075</v>
      </c>
      <c r="M38" s="28"/>
      <c r="N38" s="37">
        <f t="shared" si="0"/>
        <v>25397.895425887957</v>
      </c>
      <c r="O38" s="37">
        <f t="shared" si="1"/>
        <v>25397.895425887957</v>
      </c>
      <c r="P38" s="37">
        <f t="shared" si="5"/>
        <v>21297.679118158645</v>
      </c>
      <c r="Q38" s="44">
        <f t="shared" si="6"/>
        <v>4100</v>
      </c>
      <c r="R38" s="42">
        <v>0</v>
      </c>
    </row>
    <row r="39" spans="2:18" s="1" customFormat="1" ht="13.5" customHeight="1">
      <c r="B39" s="87">
        <v>35</v>
      </c>
      <c r="C39" s="20" t="s">
        <v>1</v>
      </c>
      <c r="D39" s="154">
        <v>25016.835632066228</v>
      </c>
      <c r="E39" s="154">
        <v>25565.997992050721</v>
      </c>
      <c r="F39" s="27"/>
      <c r="G39" s="28"/>
      <c r="H39" s="87">
        <v>35</v>
      </c>
      <c r="I39" s="20" t="s">
        <v>1</v>
      </c>
      <c r="J39" s="44">
        <f t="shared" si="2"/>
        <v>25565.997992050721</v>
      </c>
      <c r="K39" s="44">
        <f t="shared" si="3"/>
        <v>21459.267959257759</v>
      </c>
      <c r="L39" s="44">
        <f t="shared" si="4"/>
        <v>4107</v>
      </c>
      <c r="M39" s="28"/>
      <c r="N39" s="37">
        <f t="shared" si="0"/>
        <v>25397.895425887957</v>
      </c>
      <c r="O39" s="37">
        <f t="shared" si="1"/>
        <v>25397.895425887957</v>
      </c>
      <c r="P39" s="37">
        <f t="shared" si="5"/>
        <v>21297.679118158645</v>
      </c>
      <c r="Q39" s="44">
        <f t="shared" si="6"/>
        <v>4100</v>
      </c>
      <c r="R39" s="42">
        <v>0</v>
      </c>
    </row>
    <row r="40" spans="2:18" s="1" customFormat="1" ht="13.5" customHeight="1">
      <c r="B40" s="87">
        <v>36</v>
      </c>
      <c r="C40" s="20" t="s">
        <v>2</v>
      </c>
      <c r="D40" s="154">
        <v>22681.214120370369</v>
      </c>
      <c r="E40" s="154">
        <v>25541.81406384617</v>
      </c>
      <c r="F40" s="27"/>
      <c r="G40" s="28"/>
      <c r="H40" s="87">
        <v>36</v>
      </c>
      <c r="I40" s="20" t="s">
        <v>2</v>
      </c>
      <c r="J40" s="44">
        <f t="shared" si="2"/>
        <v>25541.81406384617</v>
      </c>
      <c r="K40" s="44">
        <f t="shared" si="3"/>
        <v>21493.118316838809</v>
      </c>
      <c r="L40" s="44">
        <f t="shared" si="4"/>
        <v>4049</v>
      </c>
      <c r="M40" s="28"/>
      <c r="N40" s="37">
        <f t="shared" si="0"/>
        <v>25397.895425887957</v>
      </c>
      <c r="O40" s="37">
        <f t="shared" si="1"/>
        <v>25397.895425887957</v>
      </c>
      <c r="P40" s="37">
        <f t="shared" si="5"/>
        <v>21297.679118158645</v>
      </c>
      <c r="Q40" s="44">
        <f t="shared" si="6"/>
        <v>4100</v>
      </c>
      <c r="R40" s="42">
        <v>0</v>
      </c>
    </row>
    <row r="41" spans="2:18" s="1" customFormat="1" ht="13.5" customHeight="1">
      <c r="B41" s="87">
        <v>37</v>
      </c>
      <c r="C41" s="20" t="s">
        <v>3</v>
      </c>
      <c r="D41" s="154">
        <v>23779.676944285668</v>
      </c>
      <c r="E41" s="154">
        <v>25463.831658369592</v>
      </c>
      <c r="F41" s="27"/>
      <c r="G41" s="28"/>
      <c r="H41" s="87">
        <v>37</v>
      </c>
      <c r="I41" s="20" t="s">
        <v>3</v>
      </c>
      <c r="J41" s="44">
        <f t="shared" si="2"/>
        <v>25463.831658369592</v>
      </c>
      <c r="K41" s="44">
        <f t="shared" si="3"/>
        <v>21367.808464592159</v>
      </c>
      <c r="L41" s="44">
        <f t="shared" si="4"/>
        <v>4096</v>
      </c>
      <c r="M41" s="28"/>
      <c r="N41" s="37">
        <f t="shared" si="0"/>
        <v>25397.895425887957</v>
      </c>
      <c r="O41" s="37">
        <f t="shared" si="1"/>
        <v>25397.895425887957</v>
      </c>
      <c r="P41" s="37">
        <f t="shared" si="5"/>
        <v>21297.679118158645</v>
      </c>
      <c r="Q41" s="44">
        <f t="shared" si="6"/>
        <v>4100</v>
      </c>
      <c r="R41" s="42">
        <v>0</v>
      </c>
    </row>
    <row r="42" spans="2:18" s="1" customFormat="1" ht="13.5" customHeight="1">
      <c r="B42" s="87">
        <v>38</v>
      </c>
      <c r="C42" s="21" t="s">
        <v>39</v>
      </c>
      <c r="D42" s="154">
        <v>24314.353248633</v>
      </c>
      <c r="E42" s="154">
        <v>25449.249530967594</v>
      </c>
      <c r="F42" s="27"/>
      <c r="G42" s="28"/>
      <c r="H42" s="87">
        <v>38</v>
      </c>
      <c r="I42" s="21" t="s">
        <v>39</v>
      </c>
      <c r="J42" s="44">
        <f t="shared" si="2"/>
        <v>25449.249530967594</v>
      </c>
      <c r="K42" s="44">
        <f t="shared" si="3"/>
        <v>21356.042806742495</v>
      </c>
      <c r="L42" s="44">
        <f t="shared" si="4"/>
        <v>4093</v>
      </c>
      <c r="M42" s="28"/>
      <c r="N42" s="37">
        <f t="shared" si="0"/>
        <v>25397.895425887957</v>
      </c>
      <c r="O42" s="37">
        <f t="shared" si="1"/>
        <v>25397.895425887957</v>
      </c>
      <c r="P42" s="37">
        <f t="shared" si="5"/>
        <v>21297.679118158645</v>
      </c>
      <c r="Q42" s="44">
        <f t="shared" si="6"/>
        <v>4100</v>
      </c>
      <c r="R42" s="42">
        <v>0</v>
      </c>
    </row>
    <row r="43" spans="2:18" s="1" customFormat="1" ht="13.5" customHeight="1">
      <c r="B43" s="87">
        <v>39</v>
      </c>
      <c r="C43" s="21" t="s">
        <v>7</v>
      </c>
      <c r="D43" s="154">
        <v>24174.429123974664</v>
      </c>
      <c r="E43" s="154">
        <v>25475.632604997812</v>
      </c>
      <c r="F43" s="27"/>
      <c r="G43" s="28"/>
      <c r="H43" s="87">
        <v>39</v>
      </c>
      <c r="I43" s="21" t="s">
        <v>7</v>
      </c>
      <c r="J43" s="44">
        <f t="shared" si="2"/>
        <v>25475.632604997812</v>
      </c>
      <c r="K43" s="44">
        <f t="shared" si="3"/>
        <v>21334.102801656689</v>
      </c>
      <c r="L43" s="44">
        <f t="shared" si="4"/>
        <v>4142</v>
      </c>
      <c r="M43" s="28"/>
      <c r="N43" s="37">
        <f t="shared" si="0"/>
        <v>25397.895425887957</v>
      </c>
      <c r="O43" s="37">
        <f t="shared" si="1"/>
        <v>25397.895425887957</v>
      </c>
      <c r="P43" s="37">
        <f t="shared" si="5"/>
        <v>21297.679118158645</v>
      </c>
      <c r="Q43" s="44">
        <f t="shared" si="6"/>
        <v>4100</v>
      </c>
      <c r="R43" s="42">
        <v>0</v>
      </c>
    </row>
    <row r="44" spans="2:18" s="1" customFormat="1" ht="13.5" customHeight="1">
      <c r="B44" s="87">
        <v>40</v>
      </c>
      <c r="C44" s="21" t="s">
        <v>40</v>
      </c>
      <c r="D44" s="154">
        <v>25378.420032529142</v>
      </c>
      <c r="E44" s="154">
        <v>25510.466316105245</v>
      </c>
      <c r="F44" s="27"/>
      <c r="G44" s="28"/>
      <c r="H44" s="87">
        <v>40</v>
      </c>
      <c r="I44" s="21" t="s">
        <v>40</v>
      </c>
      <c r="J44" s="44">
        <f t="shared" si="2"/>
        <v>25510.466316105245</v>
      </c>
      <c r="K44" s="44">
        <f t="shared" si="3"/>
        <v>21375.390985223923</v>
      </c>
      <c r="L44" s="44">
        <f t="shared" si="4"/>
        <v>4135</v>
      </c>
      <c r="M44" s="28"/>
      <c r="N44" s="37">
        <f t="shared" si="0"/>
        <v>25397.895425887957</v>
      </c>
      <c r="O44" s="37">
        <f t="shared" si="1"/>
        <v>25397.895425887957</v>
      </c>
      <c r="P44" s="37">
        <f t="shared" si="5"/>
        <v>21297.679118158645</v>
      </c>
      <c r="Q44" s="44">
        <f t="shared" si="6"/>
        <v>4100</v>
      </c>
      <c r="R44" s="42">
        <v>0</v>
      </c>
    </row>
    <row r="45" spans="2:18" s="1" customFormat="1" ht="13.5" customHeight="1">
      <c r="B45" s="87">
        <v>41</v>
      </c>
      <c r="C45" s="21" t="s">
        <v>11</v>
      </c>
      <c r="D45" s="154">
        <v>25164.805868990428</v>
      </c>
      <c r="E45" s="154">
        <v>25597.185596047217</v>
      </c>
      <c r="F45" s="27"/>
      <c r="G45" s="28"/>
      <c r="H45" s="87">
        <v>41</v>
      </c>
      <c r="I45" s="21" t="s">
        <v>11</v>
      </c>
      <c r="J45" s="44">
        <f t="shared" si="2"/>
        <v>25597.185596047217</v>
      </c>
      <c r="K45" s="44">
        <f t="shared" si="3"/>
        <v>21414.052564744441</v>
      </c>
      <c r="L45" s="44">
        <f t="shared" si="4"/>
        <v>4183</v>
      </c>
      <c r="M45" s="28"/>
      <c r="N45" s="37">
        <f t="shared" si="0"/>
        <v>25397.895425887957</v>
      </c>
      <c r="O45" s="37">
        <f t="shared" si="1"/>
        <v>25397.895425887957</v>
      </c>
      <c r="P45" s="37">
        <f t="shared" si="5"/>
        <v>21297.679118158645</v>
      </c>
      <c r="Q45" s="44">
        <f t="shared" si="6"/>
        <v>4100</v>
      </c>
      <c r="R45" s="42">
        <v>0</v>
      </c>
    </row>
    <row r="46" spans="2:18" s="1" customFormat="1" ht="13.5" customHeight="1">
      <c r="B46" s="87">
        <v>42</v>
      </c>
      <c r="C46" s="21" t="s">
        <v>12</v>
      </c>
      <c r="D46" s="154">
        <v>23119.864561604427</v>
      </c>
      <c r="E46" s="154">
        <v>25272.683197027418</v>
      </c>
      <c r="F46" s="27"/>
      <c r="G46" s="28"/>
      <c r="H46" s="87">
        <v>42</v>
      </c>
      <c r="I46" s="21" t="s">
        <v>12</v>
      </c>
      <c r="J46" s="44">
        <f t="shared" si="2"/>
        <v>25272.683197027418</v>
      </c>
      <c r="K46" s="44">
        <f t="shared" si="3"/>
        <v>21151.286691006859</v>
      </c>
      <c r="L46" s="44">
        <f t="shared" si="4"/>
        <v>4122</v>
      </c>
      <c r="M46" s="28"/>
      <c r="N46" s="37">
        <f t="shared" si="0"/>
        <v>25397.895425887957</v>
      </c>
      <c r="O46" s="37">
        <f t="shared" si="1"/>
        <v>25397.895425887957</v>
      </c>
      <c r="P46" s="37">
        <f t="shared" si="5"/>
        <v>21297.679118158645</v>
      </c>
      <c r="Q46" s="44">
        <f t="shared" si="6"/>
        <v>4100</v>
      </c>
      <c r="R46" s="42">
        <v>0</v>
      </c>
    </row>
    <row r="47" spans="2:18" s="1" customFormat="1" ht="13.5" customHeight="1">
      <c r="B47" s="87">
        <v>43</v>
      </c>
      <c r="C47" s="21" t="s">
        <v>8</v>
      </c>
      <c r="D47" s="154">
        <v>22508.571122024601</v>
      </c>
      <c r="E47" s="154">
        <v>25307.803442868106</v>
      </c>
      <c r="F47" s="27"/>
      <c r="G47" s="28"/>
      <c r="H47" s="87">
        <v>43</v>
      </c>
      <c r="I47" s="21" t="s">
        <v>8</v>
      </c>
      <c r="J47" s="44">
        <f t="shared" si="2"/>
        <v>25307.803442868106</v>
      </c>
      <c r="K47" s="44">
        <f t="shared" si="3"/>
        <v>21209.483309805819</v>
      </c>
      <c r="L47" s="44">
        <f t="shared" si="4"/>
        <v>4099</v>
      </c>
      <c r="M47" s="28"/>
      <c r="N47" s="37">
        <f t="shared" si="0"/>
        <v>25397.895425887957</v>
      </c>
      <c r="O47" s="37">
        <f t="shared" si="1"/>
        <v>25397.895425887957</v>
      </c>
      <c r="P47" s="37">
        <f t="shared" si="5"/>
        <v>21297.679118158645</v>
      </c>
      <c r="Q47" s="44">
        <f t="shared" si="6"/>
        <v>4100</v>
      </c>
      <c r="R47" s="42">
        <v>0</v>
      </c>
    </row>
    <row r="48" spans="2:18" s="1" customFormat="1" ht="13.5" customHeight="1">
      <c r="B48" s="87">
        <v>44</v>
      </c>
      <c r="C48" s="21" t="s">
        <v>18</v>
      </c>
      <c r="D48" s="154">
        <v>24722.613199683241</v>
      </c>
      <c r="E48" s="154">
        <v>25478.175005385947</v>
      </c>
      <c r="F48" s="27"/>
      <c r="G48" s="28"/>
      <c r="H48" s="87">
        <v>44</v>
      </c>
      <c r="I48" s="21" t="s">
        <v>18</v>
      </c>
      <c r="J48" s="44">
        <f t="shared" si="2"/>
        <v>25478.175005385947</v>
      </c>
      <c r="K48" s="44">
        <f t="shared" si="3"/>
        <v>21320.619617765136</v>
      </c>
      <c r="L48" s="44">
        <f t="shared" si="4"/>
        <v>4157</v>
      </c>
      <c r="M48" s="28"/>
      <c r="N48" s="37">
        <f t="shared" si="0"/>
        <v>25397.895425887957</v>
      </c>
      <c r="O48" s="37">
        <f t="shared" si="1"/>
        <v>25397.895425887957</v>
      </c>
      <c r="P48" s="37">
        <f t="shared" si="5"/>
        <v>21297.679118158645</v>
      </c>
      <c r="Q48" s="44">
        <f t="shared" si="6"/>
        <v>4100</v>
      </c>
      <c r="R48" s="42">
        <v>0</v>
      </c>
    </row>
    <row r="49" spans="2:18" s="1" customFormat="1" ht="13.5" customHeight="1">
      <c r="B49" s="87">
        <v>45</v>
      </c>
      <c r="C49" s="21" t="s">
        <v>41</v>
      </c>
      <c r="D49" s="154">
        <v>25908.184119814574</v>
      </c>
      <c r="E49" s="154">
        <v>25469.409989073578</v>
      </c>
      <c r="F49" s="27"/>
      <c r="G49" s="28"/>
      <c r="H49" s="87">
        <v>45</v>
      </c>
      <c r="I49" s="21" t="s">
        <v>41</v>
      </c>
      <c r="J49" s="44">
        <f t="shared" si="2"/>
        <v>25469.409989073578</v>
      </c>
      <c r="K49" s="44">
        <f t="shared" si="3"/>
        <v>21363.688307745153</v>
      </c>
      <c r="L49" s="44">
        <f t="shared" si="4"/>
        <v>4105</v>
      </c>
      <c r="M49" s="28"/>
      <c r="N49" s="37">
        <f t="shared" si="0"/>
        <v>25397.895425887957</v>
      </c>
      <c r="O49" s="37">
        <f t="shared" si="1"/>
        <v>25397.895425887957</v>
      </c>
      <c r="P49" s="37">
        <f t="shared" si="5"/>
        <v>21297.679118158645</v>
      </c>
      <c r="Q49" s="44">
        <f t="shared" si="6"/>
        <v>4100</v>
      </c>
      <c r="R49" s="42">
        <v>0</v>
      </c>
    </row>
    <row r="50" spans="2:18" s="1" customFormat="1" ht="13.5" customHeight="1">
      <c r="B50" s="87">
        <v>46</v>
      </c>
      <c r="C50" s="21" t="s">
        <v>21</v>
      </c>
      <c r="D50" s="154">
        <v>22993.049927047236</v>
      </c>
      <c r="E50" s="154">
        <v>25422.622565965663</v>
      </c>
      <c r="F50" s="27"/>
      <c r="G50" s="28"/>
      <c r="H50" s="87">
        <v>46</v>
      </c>
      <c r="I50" s="21" t="s">
        <v>21</v>
      </c>
      <c r="J50" s="44">
        <f t="shared" si="2"/>
        <v>25422.622565965663</v>
      </c>
      <c r="K50" s="44">
        <f t="shared" si="3"/>
        <v>21353.030394625766</v>
      </c>
      <c r="L50" s="44">
        <f t="shared" si="4"/>
        <v>4070</v>
      </c>
      <c r="M50" s="28"/>
      <c r="N50" s="37">
        <f t="shared" si="0"/>
        <v>25397.895425887957</v>
      </c>
      <c r="O50" s="37">
        <f t="shared" si="1"/>
        <v>25397.895425887957</v>
      </c>
      <c r="P50" s="37">
        <f t="shared" si="5"/>
        <v>21297.679118158645</v>
      </c>
      <c r="Q50" s="44">
        <f t="shared" si="6"/>
        <v>4100</v>
      </c>
      <c r="R50" s="42">
        <v>0</v>
      </c>
    </row>
    <row r="51" spans="2:18" s="1" customFormat="1" ht="13.5" customHeight="1">
      <c r="B51" s="87">
        <v>47</v>
      </c>
      <c r="C51" s="21" t="s">
        <v>13</v>
      </c>
      <c r="D51" s="154">
        <v>24059.59079036253</v>
      </c>
      <c r="E51" s="154">
        <v>25358.682049916912</v>
      </c>
      <c r="F51" s="27"/>
      <c r="G51" s="28"/>
      <c r="H51" s="87">
        <v>47</v>
      </c>
      <c r="I51" s="21" t="s">
        <v>13</v>
      </c>
      <c r="J51" s="44">
        <f t="shared" si="2"/>
        <v>25358.682049916912</v>
      </c>
      <c r="K51" s="44">
        <f t="shared" si="3"/>
        <v>21170.811457244105</v>
      </c>
      <c r="L51" s="44">
        <f t="shared" si="4"/>
        <v>4188</v>
      </c>
      <c r="M51" s="28"/>
      <c r="N51" s="37">
        <f t="shared" si="0"/>
        <v>25397.895425887957</v>
      </c>
      <c r="O51" s="37">
        <f t="shared" si="1"/>
        <v>25397.895425887957</v>
      </c>
      <c r="P51" s="37">
        <f t="shared" si="5"/>
        <v>21297.679118158645</v>
      </c>
      <c r="Q51" s="44">
        <f t="shared" si="6"/>
        <v>4100</v>
      </c>
      <c r="R51" s="42">
        <v>0</v>
      </c>
    </row>
    <row r="52" spans="2:18" s="1" customFormat="1" ht="13.5" customHeight="1">
      <c r="B52" s="87">
        <v>48</v>
      </c>
      <c r="C52" s="21" t="s">
        <v>22</v>
      </c>
      <c r="D52" s="154">
        <v>22881.066733651511</v>
      </c>
      <c r="E52" s="154">
        <v>25376.183860269277</v>
      </c>
      <c r="F52" s="27"/>
      <c r="G52" s="28"/>
      <c r="H52" s="87">
        <v>48</v>
      </c>
      <c r="I52" s="21" t="s">
        <v>22</v>
      </c>
      <c r="J52" s="44">
        <f t="shared" si="2"/>
        <v>25376.183860269277</v>
      </c>
      <c r="K52" s="44">
        <f t="shared" si="3"/>
        <v>21263.532415506383</v>
      </c>
      <c r="L52" s="44">
        <f t="shared" si="4"/>
        <v>4112</v>
      </c>
      <c r="M52" s="28"/>
      <c r="N52" s="37">
        <f t="shared" si="0"/>
        <v>25397.895425887957</v>
      </c>
      <c r="O52" s="37">
        <f t="shared" si="1"/>
        <v>25397.895425887957</v>
      </c>
      <c r="P52" s="37">
        <f t="shared" si="5"/>
        <v>21297.679118158645</v>
      </c>
      <c r="Q52" s="44">
        <f t="shared" si="6"/>
        <v>4100</v>
      </c>
      <c r="R52" s="42">
        <v>0</v>
      </c>
    </row>
    <row r="53" spans="2:18" s="1" customFormat="1" ht="13.5" customHeight="1">
      <c r="B53" s="87">
        <v>49</v>
      </c>
      <c r="C53" s="21" t="s">
        <v>23</v>
      </c>
      <c r="D53" s="154">
        <v>25374.572100313479</v>
      </c>
      <c r="E53" s="154">
        <v>25518.258327067058</v>
      </c>
      <c r="F53" s="27"/>
      <c r="G53" s="28"/>
      <c r="H53" s="87">
        <v>49</v>
      </c>
      <c r="I53" s="21" t="s">
        <v>23</v>
      </c>
      <c r="J53" s="44">
        <f t="shared" si="2"/>
        <v>25518.258327067058</v>
      </c>
      <c r="K53" s="44">
        <f t="shared" si="3"/>
        <v>21320.007266912104</v>
      </c>
      <c r="L53" s="44">
        <f t="shared" si="4"/>
        <v>4198</v>
      </c>
      <c r="M53" s="28"/>
      <c r="N53" s="37">
        <f t="shared" si="0"/>
        <v>25397.895425887957</v>
      </c>
      <c r="O53" s="37">
        <f t="shared" si="1"/>
        <v>25397.895425887957</v>
      </c>
      <c r="P53" s="37">
        <f t="shared" si="5"/>
        <v>21297.679118158645</v>
      </c>
      <c r="Q53" s="44">
        <f t="shared" si="6"/>
        <v>4100</v>
      </c>
      <c r="R53" s="42">
        <v>0</v>
      </c>
    </row>
    <row r="54" spans="2:18" s="1" customFormat="1" ht="13.5" customHeight="1">
      <c r="B54" s="87">
        <v>50</v>
      </c>
      <c r="C54" s="21" t="s">
        <v>14</v>
      </c>
      <c r="D54" s="154">
        <v>23118.670785892809</v>
      </c>
      <c r="E54" s="154">
        <v>25351.502487555445</v>
      </c>
      <c r="F54" s="27"/>
      <c r="G54" s="28"/>
      <c r="H54" s="87">
        <v>50</v>
      </c>
      <c r="I54" s="21" t="s">
        <v>14</v>
      </c>
      <c r="J54" s="44">
        <f t="shared" si="2"/>
        <v>25351.502487555445</v>
      </c>
      <c r="K54" s="44">
        <f t="shared" si="3"/>
        <v>21170.060958956419</v>
      </c>
      <c r="L54" s="44">
        <f t="shared" si="4"/>
        <v>4182</v>
      </c>
      <c r="M54" s="28"/>
      <c r="N54" s="37">
        <f t="shared" si="0"/>
        <v>25397.895425887957</v>
      </c>
      <c r="O54" s="37">
        <f t="shared" si="1"/>
        <v>25397.895425887957</v>
      </c>
      <c r="P54" s="37">
        <f t="shared" si="5"/>
        <v>21297.679118158645</v>
      </c>
      <c r="Q54" s="44">
        <f t="shared" si="6"/>
        <v>4100</v>
      </c>
      <c r="R54" s="42">
        <v>0</v>
      </c>
    </row>
    <row r="55" spans="2:18" s="1" customFormat="1" ht="13.5" customHeight="1">
      <c r="B55" s="87">
        <v>51</v>
      </c>
      <c r="C55" s="21" t="s">
        <v>42</v>
      </c>
      <c r="D55" s="154">
        <v>23398.125885103542</v>
      </c>
      <c r="E55" s="154">
        <v>25260.914013598096</v>
      </c>
      <c r="F55" s="27"/>
      <c r="G55" s="28"/>
      <c r="H55" s="87">
        <v>51</v>
      </c>
      <c r="I55" s="21" t="s">
        <v>42</v>
      </c>
      <c r="J55" s="44">
        <f t="shared" si="2"/>
        <v>25260.914013598096</v>
      </c>
      <c r="K55" s="44">
        <f t="shared" si="3"/>
        <v>21152.800891051251</v>
      </c>
      <c r="L55" s="44">
        <f t="shared" si="4"/>
        <v>4108</v>
      </c>
      <c r="M55" s="28"/>
      <c r="N55" s="37">
        <f t="shared" si="0"/>
        <v>25397.895425887957</v>
      </c>
      <c r="O55" s="37">
        <f t="shared" si="1"/>
        <v>25397.895425887957</v>
      </c>
      <c r="P55" s="37">
        <f t="shared" si="5"/>
        <v>21297.679118158645</v>
      </c>
      <c r="Q55" s="44">
        <f t="shared" si="6"/>
        <v>4100</v>
      </c>
      <c r="R55" s="42">
        <v>0</v>
      </c>
    </row>
    <row r="56" spans="2:18" s="1" customFormat="1" ht="13.5" customHeight="1">
      <c r="B56" s="87">
        <v>52</v>
      </c>
      <c r="C56" s="21" t="s">
        <v>4</v>
      </c>
      <c r="D56" s="154">
        <v>24018.888140274525</v>
      </c>
      <c r="E56" s="154">
        <v>25422.189631940826</v>
      </c>
      <c r="F56" s="27"/>
      <c r="G56" s="28"/>
      <c r="H56" s="87">
        <v>52</v>
      </c>
      <c r="I56" s="21" t="s">
        <v>4</v>
      </c>
      <c r="J56" s="44">
        <f t="shared" si="2"/>
        <v>25422.189631940826</v>
      </c>
      <c r="K56" s="44">
        <f t="shared" si="3"/>
        <v>21310.004198483195</v>
      </c>
      <c r="L56" s="44">
        <f t="shared" si="4"/>
        <v>4112</v>
      </c>
      <c r="M56" s="28"/>
      <c r="N56" s="37">
        <f t="shared" si="0"/>
        <v>25397.895425887957</v>
      </c>
      <c r="O56" s="37">
        <f t="shared" si="1"/>
        <v>25397.895425887957</v>
      </c>
      <c r="P56" s="37">
        <f t="shared" si="5"/>
        <v>21297.679118158645</v>
      </c>
      <c r="Q56" s="44">
        <f t="shared" si="6"/>
        <v>4100</v>
      </c>
      <c r="R56" s="42">
        <v>0</v>
      </c>
    </row>
    <row r="57" spans="2:18" s="1" customFormat="1" ht="13.5" customHeight="1">
      <c r="B57" s="87">
        <v>53</v>
      </c>
      <c r="C57" s="21" t="s">
        <v>19</v>
      </c>
      <c r="D57" s="154">
        <v>27403.075776958387</v>
      </c>
      <c r="E57" s="154">
        <v>25326.390399217624</v>
      </c>
      <c r="F57" s="27"/>
      <c r="G57" s="28"/>
      <c r="H57" s="87">
        <v>53</v>
      </c>
      <c r="I57" s="21" t="s">
        <v>19</v>
      </c>
      <c r="J57" s="44">
        <f t="shared" si="2"/>
        <v>25326.390399217624</v>
      </c>
      <c r="K57" s="44">
        <f t="shared" si="3"/>
        <v>21232.397662096217</v>
      </c>
      <c r="L57" s="44">
        <f t="shared" si="4"/>
        <v>4094</v>
      </c>
      <c r="M57" s="28"/>
      <c r="N57" s="37">
        <f t="shared" si="0"/>
        <v>25397.895425887957</v>
      </c>
      <c r="O57" s="37">
        <f t="shared" si="1"/>
        <v>25397.895425887957</v>
      </c>
      <c r="P57" s="37">
        <f t="shared" si="5"/>
        <v>21297.679118158645</v>
      </c>
      <c r="Q57" s="44">
        <f t="shared" si="6"/>
        <v>4100</v>
      </c>
      <c r="R57" s="42">
        <v>0</v>
      </c>
    </row>
    <row r="58" spans="2:18" s="1" customFormat="1" ht="13.5" customHeight="1">
      <c r="B58" s="87">
        <v>54</v>
      </c>
      <c r="C58" s="21" t="s">
        <v>24</v>
      </c>
      <c r="D58" s="154">
        <v>26422.827844516512</v>
      </c>
      <c r="E58" s="154">
        <v>25437.717427270498</v>
      </c>
      <c r="F58" s="27"/>
      <c r="G58" s="28"/>
      <c r="H58" s="87">
        <v>54</v>
      </c>
      <c r="I58" s="21" t="s">
        <v>24</v>
      </c>
      <c r="J58" s="44">
        <f t="shared" si="2"/>
        <v>25437.717427270498</v>
      </c>
      <c r="K58" s="44">
        <f t="shared" si="3"/>
        <v>21309.604828788953</v>
      </c>
      <c r="L58" s="44">
        <f t="shared" si="4"/>
        <v>4128</v>
      </c>
      <c r="M58" s="28"/>
      <c r="N58" s="37">
        <f t="shared" si="0"/>
        <v>25397.895425887957</v>
      </c>
      <c r="O58" s="37">
        <f t="shared" si="1"/>
        <v>25397.895425887957</v>
      </c>
      <c r="P58" s="37">
        <f t="shared" si="5"/>
        <v>21297.679118158645</v>
      </c>
      <c r="Q58" s="44">
        <f t="shared" si="6"/>
        <v>4100</v>
      </c>
      <c r="R58" s="42">
        <v>0</v>
      </c>
    </row>
    <row r="59" spans="2:18" s="1" customFormat="1" ht="13.5" customHeight="1">
      <c r="B59" s="87">
        <v>55</v>
      </c>
      <c r="C59" s="21" t="s">
        <v>15</v>
      </c>
      <c r="D59" s="154">
        <v>24017.495979855099</v>
      </c>
      <c r="E59" s="154">
        <v>25504.885267557431</v>
      </c>
      <c r="F59" s="27"/>
      <c r="G59" s="28"/>
      <c r="H59" s="87">
        <v>55</v>
      </c>
      <c r="I59" s="21" t="s">
        <v>15</v>
      </c>
      <c r="J59" s="44">
        <f t="shared" si="2"/>
        <v>25504.885267557431</v>
      </c>
      <c r="K59" s="44">
        <f t="shared" si="3"/>
        <v>21293.297351902482</v>
      </c>
      <c r="L59" s="44">
        <f t="shared" si="4"/>
        <v>4212</v>
      </c>
      <c r="M59" s="28"/>
      <c r="N59" s="37">
        <f t="shared" si="0"/>
        <v>25397.895425887957</v>
      </c>
      <c r="O59" s="37">
        <f t="shared" si="1"/>
        <v>25397.895425887957</v>
      </c>
      <c r="P59" s="37">
        <f t="shared" si="5"/>
        <v>21297.679118158645</v>
      </c>
      <c r="Q59" s="44">
        <f t="shared" si="6"/>
        <v>4100</v>
      </c>
      <c r="R59" s="42">
        <v>0</v>
      </c>
    </row>
    <row r="60" spans="2:18" s="1" customFormat="1" ht="13.5" customHeight="1">
      <c r="B60" s="87">
        <v>56</v>
      </c>
      <c r="C60" s="21" t="s">
        <v>9</v>
      </c>
      <c r="D60" s="154">
        <v>25340.454650060918</v>
      </c>
      <c r="E60" s="154">
        <v>25290.933304530528</v>
      </c>
      <c r="F60" s="27"/>
      <c r="G60" s="28"/>
      <c r="H60" s="87">
        <v>56</v>
      </c>
      <c r="I60" s="21" t="s">
        <v>9</v>
      </c>
      <c r="J60" s="44">
        <f t="shared" si="2"/>
        <v>25290.933304530528</v>
      </c>
      <c r="K60" s="44">
        <f t="shared" si="3"/>
        <v>21109.713940829282</v>
      </c>
      <c r="L60" s="44">
        <f t="shared" si="4"/>
        <v>4181</v>
      </c>
      <c r="M60" s="28"/>
      <c r="N60" s="37">
        <f t="shared" si="0"/>
        <v>25397.895425887957</v>
      </c>
      <c r="O60" s="37">
        <f t="shared" si="1"/>
        <v>25397.895425887957</v>
      </c>
      <c r="P60" s="37">
        <f t="shared" si="5"/>
        <v>21297.679118158645</v>
      </c>
      <c r="Q60" s="44">
        <f t="shared" si="6"/>
        <v>4100</v>
      </c>
      <c r="R60" s="42">
        <v>0</v>
      </c>
    </row>
    <row r="61" spans="2:18" s="1" customFormat="1" ht="13.5" customHeight="1">
      <c r="B61" s="87">
        <v>57</v>
      </c>
      <c r="C61" s="21" t="s">
        <v>43</v>
      </c>
      <c r="D61" s="154">
        <v>24511.809271395527</v>
      </c>
      <c r="E61" s="154">
        <v>25452.321162398708</v>
      </c>
      <c r="F61" s="27"/>
      <c r="G61" s="28"/>
      <c r="H61" s="87">
        <v>57</v>
      </c>
      <c r="I61" s="21" t="s">
        <v>43</v>
      </c>
      <c r="J61" s="44">
        <f t="shared" si="2"/>
        <v>25452.321162398708</v>
      </c>
      <c r="K61" s="44">
        <f t="shared" si="3"/>
        <v>21382.882692218067</v>
      </c>
      <c r="L61" s="44">
        <f t="shared" si="4"/>
        <v>4069</v>
      </c>
      <c r="M61" s="28"/>
      <c r="N61" s="37">
        <f t="shared" si="0"/>
        <v>25397.895425887957</v>
      </c>
      <c r="O61" s="37">
        <f t="shared" si="1"/>
        <v>25397.895425887957</v>
      </c>
      <c r="P61" s="37">
        <f t="shared" si="5"/>
        <v>21297.679118158645</v>
      </c>
      <c r="Q61" s="44">
        <f t="shared" si="6"/>
        <v>4100</v>
      </c>
      <c r="R61" s="42">
        <v>0</v>
      </c>
    </row>
    <row r="62" spans="2:18" s="1" customFormat="1" ht="13.5" customHeight="1">
      <c r="B62" s="87">
        <v>58</v>
      </c>
      <c r="C62" s="21" t="s">
        <v>25</v>
      </c>
      <c r="D62" s="154">
        <v>25079.37051133543</v>
      </c>
      <c r="E62" s="154">
        <v>25533.939808171272</v>
      </c>
      <c r="F62" s="27"/>
      <c r="G62" s="28"/>
      <c r="H62" s="87">
        <v>58</v>
      </c>
      <c r="I62" s="21" t="s">
        <v>25</v>
      </c>
      <c r="J62" s="44">
        <f t="shared" si="2"/>
        <v>25533.939808171272</v>
      </c>
      <c r="K62" s="44">
        <f t="shared" si="3"/>
        <v>21430.633997874553</v>
      </c>
      <c r="L62" s="44">
        <f t="shared" si="4"/>
        <v>4103</v>
      </c>
      <c r="M62" s="28"/>
      <c r="N62" s="37">
        <f t="shared" si="0"/>
        <v>25397.895425887957</v>
      </c>
      <c r="O62" s="37">
        <f t="shared" si="1"/>
        <v>25397.895425887957</v>
      </c>
      <c r="P62" s="37">
        <f t="shared" si="5"/>
        <v>21297.679118158645</v>
      </c>
      <c r="Q62" s="44">
        <f t="shared" si="6"/>
        <v>4100</v>
      </c>
      <c r="R62" s="42">
        <v>0</v>
      </c>
    </row>
    <row r="63" spans="2:18" s="1" customFormat="1" ht="13.5" customHeight="1">
      <c r="B63" s="87">
        <v>59</v>
      </c>
      <c r="C63" s="21" t="s">
        <v>20</v>
      </c>
      <c r="D63" s="154">
        <v>27080.041070722575</v>
      </c>
      <c r="E63" s="154">
        <v>25437.811082322612</v>
      </c>
      <c r="F63" s="27"/>
      <c r="G63" s="28"/>
      <c r="H63" s="87">
        <v>59</v>
      </c>
      <c r="I63" s="21" t="s">
        <v>20</v>
      </c>
      <c r="J63" s="44">
        <f t="shared" si="2"/>
        <v>25437.811082322612</v>
      </c>
      <c r="K63" s="44">
        <f t="shared" si="3"/>
        <v>21282.404537836726</v>
      </c>
      <c r="L63" s="44">
        <f t="shared" si="4"/>
        <v>4156</v>
      </c>
      <c r="M63" s="28"/>
      <c r="N63" s="37">
        <f t="shared" si="0"/>
        <v>25397.895425887957</v>
      </c>
      <c r="O63" s="37">
        <f t="shared" si="1"/>
        <v>25397.895425887957</v>
      </c>
      <c r="P63" s="37">
        <f t="shared" si="5"/>
        <v>21297.679118158645</v>
      </c>
      <c r="Q63" s="44">
        <f t="shared" si="6"/>
        <v>4100</v>
      </c>
      <c r="R63" s="42">
        <v>0</v>
      </c>
    </row>
    <row r="64" spans="2:18" s="1" customFormat="1" ht="13.5" customHeight="1">
      <c r="B64" s="87">
        <v>60</v>
      </c>
      <c r="C64" s="21" t="s">
        <v>44</v>
      </c>
      <c r="D64" s="154">
        <v>27327.760529274408</v>
      </c>
      <c r="E64" s="154">
        <v>25356.819246488976</v>
      </c>
      <c r="F64" s="27"/>
      <c r="G64" s="28"/>
      <c r="H64" s="87">
        <v>60</v>
      </c>
      <c r="I64" s="21" t="s">
        <v>44</v>
      </c>
      <c r="J64" s="44">
        <f t="shared" si="2"/>
        <v>25356.819246488976</v>
      </c>
      <c r="K64" s="44">
        <f t="shared" si="3"/>
        <v>21221.693423418539</v>
      </c>
      <c r="L64" s="44">
        <f t="shared" si="4"/>
        <v>4135</v>
      </c>
      <c r="M64" s="28"/>
      <c r="N64" s="37">
        <f t="shared" si="0"/>
        <v>25397.895425887957</v>
      </c>
      <c r="O64" s="37">
        <f t="shared" si="1"/>
        <v>25397.895425887957</v>
      </c>
      <c r="P64" s="37">
        <f t="shared" si="5"/>
        <v>21297.679118158645</v>
      </c>
      <c r="Q64" s="44">
        <f t="shared" si="6"/>
        <v>4100</v>
      </c>
      <c r="R64" s="42">
        <v>0</v>
      </c>
    </row>
    <row r="65" spans="2:18" s="1" customFormat="1" ht="13.5" customHeight="1">
      <c r="B65" s="87">
        <v>61</v>
      </c>
      <c r="C65" s="21" t="s">
        <v>16</v>
      </c>
      <c r="D65" s="154">
        <v>22726.955566600398</v>
      </c>
      <c r="E65" s="154">
        <v>25337.713815412524</v>
      </c>
      <c r="F65" s="27"/>
      <c r="G65" s="28"/>
      <c r="H65" s="87">
        <v>61</v>
      </c>
      <c r="I65" s="21" t="s">
        <v>16</v>
      </c>
      <c r="J65" s="44">
        <f t="shared" si="2"/>
        <v>25337.713815412524</v>
      </c>
      <c r="K65" s="44">
        <f t="shared" si="3"/>
        <v>21120.570391166359</v>
      </c>
      <c r="L65" s="44">
        <f t="shared" si="4"/>
        <v>4217</v>
      </c>
      <c r="M65" s="28"/>
      <c r="N65" s="37">
        <f t="shared" si="0"/>
        <v>25397.895425887957</v>
      </c>
      <c r="O65" s="37">
        <f t="shared" si="1"/>
        <v>25397.895425887957</v>
      </c>
      <c r="P65" s="37">
        <f t="shared" si="5"/>
        <v>21297.679118158645</v>
      </c>
      <c r="Q65" s="44">
        <f t="shared" si="6"/>
        <v>4100</v>
      </c>
      <c r="R65" s="42">
        <v>0</v>
      </c>
    </row>
    <row r="66" spans="2:18" s="1" customFormat="1" ht="13.5" customHeight="1">
      <c r="B66" s="87">
        <v>62</v>
      </c>
      <c r="C66" s="21" t="s">
        <v>17</v>
      </c>
      <c r="D66" s="154">
        <v>21351.548917052238</v>
      </c>
      <c r="E66" s="154">
        <v>25389.04386367277</v>
      </c>
      <c r="F66" s="27"/>
      <c r="G66" s="28"/>
      <c r="H66" s="87">
        <v>62</v>
      </c>
      <c r="I66" s="21" t="s">
        <v>17</v>
      </c>
      <c r="J66" s="44">
        <f t="shared" si="2"/>
        <v>25389.04386367277</v>
      </c>
      <c r="K66" s="44">
        <f t="shared" si="3"/>
        <v>21196.037456095448</v>
      </c>
      <c r="L66" s="44">
        <f t="shared" si="4"/>
        <v>4193</v>
      </c>
      <c r="M66" s="28"/>
      <c r="N66" s="37">
        <f t="shared" si="0"/>
        <v>25397.895425887957</v>
      </c>
      <c r="O66" s="37">
        <f t="shared" si="1"/>
        <v>25397.895425887957</v>
      </c>
      <c r="P66" s="37">
        <f t="shared" si="5"/>
        <v>21297.679118158645</v>
      </c>
      <c r="Q66" s="44">
        <f t="shared" si="6"/>
        <v>4100</v>
      </c>
      <c r="R66" s="42">
        <v>0</v>
      </c>
    </row>
    <row r="67" spans="2:18" s="1" customFormat="1" ht="13.5" customHeight="1">
      <c r="B67" s="87">
        <v>63</v>
      </c>
      <c r="C67" s="21" t="s">
        <v>26</v>
      </c>
      <c r="D67" s="154">
        <v>23982.508822994361</v>
      </c>
      <c r="E67" s="154">
        <v>25455.964295473168</v>
      </c>
      <c r="F67" s="27"/>
      <c r="G67" s="28"/>
      <c r="H67" s="87">
        <v>63</v>
      </c>
      <c r="I67" s="21" t="s">
        <v>26</v>
      </c>
      <c r="J67" s="44">
        <f t="shared" si="2"/>
        <v>25455.964295473168</v>
      </c>
      <c r="K67" s="44">
        <f t="shared" si="3"/>
        <v>21354.6018516195</v>
      </c>
      <c r="L67" s="44">
        <f t="shared" si="4"/>
        <v>4101</v>
      </c>
      <c r="M67" s="28"/>
      <c r="N67" s="37">
        <f t="shared" si="0"/>
        <v>25397.895425887957</v>
      </c>
      <c r="O67" s="37">
        <f t="shared" si="1"/>
        <v>25397.895425887957</v>
      </c>
      <c r="P67" s="37">
        <f t="shared" si="5"/>
        <v>21297.679118158645</v>
      </c>
      <c r="Q67" s="44">
        <f t="shared" si="6"/>
        <v>4100</v>
      </c>
      <c r="R67" s="42">
        <v>0</v>
      </c>
    </row>
    <row r="68" spans="2:18" s="1" customFormat="1" ht="13.5" customHeight="1">
      <c r="B68" s="87">
        <v>64</v>
      </c>
      <c r="C68" s="21" t="s">
        <v>45</v>
      </c>
      <c r="D68" s="154">
        <v>24839.737426747135</v>
      </c>
      <c r="E68" s="154">
        <v>25225.144090450623</v>
      </c>
      <c r="F68" s="27"/>
      <c r="G68" s="28"/>
      <c r="H68" s="87">
        <v>64</v>
      </c>
      <c r="I68" s="21" t="s">
        <v>45</v>
      </c>
      <c r="J68" s="44">
        <f t="shared" si="2"/>
        <v>25225.144090450623</v>
      </c>
      <c r="K68" s="44">
        <f t="shared" si="3"/>
        <v>21132.184897568706</v>
      </c>
      <c r="L68" s="44">
        <f t="shared" si="4"/>
        <v>4093</v>
      </c>
      <c r="M68" s="28"/>
      <c r="N68" s="37">
        <f t="shared" si="0"/>
        <v>25397.895425887957</v>
      </c>
      <c r="O68" s="37">
        <f t="shared" si="1"/>
        <v>25397.895425887957</v>
      </c>
      <c r="P68" s="37">
        <f t="shared" si="5"/>
        <v>21297.679118158645</v>
      </c>
      <c r="Q68" s="44">
        <f t="shared" si="6"/>
        <v>4100</v>
      </c>
      <c r="R68" s="42">
        <v>0</v>
      </c>
    </row>
    <row r="69" spans="2:18" s="1" customFormat="1" ht="13.5" customHeight="1">
      <c r="B69" s="87">
        <v>65</v>
      </c>
      <c r="C69" s="21" t="s">
        <v>10</v>
      </c>
      <c r="D69" s="154">
        <v>22832.801103067908</v>
      </c>
      <c r="E69" s="154">
        <v>25229.057132713031</v>
      </c>
      <c r="F69" s="27"/>
      <c r="G69" s="28"/>
      <c r="H69" s="87">
        <v>65</v>
      </c>
      <c r="I69" s="21" t="s">
        <v>10</v>
      </c>
      <c r="J69" s="44">
        <f t="shared" si="2"/>
        <v>25229.057132713031</v>
      </c>
      <c r="K69" s="44">
        <f t="shared" si="3"/>
        <v>21165.022416560456</v>
      </c>
      <c r="L69" s="44">
        <f t="shared" si="4"/>
        <v>4064</v>
      </c>
      <c r="M69" s="28"/>
      <c r="N69" s="37">
        <f t="shared" ref="N69:N78" si="7">$D$79</f>
        <v>25397.895425887957</v>
      </c>
      <c r="O69" s="37">
        <f t="shared" ref="O69:O78" si="8">$E$79</f>
        <v>25397.895425887957</v>
      </c>
      <c r="P69" s="37">
        <f t="shared" si="5"/>
        <v>21297.679118158645</v>
      </c>
      <c r="Q69" s="44">
        <f t="shared" si="6"/>
        <v>4100</v>
      </c>
      <c r="R69" s="42">
        <v>0</v>
      </c>
    </row>
    <row r="70" spans="2:18" s="1" customFormat="1" ht="13.5" customHeight="1">
      <c r="B70" s="87">
        <v>66</v>
      </c>
      <c r="C70" s="21" t="s">
        <v>5</v>
      </c>
      <c r="D70" s="154">
        <v>23594.044641364322</v>
      </c>
      <c r="E70" s="154">
        <v>25180.520963902189</v>
      </c>
      <c r="F70" s="27"/>
      <c r="G70" s="28"/>
      <c r="H70" s="87">
        <v>66</v>
      </c>
      <c r="I70" s="21" t="s">
        <v>5</v>
      </c>
      <c r="J70" s="44">
        <f t="shared" ref="J70:J78" si="9">E70</f>
        <v>25180.520963902189</v>
      </c>
      <c r="K70" s="44">
        <f t="shared" ref="K70:K78" si="10">K152</f>
        <v>21075.274482325749</v>
      </c>
      <c r="L70" s="44">
        <f t="shared" ref="L70:L78" si="11">ROUND(J70,0)-ROUND(K70,0)</f>
        <v>4106</v>
      </c>
      <c r="M70" s="28"/>
      <c r="N70" s="37">
        <f t="shared" si="7"/>
        <v>25397.895425887957</v>
      </c>
      <c r="O70" s="37">
        <f t="shared" si="8"/>
        <v>25397.895425887957</v>
      </c>
      <c r="P70" s="37">
        <f t="shared" ref="P70:P78" si="12">$K$161</f>
        <v>21297.679118158645</v>
      </c>
      <c r="Q70" s="44">
        <f t="shared" ref="Q70:Q78" si="13">ROUND(O70,0)-ROUND(P70,0)</f>
        <v>4100</v>
      </c>
      <c r="R70" s="42">
        <v>0</v>
      </c>
    </row>
    <row r="71" spans="2:18" s="1" customFormat="1" ht="13.5" customHeight="1">
      <c r="B71" s="87">
        <v>67</v>
      </c>
      <c r="C71" s="21" t="s">
        <v>6</v>
      </c>
      <c r="D71" s="154">
        <v>20935.636327817178</v>
      </c>
      <c r="E71" s="154">
        <v>25147.008653788693</v>
      </c>
      <c r="F71" s="27"/>
      <c r="G71" s="28"/>
      <c r="H71" s="87">
        <v>67</v>
      </c>
      <c r="I71" s="21" t="s">
        <v>6</v>
      </c>
      <c r="J71" s="44">
        <f t="shared" si="9"/>
        <v>25147.008653788693</v>
      </c>
      <c r="K71" s="44">
        <f t="shared" si="10"/>
        <v>21238.584011802217</v>
      </c>
      <c r="L71" s="44">
        <f t="shared" si="11"/>
        <v>3908</v>
      </c>
      <c r="M71" s="28"/>
      <c r="N71" s="37">
        <f t="shared" si="7"/>
        <v>25397.895425887957</v>
      </c>
      <c r="O71" s="37">
        <f t="shared" si="8"/>
        <v>25397.895425887957</v>
      </c>
      <c r="P71" s="37">
        <f t="shared" si="12"/>
        <v>21297.679118158645</v>
      </c>
      <c r="Q71" s="44">
        <f t="shared" si="13"/>
        <v>4100</v>
      </c>
      <c r="R71" s="42">
        <v>0</v>
      </c>
    </row>
    <row r="72" spans="2:18" s="1" customFormat="1" ht="13.5" customHeight="1">
      <c r="B72" s="87">
        <v>68</v>
      </c>
      <c r="C72" s="21" t="s">
        <v>46</v>
      </c>
      <c r="D72" s="154">
        <v>27169.385368839914</v>
      </c>
      <c r="E72" s="154">
        <v>25535.779928160639</v>
      </c>
      <c r="F72" s="27"/>
      <c r="G72" s="28"/>
      <c r="H72" s="87">
        <v>68</v>
      </c>
      <c r="I72" s="21" t="s">
        <v>46</v>
      </c>
      <c r="J72" s="44">
        <f t="shared" si="9"/>
        <v>25535.779928160639</v>
      </c>
      <c r="K72" s="44">
        <f t="shared" si="10"/>
        <v>21494.673355192397</v>
      </c>
      <c r="L72" s="44">
        <f t="shared" si="11"/>
        <v>4041</v>
      </c>
      <c r="M72" s="28"/>
      <c r="N72" s="37">
        <f t="shared" si="7"/>
        <v>25397.895425887957</v>
      </c>
      <c r="O72" s="37">
        <f t="shared" si="8"/>
        <v>25397.895425887957</v>
      </c>
      <c r="P72" s="37">
        <f t="shared" si="12"/>
        <v>21297.679118158645</v>
      </c>
      <c r="Q72" s="44">
        <f t="shared" si="13"/>
        <v>4100</v>
      </c>
      <c r="R72" s="42">
        <v>0</v>
      </c>
    </row>
    <row r="73" spans="2:18" s="1" customFormat="1" ht="13.5" customHeight="1">
      <c r="B73" s="87">
        <v>69</v>
      </c>
      <c r="C73" s="21" t="s">
        <v>47</v>
      </c>
      <c r="D73" s="154">
        <v>23369.229812914906</v>
      </c>
      <c r="E73" s="154">
        <v>25086.658593214124</v>
      </c>
      <c r="F73" s="27"/>
      <c r="G73" s="28"/>
      <c r="H73" s="87">
        <v>69</v>
      </c>
      <c r="I73" s="21" t="s">
        <v>47</v>
      </c>
      <c r="J73" s="44">
        <f t="shared" si="9"/>
        <v>25086.658593214124</v>
      </c>
      <c r="K73" s="44">
        <f t="shared" si="10"/>
        <v>20991.04467925931</v>
      </c>
      <c r="L73" s="44">
        <f t="shared" si="11"/>
        <v>4096</v>
      </c>
      <c r="M73" s="28"/>
      <c r="N73" s="37">
        <f t="shared" si="7"/>
        <v>25397.895425887957</v>
      </c>
      <c r="O73" s="37">
        <f t="shared" si="8"/>
        <v>25397.895425887957</v>
      </c>
      <c r="P73" s="37">
        <f t="shared" si="12"/>
        <v>21297.679118158645</v>
      </c>
      <c r="Q73" s="44">
        <f t="shared" si="13"/>
        <v>4100</v>
      </c>
      <c r="R73" s="42">
        <v>0</v>
      </c>
    </row>
    <row r="74" spans="2:18" s="1" customFormat="1" ht="13.5" customHeight="1">
      <c r="B74" s="87">
        <v>70</v>
      </c>
      <c r="C74" s="21" t="s">
        <v>48</v>
      </c>
      <c r="D74" s="154">
        <v>24194.240892193309</v>
      </c>
      <c r="E74" s="154">
        <v>25579.622443593307</v>
      </c>
      <c r="F74" s="27"/>
      <c r="G74" s="28"/>
      <c r="H74" s="87">
        <v>70</v>
      </c>
      <c r="I74" s="21" t="s">
        <v>48</v>
      </c>
      <c r="J74" s="44">
        <f t="shared" si="9"/>
        <v>25579.622443593307</v>
      </c>
      <c r="K74" s="44">
        <f t="shared" si="10"/>
        <v>21553.577070573057</v>
      </c>
      <c r="L74" s="44">
        <f t="shared" si="11"/>
        <v>4026</v>
      </c>
      <c r="M74" s="28"/>
      <c r="N74" s="37">
        <f t="shared" si="7"/>
        <v>25397.895425887957</v>
      </c>
      <c r="O74" s="37">
        <f t="shared" si="8"/>
        <v>25397.895425887957</v>
      </c>
      <c r="P74" s="37">
        <f t="shared" si="12"/>
        <v>21297.679118158645</v>
      </c>
      <c r="Q74" s="44">
        <f t="shared" si="13"/>
        <v>4100</v>
      </c>
      <c r="R74" s="42">
        <v>0</v>
      </c>
    </row>
    <row r="75" spans="2:18" s="1" customFormat="1" ht="13.5" customHeight="1">
      <c r="B75" s="87">
        <v>71</v>
      </c>
      <c r="C75" s="21" t="s">
        <v>49</v>
      </c>
      <c r="D75" s="154">
        <v>27365.606656580938</v>
      </c>
      <c r="E75" s="154">
        <v>25540.882648541101</v>
      </c>
      <c r="F75" s="27"/>
      <c r="G75" s="28"/>
      <c r="H75" s="87">
        <v>71</v>
      </c>
      <c r="I75" s="21" t="s">
        <v>49</v>
      </c>
      <c r="J75" s="44">
        <f t="shared" si="9"/>
        <v>25540.882648541101</v>
      </c>
      <c r="K75" s="44">
        <f t="shared" si="10"/>
        <v>21461.566231862951</v>
      </c>
      <c r="L75" s="44">
        <f t="shared" si="11"/>
        <v>4079</v>
      </c>
      <c r="M75" s="28"/>
      <c r="N75" s="37">
        <f t="shared" si="7"/>
        <v>25397.895425887957</v>
      </c>
      <c r="O75" s="37">
        <f t="shared" si="8"/>
        <v>25397.895425887957</v>
      </c>
      <c r="P75" s="37">
        <f t="shared" si="12"/>
        <v>21297.679118158645</v>
      </c>
      <c r="Q75" s="44">
        <f t="shared" si="13"/>
        <v>4100</v>
      </c>
      <c r="R75" s="42">
        <v>0</v>
      </c>
    </row>
    <row r="76" spans="2:18" s="1" customFormat="1" ht="13.5" customHeight="1">
      <c r="B76" s="87">
        <v>72</v>
      </c>
      <c r="C76" s="21" t="s">
        <v>27</v>
      </c>
      <c r="D76" s="154">
        <v>24462.432590855802</v>
      </c>
      <c r="E76" s="154">
        <v>25294.347518638842</v>
      </c>
      <c r="F76" s="27"/>
      <c r="G76" s="28"/>
      <c r="H76" s="87">
        <v>72</v>
      </c>
      <c r="I76" s="21" t="s">
        <v>27</v>
      </c>
      <c r="J76" s="44">
        <f t="shared" si="9"/>
        <v>25294.347518638842</v>
      </c>
      <c r="K76" s="44">
        <f t="shared" si="10"/>
        <v>21201.687478134394</v>
      </c>
      <c r="L76" s="44">
        <f t="shared" si="11"/>
        <v>4092</v>
      </c>
      <c r="M76" s="28"/>
      <c r="N76" s="37">
        <f t="shared" si="7"/>
        <v>25397.895425887957</v>
      </c>
      <c r="O76" s="37">
        <f t="shared" si="8"/>
        <v>25397.895425887957</v>
      </c>
      <c r="P76" s="37">
        <f t="shared" si="12"/>
        <v>21297.679118158645</v>
      </c>
      <c r="Q76" s="44">
        <f t="shared" si="13"/>
        <v>4100</v>
      </c>
      <c r="R76" s="42">
        <v>0</v>
      </c>
    </row>
    <row r="77" spans="2:18" s="1" customFormat="1" ht="13.5" customHeight="1">
      <c r="B77" s="87">
        <v>73</v>
      </c>
      <c r="C77" s="21" t="s">
        <v>28</v>
      </c>
      <c r="D77" s="154">
        <v>24292.023628938157</v>
      </c>
      <c r="E77" s="154">
        <v>25617.159657582644</v>
      </c>
      <c r="F77" s="27"/>
      <c r="G77" s="28"/>
      <c r="H77" s="87">
        <v>73</v>
      </c>
      <c r="I77" s="21" t="s">
        <v>28</v>
      </c>
      <c r="J77" s="44">
        <f t="shared" si="9"/>
        <v>25617.159657582644</v>
      </c>
      <c r="K77" s="44">
        <f t="shared" si="10"/>
        <v>21501.727794916143</v>
      </c>
      <c r="L77" s="44">
        <f t="shared" si="11"/>
        <v>4115</v>
      </c>
      <c r="M77" s="28"/>
      <c r="N77" s="37">
        <f t="shared" si="7"/>
        <v>25397.895425887957</v>
      </c>
      <c r="O77" s="37">
        <f t="shared" si="8"/>
        <v>25397.895425887957</v>
      </c>
      <c r="P77" s="37">
        <f t="shared" si="12"/>
        <v>21297.679118158645</v>
      </c>
      <c r="Q77" s="44">
        <f t="shared" si="13"/>
        <v>4100</v>
      </c>
      <c r="R77" s="42">
        <v>0</v>
      </c>
    </row>
    <row r="78" spans="2:18" s="1" customFormat="1" ht="13.5" customHeight="1" thickBot="1">
      <c r="B78" s="87">
        <v>74</v>
      </c>
      <c r="C78" s="21" t="s">
        <v>29</v>
      </c>
      <c r="D78" s="154">
        <v>22718.478206724783</v>
      </c>
      <c r="E78" s="154">
        <v>25205.714587881448</v>
      </c>
      <c r="F78" s="27"/>
      <c r="G78" s="28"/>
      <c r="H78" s="87">
        <v>74</v>
      </c>
      <c r="I78" s="21" t="s">
        <v>29</v>
      </c>
      <c r="J78" s="44">
        <f t="shared" si="9"/>
        <v>25205.714587881448</v>
      </c>
      <c r="K78" s="44">
        <f t="shared" si="10"/>
        <v>21095.831398833852</v>
      </c>
      <c r="L78" s="44">
        <f t="shared" si="11"/>
        <v>4110</v>
      </c>
      <c r="M78" s="28"/>
      <c r="N78" s="37">
        <f t="shared" si="7"/>
        <v>25397.895425887957</v>
      </c>
      <c r="O78" s="37">
        <f t="shared" si="8"/>
        <v>25397.895425887957</v>
      </c>
      <c r="P78" s="37">
        <f t="shared" si="12"/>
        <v>21297.679118158645</v>
      </c>
      <c r="Q78" s="44">
        <f t="shared" si="13"/>
        <v>4100</v>
      </c>
      <c r="R78" s="42">
        <v>9999</v>
      </c>
    </row>
    <row r="79" spans="2:18" s="1" customFormat="1" ht="13.5" customHeight="1" thickTop="1">
      <c r="B79" s="212" t="s">
        <v>0</v>
      </c>
      <c r="C79" s="213"/>
      <c r="D79" s="155">
        <f>生活習慣病疾病別の医療費!P8</f>
        <v>25397.895425887957</v>
      </c>
      <c r="E79" s="155">
        <f>生活習慣病疾病別の医療費!P8</f>
        <v>25397.895425887957</v>
      </c>
      <c r="F79" s="27"/>
      <c r="G79" s="28"/>
      <c r="H79" s="18"/>
      <c r="I79" s="2"/>
      <c r="J79" s="2"/>
      <c r="K79" s="2"/>
      <c r="L79" s="2"/>
      <c r="M79" s="28"/>
    </row>
    <row r="80" spans="2:18" ht="13.5" customHeight="1">
      <c r="B80" s="18"/>
      <c r="H80" s="18"/>
    </row>
    <row r="81" spans="2:11" ht="13.5" customHeight="1">
      <c r="B81" s="18"/>
      <c r="H81" s="18"/>
    </row>
    <row r="82" spans="2:11" ht="13.5" customHeight="1">
      <c r="B82" s="18"/>
    </row>
    <row r="84" spans="2:11">
      <c r="H84" s="1" t="s">
        <v>257</v>
      </c>
    </row>
    <row r="85" spans="2:11" ht="13.5" customHeight="1">
      <c r="H85" s="231"/>
      <c r="I85" s="232" t="s">
        <v>133</v>
      </c>
      <c r="J85" s="221" t="s">
        <v>143</v>
      </c>
      <c r="K85" s="221" t="s">
        <v>144</v>
      </c>
    </row>
    <row r="86" spans="2:11">
      <c r="H86" s="231"/>
      <c r="I86" s="203"/>
      <c r="J86" s="222"/>
      <c r="K86" s="222"/>
    </row>
    <row r="87" spans="2:11">
      <c r="H87" s="90">
        <v>1</v>
      </c>
      <c r="I87" s="20" t="s">
        <v>50</v>
      </c>
      <c r="J87" s="66">
        <v>21307.124161671614</v>
      </c>
      <c r="K87" s="66">
        <v>21514.838787119363</v>
      </c>
    </row>
    <row r="88" spans="2:11">
      <c r="H88" s="87">
        <v>2</v>
      </c>
      <c r="I88" s="20" t="s">
        <v>93</v>
      </c>
      <c r="J88" s="66">
        <v>19998.496900826445</v>
      </c>
      <c r="K88" s="66">
        <v>21541.21488403299</v>
      </c>
    </row>
    <row r="89" spans="2:11">
      <c r="H89" s="87">
        <v>3</v>
      </c>
      <c r="I89" s="20" t="s">
        <v>94</v>
      </c>
      <c r="J89" s="66">
        <v>20004.786617329632</v>
      </c>
      <c r="K89" s="66">
        <v>21535.198940903589</v>
      </c>
    </row>
    <row r="90" spans="2:11">
      <c r="H90" s="87">
        <v>4</v>
      </c>
      <c r="I90" s="20" t="s">
        <v>95</v>
      </c>
      <c r="J90" s="66">
        <v>23669.062823834196</v>
      </c>
      <c r="K90" s="66">
        <v>21544.664144365284</v>
      </c>
    </row>
    <row r="91" spans="2:11">
      <c r="H91" s="87">
        <v>5</v>
      </c>
      <c r="I91" s="20" t="s">
        <v>96</v>
      </c>
      <c r="J91" s="66">
        <v>17571.556157783802</v>
      </c>
      <c r="K91" s="66">
        <v>21405.539789295592</v>
      </c>
    </row>
    <row r="92" spans="2:11">
      <c r="H92" s="87">
        <v>6</v>
      </c>
      <c r="I92" s="20" t="s">
        <v>97</v>
      </c>
      <c r="J92" s="66">
        <v>20785.75314311526</v>
      </c>
      <c r="K92" s="66">
        <v>21561.34500286607</v>
      </c>
    </row>
    <row r="93" spans="2:11">
      <c r="H93" s="87">
        <v>7</v>
      </c>
      <c r="I93" s="20" t="s">
        <v>98</v>
      </c>
      <c r="J93" s="66">
        <v>20127.66291479073</v>
      </c>
      <c r="K93" s="66">
        <v>21407.025277306904</v>
      </c>
    </row>
    <row r="94" spans="2:11">
      <c r="H94" s="87">
        <v>8</v>
      </c>
      <c r="I94" s="20" t="s">
        <v>51</v>
      </c>
      <c r="J94" s="66">
        <v>19035.513671488014</v>
      </c>
      <c r="K94" s="66">
        <v>21677.766461256193</v>
      </c>
    </row>
    <row r="95" spans="2:11">
      <c r="H95" s="87">
        <v>9</v>
      </c>
      <c r="I95" s="20" t="s">
        <v>99</v>
      </c>
      <c r="J95" s="66">
        <v>19311.064096680435</v>
      </c>
      <c r="K95" s="66">
        <v>21570.805184158788</v>
      </c>
    </row>
    <row r="96" spans="2:11">
      <c r="H96" s="87">
        <v>10</v>
      </c>
      <c r="I96" s="20" t="s">
        <v>52</v>
      </c>
      <c r="J96" s="66">
        <v>20277.450301510944</v>
      </c>
      <c r="K96" s="66">
        <v>21397.58448881462</v>
      </c>
    </row>
    <row r="97" spans="8:11">
      <c r="H97" s="87">
        <v>11</v>
      </c>
      <c r="I97" s="20" t="s">
        <v>53</v>
      </c>
      <c r="J97" s="66">
        <v>20605.740855845088</v>
      </c>
      <c r="K97" s="66">
        <v>21545.288282206671</v>
      </c>
    </row>
    <row r="98" spans="8:11">
      <c r="H98" s="87">
        <v>12</v>
      </c>
      <c r="I98" s="20" t="s">
        <v>100</v>
      </c>
      <c r="J98" s="66">
        <v>21356.678152944805</v>
      </c>
      <c r="K98" s="66">
        <v>21701.534346912274</v>
      </c>
    </row>
    <row r="99" spans="8:11">
      <c r="H99" s="87">
        <v>13</v>
      </c>
      <c r="I99" s="20" t="s">
        <v>101</v>
      </c>
      <c r="J99" s="66">
        <v>22354.212875107823</v>
      </c>
      <c r="K99" s="66">
        <v>21682.581187487856</v>
      </c>
    </row>
    <row r="100" spans="8:11">
      <c r="H100" s="87">
        <v>14</v>
      </c>
      <c r="I100" s="20" t="s">
        <v>102</v>
      </c>
      <c r="J100" s="66">
        <v>21562.94215605508</v>
      </c>
      <c r="K100" s="66">
        <v>21718.988767059021</v>
      </c>
    </row>
    <row r="101" spans="8:11">
      <c r="H101" s="87">
        <v>15</v>
      </c>
      <c r="I101" s="20" t="s">
        <v>103</v>
      </c>
      <c r="J101" s="66">
        <v>20428.170478694665</v>
      </c>
      <c r="K101" s="66">
        <v>21539.900518452654</v>
      </c>
    </row>
    <row r="102" spans="8:11">
      <c r="H102" s="87">
        <v>16</v>
      </c>
      <c r="I102" s="20" t="s">
        <v>54</v>
      </c>
      <c r="J102" s="66">
        <v>20628.785877987557</v>
      </c>
      <c r="K102" s="66">
        <v>21805.534411118413</v>
      </c>
    </row>
    <row r="103" spans="8:11">
      <c r="H103" s="87">
        <v>17</v>
      </c>
      <c r="I103" s="20" t="s">
        <v>104</v>
      </c>
      <c r="J103" s="66">
        <v>19857.992831817483</v>
      </c>
      <c r="K103" s="66">
        <v>21714.620484979074</v>
      </c>
    </row>
    <row r="104" spans="8:11">
      <c r="H104" s="87">
        <v>18</v>
      </c>
      <c r="I104" s="20" t="s">
        <v>55</v>
      </c>
      <c r="J104" s="66">
        <v>21002.717937664354</v>
      </c>
      <c r="K104" s="66">
        <v>21753.458825863989</v>
      </c>
    </row>
    <row r="105" spans="8:11">
      <c r="H105" s="87">
        <v>19</v>
      </c>
      <c r="I105" s="20" t="s">
        <v>105</v>
      </c>
      <c r="J105" s="66">
        <v>20921.123831484481</v>
      </c>
      <c r="K105" s="66">
        <v>21609.415332899662</v>
      </c>
    </row>
    <row r="106" spans="8:11">
      <c r="H106" s="87">
        <v>20</v>
      </c>
      <c r="I106" s="20" t="s">
        <v>106</v>
      </c>
      <c r="J106" s="66">
        <v>20475.828432544426</v>
      </c>
      <c r="K106" s="66">
        <v>21436.292380831062</v>
      </c>
    </row>
    <row r="107" spans="8:11">
      <c r="H107" s="87">
        <v>21</v>
      </c>
      <c r="I107" s="20" t="s">
        <v>107</v>
      </c>
      <c r="J107" s="66">
        <v>21706.405316223649</v>
      </c>
      <c r="K107" s="66">
        <v>21541.676323256281</v>
      </c>
    </row>
    <row r="108" spans="8:11">
      <c r="H108" s="87">
        <v>22</v>
      </c>
      <c r="I108" s="20" t="s">
        <v>56</v>
      </c>
      <c r="J108" s="66">
        <v>20169.10871860796</v>
      </c>
      <c r="K108" s="66">
        <v>21323.946509163125</v>
      </c>
    </row>
    <row r="109" spans="8:11">
      <c r="H109" s="87">
        <v>23</v>
      </c>
      <c r="I109" s="20" t="s">
        <v>108</v>
      </c>
      <c r="J109" s="66">
        <v>21070.687147038821</v>
      </c>
      <c r="K109" s="66">
        <v>21598.457543843768</v>
      </c>
    </row>
    <row r="110" spans="8:11">
      <c r="H110" s="87">
        <v>24</v>
      </c>
      <c r="I110" s="20" t="s">
        <v>109</v>
      </c>
      <c r="J110" s="66">
        <v>17413.26961926962</v>
      </c>
      <c r="K110" s="66">
        <v>21478.177593805427</v>
      </c>
    </row>
    <row r="111" spans="8:11">
      <c r="H111" s="87">
        <v>25</v>
      </c>
      <c r="I111" s="20" t="s">
        <v>110</v>
      </c>
      <c r="J111" s="66">
        <v>18283.992887890698</v>
      </c>
      <c r="K111" s="66">
        <v>21615.179575906794</v>
      </c>
    </row>
    <row r="112" spans="8:11">
      <c r="H112" s="87">
        <v>26</v>
      </c>
      <c r="I112" s="20" t="s">
        <v>30</v>
      </c>
      <c r="J112" s="66">
        <v>20192.328386960635</v>
      </c>
      <c r="K112" s="66">
        <v>21292.099746741722</v>
      </c>
    </row>
    <row r="113" spans="8:11">
      <c r="H113" s="87">
        <v>27</v>
      </c>
      <c r="I113" s="20" t="s">
        <v>31</v>
      </c>
      <c r="J113" s="66">
        <v>18636.998829087093</v>
      </c>
      <c r="K113" s="66">
        <v>21544.837618906247</v>
      </c>
    </row>
    <row r="114" spans="8:11">
      <c r="H114" s="87">
        <v>28</v>
      </c>
      <c r="I114" s="20" t="s">
        <v>32</v>
      </c>
      <c r="J114" s="66">
        <v>19682.438975628331</v>
      </c>
      <c r="K114" s="66">
        <v>21190.312863983767</v>
      </c>
    </row>
    <row r="115" spans="8:11">
      <c r="H115" s="87">
        <v>29</v>
      </c>
      <c r="I115" s="20" t="s">
        <v>33</v>
      </c>
      <c r="J115" s="66">
        <v>19936.696662417431</v>
      </c>
      <c r="K115" s="66">
        <v>21403.863987305653</v>
      </c>
    </row>
    <row r="116" spans="8:11">
      <c r="H116" s="87">
        <v>30</v>
      </c>
      <c r="I116" s="20" t="s">
        <v>34</v>
      </c>
      <c r="J116" s="66">
        <v>19858.241647914143</v>
      </c>
      <c r="K116" s="66">
        <v>21443.190749410162</v>
      </c>
    </row>
    <row r="117" spans="8:11">
      <c r="H117" s="87">
        <v>31</v>
      </c>
      <c r="I117" s="20" t="s">
        <v>35</v>
      </c>
      <c r="J117" s="66">
        <v>18691.040396679553</v>
      </c>
      <c r="K117" s="66">
        <v>21164.844073788194</v>
      </c>
    </row>
    <row r="118" spans="8:11">
      <c r="H118" s="87">
        <v>32</v>
      </c>
      <c r="I118" s="20" t="s">
        <v>36</v>
      </c>
      <c r="J118" s="66">
        <v>20011.675524257869</v>
      </c>
      <c r="K118" s="66">
        <v>21443.733127831227</v>
      </c>
    </row>
    <row r="119" spans="8:11">
      <c r="H119" s="87">
        <v>33</v>
      </c>
      <c r="I119" s="20" t="s">
        <v>37</v>
      </c>
      <c r="J119" s="66">
        <v>24371.286697551292</v>
      </c>
      <c r="K119" s="66">
        <v>21090.249330341234</v>
      </c>
    </row>
    <row r="120" spans="8:11">
      <c r="H120" s="87">
        <v>34</v>
      </c>
      <c r="I120" s="20" t="s">
        <v>38</v>
      </c>
      <c r="J120" s="66">
        <v>20311.621923385355</v>
      </c>
      <c r="K120" s="66">
        <v>21338.587079666337</v>
      </c>
    </row>
    <row r="121" spans="8:11">
      <c r="H121" s="87">
        <v>35</v>
      </c>
      <c r="I121" s="20" t="s">
        <v>1</v>
      </c>
      <c r="J121" s="66">
        <v>21043.454553675041</v>
      </c>
      <c r="K121" s="66">
        <v>21459.267959257759</v>
      </c>
    </row>
    <row r="122" spans="8:11">
      <c r="H122" s="87">
        <v>36</v>
      </c>
      <c r="I122" s="20" t="s">
        <v>2</v>
      </c>
      <c r="J122" s="66">
        <v>18917.68461288224</v>
      </c>
      <c r="K122" s="66">
        <v>21493.118316838809</v>
      </c>
    </row>
    <row r="123" spans="8:11">
      <c r="H123" s="87">
        <v>37</v>
      </c>
      <c r="I123" s="20" t="s">
        <v>3</v>
      </c>
      <c r="J123" s="66">
        <v>20346.714580275391</v>
      </c>
      <c r="K123" s="66">
        <v>21367.808464592159</v>
      </c>
    </row>
    <row r="124" spans="8:11">
      <c r="H124" s="87">
        <v>38</v>
      </c>
      <c r="I124" s="21" t="s">
        <v>39</v>
      </c>
      <c r="J124" s="66">
        <v>19843.678180145522</v>
      </c>
      <c r="K124" s="66">
        <v>21356.042806742495</v>
      </c>
    </row>
    <row r="125" spans="8:11">
      <c r="H125" s="87">
        <v>39</v>
      </c>
      <c r="I125" s="21" t="s">
        <v>7</v>
      </c>
      <c r="J125" s="66">
        <v>20552.071957273958</v>
      </c>
      <c r="K125" s="66">
        <v>21334.102801656689</v>
      </c>
    </row>
    <row r="126" spans="8:11">
      <c r="H126" s="87">
        <v>40</v>
      </c>
      <c r="I126" s="21" t="s">
        <v>40</v>
      </c>
      <c r="J126" s="66">
        <v>20916.644659788064</v>
      </c>
      <c r="K126" s="66">
        <v>21375.390985223923</v>
      </c>
    </row>
    <row r="127" spans="8:11">
      <c r="H127" s="87">
        <v>41</v>
      </c>
      <c r="I127" s="21" t="s">
        <v>11</v>
      </c>
      <c r="J127" s="66">
        <v>20935.959494343635</v>
      </c>
      <c r="K127" s="66">
        <v>21414.052564744441</v>
      </c>
    </row>
    <row r="128" spans="8:11">
      <c r="H128" s="87">
        <v>42</v>
      </c>
      <c r="I128" s="21" t="s">
        <v>12</v>
      </c>
      <c r="J128" s="66">
        <v>19908.069859402462</v>
      </c>
      <c r="K128" s="66">
        <v>21151.286691006859</v>
      </c>
    </row>
    <row r="129" spans="8:11">
      <c r="H129" s="87">
        <v>43</v>
      </c>
      <c r="I129" s="21" t="s">
        <v>8</v>
      </c>
      <c r="J129" s="66">
        <v>19515.575662667252</v>
      </c>
      <c r="K129" s="66">
        <v>21209.483309805819</v>
      </c>
    </row>
    <row r="130" spans="8:11">
      <c r="H130" s="87">
        <v>44</v>
      </c>
      <c r="I130" s="21" t="s">
        <v>18</v>
      </c>
      <c r="J130" s="66">
        <v>20856.233725591064</v>
      </c>
      <c r="K130" s="66">
        <v>21320.619617765136</v>
      </c>
    </row>
    <row r="131" spans="8:11">
      <c r="H131" s="87">
        <v>45</v>
      </c>
      <c r="I131" s="21" t="s">
        <v>41</v>
      </c>
      <c r="J131" s="66">
        <v>21342.259200196269</v>
      </c>
      <c r="K131" s="66">
        <v>21363.688307745153</v>
      </c>
    </row>
    <row r="132" spans="8:11">
      <c r="H132" s="87">
        <v>46</v>
      </c>
      <c r="I132" s="21" t="s">
        <v>21</v>
      </c>
      <c r="J132" s="66">
        <v>20103.159527186763</v>
      </c>
      <c r="K132" s="66">
        <v>21353.030394625766</v>
      </c>
    </row>
    <row r="133" spans="8:11">
      <c r="H133" s="87">
        <v>47</v>
      </c>
      <c r="I133" s="21" t="s">
        <v>13</v>
      </c>
      <c r="J133" s="66">
        <v>19369.302237505519</v>
      </c>
      <c r="K133" s="66">
        <v>21170.811457244105</v>
      </c>
    </row>
    <row r="134" spans="8:11">
      <c r="H134" s="87">
        <v>48</v>
      </c>
      <c r="I134" s="21" t="s">
        <v>22</v>
      </c>
      <c r="J134" s="66">
        <v>19335.125308401508</v>
      </c>
      <c r="K134" s="66">
        <v>21263.532415506383</v>
      </c>
    </row>
    <row r="135" spans="8:11">
      <c r="H135" s="87">
        <v>49</v>
      </c>
      <c r="I135" s="21" t="s">
        <v>23</v>
      </c>
      <c r="J135" s="66">
        <v>20849.73609291765</v>
      </c>
      <c r="K135" s="66">
        <v>21320.007266912104</v>
      </c>
    </row>
    <row r="136" spans="8:11">
      <c r="H136" s="87">
        <v>50</v>
      </c>
      <c r="I136" s="21" t="s">
        <v>14</v>
      </c>
      <c r="J136" s="66">
        <v>20156.734727072668</v>
      </c>
      <c r="K136" s="66">
        <v>21170.060958956419</v>
      </c>
    </row>
    <row r="137" spans="8:11">
      <c r="H137" s="87">
        <v>51</v>
      </c>
      <c r="I137" s="21" t="s">
        <v>42</v>
      </c>
      <c r="J137" s="66">
        <v>19829.633560566333</v>
      </c>
      <c r="K137" s="66">
        <v>21152.800891051251</v>
      </c>
    </row>
    <row r="138" spans="8:11">
      <c r="H138" s="87">
        <v>52</v>
      </c>
      <c r="I138" s="21" t="s">
        <v>4</v>
      </c>
      <c r="J138" s="66">
        <v>21077.673882681564</v>
      </c>
      <c r="K138" s="66">
        <v>21310.004198483195</v>
      </c>
    </row>
    <row r="139" spans="8:11">
      <c r="H139" s="87">
        <v>53</v>
      </c>
      <c r="I139" s="21" t="s">
        <v>19</v>
      </c>
      <c r="J139" s="66">
        <v>22234.229326246677</v>
      </c>
      <c r="K139" s="66">
        <v>21232.397662096217</v>
      </c>
    </row>
    <row r="140" spans="8:11">
      <c r="H140" s="87">
        <v>54</v>
      </c>
      <c r="I140" s="21" t="s">
        <v>24</v>
      </c>
      <c r="J140" s="66">
        <v>21281.92960399303</v>
      </c>
      <c r="K140" s="66">
        <v>21309.604828788953</v>
      </c>
    </row>
    <row r="141" spans="8:11">
      <c r="H141" s="87">
        <v>55</v>
      </c>
      <c r="I141" s="21" t="s">
        <v>15</v>
      </c>
      <c r="J141" s="66">
        <v>20710.829715585893</v>
      </c>
      <c r="K141" s="66">
        <v>21293.297351902482</v>
      </c>
    </row>
    <row r="142" spans="8:11">
      <c r="H142" s="87">
        <v>56</v>
      </c>
      <c r="I142" s="21" t="s">
        <v>9</v>
      </c>
      <c r="J142" s="66">
        <v>19775.954241464275</v>
      </c>
      <c r="K142" s="66">
        <v>21109.713940829282</v>
      </c>
    </row>
    <row r="143" spans="8:11">
      <c r="H143" s="87">
        <v>57</v>
      </c>
      <c r="I143" s="21" t="s">
        <v>43</v>
      </c>
      <c r="J143" s="66">
        <v>20910.30711573056</v>
      </c>
      <c r="K143" s="66">
        <v>21382.882692218067</v>
      </c>
    </row>
    <row r="144" spans="8:11">
      <c r="H144" s="87">
        <v>58</v>
      </c>
      <c r="I144" s="21" t="s">
        <v>25</v>
      </c>
      <c r="J144" s="66">
        <v>22257.952445883755</v>
      </c>
      <c r="K144" s="66">
        <v>21430.633997874553</v>
      </c>
    </row>
    <row r="145" spans="8:11">
      <c r="H145" s="87">
        <v>59</v>
      </c>
      <c r="I145" s="21" t="s">
        <v>20</v>
      </c>
      <c r="J145" s="66">
        <v>22380.76491975028</v>
      </c>
      <c r="K145" s="66">
        <v>21282.404537836726</v>
      </c>
    </row>
    <row r="146" spans="8:11">
      <c r="H146" s="87">
        <v>60</v>
      </c>
      <c r="I146" s="21" t="s">
        <v>44</v>
      </c>
      <c r="J146" s="66">
        <v>21299.324774089648</v>
      </c>
      <c r="K146" s="66">
        <v>21221.693423418539</v>
      </c>
    </row>
    <row r="147" spans="8:11">
      <c r="H147" s="87">
        <v>61</v>
      </c>
      <c r="I147" s="21" t="s">
        <v>16</v>
      </c>
      <c r="J147" s="66">
        <v>19673.691149354639</v>
      </c>
      <c r="K147" s="66">
        <v>21120.570391166359</v>
      </c>
    </row>
    <row r="148" spans="8:11">
      <c r="H148" s="87">
        <v>62</v>
      </c>
      <c r="I148" s="21" t="s">
        <v>17</v>
      </c>
      <c r="J148" s="66">
        <v>18691.579064278772</v>
      </c>
      <c r="K148" s="66">
        <v>21196.037456095448</v>
      </c>
    </row>
    <row r="149" spans="8:11">
      <c r="H149" s="87">
        <v>63</v>
      </c>
      <c r="I149" s="21" t="s">
        <v>26</v>
      </c>
      <c r="J149" s="66">
        <v>20458.068190440059</v>
      </c>
      <c r="K149" s="66">
        <v>21354.6018516195</v>
      </c>
    </row>
    <row r="150" spans="8:11">
      <c r="H150" s="87">
        <v>64</v>
      </c>
      <c r="I150" s="21" t="s">
        <v>45</v>
      </c>
      <c r="J150" s="66">
        <v>20730.090784671534</v>
      </c>
      <c r="K150" s="66">
        <v>21132.184897568706</v>
      </c>
    </row>
    <row r="151" spans="8:11">
      <c r="H151" s="87">
        <v>65</v>
      </c>
      <c r="I151" s="21" t="s">
        <v>10</v>
      </c>
      <c r="J151" s="66">
        <v>18621.25472040668</v>
      </c>
      <c r="K151" s="66">
        <v>21165.022416560456</v>
      </c>
    </row>
    <row r="152" spans="8:11">
      <c r="H152" s="87">
        <v>66</v>
      </c>
      <c r="I152" s="21" t="s">
        <v>5</v>
      </c>
      <c r="J152" s="66">
        <v>19601.741975308643</v>
      </c>
      <c r="K152" s="66">
        <v>21075.274482325749</v>
      </c>
    </row>
    <row r="153" spans="8:11">
      <c r="H153" s="87">
        <v>67</v>
      </c>
      <c r="I153" s="21" t="s">
        <v>6</v>
      </c>
      <c r="J153" s="66">
        <v>15875.533470225873</v>
      </c>
      <c r="K153" s="66">
        <v>21238.584011802217</v>
      </c>
    </row>
    <row r="154" spans="8:11">
      <c r="H154" s="87">
        <v>68</v>
      </c>
      <c r="I154" s="21" t="s">
        <v>46</v>
      </c>
      <c r="J154" s="66">
        <v>21817.320189274447</v>
      </c>
      <c r="K154" s="66">
        <v>21494.673355192397</v>
      </c>
    </row>
    <row r="155" spans="8:11">
      <c r="H155" s="87">
        <v>69</v>
      </c>
      <c r="I155" s="21" t="s">
        <v>47</v>
      </c>
      <c r="J155" s="66">
        <v>20369.764668367348</v>
      </c>
      <c r="K155" s="66">
        <v>20991.04467925931</v>
      </c>
    </row>
    <row r="156" spans="8:11">
      <c r="H156" s="87">
        <v>70</v>
      </c>
      <c r="I156" s="21" t="s">
        <v>48</v>
      </c>
      <c r="J156" s="66">
        <v>21509.209391839875</v>
      </c>
      <c r="K156" s="66">
        <v>21553.577070573057</v>
      </c>
    </row>
    <row r="157" spans="8:11">
      <c r="H157" s="87">
        <v>71</v>
      </c>
      <c r="I157" s="21" t="s">
        <v>49</v>
      </c>
      <c r="J157" s="66">
        <v>20200.786045314107</v>
      </c>
      <c r="K157" s="66">
        <v>21461.566231862951</v>
      </c>
    </row>
    <row r="158" spans="8:11">
      <c r="H158" s="87">
        <v>72</v>
      </c>
      <c r="I158" s="21" t="s">
        <v>27</v>
      </c>
      <c r="J158" s="66">
        <v>20057.04481227291</v>
      </c>
      <c r="K158" s="66">
        <v>21201.687478134394</v>
      </c>
    </row>
    <row r="159" spans="8:11">
      <c r="H159" s="87">
        <v>73</v>
      </c>
      <c r="I159" s="21" t="s">
        <v>28</v>
      </c>
      <c r="J159" s="66">
        <v>20904.496098439377</v>
      </c>
      <c r="K159" s="66">
        <v>21501.727794916143</v>
      </c>
    </row>
    <row r="160" spans="8:11">
      <c r="H160" s="87">
        <v>74</v>
      </c>
      <c r="I160" s="21" t="s">
        <v>29</v>
      </c>
      <c r="J160" s="44">
        <v>19471.340466926071</v>
      </c>
      <c r="K160" s="44">
        <v>21095.831398833852</v>
      </c>
    </row>
    <row r="161" spans="8:11">
      <c r="H161" s="202" t="s">
        <v>0</v>
      </c>
      <c r="I161" s="203"/>
      <c r="J161" s="73">
        <v>21297.679118158645</v>
      </c>
      <c r="K161" s="73">
        <v>21297.679118158645</v>
      </c>
    </row>
  </sheetData>
  <mergeCells count="15">
    <mergeCell ref="H85:H86"/>
    <mergeCell ref="I85:I86"/>
    <mergeCell ref="J85:J86"/>
    <mergeCell ref="K85:K86"/>
    <mergeCell ref="H161:I161"/>
    <mergeCell ref="O3:Q3"/>
    <mergeCell ref="N3:N4"/>
    <mergeCell ref="B79:C79"/>
    <mergeCell ref="B3:B4"/>
    <mergeCell ref="C3:C4"/>
    <mergeCell ref="D3:D4"/>
    <mergeCell ref="E3:E4"/>
    <mergeCell ref="H3:H4"/>
    <mergeCell ref="I3:I4"/>
    <mergeCell ref="J3:L3"/>
  </mergeCells>
  <phoneticPr fontId="3"/>
  <pageMargins left="0.39370078740157483" right="0.19685039370078741" top="0.59055118110236227" bottom="0.39370078740157483" header="0.31496062992125984" footer="0.19685039370078741"/>
  <pageSetup paperSize="8" scale="75" fitToHeight="0" orientation="landscape" r:id="rId1"/>
  <headerFooter>
    <oddHeader>&amp;R&amp;"ＭＳ 明朝,標準"&amp;12生活習慣病に係る医療費等の状況</oddHeader>
  </headerFooter>
  <ignoredErrors>
    <ignoredError sqref="J5:J78"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97D2-AC53-451F-9C11-D57B5666AC11}">
  <sheetPr codeName="Sheet35"/>
  <dimension ref="B1:L6"/>
  <sheetViews>
    <sheetView showGridLines="0" zoomScaleNormal="100" zoomScaleSheetLayoutView="100" workbookViewId="0"/>
  </sheetViews>
  <sheetFormatPr defaultColWidth="9" defaultRowHeight="13.5"/>
  <cols>
    <col min="1" max="1" width="4.625" style="8" customWidth="1"/>
    <col min="2" max="2" width="16.625" style="8" customWidth="1"/>
    <col min="3" max="8" width="17.625" style="8" customWidth="1"/>
    <col min="9" max="10" width="4.625" style="8" customWidth="1"/>
    <col min="11" max="16384" width="9" style="8"/>
  </cols>
  <sheetData>
    <row r="1" spans="2:12" ht="16.5" customHeight="1">
      <c r="B1" s="8" t="s">
        <v>192</v>
      </c>
    </row>
    <row r="2" spans="2:12" ht="16.5" customHeight="1">
      <c r="B2" s="8" t="s">
        <v>195</v>
      </c>
    </row>
    <row r="3" spans="2:12" ht="56.1" customHeight="1">
      <c r="B3" s="5" t="s">
        <v>187</v>
      </c>
      <c r="C3" s="5" t="s">
        <v>87</v>
      </c>
      <c r="D3" s="34" t="s">
        <v>62</v>
      </c>
      <c r="E3" s="34" t="s">
        <v>159</v>
      </c>
      <c r="F3" s="34" t="s">
        <v>242</v>
      </c>
      <c r="G3" s="34" t="s">
        <v>129</v>
      </c>
      <c r="H3" s="34" t="s">
        <v>234</v>
      </c>
      <c r="K3" s="54"/>
      <c r="L3" s="97"/>
    </row>
    <row r="4" spans="2:12" ht="30" customHeight="1">
      <c r="B4" s="91" t="s">
        <v>188</v>
      </c>
      <c r="C4" s="149">
        <v>588544</v>
      </c>
      <c r="D4" s="149">
        <v>565286040700</v>
      </c>
      <c r="E4" s="149">
        <v>114998983754</v>
      </c>
      <c r="F4" s="149">
        <v>488982</v>
      </c>
      <c r="G4" s="36">
        <f t="shared" ref="G4:G5" si="0">IFERROR(F4/C4,"-")</f>
        <v>0.8308333786428882</v>
      </c>
      <c r="H4" s="41">
        <f>IFERROR(E4/F4,"-")</f>
        <v>235180.40286554515</v>
      </c>
      <c r="K4" s="55"/>
      <c r="L4" s="92"/>
    </row>
    <row r="5" spans="2:12" ht="30" customHeight="1" thickBot="1">
      <c r="B5" s="91" t="s">
        <v>189</v>
      </c>
      <c r="C5" s="149">
        <v>884813</v>
      </c>
      <c r="D5" s="149">
        <v>732476458060</v>
      </c>
      <c r="E5" s="149">
        <v>124318723394</v>
      </c>
      <c r="F5" s="149">
        <v>731738</v>
      </c>
      <c r="G5" s="36">
        <f t="shared" si="0"/>
        <v>0.82699734294138982</v>
      </c>
      <c r="H5" s="41">
        <f>IFERROR(E5/F5,"-")</f>
        <v>169895.13103597189</v>
      </c>
      <c r="K5" s="55"/>
      <c r="L5" s="92"/>
    </row>
    <row r="6" spans="2:12" ht="30" customHeight="1" thickTop="1">
      <c r="B6" s="93" t="s">
        <v>191</v>
      </c>
      <c r="C6" s="150">
        <f>年齢階層別_生活習慣病の状況!C11</f>
        <v>1473357</v>
      </c>
      <c r="D6" s="150">
        <f>年齢階層別_生活習慣病の状況!D11</f>
        <v>1297762498760</v>
      </c>
      <c r="E6" s="150">
        <f>年齢階層別_生活習慣病の状況!E11</f>
        <v>239317707148</v>
      </c>
      <c r="F6" s="150">
        <f>年齢階層別_生活習慣病の状況!F11</f>
        <v>1220720</v>
      </c>
      <c r="G6" s="130">
        <f>年齢階層別_生活習慣病の状況!G11</f>
        <v>0.82852967746445705</v>
      </c>
      <c r="H6" s="129">
        <f>年齢階層別_生活習慣病の状況!H11</f>
        <v>196046.35555082245</v>
      </c>
      <c r="K6" s="55"/>
      <c r="L6" s="92"/>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ignoredErrors>
    <ignoredError sqref="G4:H5" emptyCellReferenc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B1:J8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5" width="20.625" style="2" customWidth="1"/>
    <col min="6" max="6" width="12.375" style="2" customWidth="1"/>
    <col min="7" max="7" width="6.25" style="2" customWidth="1"/>
    <col min="8" max="10" width="20.625" style="2" customWidth="1"/>
    <col min="11" max="16384" width="9" style="2"/>
  </cols>
  <sheetData>
    <row r="1" spans="2:10" ht="16.5" customHeight="1">
      <c r="B1" s="2" t="s">
        <v>224</v>
      </c>
    </row>
    <row r="2" spans="2:10" ht="16.5" customHeight="1">
      <c r="B2" s="2" t="s">
        <v>204</v>
      </c>
    </row>
    <row r="3" spans="2:10" ht="16.5" customHeight="1">
      <c r="B3" s="2" t="s">
        <v>206</v>
      </c>
      <c r="J3" s="2" t="s">
        <v>132</v>
      </c>
    </row>
    <row r="79" spans="2:2" ht="16.5" customHeight="1">
      <c r="B79" s="2" t="s">
        <v>225</v>
      </c>
    </row>
    <row r="80" spans="2:2" ht="16.5" customHeight="1">
      <c r="B80" s="2" t="s">
        <v>204</v>
      </c>
    </row>
    <row r="81" spans="2:2" ht="16.5" customHeight="1">
      <c r="B81" s="2" t="s">
        <v>233</v>
      </c>
    </row>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78"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F05F-0232-40E1-A4F1-F6D8574FDBE3}">
  <dimension ref="B1:P68"/>
  <sheetViews>
    <sheetView showGridLines="0" zoomScaleNormal="100" zoomScaleSheetLayoutView="100" workbookViewId="0"/>
  </sheetViews>
  <sheetFormatPr defaultColWidth="9" defaultRowHeight="13.5"/>
  <cols>
    <col min="1" max="1" width="4.625" style="8" customWidth="1"/>
    <col min="2" max="2" width="3.25" style="8" customWidth="1"/>
    <col min="3" max="4" width="10.625" style="8" customWidth="1"/>
    <col min="5" max="10" width="17.625" style="8" customWidth="1"/>
    <col min="11" max="12" width="30.625" style="8" customWidth="1"/>
    <col min="13" max="13" width="20.625" style="8" customWidth="1"/>
    <col min="14" max="14" width="10.625" style="8" customWidth="1"/>
    <col min="15" max="18" width="20.625" style="8" customWidth="1"/>
    <col min="19" max="16384" width="9" style="8"/>
  </cols>
  <sheetData>
    <row r="1" spans="2:15" ht="16.5" customHeight="1">
      <c r="B1" s="8" t="s">
        <v>192</v>
      </c>
    </row>
    <row r="2" spans="2:15" ht="16.5" customHeight="1">
      <c r="B2" s="8" t="s">
        <v>258</v>
      </c>
      <c r="N2" s="74"/>
      <c r="O2" s="74"/>
    </row>
    <row r="3" spans="2:15" ht="54" customHeight="1">
      <c r="B3" s="190" t="s">
        <v>286</v>
      </c>
      <c r="C3" s="191"/>
      <c r="D3" s="192"/>
      <c r="E3" s="5" t="s">
        <v>287</v>
      </c>
      <c r="F3" s="34" t="s">
        <v>62</v>
      </c>
      <c r="G3" s="34" t="s">
        <v>159</v>
      </c>
      <c r="H3" s="34" t="s">
        <v>120</v>
      </c>
      <c r="I3" s="34" t="s">
        <v>129</v>
      </c>
      <c r="J3" s="34" t="s">
        <v>234</v>
      </c>
      <c r="N3" s="54"/>
      <c r="O3" s="134"/>
    </row>
    <row r="4" spans="2:15" ht="24" customHeight="1">
      <c r="B4" s="193" t="s">
        <v>259</v>
      </c>
      <c r="C4" s="194"/>
      <c r="D4" s="195"/>
      <c r="E4" s="149">
        <v>975521</v>
      </c>
      <c r="F4" s="149">
        <v>550032219830</v>
      </c>
      <c r="G4" s="149">
        <v>113258393219</v>
      </c>
      <c r="H4" s="149">
        <v>766021</v>
      </c>
      <c r="I4" s="36">
        <f>IFERROR(H4/E4,"0")</f>
        <v>0.78524296247851144</v>
      </c>
      <c r="J4" s="41">
        <f>IFERROR(G4/H4,"0")</f>
        <v>147852.8568002705</v>
      </c>
      <c r="N4" s="55"/>
      <c r="O4" s="135"/>
    </row>
    <row r="5" spans="2:15" ht="24" customHeight="1">
      <c r="B5" s="196" t="s">
        <v>260</v>
      </c>
      <c r="C5" s="194"/>
      <c r="D5" s="195"/>
      <c r="E5" s="149">
        <f>SUM(E6:E12)</f>
        <v>497836</v>
      </c>
      <c r="F5" s="149">
        <f t="shared" ref="F5:H5" si="0">SUM(F6:F12)</f>
        <v>747730278930</v>
      </c>
      <c r="G5" s="149">
        <f t="shared" si="0"/>
        <v>126059313929</v>
      </c>
      <c r="H5" s="149">
        <f t="shared" si="0"/>
        <v>454699</v>
      </c>
      <c r="I5" s="36">
        <f t="shared" ref="I5:I14" si="1">IFERROR(H5/E5,"0")</f>
        <v>0.91335098305466056</v>
      </c>
      <c r="J5" s="41">
        <f t="shared" ref="J5:J14" si="2">IFERROR(G5/H5,"0")</f>
        <v>277236.84003923472</v>
      </c>
      <c r="N5" s="55"/>
      <c r="O5" s="92"/>
    </row>
    <row r="6" spans="2:15" ht="24" customHeight="1">
      <c r="B6" s="197"/>
      <c r="C6" s="198" t="s">
        <v>261</v>
      </c>
      <c r="D6" s="91" t="s">
        <v>262</v>
      </c>
      <c r="E6" s="149">
        <v>78225</v>
      </c>
      <c r="F6" s="149">
        <v>72601960320</v>
      </c>
      <c r="G6" s="149">
        <v>11267260483</v>
      </c>
      <c r="H6" s="149">
        <v>73398</v>
      </c>
      <c r="I6" s="36">
        <f t="shared" si="1"/>
        <v>0.93829338446788113</v>
      </c>
      <c r="J6" s="41">
        <f t="shared" si="2"/>
        <v>153509.09402163548</v>
      </c>
      <c r="N6" s="55"/>
      <c r="O6" s="92"/>
    </row>
    <row r="7" spans="2:15" ht="24" customHeight="1">
      <c r="B7" s="197"/>
      <c r="C7" s="199"/>
      <c r="D7" s="91" t="s">
        <v>263</v>
      </c>
      <c r="E7" s="149">
        <v>60269</v>
      </c>
      <c r="F7" s="149">
        <v>72140526740</v>
      </c>
      <c r="G7" s="149">
        <v>14776368289</v>
      </c>
      <c r="H7" s="149">
        <v>57121</v>
      </c>
      <c r="I7" s="36">
        <f t="shared" si="1"/>
        <v>0.94776750900131079</v>
      </c>
      <c r="J7" s="41">
        <f t="shared" si="2"/>
        <v>258685.39222002416</v>
      </c>
      <c r="N7" s="55"/>
      <c r="O7" s="92"/>
    </row>
    <row r="8" spans="2:15" ht="24" customHeight="1">
      <c r="B8" s="197"/>
      <c r="C8" s="198" t="s">
        <v>264</v>
      </c>
      <c r="D8" s="91" t="s">
        <v>265</v>
      </c>
      <c r="E8" s="149">
        <v>85475</v>
      </c>
      <c r="F8" s="149">
        <v>98269035020</v>
      </c>
      <c r="G8" s="149">
        <v>16043548309</v>
      </c>
      <c r="H8" s="149">
        <v>79426</v>
      </c>
      <c r="I8" s="36">
        <f t="shared" si="1"/>
        <v>0.92923076923076919</v>
      </c>
      <c r="J8" s="41">
        <f t="shared" si="2"/>
        <v>201993.65836124192</v>
      </c>
      <c r="N8" s="55"/>
      <c r="O8" s="92"/>
    </row>
    <row r="9" spans="2:15" ht="24" customHeight="1">
      <c r="B9" s="197"/>
      <c r="C9" s="197"/>
      <c r="D9" s="91" t="s">
        <v>266</v>
      </c>
      <c r="E9" s="149">
        <v>83482</v>
      </c>
      <c r="F9" s="149">
        <v>126175672300</v>
      </c>
      <c r="G9" s="149">
        <v>23461553869</v>
      </c>
      <c r="H9" s="149">
        <v>77553</v>
      </c>
      <c r="I9" s="36">
        <f t="shared" si="1"/>
        <v>0.92897870199563981</v>
      </c>
      <c r="J9" s="41">
        <f t="shared" si="2"/>
        <v>302522.84075406496</v>
      </c>
      <c r="N9" s="55"/>
      <c r="O9" s="92"/>
    </row>
    <row r="10" spans="2:15" ht="24" customHeight="1">
      <c r="B10" s="197"/>
      <c r="C10" s="197"/>
      <c r="D10" s="91" t="s">
        <v>267</v>
      </c>
      <c r="E10" s="149">
        <v>64170</v>
      </c>
      <c r="F10" s="149">
        <v>107030846660</v>
      </c>
      <c r="G10" s="149">
        <v>17623206712</v>
      </c>
      <c r="H10" s="149">
        <v>58008</v>
      </c>
      <c r="I10" s="36">
        <f t="shared" si="1"/>
        <v>0.90397381954184197</v>
      </c>
      <c r="J10" s="41">
        <f t="shared" si="2"/>
        <v>303806.48724313889</v>
      </c>
      <c r="N10" s="55"/>
      <c r="O10" s="92"/>
    </row>
    <row r="11" spans="2:15" ht="24" customHeight="1">
      <c r="B11" s="197"/>
      <c r="C11" s="197"/>
      <c r="D11" s="91" t="s">
        <v>268</v>
      </c>
      <c r="E11" s="149">
        <v>70963</v>
      </c>
      <c r="F11" s="149">
        <v>146613304030</v>
      </c>
      <c r="G11" s="149">
        <v>23031945744</v>
      </c>
      <c r="H11" s="149">
        <v>62192</v>
      </c>
      <c r="I11" s="36">
        <f t="shared" si="1"/>
        <v>0.87640037766159828</v>
      </c>
      <c r="J11" s="41">
        <f t="shared" si="2"/>
        <v>370336.14844352973</v>
      </c>
      <c r="N11" s="55"/>
      <c r="O11" s="92"/>
    </row>
    <row r="12" spans="2:15" ht="24" customHeight="1">
      <c r="B12" s="197"/>
      <c r="C12" s="197"/>
      <c r="D12" s="91" t="s">
        <v>269</v>
      </c>
      <c r="E12" s="149">
        <v>55252</v>
      </c>
      <c r="F12" s="149">
        <v>124898933860</v>
      </c>
      <c r="G12" s="149">
        <v>19855430523</v>
      </c>
      <c r="H12" s="149">
        <v>47001</v>
      </c>
      <c r="I12" s="36">
        <f t="shared" si="1"/>
        <v>0.85066603923839856</v>
      </c>
      <c r="J12" s="41">
        <f t="shared" si="2"/>
        <v>422446.98034084379</v>
      </c>
      <c r="N12" s="55"/>
      <c r="O12" s="92"/>
    </row>
    <row r="13" spans="2:15" ht="24" customHeight="1" thickBot="1">
      <c r="B13" s="184" t="s">
        <v>270</v>
      </c>
      <c r="C13" s="185"/>
      <c r="D13" s="186"/>
      <c r="E13" s="151">
        <v>0</v>
      </c>
      <c r="F13" s="151">
        <v>0</v>
      </c>
      <c r="G13" s="151">
        <v>0</v>
      </c>
      <c r="H13" s="151">
        <v>0</v>
      </c>
      <c r="I13" s="36" t="str">
        <f t="shared" si="1"/>
        <v>0</v>
      </c>
      <c r="J13" s="41" t="str">
        <f t="shared" si="2"/>
        <v>0</v>
      </c>
      <c r="N13" s="55"/>
      <c r="O13" s="92"/>
    </row>
    <row r="14" spans="2:15" ht="24" customHeight="1" thickTop="1">
      <c r="B14" s="187" t="s">
        <v>271</v>
      </c>
      <c r="C14" s="188"/>
      <c r="D14" s="189"/>
      <c r="E14" s="129">
        <f>SUM(E4,E5,E13)</f>
        <v>1473357</v>
      </c>
      <c r="F14" s="129">
        <f t="shared" ref="F14:H14" si="3">SUM(F4,F5,F13)</f>
        <v>1297762498760</v>
      </c>
      <c r="G14" s="129">
        <f t="shared" si="3"/>
        <v>239317707148</v>
      </c>
      <c r="H14" s="129">
        <f t="shared" si="3"/>
        <v>1220720</v>
      </c>
      <c r="I14" s="130">
        <f t="shared" si="1"/>
        <v>0.82852967746445705</v>
      </c>
      <c r="J14" s="129">
        <f t="shared" si="2"/>
        <v>196046.35555082245</v>
      </c>
      <c r="N14" s="55"/>
      <c r="O14" s="92"/>
    </row>
    <row r="15" spans="2:15">
      <c r="B15" s="94" t="s">
        <v>251</v>
      </c>
      <c r="C15" s="94"/>
      <c r="D15" s="94"/>
    </row>
    <row r="16" spans="2:15">
      <c r="B16" s="94" t="s">
        <v>294</v>
      </c>
      <c r="C16" s="94"/>
      <c r="D16" s="94"/>
    </row>
    <row r="17" spans="2:14">
      <c r="B17" s="18" t="s">
        <v>118</v>
      </c>
      <c r="C17" s="18"/>
      <c r="D17" s="18"/>
    </row>
    <row r="18" spans="2:14">
      <c r="B18" s="40" t="s">
        <v>152</v>
      </c>
      <c r="C18" s="40"/>
      <c r="D18" s="40"/>
    </row>
    <row r="19" spans="2:14">
      <c r="B19" s="40" t="s">
        <v>150</v>
      </c>
      <c r="C19" s="40"/>
      <c r="D19" s="40"/>
    </row>
    <row r="20" spans="2:14">
      <c r="B20" s="95" t="s">
        <v>151</v>
      </c>
      <c r="C20" s="95"/>
      <c r="D20" s="95"/>
      <c r="E20" s="96"/>
      <c r="F20" s="96"/>
      <c r="G20" s="96"/>
      <c r="H20" s="96"/>
      <c r="I20" s="96"/>
    </row>
    <row r="21" spans="2:14">
      <c r="B21" s="95" t="s">
        <v>61</v>
      </c>
      <c r="C21" s="95"/>
      <c r="D21" s="95"/>
      <c r="E21" s="96"/>
      <c r="F21" s="96"/>
      <c r="G21" s="96"/>
      <c r="H21" s="96"/>
      <c r="I21" s="96"/>
    </row>
    <row r="22" spans="2:14">
      <c r="B22" s="95" t="s">
        <v>292</v>
      </c>
      <c r="C22" s="95"/>
      <c r="D22" s="95"/>
      <c r="E22" s="96"/>
      <c r="F22" s="96"/>
      <c r="G22" s="96"/>
      <c r="H22" s="96"/>
      <c r="I22" s="96"/>
    </row>
    <row r="23" spans="2:14">
      <c r="B23" s="95" t="s">
        <v>293</v>
      </c>
      <c r="C23" s="95"/>
      <c r="D23" s="95"/>
      <c r="E23" s="96"/>
      <c r="F23" s="96"/>
      <c r="G23" s="96"/>
      <c r="H23" s="96"/>
      <c r="I23" s="96"/>
    </row>
    <row r="24" spans="2:14">
      <c r="B24" s="95" t="s">
        <v>288</v>
      </c>
      <c r="C24" s="95"/>
      <c r="D24" s="95"/>
      <c r="E24" s="96"/>
      <c r="F24" s="96"/>
      <c r="G24" s="96"/>
      <c r="H24" s="96"/>
      <c r="I24" s="96"/>
    </row>
    <row r="25" spans="2:14">
      <c r="B25" s="95" t="s">
        <v>289</v>
      </c>
      <c r="C25" s="95"/>
      <c r="D25" s="95"/>
      <c r="E25" s="96"/>
      <c r="F25" s="96"/>
      <c r="G25" s="96"/>
      <c r="H25" s="96"/>
      <c r="I25" s="96"/>
    </row>
    <row r="26" spans="2:14">
      <c r="B26" s="95" t="s">
        <v>290</v>
      </c>
      <c r="C26" s="95"/>
      <c r="D26" s="95"/>
      <c r="E26" s="96"/>
      <c r="F26" s="96"/>
      <c r="G26" s="96"/>
      <c r="H26" s="96"/>
      <c r="I26" s="96"/>
    </row>
    <row r="27" spans="2:14">
      <c r="B27" s="95" t="s">
        <v>291</v>
      </c>
      <c r="C27" s="95"/>
      <c r="D27" s="95"/>
      <c r="E27" s="96"/>
      <c r="F27" s="96"/>
      <c r="G27" s="96"/>
      <c r="H27" s="96"/>
      <c r="I27" s="96"/>
    </row>
    <row r="28" spans="2:14">
      <c r="B28" s="95" t="s">
        <v>121</v>
      </c>
      <c r="C28" s="95"/>
      <c r="D28" s="95"/>
    </row>
    <row r="31" spans="2:14" ht="16.5" customHeight="1">
      <c r="B31" s="8" t="s">
        <v>272</v>
      </c>
      <c r="H31" s="8" t="s">
        <v>194</v>
      </c>
    </row>
    <row r="32" spans="2:14" ht="16.5" customHeight="1">
      <c r="B32" s="8" t="s">
        <v>111</v>
      </c>
      <c r="H32" s="8" t="s">
        <v>258</v>
      </c>
      <c r="N32" s="74" t="s">
        <v>246</v>
      </c>
    </row>
    <row r="33" spans="14:16">
      <c r="N33" s="136"/>
      <c r="O33" s="68" t="s">
        <v>155</v>
      </c>
      <c r="P33" s="68" t="s">
        <v>154</v>
      </c>
    </row>
    <row r="34" spans="14:16">
      <c r="N34" s="75" t="str">
        <f>B4</f>
        <v>非該当</v>
      </c>
      <c r="O34" s="121">
        <f>G4</f>
        <v>113258393219</v>
      </c>
      <c r="P34" s="137">
        <f>I4</f>
        <v>0.78524296247851144</v>
      </c>
    </row>
    <row r="35" spans="14:16">
      <c r="N35" s="75" t="str">
        <f t="shared" ref="N35:N41" si="4">D6</f>
        <v>要支援1</v>
      </c>
      <c r="O35" s="121">
        <f t="shared" ref="O35:O42" si="5">G6</f>
        <v>11267260483</v>
      </c>
      <c r="P35" s="137">
        <f>I6</f>
        <v>0.93829338446788113</v>
      </c>
    </row>
    <row r="36" spans="14:16">
      <c r="N36" s="75" t="str">
        <f t="shared" si="4"/>
        <v>要支援2</v>
      </c>
      <c r="O36" s="121">
        <f t="shared" si="5"/>
        <v>14776368289</v>
      </c>
      <c r="P36" s="137">
        <f t="shared" ref="P36:P42" si="6">I7</f>
        <v>0.94776750900131079</v>
      </c>
    </row>
    <row r="37" spans="14:16">
      <c r="N37" s="75" t="str">
        <f t="shared" si="4"/>
        <v>要介護1</v>
      </c>
      <c r="O37" s="121">
        <f t="shared" si="5"/>
        <v>16043548309</v>
      </c>
      <c r="P37" s="137">
        <f t="shared" si="6"/>
        <v>0.92923076923076919</v>
      </c>
    </row>
    <row r="38" spans="14:16">
      <c r="N38" s="75" t="str">
        <f t="shared" si="4"/>
        <v>要介護2</v>
      </c>
      <c r="O38" s="121">
        <f t="shared" si="5"/>
        <v>23461553869</v>
      </c>
      <c r="P38" s="137">
        <f t="shared" si="6"/>
        <v>0.92897870199563981</v>
      </c>
    </row>
    <row r="39" spans="14:16">
      <c r="N39" s="75" t="str">
        <f t="shared" si="4"/>
        <v>要介護3</v>
      </c>
      <c r="O39" s="121">
        <f t="shared" si="5"/>
        <v>17623206712</v>
      </c>
      <c r="P39" s="137">
        <f t="shared" si="6"/>
        <v>0.90397381954184197</v>
      </c>
    </row>
    <row r="40" spans="14:16">
      <c r="N40" s="75" t="str">
        <f t="shared" si="4"/>
        <v>要介護4</v>
      </c>
      <c r="O40" s="121">
        <f t="shared" si="5"/>
        <v>23031945744</v>
      </c>
      <c r="P40" s="137">
        <f t="shared" si="6"/>
        <v>0.87640037766159828</v>
      </c>
    </row>
    <row r="41" spans="14:16">
      <c r="N41" s="75" t="str">
        <f t="shared" si="4"/>
        <v>要介護5</v>
      </c>
      <c r="O41" s="121">
        <f t="shared" si="5"/>
        <v>19855430523</v>
      </c>
      <c r="P41" s="137">
        <f t="shared" si="6"/>
        <v>0.85066603923839856</v>
      </c>
    </row>
    <row r="42" spans="14:16">
      <c r="N42" s="75" t="str">
        <f>B13</f>
        <v>不明</v>
      </c>
      <c r="O42" s="121">
        <f t="shared" si="5"/>
        <v>0</v>
      </c>
      <c r="P42" s="137" t="str">
        <f t="shared" si="6"/>
        <v>0</v>
      </c>
    </row>
    <row r="44" spans="14:16">
      <c r="N44" s="74"/>
    </row>
    <row r="45" spans="14:16">
      <c r="N45" s="74"/>
    </row>
    <row r="59" spans="2:4" ht="13.5" customHeight="1"/>
    <row r="60" spans="2:4" ht="13.5" customHeight="1"/>
    <row r="61" spans="2:4">
      <c r="B61" s="94" t="s">
        <v>251</v>
      </c>
      <c r="C61" s="94"/>
      <c r="D61" s="94"/>
    </row>
    <row r="62" spans="2:4">
      <c r="B62" s="94" t="s">
        <v>294</v>
      </c>
      <c r="C62" s="94"/>
      <c r="D62" s="18"/>
    </row>
    <row r="63" spans="2:4">
      <c r="B63" s="18" t="s">
        <v>118</v>
      </c>
      <c r="C63" s="18"/>
      <c r="D63" s="94"/>
    </row>
    <row r="64" spans="2:4">
      <c r="B64" s="40" t="s">
        <v>152</v>
      </c>
      <c r="C64" s="40"/>
      <c r="D64" s="40"/>
    </row>
    <row r="65" spans="2:4">
      <c r="B65" s="40" t="s">
        <v>150</v>
      </c>
      <c r="C65" s="40"/>
      <c r="D65" s="40"/>
    </row>
    <row r="66" spans="2:4">
      <c r="B66" s="95" t="s">
        <v>151</v>
      </c>
      <c r="C66" s="95"/>
      <c r="D66" s="95"/>
    </row>
    <row r="67" spans="2:4">
      <c r="B67" s="95" t="s">
        <v>61</v>
      </c>
      <c r="C67" s="95"/>
      <c r="D67" s="95"/>
    </row>
    <row r="68" spans="2:4">
      <c r="B68" s="95"/>
      <c r="C68" s="95"/>
    </row>
  </sheetData>
  <mergeCells count="8">
    <mergeCell ref="B13:D13"/>
    <mergeCell ref="B14:D14"/>
    <mergeCell ref="B3:D3"/>
    <mergeCell ref="B4:D4"/>
    <mergeCell ref="B5:D5"/>
    <mergeCell ref="B6:B12"/>
    <mergeCell ref="C6:C7"/>
    <mergeCell ref="C8:C12"/>
  </mergeCells>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ignoredErrors>
    <ignoredError sqref="E5:H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Z160"/>
  <sheetViews>
    <sheetView showGridLines="0" zoomScaleNormal="100" zoomScaleSheetLayoutView="100" workbookViewId="0"/>
  </sheetViews>
  <sheetFormatPr defaultColWidth="9" defaultRowHeight="13.5"/>
  <cols>
    <col min="1" max="1" width="4.625" style="2" customWidth="1"/>
    <col min="2" max="2" width="3.25" style="2" customWidth="1"/>
    <col min="3" max="3" width="13.75" style="2" customWidth="1"/>
    <col min="4" max="9" width="17.625" style="2" customWidth="1"/>
    <col min="10" max="10" width="9" style="2"/>
    <col min="11" max="11" width="12.25" style="1" bestFit="1" customWidth="1"/>
    <col min="12" max="14" width="9" style="2"/>
    <col min="15" max="15" width="12.25" style="2" bestFit="1" customWidth="1"/>
    <col min="16" max="18" width="10.625" style="2" customWidth="1"/>
    <col min="19" max="19" width="9" style="2"/>
    <col min="20" max="26" width="15.625" style="1" customWidth="1"/>
    <col min="27" max="16384" width="9" style="2"/>
  </cols>
  <sheetData>
    <row r="1" spans="2:26" ht="16.5" customHeight="1">
      <c r="B1" s="2" t="s">
        <v>192</v>
      </c>
    </row>
    <row r="2" spans="2:26" ht="16.5" customHeight="1">
      <c r="B2" s="2" t="s">
        <v>198</v>
      </c>
      <c r="K2" s="1" t="s">
        <v>92</v>
      </c>
      <c r="L2" s="15"/>
      <c r="M2" s="15"/>
      <c r="N2" s="15"/>
      <c r="O2" s="15"/>
      <c r="P2" s="15"/>
      <c r="Q2" s="15"/>
      <c r="R2" s="15"/>
    </row>
    <row r="3" spans="2:26" ht="16.5" customHeight="1">
      <c r="B3" s="214"/>
      <c r="C3" s="214" t="s">
        <v>112</v>
      </c>
      <c r="D3" s="216" t="s">
        <v>87</v>
      </c>
      <c r="E3" s="215" t="s">
        <v>62</v>
      </c>
      <c r="F3" s="215" t="s">
        <v>63</v>
      </c>
      <c r="G3" s="215" t="s">
        <v>242</v>
      </c>
      <c r="H3" s="215" t="s">
        <v>243</v>
      </c>
      <c r="I3" s="215" t="s">
        <v>234</v>
      </c>
      <c r="K3" s="211" t="s">
        <v>117</v>
      </c>
      <c r="L3" s="211"/>
      <c r="M3" s="211"/>
      <c r="N3" s="211"/>
      <c r="O3" s="211" t="s">
        <v>196</v>
      </c>
      <c r="P3" s="211"/>
      <c r="Q3" s="211"/>
      <c r="R3" s="211"/>
      <c r="T3" s="204" t="s">
        <v>229</v>
      </c>
      <c r="U3" s="205"/>
      <c r="V3" s="206"/>
      <c r="W3" s="204" t="s">
        <v>196</v>
      </c>
      <c r="X3" s="205"/>
      <c r="Y3" s="206"/>
      <c r="Z3" s="200"/>
    </row>
    <row r="4" spans="2:26" ht="39.6" customHeight="1">
      <c r="B4" s="214"/>
      <c r="C4" s="214"/>
      <c r="D4" s="217"/>
      <c r="E4" s="215"/>
      <c r="F4" s="215"/>
      <c r="G4" s="215"/>
      <c r="H4" s="215"/>
      <c r="I4" s="215"/>
      <c r="K4" s="84" t="s">
        <v>226</v>
      </c>
      <c r="L4" s="86" t="s">
        <v>254</v>
      </c>
      <c r="M4" s="86" t="s">
        <v>245</v>
      </c>
      <c r="N4" s="86" t="s">
        <v>190</v>
      </c>
      <c r="O4" s="84" t="s">
        <v>226</v>
      </c>
      <c r="P4" s="86" t="s">
        <v>255</v>
      </c>
      <c r="Q4" s="86" t="s">
        <v>256</v>
      </c>
      <c r="R4" s="86" t="s">
        <v>228</v>
      </c>
      <c r="T4" s="86" t="s">
        <v>254</v>
      </c>
      <c r="U4" s="86" t="s">
        <v>245</v>
      </c>
      <c r="V4" s="86" t="s">
        <v>160</v>
      </c>
      <c r="W4" s="86" t="s">
        <v>255</v>
      </c>
      <c r="X4" s="86" t="s">
        <v>256</v>
      </c>
      <c r="Y4" s="86" t="s">
        <v>160</v>
      </c>
      <c r="Z4" s="201"/>
    </row>
    <row r="5" spans="2:26" ht="13.5" customHeight="1">
      <c r="B5" s="87">
        <v>1</v>
      </c>
      <c r="C5" s="20" t="s">
        <v>50</v>
      </c>
      <c r="D5" s="64">
        <v>410308</v>
      </c>
      <c r="E5" s="64">
        <v>364440713460</v>
      </c>
      <c r="F5" s="64">
        <v>67662145210</v>
      </c>
      <c r="G5" s="64">
        <v>328551</v>
      </c>
      <c r="H5" s="69">
        <f>IFERROR(G5/D5,"-")</f>
        <v>0.80074236914707975</v>
      </c>
      <c r="I5" s="64">
        <f>IFERROR(F5/G5,"-")</f>
        <v>205941.07219274939</v>
      </c>
      <c r="J5" s="98"/>
      <c r="K5" s="56" t="str">
        <f t="shared" ref="K5:K36" si="0">INDEX($C$5:$C$78,MATCH(L5,H$5:H$78,0))</f>
        <v>田尻町</v>
      </c>
      <c r="L5" s="57">
        <f>LARGE(H$5:H$78,ROW(A1))</f>
        <v>0.8401486988847584</v>
      </c>
      <c r="M5" s="57">
        <f>VLOOKUP(K5,$L$86:$R$159,6,FALSE)</f>
        <v>0.82525019245573517</v>
      </c>
      <c r="N5" s="58">
        <f>(ROUND(L5,3)-ROUND(M5,3))*100</f>
        <v>1.5000000000000013</v>
      </c>
      <c r="O5" s="56" t="str">
        <f t="shared" ref="O5:O36" si="1">INDEX($C$5:$C$78,MATCH(P5,I$5:I$78,0))</f>
        <v>能勢町</v>
      </c>
      <c r="P5" s="52">
        <f>LARGE(I$5:I$78,ROW(A1))</f>
        <v>245879.66153846154</v>
      </c>
      <c r="Q5" s="62">
        <f>VLOOKUP(O5,$L$86:$R$159,7,FALSE)</f>
        <v>214566.3221932115</v>
      </c>
      <c r="R5" s="52">
        <f>ROUND(P5,0)-ROUND(Q5,0)</f>
        <v>31314</v>
      </c>
      <c r="S5" s="98"/>
      <c r="T5" s="57">
        <f t="shared" ref="T5:T68" si="2">$H$79</f>
        <v>0.82852967746445705</v>
      </c>
      <c r="U5" s="57">
        <f>$Q$160</f>
        <v>0.82717775599942001</v>
      </c>
      <c r="V5" s="58">
        <f>(ROUND(T5,3)-ROUND(U5,3))*100</f>
        <v>0.20000000000000018</v>
      </c>
      <c r="W5" s="52">
        <f>$I$79</f>
        <v>196046.35555082245</v>
      </c>
      <c r="X5" s="52">
        <f>$R$160</f>
        <v>188091.76913161931</v>
      </c>
      <c r="Y5" s="52">
        <f>ROUND(W5,0)-ROUND(X5,0)</f>
        <v>7954</v>
      </c>
      <c r="Z5" s="52">
        <v>0</v>
      </c>
    </row>
    <row r="6" spans="2:26" ht="13.5" customHeight="1">
      <c r="B6" s="87">
        <v>2</v>
      </c>
      <c r="C6" s="20" t="s">
        <v>93</v>
      </c>
      <c r="D6" s="64">
        <v>16136</v>
      </c>
      <c r="E6" s="64">
        <v>12976704840</v>
      </c>
      <c r="F6" s="64">
        <v>2419386047</v>
      </c>
      <c r="G6" s="64">
        <v>12032</v>
      </c>
      <c r="H6" s="69">
        <f t="shared" ref="H6:H69" si="3">IFERROR(G6/D6,"-")</f>
        <v>0.74566187407040163</v>
      </c>
      <c r="I6" s="64">
        <f t="shared" ref="I6:I69" si="4">IFERROR(F6/G6,"-")</f>
        <v>201079.29247007979</v>
      </c>
      <c r="J6" s="98"/>
      <c r="K6" s="56" t="str">
        <f t="shared" si="0"/>
        <v>泉佐野市</v>
      </c>
      <c r="L6" s="57">
        <f>LARGE(H$5:H$78,ROW(A2))</f>
        <v>0.83258053013193867</v>
      </c>
      <c r="M6" s="57">
        <f>VLOOKUP(K6,$L$86:$R$159,6,FALSE)</f>
        <v>0.82605495583905786</v>
      </c>
      <c r="N6" s="58">
        <f t="shared" ref="N6:N69" si="5">(ROUND(L6,3)-ROUND(M6,3))*100</f>
        <v>0.70000000000000062</v>
      </c>
      <c r="O6" s="56" t="str">
        <f t="shared" si="1"/>
        <v>此花区</v>
      </c>
      <c r="P6" s="52">
        <f>LARGE(I$5:I$78,ROW(A2))</f>
        <v>221198.15005115379</v>
      </c>
      <c r="Q6" s="62">
        <f t="shared" ref="Q6:Q69" si="6">VLOOKUP(O6,$L$86:$R$159,7,FALSE)</f>
        <v>211399.79519888668</v>
      </c>
      <c r="R6" s="52">
        <f t="shared" ref="R6:R69" si="7">ROUND(P6,0)-ROUND(Q6,0)</f>
        <v>9798</v>
      </c>
      <c r="S6" s="98"/>
      <c r="T6" s="57">
        <f t="shared" si="2"/>
        <v>0.82852967746445705</v>
      </c>
      <c r="U6" s="57">
        <f t="shared" ref="U6:U69" si="8">$Q$160</f>
        <v>0.82717775599942001</v>
      </c>
      <c r="V6" s="58">
        <f t="shared" ref="V6:V69" si="9">(ROUND(T6,3)-ROUND(U6,3))*100</f>
        <v>0.20000000000000018</v>
      </c>
      <c r="W6" s="52">
        <f t="shared" ref="W6:W69" si="10">$I$79</f>
        <v>196046.35555082245</v>
      </c>
      <c r="X6" s="52">
        <f t="shared" ref="X6:X69" si="11">$R$160</f>
        <v>188091.76913161931</v>
      </c>
      <c r="Y6" s="52">
        <f t="shared" ref="Y6:Y69" si="12">ROUND(W6,0)-ROUND(X6,0)</f>
        <v>7954</v>
      </c>
      <c r="Z6" s="52">
        <v>0</v>
      </c>
    </row>
    <row r="7" spans="2:26" ht="13.5" customHeight="1">
      <c r="B7" s="87">
        <v>3</v>
      </c>
      <c r="C7" s="20" t="s">
        <v>94</v>
      </c>
      <c r="D7" s="64">
        <v>10039</v>
      </c>
      <c r="E7" s="64">
        <v>9153622400</v>
      </c>
      <c r="F7" s="64">
        <v>1597382035</v>
      </c>
      <c r="G7" s="64">
        <v>7758</v>
      </c>
      <c r="H7" s="69">
        <f t="shared" si="3"/>
        <v>0.77278613407709928</v>
      </c>
      <c r="I7" s="64">
        <f t="shared" si="4"/>
        <v>205901.26772364011</v>
      </c>
      <c r="J7" s="98"/>
      <c r="K7" s="56" t="str">
        <f t="shared" si="0"/>
        <v>太子町</v>
      </c>
      <c r="L7" s="57">
        <f t="shared" ref="L7:L36" si="13">LARGE(H$5:H$78,ROW(A3))</f>
        <v>0.82532239155920284</v>
      </c>
      <c r="M7" s="57">
        <f>VLOOKUP(K7,$L$86:$R$159,6,FALSE)</f>
        <v>0.82236576503835279</v>
      </c>
      <c r="N7" s="58">
        <f t="shared" si="5"/>
        <v>0.30000000000000027</v>
      </c>
      <c r="O7" s="56" t="str">
        <f t="shared" si="1"/>
        <v>大正区</v>
      </c>
      <c r="P7" s="52">
        <f t="shared" ref="P7:P36" si="14">LARGE(I$5:I$78,ROW(A3))</f>
        <v>219608.87118886842</v>
      </c>
      <c r="Q7" s="62">
        <f t="shared" si="6"/>
        <v>220138.0696896876</v>
      </c>
      <c r="R7" s="52">
        <f t="shared" si="7"/>
        <v>-529</v>
      </c>
      <c r="S7" s="98"/>
      <c r="T7" s="57">
        <f t="shared" si="2"/>
        <v>0.82852967746445705</v>
      </c>
      <c r="U7" s="57">
        <f t="shared" si="8"/>
        <v>0.82717775599942001</v>
      </c>
      <c r="V7" s="58">
        <f t="shared" si="9"/>
        <v>0.20000000000000018</v>
      </c>
      <c r="W7" s="52">
        <f t="shared" si="10"/>
        <v>196046.35555082245</v>
      </c>
      <c r="X7" s="52">
        <f t="shared" si="11"/>
        <v>188091.76913161931</v>
      </c>
      <c r="Y7" s="52">
        <f t="shared" si="12"/>
        <v>7954</v>
      </c>
      <c r="Z7" s="52">
        <v>0</v>
      </c>
    </row>
    <row r="8" spans="2:26" ht="13.5" customHeight="1">
      <c r="B8" s="87">
        <v>4</v>
      </c>
      <c r="C8" s="20" t="s">
        <v>95</v>
      </c>
      <c r="D8" s="64">
        <v>11192</v>
      </c>
      <c r="E8" s="64">
        <v>10584892800</v>
      </c>
      <c r="F8" s="64">
        <v>1945880126</v>
      </c>
      <c r="G8" s="64">
        <v>8797</v>
      </c>
      <c r="H8" s="69">
        <f t="shared" si="3"/>
        <v>0.78600786275911361</v>
      </c>
      <c r="I8" s="64">
        <f t="shared" si="4"/>
        <v>221198.15005115379</v>
      </c>
      <c r="J8" s="98"/>
      <c r="K8" s="56" t="str">
        <f t="shared" si="0"/>
        <v>高槻市</v>
      </c>
      <c r="L8" s="57">
        <f t="shared" si="13"/>
        <v>0.82085413200221857</v>
      </c>
      <c r="M8" s="57">
        <f t="shared" ref="M8:M69" si="15">VLOOKUP(K8,$L$86:$R$159,6,FALSE)</f>
        <v>0.82044531367534224</v>
      </c>
      <c r="N8" s="58">
        <f t="shared" si="5"/>
        <v>0.10000000000000009</v>
      </c>
      <c r="O8" s="56" t="str">
        <f t="shared" si="1"/>
        <v>港区</v>
      </c>
      <c r="P8" s="52">
        <f t="shared" si="14"/>
        <v>218173.41857209519</v>
      </c>
      <c r="Q8" s="62">
        <f t="shared" si="6"/>
        <v>197674.14179033029</v>
      </c>
      <c r="R8" s="52">
        <f t="shared" si="7"/>
        <v>20499</v>
      </c>
      <c r="S8" s="98"/>
      <c r="T8" s="57">
        <f t="shared" si="2"/>
        <v>0.82852967746445705</v>
      </c>
      <c r="U8" s="57">
        <f t="shared" si="8"/>
        <v>0.82717775599942001</v>
      </c>
      <c r="V8" s="58">
        <f t="shared" si="9"/>
        <v>0.20000000000000018</v>
      </c>
      <c r="W8" s="52">
        <f t="shared" si="10"/>
        <v>196046.35555082245</v>
      </c>
      <c r="X8" s="52">
        <f t="shared" si="11"/>
        <v>188091.76913161931</v>
      </c>
      <c r="Y8" s="52">
        <f t="shared" si="12"/>
        <v>7954</v>
      </c>
      <c r="Z8" s="52">
        <v>0</v>
      </c>
    </row>
    <row r="9" spans="2:26" ht="13.5" customHeight="1">
      <c r="B9" s="87">
        <v>5</v>
      </c>
      <c r="C9" s="20" t="s">
        <v>96</v>
      </c>
      <c r="D9" s="64">
        <v>10491</v>
      </c>
      <c r="E9" s="64">
        <v>8511052320</v>
      </c>
      <c r="F9" s="64">
        <v>1486877650</v>
      </c>
      <c r="G9" s="64">
        <v>7754</v>
      </c>
      <c r="H9" s="69">
        <f t="shared" si="3"/>
        <v>0.73910971308740825</v>
      </c>
      <c r="I9" s="64">
        <f t="shared" si="4"/>
        <v>191756.20969822028</v>
      </c>
      <c r="J9" s="98"/>
      <c r="K9" s="56" t="str">
        <f t="shared" si="0"/>
        <v>枚方市</v>
      </c>
      <c r="L9" s="57">
        <f t="shared" si="13"/>
        <v>0.81927004512795343</v>
      </c>
      <c r="M9" s="57">
        <f t="shared" si="15"/>
        <v>0.81484211123079542</v>
      </c>
      <c r="N9" s="58">
        <f t="shared" si="5"/>
        <v>0.40000000000000036</v>
      </c>
      <c r="O9" s="56" t="str">
        <f t="shared" si="1"/>
        <v>浪速区</v>
      </c>
      <c r="P9" s="52">
        <f t="shared" si="14"/>
        <v>215130.00233843538</v>
      </c>
      <c r="Q9" s="62">
        <f t="shared" si="6"/>
        <v>204950.38954505688</v>
      </c>
      <c r="R9" s="52">
        <f t="shared" si="7"/>
        <v>10180</v>
      </c>
      <c r="S9" s="98"/>
      <c r="T9" s="57">
        <f t="shared" si="2"/>
        <v>0.82852967746445705</v>
      </c>
      <c r="U9" s="57">
        <f t="shared" si="8"/>
        <v>0.82717775599942001</v>
      </c>
      <c r="V9" s="58">
        <f t="shared" si="9"/>
        <v>0.20000000000000018</v>
      </c>
      <c r="W9" s="52">
        <f t="shared" si="10"/>
        <v>196046.35555082245</v>
      </c>
      <c r="X9" s="52">
        <f t="shared" si="11"/>
        <v>188091.76913161931</v>
      </c>
      <c r="Y9" s="52">
        <f t="shared" si="12"/>
        <v>7954</v>
      </c>
      <c r="Z9" s="52">
        <v>0</v>
      </c>
    </row>
    <row r="10" spans="2:26" ht="13.5" customHeight="1">
      <c r="B10" s="87">
        <v>6</v>
      </c>
      <c r="C10" s="20" t="s">
        <v>97</v>
      </c>
      <c r="D10" s="64">
        <v>13626</v>
      </c>
      <c r="E10" s="64">
        <v>12330373450</v>
      </c>
      <c r="F10" s="64">
        <v>2337728180</v>
      </c>
      <c r="G10" s="64">
        <v>10715</v>
      </c>
      <c r="H10" s="69">
        <f t="shared" si="3"/>
        <v>0.78636430353735509</v>
      </c>
      <c r="I10" s="64">
        <f t="shared" si="4"/>
        <v>218173.41857209519</v>
      </c>
      <c r="J10" s="98"/>
      <c r="K10" s="56" t="str">
        <f t="shared" si="0"/>
        <v>東大阪市</v>
      </c>
      <c r="L10" s="57">
        <f t="shared" si="13"/>
        <v>0.81707714132886811</v>
      </c>
      <c r="M10" s="57">
        <f t="shared" si="15"/>
        <v>0.81602363240605635</v>
      </c>
      <c r="N10" s="58">
        <f t="shared" si="5"/>
        <v>0.10000000000000009</v>
      </c>
      <c r="O10" s="56" t="str">
        <f t="shared" si="1"/>
        <v>忠岡町</v>
      </c>
      <c r="P10" s="52">
        <f t="shared" si="14"/>
        <v>212613.66397849462</v>
      </c>
      <c r="Q10" s="62">
        <f t="shared" si="6"/>
        <v>196503.02136075951</v>
      </c>
      <c r="R10" s="52">
        <f t="shared" si="7"/>
        <v>16111</v>
      </c>
      <c r="S10" s="98"/>
      <c r="T10" s="57">
        <f t="shared" si="2"/>
        <v>0.82852967746445705</v>
      </c>
      <c r="U10" s="57">
        <f t="shared" si="8"/>
        <v>0.82717775599942001</v>
      </c>
      <c r="V10" s="58">
        <f t="shared" si="9"/>
        <v>0.20000000000000018</v>
      </c>
      <c r="W10" s="52">
        <f t="shared" si="10"/>
        <v>196046.35555082245</v>
      </c>
      <c r="X10" s="52">
        <f t="shared" si="11"/>
        <v>188091.76913161931</v>
      </c>
      <c r="Y10" s="52">
        <f t="shared" si="12"/>
        <v>7954</v>
      </c>
      <c r="Z10" s="52">
        <v>0</v>
      </c>
    </row>
    <row r="11" spans="2:26" ht="13.5" customHeight="1">
      <c r="B11" s="87">
        <v>7</v>
      </c>
      <c r="C11" s="20" t="s">
        <v>98</v>
      </c>
      <c r="D11" s="37">
        <v>12294</v>
      </c>
      <c r="E11" s="37">
        <v>11507996830</v>
      </c>
      <c r="F11" s="64">
        <v>2146457107</v>
      </c>
      <c r="G11" s="37">
        <v>9774</v>
      </c>
      <c r="H11" s="70">
        <f t="shared" si="3"/>
        <v>0.79502196193265007</v>
      </c>
      <c r="I11" s="37">
        <f t="shared" si="4"/>
        <v>219608.87118886842</v>
      </c>
      <c r="J11" s="98"/>
      <c r="K11" s="56" t="str">
        <f t="shared" si="0"/>
        <v>岸和田市</v>
      </c>
      <c r="L11" s="57">
        <f t="shared" si="13"/>
        <v>0.81475831538645604</v>
      </c>
      <c r="M11" s="57">
        <f t="shared" si="15"/>
        <v>0.81358336931713038</v>
      </c>
      <c r="N11" s="58">
        <f t="shared" si="5"/>
        <v>0.10000000000000009</v>
      </c>
      <c r="O11" s="56" t="str">
        <f t="shared" si="1"/>
        <v>住之江区</v>
      </c>
      <c r="P11" s="52">
        <f t="shared" si="14"/>
        <v>212522.42364393428</v>
      </c>
      <c r="Q11" s="62">
        <f t="shared" si="6"/>
        <v>205286.83126089483</v>
      </c>
      <c r="R11" s="52">
        <f t="shared" si="7"/>
        <v>7235</v>
      </c>
      <c r="S11" s="98"/>
      <c r="T11" s="57">
        <f t="shared" si="2"/>
        <v>0.82852967746445705</v>
      </c>
      <c r="U11" s="57">
        <f t="shared" si="8"/>
        <v>0.82717775599942001</v>
      </c>
      <c r="V11" s="58">
        <f t="shared" si="9"/>
        <v>0.20000000000000018</v>
      </c>
      <c r="W11" s="52">
        <f t="shared" si="10"/>
        <v>196046.35555082245</v>
      </c>
      <c r="X11" s="52">
        <f t="shared" si="11"/>
        <v>188091.76913161931</v>
      </c>
      <c r="Y11" s="52">
        <f t="shared" si="12"/>
        <v>7954</v>
      </c>
      <c r="Z11" s="52">
        <v>0</v>
      </c>
    </row>
    <row r="12" spans="2:26" ht="13.5" customHeight="1">
      <c r="B12" s="87">
        <v>8</v>
      </c>
      <c r="C12" s="20" t="s">
        <v>51</v>
      </c>
      <c r="D12" s="65">
        <v>10557</v>
      </c>
      <c r="E12" s="65">
        <v>8443192180</v>
      </c>
      <c r="F12" s="64">
        <v>1439434639</v>
      </c>
      <c r="G12" s="65">
        <v>7530</v>
      </c>
      <c r="H12" s="71">
        <f t="shared" si="3"/>
        <v>0.71327081557260585</v>
      </c>
      <c r="I12" s="65">
        <f t="shared" si="4"/>
        <v>191159.97861885789</v>
      </c>
      <c r="K12" s="56" t="str">
        <f t="shared" si="0"/>
        <v>松原市</v>
      </c>
      <c r="L12" s="57">
        <f t="shared" si="13"/>
        <v>0.81377615860374486</v>
      </c>
      <c r="M12" s="57">
        <f t="shared" si="15"/>
        <v>0.81966640468081386</v>
      </c>
      <c r="N12" s="58">
        <f t="shared" si="5"/>
        <v>-0.60000000000000053</v>
      </c>
      <c r="O12" s="56" t="str">
        <f t="shared" si="1"/>
        <v>東住吉区</v>
      </c>
      <c r="P12" s="52">
        <f t="shared" si="14"/>
        <v>211559.88905301166</v>
      </c>
      <c r="Q12" s="62">
        <f t="shared" si="6"/>
        <v>197417.67002280691</v>
      </c>
      <c r="R12" s="52">
        <f t="shared" si="7"/>
        <v>14142</v>
      </c>
      <c r="S12" s="98"/>
      <c r="T12" s="57">
        <f t="shared" si="2"/>
        <v>0.82852967746445705</v>
      </c>
      <c r="U12" s="57">
        <f t="shared" si="8"/>
        <v>0.82717775599942001</v>
      </c>
      <c r="V12" s="58">
        <f t="shared" si="9"/>
        <v>0.20000000000000018</v>
      </c>
      <c r="W12" s="52">
        <f t="shared" si="10"/>
        <v>196046.35555082245</v>
      </c>
      <c r="X12" s="52">
        <f t="shared" si="11"/>
        <v>188091.76913161931</v>
      </c>
      <c r="Y12" s="52">
        <f t="shared" si="12"/>
        <v>7954</v>
      </c>
      <c r="Z12" s="52">
        <v>0</v>
      </c>
    </row>
    <row r="13" spans="2:26" ht="13.5" customHeight="1">
      <c r="B13" s="87">
        <v>9</v>
      </c>
      <c r="C13" s="20" t="s">
        <v>99</v>
      </c>
      <c r="D13" s="64">
        <v>6809</v>
      </c>
      <c r="E13" s="64">
        <v>5538655770</v>
      </c>
      <c r="F13" s="64">
        <v>1011971531</v>
      </c>
      <c r="G13" s="64">
        <v>4704</v>
      </c>
      <c r="H13" s="69">
        <f t="shared" si="3"/>
        <v>0.69085034513144372</v>
      </c>
      <c r="I13" s="64">
        <f t="shared" si="4"/>
        <v>215130.00233843538</v>
      </c>
      <c r="K13" s="56" t="str">
        <f t="shared" si="0"/>
        <v>八尾市</v>
      </c>
      <c r="L13" s="57">
        <f t="shared" si="13"/>
        <v>0.81284124536323099</v>
      </c>
      <c r="M13" s="57">
        <f t="shared" si="15"/>
        <v>0.81103037318071725</v>
      </c>
      <c r="N13" s="58">
        <f t="shared" si="5"/>
        <v>0.19999999999998908</v>
      </c>
      <c r="O13" s="56" t="str">
        <f t="shared" si="1"/>
        <v>淀川区</v>
      </c>
      <c r="P13" s="52">
        <f t="shared" si="14"/>
        <v>210803.40371183396</v>
      </c>
      <c r="Q13" s="62">
        <f t="shared" si="6"/>
        <v>202929.54193944353</v>
      </c>
      <c r="R13" s="52">
        <f t="shared" si="7"/>
        <v>7873</v>
      </c>
      <c r="S13" s="98"/>
      <c r="T13" s="57">
        <f t="shared" si="2"/>
        <v>0.82852967746445705</v>
      </c>
      <c r="U13" s="57">
        <f t="shared" si="8"/>
        <v>0.82717775599942001</v>
      </c>
      <c r="V13" s="58">
        <f t="shared" si="9"/>
        <v>0.20000000000000018</v>
      </c>
      <c r="W13" s="52">
        <f t="shared" si="10"/>
        <v>196046.35555082245</v>
      </c>
      <c r="X13" s="52">
        <f t="shared" si="11"/>
        <v>188091.76913161931</v>
      </c>
      <c r="Y13" s="52">
        <f t="shared" si="12"/>
        <v>7954</v>
      </c>
      <c r="Z13" s="52">
        <v>0</v>
      </c>
    </row>
    <row r="14" spans="2:26" ht="13.5" customHeight="1">
      <c r="B14" s="87">
        <v>10</v>
      </c>
      <c r="C14" s="20" t="s">
        <v>52</v>
      </c>
      <c r="D14" s="64">
        <v>15290</v>
      </c>
      <c r="E14" s="64">
        <v>12948661690</v>
      </c>
      <c r="F14" s="64">
        <v>2475646786</v>
      </c>
      <c r="G14" s="64">
        <v>12183</v>
      </c>
      <c r="H14" s="69">
        <f t="shared" si="3"/>
        <v>0.79679529103989533</v>
      </c>
      <c r="I14" s="64">
        <f t="shared" si="4"/>
        <v>203205.02224411065</v>
      </c>
      <c r="K14" s="56" t="str">
        <f t="shared" si="0"/>
        <v>貝塚市</v>
      </c>
      <c r="L14" s="57">
        <f t="shared" si="13"/>
        <v>0.81173759826511249</v>
      </c>
      <c r="M14" s="57">
        <f t="shared" si="15"/>
        <v>0.81462632459564976</v>
      </c>
      <c r="N14" s="58">
        <f t="shared" si="5"/>
        <v>-0.29999999999998916</v>
      </c>
      <c r="O14" s="56" t="str">
        <f t="shared" si="1"/>
        <v>旭区</v>
      </c>
      <c r="P14" s="52">
        <f t="shared" si="14"/>
        <v>209687.71459387089</v>
      </c>
      <c r="Q14" s="62">
        <f t="shared" si="6"/>
        <v>191688.46174343358</v>
      </c>
      <c r="R14" s="52">
        <f t="shared" si="7"/>
        <v>18000</v>
      </c>
      <c r="S14" s="98"/>
      <c r="T14" s="57">
        <f t="shared" si="2"/>
        <v>0.82852967746445705</v>
      </c>
      <c r="U14" s="57">
        <f t="shared" si="8"/>
        <v>0.82717775599942001</v>
      </c>
      <c r="V14" s="58">
        <f t="shared" si="9"/>
        <v>0.20000000000000018</v>
      </c>
      <c r="W14" s="52">
        <f t="shared" si="10"/>
        <v>196046.35555082245</v>
      </c>
      <c r="X14" s="52">
        <f t="shared" si="11"/>
        <v>188091.76913161931</v>
      </c>
      <c r="Y14" s="52">
        <f t="shared" si="12"/>
        <v>7954</v>
      </c>
      <c r="Z14" s="52">
        <v>0</v>
      </c>
    </row>
    <row r="15" spans="2:26" ht="13.5" customHeight="1">
      <c r="B15" s="87">
        <v>11</v>
      </c>
      <c r="C15" s="20" t="s">
        <v>53</v>
      </c>
      <c r="D15" s="64">
        <v>25886</v>
      </c>
      <c r="E15" s="64">
        <v>22289686240</v>
      </c>
      <c r="F15" s="64">
        <v>4161676147</v>
      </c>
      <c r="G15" s="64">
        <v>20581</v>
      </c>
      <c r="H15" s="69">
        <f t="shared" si="3"/>
        <v>0.79506296839990731</v>
      </c>
      <c r="I15" s="64">
        <f t="shared" si="4"/>
        <v>202209.61794859337</v>
      </c>
      <c r="K15" s="56" t="str">
        <f t="shared" si="0"/>
        <v>池田市</v>
      </c>
      <c r="L15" s="57">
        <f t="shared" si="13"/>
        <v>0.81023779461279466</v>
      </c>
      <c r="M15" s="57">
        <f t="shared" si="15"/>
        <v>0.80476035567122095</v>
      </c>
      <c r="N15" s="58">
        <f t="shared" si="5"/>
        <v>0.50000000000000044</v>
      </c>
      <c r="O15" s="56" t="str">
        <f t="shared" si="1"/>
        <v>西成区</v>
      </c>
      <c r="P15" s="52">
        <f t="shared" si="14"/>
        <v>209061.81203195208</v>
      </c>
      <c r="Q15" s="62">
        <f t="shared" si="6"/>
        <v>200499.47923643672</v>
      </c>
      <c r="R15" s="52">
        <f t="shared" si="7"/>
        <v>8563</v>
      </c>
      <c r="S15" s="98"/>
      <c r="T15" s="57">
        <f t="shared" si="2"/>
        <v>0.82852967746445705</v>
      </c>
      <c r="U15" s="57">
        <f t="shared" si="8"/>
        <v>0.82717775599942001</v>
      </c>
      <c r="V15" s="58">
        <f t="shared" si="9"/>
        <v>0.20000000000000018</v>
      </c>
      <c r="W15" s="52">
        <f t="shared" si="10"/>
        <v>196046.35555082245</v>
      </c>
      <c r="X15" s="52">
        <f t="shared" si="11"/>
        <v>188091.76913161931</v>
      </c>
      <c r="Y15" s="52">
        <f t="shared" si="12"/>
        <v>7954</v>
      </c>
      <c r="Z15" s="52">
        <v>0</v>
      </c>
    </row>
    <row r="16" spans="2:26" ht="13.5" customHeight="1">
      <c r="B16" s="87">
        <v>12</v>
      </c>
      <c r="C16" s="20" t="s">
        <v>100</v>
      </c>
      <c r="D16" s="64">
        <v>13293</v>
      </c>
      <c r="E16" s="64">
        <v>10934186960</v>
      </c>
      <c r="F16" s="64">
        <v>2043312071</v>
      </c>
      <c r="G16" s="64">
        <v>10127</v>
      </c>
      <c r="H16" s="69">
        <f t="shared" si="3"/>
        <v>0.76182953434138267</v>
      </c>
      <c r="I16" s="64">
        <f t="shared" si="4"/>
        <v>201768.74405055793</v>
      </c>
      <c r="K16" s="56" t="str">
        <f t="shared" si="0"/>
        <v>岬町</v>
      </c>
      <c r="L16" s="57">
        <f t="shared" si="13"/>
        <v>0.8098840141200202</v>
      </c>
      <c r="M16" s="57">
        <f t="shared" si="15"/>
        <v>0.80458290422245105</v>
      </c>
      <c r="N16" s="58">
        <f t="shared" si="5"/>
        <v>0.50000000000000044</v>
      </c>
      <c r="O16" s="56" t="str">
        <f t="shared" si="1"/>
        <v>住吉区</v>
      </c>
      <c r="P16" s="52">
        <f t="shared" si="14"/>
        <v>208779.20226815259</v>
      </c>
      <c r="Q16" s="62">
        <f t="shared" si="6"/>
        <v>203658.23973941369</v>
      </c>
      <c r="R16" s="52">
        <f t="shared" si="7"/>
        <v>5121</v>
      </c>
      <c r="S16" s="98"/>
      <c r="T16" s="57">
        <f t="shared" si="2"/>
        <v>0.82852967746445705</v>
      </c>
      <c r="U16" s="57">
        <f t="shared" si="8"/>
        <v>0.82717775599942001</v>
      </c>
      <c r="V16" s="58">
        <f t="shared" si="9"/>
        <v>0.20000000000000018</v>
      </c>
      <c r="W16" s="52">
        <f t="shared" si="10"/>
        <v>196046.35555082245</v>
      </c>
      <c r="X16" s="52">
        <f t="shared" si="11"/>
        <v>188091.76913161931</v>
      </c>
      <c r="Y16" s="52">
        <f t="shared" si="12"/>
        <v>7954</v>
      </c>
      <c r="Z16" s="52">
        <v>0</v>
      </c>
    </row>
    <row r="17" spans="2:26" ht="13.5" customHeight="1">
      <c r="B17" s="87">
        <v>13</v>
      </c>
      <c r="C17" s="20" t="s">
        <v>101</v>
      </c>
      <c r="D17" s="64">
        <v>22534</v>
      </c>
      <c r="E17" s="64">
        <v>19399554090</v>
      </c>
      <c r="F17" s="64">
        <v>3631445306</v>
      </c>
      <c r="G17" s="64">
        <v>17431</v>
      </c>
      <c r="H17" s="69">
        <f t="shared" si="3"/>
        <v>0.77354220289340547</v>
      </c>
      <c r="I17" s="64">
        <f t="shared" si="4"/>
        <v>208332.58596752913</v>
      </c>
      <c r="K17" s="56" t="str">
        <f t="shared" si="0"/>
        <v>摂津市</v>
      </c>
      <c r="L17" s="57">
        <f t="shared" si="13"/>
        <v>0.8089887640449438</v>
      </c>
      <c r="M17" s="57">
        <f t="shared" si="15"/>
        <v>0.80703977472720878</v>
      </c>
      <c r="N17" s="58">
        <f t="shared" si="5"/>
        <v>0.20000000000000018</v>
      </c>
      <c r="O17" s="56" t="str">
        <f t="shared" si="1"/>
        <v>生野区</v>
      </c>
      <c r="P17" s="52">
        <f t="shared" si="14"/>
        <v>208332.58596752913</v>
      </c>
      <c r="Q17" s="62">
        <f t="shared" si="6"/>
        <v>209248.05105210716</v>
      </c>
      <c r="R17" s="52">
        <f t="shared" si="7"/>
        <v>-915</v>
      </c>
      <c r="S17" s="98"/>
      <c r="T17" s="57">
        <f t="shared" si="2"/>
        <v>0.82852967746445705</v>
      </c>
      <c r="U17" s="57">
        <f t="shared" si="8"/>
        <v>0.82717775599942001</v>
      </c>
      <c r="V17" s="58">
        <f t="shared" si="9"/>
        <v>0.20000000000000018</v>
      </c>
      <c r="W17" s="52">
        <f t="shared" si="10"/>
        <v>196046.35555082245</v>
      </c>
      <c r="X17" s="52">
        <f t="shared" si="11"/>
        <v>188091.76913161931</v>
      </c>
      <c r="Y17" s="52">
        <f t="shared" si="12"/>
        <v>7954</v>
      </c>
      <c r="Z17" s="52">
        <v>0</v>
      </c>
    </row>
    <row r="18" spans="2:26" ht="13.5" customHeight="1">
      <c r="B18" s="87">
        <v>14</v>
      </c>
      <c r="C18" s="20" t="s">
        <v>102</v>
      </c>
      <c r="D18" s="64">
        <v>17462</v>
      </c>
      <c r="E18" s="64">
        <v>14476509710</v>
      </c>
      <c r="F18" s="64">
        <v>2819041635</v>
      </c>
      <c r="G18" s="64">
        <v>13444</v>
      </c>
      <c r="H18" s="69">
        <f t="shared" si="3"/>
        <v>0.76990035505669452</v>
      </c>
      <c r="I18" s="64">
        <f t="shared" si="4"/>
        <v>209687.71459387089</v>
      </c>
      <c r="K18" s="56" t="str">
        <f t="shared" si="0"/>
        <v>柏原市</v>
      </c>
      <c r="L18" s="57">
        <f t="shared" si="13"/>
        <v>0.80871397396342837</v>
      </c>
      <c r="M18" s="57">
        <f t="shared" si="15"/>
        <v>0.80772236986087231</v>
      </c>
      <c r="N18" s="58">
        <f t="shared" si="5"/>
        <v>0.10000000000000009</v>
      </c>
      <c r="O18" s="56" t="str">
        <f t="shared" si="1"/>
        <v>堺市北区</v>
      </c>
      <c r="P18" s="52">
        <f t="shared" si="14"/>
        <v>207511.57217720413</v>
      </c>
      <c r="Q18" s="62">
        <f t="shared" si="6"/>
        <v>198019.33096619323</v>
      </c>
      <c r="R18" s="52">
        <f t="shared" si="7"/>
        <v>9493</v>
      </c>
      <c r="S18" s="98"/>
      <c r="T18" s="57">
        <f t="shared" si="2"/>
        <v>0.82852967746445705</v>
      </c>
      <c r="U18" s="57">
        <f t="shared" si="8"/>
        <v>0.82717775599942001</v>
      </c>
      <c r="V18" s="58">
        <f t="shared" si="9"/>
        <v>0.20000000000000018</v>
      </c>
      <c r="W18" s="52">
        <f t="shared" si="10"/>
        <v>196046.35555082245</v>
      </c>
      <c r="X18" s="52">
        <f t="shared" si="11"/>
        <v>188091.76913161931</v>
      </c>
      <c r="Y18" s="52">
        <f t="shared" si="12"/>
        <v>7954</v>
      </c>
      <c r="Z18" s="52">
        <v>0</v>
      </c>
    </row>
    <row r="19" spans="2:26" ht="13.5" customHeight="1">
      <c r="B19" s="87">
        <v>15</v>
      </c>
      <c r="C19" s="20" t="s">
        <v>103</v>
      </c>
      <c r="D19" s="37">
        <v>28655</v>
      </c>
      <c r="E19" s="37">
        <v>24283076250</v>
      </c>
      <c r="F19" s="64">
        <v>4493740496</v>
      </c>
      <c r="G19" s="37">
        <v>22138</v>
      </c>
      <c r="H19" s="70">
        <f t="shared" si="3"/>
        <v>0.7725702320711918</v>
      </c>
      <c r="I19" s="37">
        <f t="shared" si="4"/>
        <v>202987.64549643148</v>
      </c>
      <c r="K19" s="56" t="str">
        <f t="shared" si="0"/>
        <v>交野市</v>
      </c>
      <c r="L19" s="57">
        <f t="shared" si="13"/>
        <v>0.80855629316703548</v>
      </c>
      <c r="M19" s="57">
        <f t="shared" si="15"/>
        <v>0.8095932250451201</v>
      </c>
      <c r="N19" s="58">
        <f t="shared" si="5"/>
        <v>-0.10000000000000009</v>
      </c>
      <c r="O19" s="56" t="str">
        <f t="shared" si="1"/>
        <v>摂津市</v>
      </c>
      <c r="P19" s="52">
        <f t="shared" si="14"/>
        <v>207363.79760709504</v>
      </c>
      <c r="Q19" s="62">
        <f t="shared" si="6"/>
        <v>191087.28018143756</v>
      </c>
      <c r="R19" s="52">
        <f t="shared" si="7"/>
        <v>16277</v>
      </c>
      <c r="S19" s="98"/>
      <c r="T19" s="57">
        <f t="shared" si="2"/>
        <v>0.82852967746445705</v>
      </c>
      <c r="U19" s="57">
        <f t="shared" si="8"/>
        <v>0.82717775599942001</v>
      </c>
      <c r="V19" s="58">
        <f t="shared" si="9"/>
        <v>0.20000000000000018</v>
      </c>
      <c r="W19" s="52">
        <f t="shared" si="10"/>
        <v>196046.35555082245</v>
      </c>
      <c r="X19" s="52">
        <f t="shared" si="11"/>
        <v>188091.76913161931</v>
      </c>
      <c r="Y19" s="52">
        <f t="shared" si="12"/>
        <v>7954</v>
      </c>
      <c r="Z19" s="52">
        <v>0</v>
      </c>
    </row>
    <row r="20" spans="2:26" ht="13.5" customHeight="1">
      <c r="B20" s="87">
        <v>16</v>
      </c>
      <c r="C20" s="20" t="s">
        <v>54</v>
      </c>
      <c r="D20" s="65">
        <v>18894</v>
      </c>
      <c r="E20" s="65">
        <v>15407778740</v>
      </c>
      <c r="F20" s="64">
        <v>2713651237</v>
      </c>
      <c r="G20" s="65">
        <v>14161</v>
      </c>
      <c r="H20" s="71">
        <f t="shared" si="3"/>
        <v>0.74949719487668043</v>
      </c>
      <c r="I20" s="65">
        <f t="shared" si="4"/>
        <v>191628.50342489936</v>
      </c>
      <c r="K20" s="56" t="str">
        <f t="shared" si="0"/>
        <v>守口市</v>
      </c>
      <c r="L20" s="57">
        <f t="shared" si="13"/>
        <v>0.80821509700964511</v>
      </c>
      <c r="M20" s="57">
        <f t="shared" si="15"/>
        <v>0.81428896818768504</v>
      </c>
      <c r="N20" s="58">
        <f t="shared" si="5"/>
        <v>-0.59999999999998943</v>
      </c>
      <c r="O20" s="56" t="str">
        <f t="shared" si="1"/>
        <v>大東市</v>
      </c>
      <c r="P20" s="52">
        <f t="shared" si="14"/>
        <v>206660.77836243785</v>
      </c>
      <c r="Q20" s="62">
        <f t="shared" si="6"/>
        <v>197523.95188735769</v>
      </c>
      <c r="R20" s="52">
        <f t="shared" si="7"/>
        <v>9137</v>
      </c>
      <c r="S20" s="98"/>
      <c r="T20" s="57">
        <f t="shared" si="2"/>
        <v>0.82852967746445705</v>
      </c>
      <c r="U20" s="57">
        <f t="shared" si="8"/>
        <v>0.82717775599942001</v>
      </c>
      <c r="V20" s="58">
        <f t="shared" si="9"/>
        <v>0.20000000000000018</v>
      </c>
      <c r="W20" s="52">
        <f t="shared" si="10"/>
        <v>196046.35555082245</v>
      </c>
      <c r="X20" s="52">
        <f t="shared" si="11"/>
        <v>188091.76913161931</v>
      </c>
      <c r="Y20" s="52">
        <f t="shared" si="12"/>
        <v>7954</v>
      </c>
      <c r="Z20" s="52">
        <v>0</v>
      </c>
    </row>
    <row r="21" spans="2:26" ht="13.5" customHeight="1">
      <c r="B21" s="87">
        <v>17</v>
      </c>
      <c r="C21" s="20" t="s">
        <v>104</v>
      </c>
      <c r="D21" s="64">
        <v>26607</v>
      </c>
      <c r="E21" s="64">
        <v>23520715780</v>
      </c>
      <c r="F21" s="64">
        <v>4252623571</v>
      </c>
      <c r="G21" s="64">
        <v>20369</v>
      </c>
      <c r="H21" s="69">
        <f t="shared" si="3"/>
        <v>0.76555041906265264</v>
      </c>
      <c r="I21" s="64">
        <f t="shared" si="4"/>
        <v>208779.20226815259</v>
      </c>
      <c r="K21" s="56" t="str">
        <f t="shared" si="0"/>
        <v>寝屋川市</v>
      </c>
      <c r="L21" s="57">
        <f t="shared" si="13"/>
        <v>0.80716054942580495</v>
      </c>
      <c r="M21" s="57">
        <f t="shared" si="15"/>
        <v>0.80308557354957133</v>
      </c>
      <c r="N21" s="58">
        <f t="shared" si="5"/>
        <v>0.40000000000000036</v>
      </c>
      <c r="O21" s="56" t="str">
        <f t="shared" si="1"/>
        <v>鶴見区</v>
      </c>
      <c r="P21" s="52">
        <f t="shared" si="14"/>
        <v>206631.05619908826</v>
      </c>
      <c r="Q21" s="62">
        <f t="shared" si="6"/>
        <v>196442.48964565116</v>
      </c>
      <c r="R21" s="52">
        <f t="shared" si="7"/>
        <v>10189</v>
      </c>
      <c r="S21" s="98"/>
      <c r="T21" s="57">
        <f t="shared" si="2"/>
        <v>0.82852967746445705</v>
      </c>
      <c r="U21" s="57">
        <f t="shared" si="8"/>
        <v>0.82717775599942001</v>
      </c>
      <c r="V21" s="58">
        <f t="shared" si="9"/>
        <v>0.20000000000000018</v>
      </c>
      <c r="W21" s="52">
        <f t="shared" si="10"/>
        <v>196046.35555082245</v>
      </c>
      <c r="X21" s="52">
        <f t="shared" si="11"/>
        <v>188091.76913161931</v>
      </c>
      <c r="Y21" s="52">
        <f t="shared" si="12"/>
        <v>7954</v>
      </c>
      <c r="Z21" s="52">
        <v>0</v>
      </c>
    </row>
    <row r="22" spans="2:26" ht="13.5" customHeight="1">
      <c r="B22" s="87">
        <v>18</v>
      </c>
      <c r="C22" s="20" t="s">
        <v>55</v>
      </c>
      <c r="D22" s="64">
        <v>23766</v>
      </c>
      <c r="E22" s="64">
        <v>20295638880</v>
      </c>
      <c r="F22" s="64">
        <v>3867103212</v>
      </c>
      <c r="G22" s="64">
        <v>18279</v>
      </c>
      <c r="H22" s="69">
        <f t="shared" si="3"/>
        <v>0.76912395859631411</v>
      </c>
      <c r="I22" s="64">
        <f t="shared" si="4"/>
        <v>211559.88905301166</v>
      </c>
      <c r="K22" s="56" t="str">
        <f t="shared" si="0"/>
        <v>大阪狭山市</v>
      </c>
      <c r="L22" s="57">
        <f t="shared" si="13"/>
        <v>0.80643987629616154</v>
      </c>
      <c r="M22" s="57">
        <f t="shared" si="15"/>
        <v>0.80330045523520488</v>
      </c>
      <c r="N22" s="58">
        <f t="shared" si="5"/>
        <v>0.30000000000000027</v>
      </c>
      <c r="O22" s="56" t="str">
        <f t="shared" si="1"/>
        <v>岬町</v>
      </c>
      <c r="P22" s="52">
        <f t="shared" si="14"/>
        <v>206080.43742216687</v>
      </c>
      <c r="Q22" s="62">
        <f t="shared" si="6"/>
        <v>174665.16159999999</v>
      </c>
      <c r="R22" s="52">
        <f t="shared" si="7"/>
        <v>31415</v>
      </c>
      <c r="S22" s="98"/>
      <c r="T22" s="57">
        <f t="shared" si="2"/>
        <v>0.82852967746445705</v>
      </c>
      <c r="U22" s="57">
        <f t="shared" si="8"/>
        <v>0.82717775599942001</v>
      </c>
      <c r="V22" s="58">
        <f t="shared" si="9"/>
        <v>0.20000000000000018</v>
      </c>
      <c r="W22" s="52">
        <f t="shared" si="10"/>
        <v>196046.35555082245</v>
      </c>
      <c r="X22" s="52">
        <f t="shared" si="11"/>
        <v>188091.76913161931</v>
      </c>
      <c r="Y22" s="52">
        <f t="shared" si="12"/>
        <v>7954</v>
      </c>
      <c r="Z22" s="52">
        <v>0</v>
      </c>
    </row>
    <row r="23" spans="2:26" ht="13.5" customHeight="1">
      <c r="B23" s="87">
        <v>19</v>
      </c>
      <c r="C23" s="20" t="s">
        <v>105</v>
      </c>
      <c r="D23" s="64">
        <v>16375</v>
      </c>
      <c r="E23" s="64">
        <v>13988141320</v>
      </c>
      <c r="F23" s="64">
        <v>2512504857</v>
      </c>
      <c r="G23" s="64">
        <v>12018</v>
      </c>
      <c r="H23" s="69">
        <f t="shared" si="3"/>
        <v>0.73392366412213739</v>
      </c>
      <c r="I23" s="64">
        <f t="shared" si="4"/>
        <v>209061.81203195208</v>
      </c>
      <c r="K23" s="56" t="str">
        <f t="shared" si="0"/>
        <v>熊取町</v>
      </c>
      <c r="L23" s="57">
        <f t="shared" si="13"/>
        <v>0.80567290283645143</v>
      </c>
      <c r="M23" s="57">
        <f t="shared" si="15"/>
        <v>0.80778061224489794</v>
      </c>
      <c r="N23" s="58">
        <f t="shared" si="5"/>
        <v>-0.20000000000000018</v>
      </c>
      <c r="O23" s="56" t="str">
        <f t="shared" si="1"/>
        <v>大阪市</v>
      </c>
      <c r="P23" s="52">
        <f t="shared" si="14"/>
        <v>205941.07219274939</v>
      </c>
      <c r="Q23" s="62">
        <f t="shared" si="6"/>
        <v>198229.33471306914</v>
      </c>
      <c r="R23" s="52">
        <f t="shared" si="7"/>
        <v>7712</v>
      </c>
      <c r="S23" s="98"/>
      <c r="T23" s="57">
        <f t="shared" si="2"/>
        <v>0.82852967746445705</v>
      </c>
      <c r="U23" s="57">
        <f t="shared" si="8"/>
        <v>0.82717775599942001</v>
      </c>
      <c r="V23" s="58">
        <f t="shared" si="9"/>
        <v>0.20000000000000018</v>
      </c>
      <c r="W23" s="52">
        <f t="shared" si="10"/>
        <v>196046.35555082245</v>
      </c>
      <c r="X23" s="52">
        <f t="shared" si="11"/>
        <v>188091.76913161931</v>
      </c>
      <c r="Y23" s="52">
        <f t="shared" si="12"/>
        <v>7954</v>
      </c>
      <c r="Z23" s="52">
        <v>0</v>
      </c>
    </row>
    <row r="24" spans="2:26" ht="13.5" customHeight="1">
      <c r="B24" s="87">
        <v>20</v>
      </c>
      <c r="C24" s="20" t="s">
        <v>106</v>
      </c>
      <c r="D24" s="64">
        <v>25909</v>
      </c>
      <c r="E24" s="64">
        <v>22160672240</v>
      </c>
      <c r="F24" s="64">
        <v>4225343424</v>
      </c>
      <c r="G24" s="64">
        <v>20044</v>
      </c>
      <c r="H24" s="69">
        <f t="shared" si="3"/>
        <v>0.77363078466941992</v>
      </c>
      <c r="I24" s="64">
        <f t="shared" si="4"/>
        <v>210803.40371183396</v>
      </c>
      <c r="K24" s="56" t="str">
        <f t="shared" si="0"/>
        <v>四條畷市</v>
      </c>
      <c r="L24" s="57">
        <f t="shared" si="13"/>
        <v>0.80487077534791251</v>
      </c>
      <c r="M24" s="57">
        <f t="shared" si="15"/>
        <v>0.80444581028477768</v>
      </c>
      <c r="N24" s="58">
        <f t="shared" si="5"/>
        <v>0.10000000000000009</v>
      </c>
      <c r="O24" s="56" t="str">
        <f t="shared" si="1"/>
        <v>福島区</v>
      </c>
      <c r="P24" s="52">
        <f t="shared" si="14"/>
        <v>205901.26772364011</v>
      </c>
      <c r="Q24" s="62">
        <f t="shared" si="6"/>
        <v>204081.04958128405</v>
      </c>
      <c r="R24" s="52">
        <f t="shared" si="7"/>
        <v>1820</v>
      </c>
      <c r="S24" s="98"/>
      <c r="T24" s="57">
        <f t="shared" si="2"/>
        <v>0.82852967746445705</v>
      </c>
      <c r="U24" s="57">
        <f t="shared" si="8"/>
        <v>0.82717775599942001</v>
      </c>
      <c r="V24" s="58">
        <f t="shared" si="9"/>
        <v>0.20000000000000018</v>
      </c>
      <c r="W24" s="52">
        <f t="shared" si="10"/>
        <v>196046.35555082245</v>
      </c>
      <c r="X24" s="52">
        <f t="shared" si="11"/>
        <v>188091.76913161931</v>
      </c>
      <c r="Y24" s="52">
        <f t="shared" si="12"/>
        <v>7954</v>
      </c>
      <c r="Z24" s="52">
        <v>0</v>
      </c>
    </row>
    <row r="25" spans="2:26" ht="13.5" customHeight="1">
      <c r="B25" s="87">
        <v>21</v>
      </c>
      <c r="C25" s="20" t="s">
        <v>107</v>
      </c>
      <c r="D25" s="64">
        <v>16832</v>
      </c>
      <c r="E25" s="64">
        <v>14576574290</v>
      </c>
      <c r="F25" s="64">
        <v>2764930163</v>
      </c>
      <c r="G25" s="64">
        <v>13381</v>
      </c>
      <c r="H25" s="69">
        <f t="shared" si="3"/>
        <v>0.79497385931558939</v>
      </c>
      <c r="I25" s="64">
        <f t="shared" si="4"/>
        <v>206631.05619908826</v>
      </c>
      <c r="K25" s="56" t="str">
        <f t="shared" si="0"/>
        <v>泉南市</v>
      </c>
      <c r="L25" s="57">
        <f t="shared" si="13"/>
        <v>0.80446250972930899</v>
      </c>
      <c r="M25" s="57">
        <f t="shared" si="15"/>
        <v>0.80638811845754677</v>
      </c>
      <c r="N25" s="58">
        <f t="shared" si="5"/>
        <v>-0.20000000000000018</v>
      </c>
      <c r="O25" s="56" t="str">
        <f t="shared" si="1"/>
        <v>平野区</v>
      </c>
      <c r="P25" s="52">
        <f t="shared" si="14"/>
        <v>205817.75885883713</v>
      </c>
      <c r="Q25" s="62">
        <f t="shared" si="6"/>
        <v>193390.40903069111</v>
      </c>
      <c r="R25" s="52">
        <f t="shared" si="7"/>
        <v>12428</v>
      </c>
      <c r="S25" s="98"/>
      <c r="T25" s="57">
        <f t="shared" si="2"/>
        <v>0.82852967746445705</v>
      </c>
      <c r="U25" s="57">
        <f t="shared" si="8"/>
        <v>0.82717775599942001</v>
      </c>
      <c r="V25" s="58">
        <f t="shared" si="9"/>
        <v>0.20000000000000018</v>
      </c>
      <c r="W25" s="52">
        <f t="shared" si="10"/>
        <v>196046.35555082245</v>
      </c>
      <c r="X25" s="52">
        <f t="shared" si="11"/>
        <v>188091.76913161931</v>
      </c>
      <c r="Y25" s="52">
        <f t="shared" si="12"/>
        <v>7954</v>
      </c>
      <c r="Z25" s="52">
        <v>0</v>
      </c>
    </row>
    <row r="26" spans="2:26" ht="13.5" customHeight="1">
      <c r="B26" s="87">
        <v>22</v>
      </c>
      <c r="C26" s="20" t="s">
        <v>56</v>
      </c>
      <c r="D26" s="64">
        <v>22657</v>
      </c>
      <c r="E26" s="64">
        <v>19488199550</v>
      </c>
      <c r="F26" s="64">
        <v>3776948513</v>
      </c>
      <c r="G26" s="64">
        <v>17772</v>
      </c>
      <c r="H26" s="69">
        <f t="shared" si="3"/>
        <v>0.78439334422032925</v>
      </c>
      <c r="I26" s="64">
        <f t="shared" si="4"/>
        <v>212522.42364393428</v>
      </c>
      <c r="K26" s="56" t="str">
        <f t="shared" si="0"/>
        <v>阪南市</v>
      </c>
      <c r="L26" s="57">
        <f t="shared" si="13"/>
        <v>0.8032012595119391</v>
      </c>
      <c r="M26" s="57">
        <f t="shared" si="15"/>
        <v>0.80912408759124088</v>
      </c>
      <c r="N26" s="58">
        <f t="shared" si="5"/>
        <v>-0.60000000000000053</v>
      </c>
      <c r="O26" s="56" t="str">
        <f t="shared" si="1"/>
        <v>堺市堺区</v>
      </c>
      <c r="P26" s="52">
        <f t="shared" si="14"/>
        <v>204572.31029900332</v>
      </c>
      <c r="Q26" s="62">
        <f t="shared" si="6"/>
        <v>194944.54642120298</v>
      </c>
      <c r="R26" s="52">
        <f t="shared" si="7"/>
        <v>9627</v>
      </c>
      <c r="S26" s="98"/>
      <c r="T26" s="57">
        <f t="shared" si="2"/>
        <v>0.82852967746445705</v>
      </c>
      <c r="U26" s="57">
        <f t="shared" si="8"/>
        <v>0.82717775599942001</v>
      </c>
      <c r="V26" s="58">
        <f t="shared" si="9"/>
        <v>0.20000000000000018</v>
      </c>
      <c r="W26" s="52">
        <f t="shared" si="10"/>
        <v>196046.35555082245</v>
      </c>
      <c r="X26" s="52">
        <f t="shared" si="11"/>
        <v>188091.76913161931</v>
      </c>
      <c r="Y26" s="52">
        <f t="shared" si="12"/>
        <v>7954</v>
      </c>
      <c r="Z26" s="52">
        <v>0</v>
      </c>
    </row>
    <row r="27" spans="2:26" ht="13.5" customHeight="1">
      <c r="B27" s="87">
        <v>23</v>
      </c>
      <c r="C27" s="20" t="s">
        <v>108</v>
      </c>
      <c r="D27" s="37">
        <v>34470</v>
      </c>
      <c r="E27" s="37">
        <v>29946303010</v>
      </c>
      <c r="F27" s="64">
        <v>5692095939</v>
      </c>
      <c r="G27" s="37">
        <v>27656</v>
      </c>
      <c r="H27" s="70">
        <f t="shared" si="3"/>
        <v>0.80232085871772552</v>
      </c>
      <c r="I27" s="37">
        <f t="shared" si="4"/>
        <v>205817.75885883713</v>
      </c>
      <c r="K27" s="56" t="str">
        <f t="shared" si="0"/>
        <v>堺市美原区</v>
      </c>
      <c r="L27" s="57">
        <f t="shared" si="13"/>
        <v>0.80251141552511418</v>
      </c>
      <c r="M27" s="57">
        <f t="shared" si="15"/>
        <v>0.80304434149569826</v>
      </c>
      <c r="N27" s="58">
        <f t="shared" si="5"/>
        <v>0</v>
      </c>
      <c r="O27" s="56" t="str">
        <f t="shared" si="1"/>
        <v>門真市</v>
      </c>
      <c r="P27" s="52">
        <f t="shared" si="14"/>
        <v>204482.82926426013</v>
      </c>
      <c r="Q27" s="62">
        <f t="shared" si="6"/>
        <v>193896.9030646992</v>
      </c>
      <c r="R27" s="52">
        <f t="shared" si="7"/>
        <v>10586</v>
      </c>
      <c r="S27" s="98"/>
      <c r="T27" s="57">
        <f t="shared" si="2"/>
        <v>0.82852967746445705</v>
      </c>
      <c r="U27" s="57">
        <f t="shared" si="8"/>
        <v>0.82717775599942001</v>
      </c>
      <c r="V27" s="58">
        <f t="shared" si="9"/>
        <v>0.20000000000000018</v>
      </c>
      <c r="W27" s="52">
        <f t="shared" si="10"/>
        <v>196046.35555082245</v>
      </c>
      <c r="X27" s="52">
        <f t="shared" si="11"/>
        <v>188091.76913161931</v>
      </c>
      <c r="Y27" s="52">
        <f t="shared" si="12"/>
        <v>7954</v>
      </c>
      <c r="Z27" s="52">
        <v>0</v>
      </c>
    </row>
    <row r="28" spans="2:26" ht="13.5" customHeight="1">
      <c r="B28" s="87">
        <v>24</v>
      </c>
      <c r="C28" s="20" t="s">
        <v>109</v>
      </c>
      <c r="D28" s="65">
        <v>16091</v>
      </c>
      <c r="E28" s="65">
        <v>12907851490</v>
      </c>
      <c r="F28" s="64">
        <v>2292017806</v>
      </c>
      <c r="G28" s="65">
        <v>12039</v>
      </c>
      <c r="H28" s="71">
        <f t="shared" si="3"/>
        <v>0.74818221365980986</v>
      </c>
      <c r="I28" s="65">
        <f t="shared" si="4"/>
        <v>190382.73992856548</v>
      </c>
      <c r="K28" s="56" t="str">
        <f t="shared" si="0"/>
        <v>平野区</v>
      </c>
      <c r="L28" s="57">
        <f t="shared" si="13"/>
        <v>0.80232085871772552</v>
      </c>
      <c r="M28" s="57">
        <f t="shared" si="15"/>
        <v>0.80346530262263094</v>
      </c>
      <c r="N28" s="58">
        <f t="shared" si="5"/>
        <v>-0.10000000000000009</v>
      </c>
      <c r="O28" s="56" t="str">
        <f t="shared" si="1"/>
        <v>堺市中区</v>
      </c>
      <c r="P28" s="52">
        <f t="shared" si="14"/>
        <v>203214.03032596043</v>
      </c>
      <c r="Q28" s="62">
        <f t="shared" si="6"/>
        <v>196064.07072918568</v>
      </c>
      <c r="R28" s="52">
        <f t="shared" si="7"/>
        <v>7150</v>
      </c>
      <c r="S28" s="98"/>
      <c r="T28" s="57">
        <f t="shared" si="2"/>
        <v>0.82852967746445705</v>
      </c>
      <c r="U28" s="57">
        <f t="shared" si="8"/>
        <v>0.82717775599942001</v>
      </c>
      <c r="V28" s="58">
        <f t="shared" si="9"/>
        <v>0.20000000000000018</v>
      </c>
      <c r="W28" s="52">
        <f t="shared" si="10"/>
        <v>196046.35555082245</v>
      </c>
      <c r="X28" s="52">
        <f t="shared" si="11"/>
        <v>188091.76913161931</v>
      </c>
      <c r="Y28" s="52">
        <f t="shared" si="12"/>
        <v>7954</v>
      </c>
      <c r="Z28" s="52">
        <v>0</v>
      </c>
    </row>
    <row r="29" spans="2:26" ht="13.5" customHeight="1">
      <c r="B29" s="87">
        <v>25</v>
      </c>
      <c r="C29" s="20" t="s">
        <v>110</v>
      </c>
      <c r="D29" s="64">
        <v>11101</v>
      </c>
      <c r="E29" s="64">
        <v>8770672630</v>
      </c>
      <c r="F29" s="64">
        <v>1554946732</v>
      </c>
      <c r="G29" s="64">
        <v>7873</v>
      </c>
      <c r="H29" s="69">
        <f t="shared" si="3"/>
        <v>0.70921538600126111</v>
      </c>
      <c r="I29" s="64">
        <f t="shared" si="4"/>
        <v>197503.71294296964</v>
      </c>
      <c r="K29" s="56" t="str">
        <f t="shared" si="0"/>
        <v>泉大津市</v>
      </c>
      <c r="L29" s="57">
        <f t="shared" si="13"/>
        <v>0.80162431650048249</v>
      </c>
      <c r="M29" s="57">
        <f t="shared" si="15"/>
        <v>0.81065484653341136</v>
      </c>
      <c r="N29" s="58">
        <f t="shared" si="5"/>
        <v>-0.9000000000000008</v>
      </c>
      <c r="O29" s="56" t="str">
        <f t="shared" si="1"/>
        <v>西淀川区</v>
      </c>
      <c r="P29" s="52">
        <f t="shared" si="14"/>
        <v>203205.02224411065</v>
      </c>
      <c r="Q29" s="62">
        <f t="shared" si="6"/>
        <v>186526.17563763543</v>
      </c>
      <c r="R29" s="52">
        <f t="shared" si="7"/>
        <v>16679</v>
      </c>
      <c r="S29" s="98"/>
      <c r="T29" s="57">
        <f t="shared" si="2"/>
        <v>0.82852967746445705</v>
      </c>
      <c r="U29" s="57">
        <f t="shared" si="8"/>
        <v>0.82717775599942001</v>
      </c>
      <c r="V29" s="58">
        <f t="shared" si="9"/>
        <v>0.20000000000000018</v>
      </c>
      <c r="W29" s="52">
        <f t="shared" si="10"/>
        <v>196046.35555082245</v>
      </c>
      <c r="X29" s="52">
        <f t="shared" si="11"/>
        <v>188091.76913161931</v>
      </c>
      <c r="Y29" s="52">
        <f t="shared" si="12"/>
        <v>7954</v>
      </c>
      <c r="Z29" s="52">
        <v>0</v>
      </c>
    </row>
    <row r="30" spans="2:26" ht="13.5" customHeight="1">
      <c r="B30" s="87">
        <v>26</v>
      </c>
      <c r="C30" s="20" t="s">
        <v>30</v>
      </c>
      <c r="D30" s="64">
        <v>152316</v>
      </c>
      <c r="E30" s="64">
        <v>132867385900</v>
      </c>
      <c r="F30" s="64">
        <v>24521626382</v>
      </c>
      <c r="G30" s="64">
        <v>121776</v>
      </c>
      <c r="H30" s="69">
        <f t="shared" si="3"/>
        <v>0.7994957850783897</v>
      </c>
      <c r="I30" s="64">
        <f t="shared" si="4"/>
        <v>201366.65994941533</v>
      </c>
      <c r="K30" s="56" t="str">
        <f t="shared" si="0"/>
        <v>門真市</v>
      </c>
      <c r="L30" s="57">
        <f t="shared" si="13"/>
        <v>0.80159922247746951</v>
      </c>
      <c r="M30" s="57">
        <f t="shared" si="15"/>
        <v>0.80182025028441406</v>
      </c>
      <c r="N30" s="58">
        <f t="shared" si="5"/>
        <v>0</v>
      </c>
      <c r="O30" s="56" t="str">
        <f t="shared" si="1"/>
        <v>四條畷市</v>
      </c>
      <c r="P30" s="52">
        <f t="shared" si="14"/>
        <v>203030.85068543904</v>
      </c>
      <c r="Q30" s="62">
        <f t="shared" si="6"/>
        <v>190044.76187444289</v>
      </c>
      <c r="R30" s="52">
        <f t="shared" si="7"/>
        <v>12986</v>
      </c>
      <c r="S30" s="98"/>
      <c r="T30" s="57">
        <f t="shared" si="2"/>
        <v>0.82852967746445705</v>
      </c>
      <c r="U30" s="57">
        <f t="shared" si="8"/>
        <v>0.82717775599942001</v>
      </c>
      <c r="V30" s="58">
        <f t="shared" si="9"/>
        <v>0.20000000000000018</v>
      </c>
      <c r="W30" s="52">
        <f t="shared" si="10"/>
        <v>196046.35555082245</v>
      </c>
      <c r="X30" s="52">
        <f t="shared" si="11"/>
        <v>188091.76913161931</v>
      </c>
      <c r="Y30" s="52">
        <f t="shared" si="12"/>
        <v>7954</v>
      </c>
      <c r="Z30" s="52">
        <v>0</v>
      </c>
    </row>
    <row r="31" spans="2:26" ht="13.5" customHeight="1">
      <c r="B31" s="87">
        <v>27</v>
      </c>
      <c r="C31" s="20" t="s">
        <v>31</v>
      </c>
      <c r="D31" s="64">
        <v>25650</v>
      </c>
      <c r="E31" s="64">
        <v>22019576950</v>
      </c>
      <c r="F31" s="64">
        <v>4002457251</v>
      </c>
      <c r="G31" s="64">
        <v>19565</v>
      </c>
      <c r="H31" s="69">
        <f t="shared" si="3"/>
        <v>0.76276803118908387</v>
      </c>
      <c r="I31" s="64">
        <f t="shared" si="4"/>
        <v>204572.31029900332</v>
      </c>
      <c r="K31" s="56" t="str">
        <f t="shared" si="0"/>
        <v>高石市</v>
      </c>
      <c r="L31" s="57">
        <f t="shared" si="13"/>
        <v>0.80127216653816502</v>
      </c>
      <c r="M31" s="57">
        <f t="shared" si="15"/>
        <v>0.80601639016590043</v>
      </c>
      <c r="N31" s="58">
        <f t="shared" si="5"/>
        <v>-0.50000000000000044</v>
      </c>
      <c r="O31" s="56" t="str">
        <f t="shared" si="1"/>
        <v>城東区</v>
      </c>
      <c r="P31" s="52">
        <f t="shared" si="14"/>
        <v>202987.64549643148</v>
      </c>
      <c r="Q31" s="62">
        <f t="shared" si="6"/>
        <v>197260.60384920079</v>
      </c>
      <c r="R31" s="52">
        <f t="shared" si="7"/>
        <v>5727</v>
      </c>
      <c r="S31" s="98"/>
      <c r="T31" s="57">
        <f t="shared" si="2"/>
        <v>0.82852967746445705</v>
      </c>
      <c r="U31" s="57">
        <f t="shared" si="8"/>
        <v>0.82717775599942001</v>
      </c>
      <c r="V31" s="58">
        <f t="shared" si="9"/>
        <v>0.20000000000000018</v>
      </c>
      <c r="W31" s="52">
        <f t="shared" si="10"/>
        <v>196046.35555082245</v>
      </c>
      <c r="X31" s="52">
        <f t="shared" si="11"/>
        <v>188091.76913161931</v>
      </c>
      <c r="Y31" s="52">
        <f t="shared" si="12"/>
        <v>7954</v>
      </c>
      <c r="Z31" s="52">
        <v>0</v>
      </c>
    </row>
    <row r="32" spans="2:26" ht="13.5" customHeight="1">
      <c r="B32" s="87">
        <v>28</v>
      </c>
      <c r="C32" s="20" t="s">
        <v>32</v>
      </c>
      <c r="D32" s="64">
        <v>21811</v>
      </c>
      <c r="E32" s="64">
        <v>18957082150</v>
      </c>
      <c r="F32" s="64">
        <v>3491217041</v>
      </c>
      <c r="G32" s="64">
        <v>17180</v>
      </c>
      <c r="H32" s="69">
        <f t="shared" si="3"/>
        <v>0.78767594333134661</v>
      </c>
      <c r="I32" s="64">
        <f t="shared" si="4"/>
        <v>203214.03032596043</v>
      </c>
      <c r="K32" s="56" t="str">
        <f t="shared" si="0"/>
        <v>大阪市</v>
      </c>
      <c r="L32" s="57">
        <f t="shared" si="13"/>
        <v>0.80074236914707975</v>
      </c>
      <c r="M32" s="57">
        <f t="shared" si="15"/>
        <v>0.80255719952529225</v>
      </c>
      <c r="N32" s="58">
        <f t="shared" si="5"/>
        <v>-0.20000000000000018</v>
      </c>
      <c r="O32" s="56" t="str">
        <f t="shared" si="1"/>
        <v>泉南市</v>
      </c>
      <c r="P32" s="52">
        <f t="shared" si="14"/>
        <v>202970.70242958504</v>
      </c>
      <c r="Q32" s="62">
        <f t="shared" si="6"/>
        <v>189230.88438921559</v>
      </c>
      <c r="R32" s="52">
        <f t="shared" si="7"/>
        <v>13740</v>
      </c>
      <c r="S32" s="98"/>
      <c r="T32" s="57">
        <f t="shared" si="2"/>
        <v>0.82852967746445705</v>
      </c>
      <c r="U32" s="57">
        <f t="shared" si="8"/>
        <v>0.82717775599942001</v>
      </c>
      <c r="V32" s="58">
        <f t="shared" si="9"/>
        <v>0.20000000000000018</v>
      </c>
      <c r="W32" s="52">
        <f t="shared" si="10"/>
        <v>196046.35555082245</v>
      </c>
      <c r="X32" s="52">
        <f t="shared" si="11"/>
        <v>188091.76913161931</v>
      </c>
      <c r="Y32" s="52">
        <f t="shared" si="12"/>
        <v>7954</v>
      </c>
      <c r="Z32" s="52">
        <v>0</v>
      </c>
    </row>
    <row r="33" spans="2:26" ht="13.5" customHeight="1">
      <c r="B33" s="87">
        <v>29</v>
      </c>
      <c r="C33" s="20" t="s">
        <v>33</v>
      </c>
      <c r="D33" s="64">
        <v>17881</v>
      </c>
      <c r="E33" s="64">
        <v>15679553780</v>
      </c>
      <c r="F33" s="64">
        <v>2821870850</v>
      </c>
      <c r="G33" s="64">
        <v>14055</v>
      </c>
      <c r="H33" s="69">
        <f t="shared" si="3"/>
        <v>0.78602986410156028</v>
      </c>
      <c r="I33" s="64">
        <f t="shared" si="4"/>
        <v>200773.45072927783</v>
      </c>
      <c r="K33" s="56" t="str">
        <f t="shared" si="0"/>
        <v>羽曳野市</v>
      </c>
      <c r="L33" s="57">
        <f t="shared" si="13"/>
        <v>0.80052984972365593</v>
      </c>
      <c r="M33" s="57">
        <f t="shared" si="15"/>
        <v>0.79752319065781418</v>
      </c>
      <c r="N33" s="58">
        <f t="shared" si="5"/>
        <v>0.30000000000000027</v>
      </c>
      <c r="O33" s="56" t="str">
        <f t="shared" si="1"/>
        <v>東淀川区</v>
      </c>
      <c r="P33" s="52">
        <f t="shared" si="14"/>
        <v>202209.61794859337</v>
      </c>
      <c r="Q33" s="62">
        <f t="shared" si="6"/>
        <v>196931.77382267296</v>
      </c>
      <c r="R33" s="52">
        <f t="shared" si="7"/>
        <v>5278</v>
      </c>
      <c r="S33" s="98"/>
      <c r="T33" s="57">
        <f t="shared" si="2"/>
        <v>0.82852967746445705</v>
      </c>
      <c r="U33" s="57">
        <f t="shared" si="8"/>
        <v>0.82717775599942001</v>
      </c>
      <c r="V33" s="58">
        <f t="shared" si="9"/>
        <v>0.20000000000000018</v>
      </c>
      <c r="W33" s="52">
        <f t="shared" si="10"/>
        <v>196046.35555082245</v>
      </c>
      <c r="X33" s="52">
        <f t="shared" si="11"/>
        <v>188091.76913161931</v>
      </c>
      <c r="Y33" s="52">
        <f t="shared" si="12"/>
        <v>7954</v>
      </c>
      <c r="Z33" s="52">
        <v>0</v>
      </c>
    </row>
    <row r="34" spans="2:26" ht="13.5" customHeight="1">
      <c r="B34" s="87">
        <v>30</v>
      </c>
      <c r="C34" s="20" t="s">
        <v>34</v>
      </c>
      <c r="D34" s="64">
        <v>23856</v>
      </c>
      <c r="E34" s="64">
        <v>20155443640</v>
      </c>
      <c r="F34" s="64">
        <v>3681566782</v>
      </c>
      <c r="G34" s="64">
        <v>18727</v>
      </c>
      <c r="H34" s="69">
        <f t="shared" si="3"/>
        <v>0.78500167672702881</v>
      </c>
      <c r="I34" s="64">
        <f t="shared" si="4"/>
        <v>196591.38046670583</v>
      </c>
      <c r="K34" s="56" t="str">
        <f t="shared" si="0"/>
        <v>大東市</v>
      </c>
      <c r="L34" s="57">
        <f t="shared" si="13"/>
        <v>0.80042580764602422</v>
      </c>
      <c r="M34" s="57">
        <f t="shared" si="15"/>
        <v>0.79844998325599192</v>
      </c>
      <c r="N34" s="58">
        <f t="shared" si="5"/>
        <v>0.20000000000000018</v>
      </c>
      <c r="O34" s="56" t="str">
        <f t="shared" si="1"/>
        <v>東成区</v>
      </c>
      <c r="P34" s="52">
        <f t="shared" si="14"/>
        <v>201768.74405055793</v>
      </c>
      <c r="Q34" s="62">
        <f t="shared" si="6"/>
        <v>194541.71389507799</v>
      </c>
      <c r="R34" s="52">
        <f t="shared" si="7"/>
        <v>7227</v>
      </c>
      <c r="S34" s="98"/>
      <c r="T34" s="57">
        <f t="shared" si="2"/>
        <v>0.82852967746445705</v>
      </c>
      <c r="U34" s="57">
        <f t="shared" si="8"/>
        <v>0.82717775599942001</v>
      </c>
      <c r="V34" s="58">
        <f t="shared" si="9"/>
        <v>0.20000000000000018</v>
      </c>
      <c r="W34" s="52">
        <f t="shared" si="10"/>
        <v>196046.35555082245</v>
      </c>
      <c r="X34" s="52">
        <f t="shared" si="11"/>
        <v>188091.76913161931</v>
      </c>
      <c r="Y34" s="52">
        <f t="shared" si="12"/>
        <v>7954</v>
      </c>
      <c r="Z34" s="52">
        <v>0</v>
      </c>
    </row>
    <row r="35" spans="2:26" ht="13.5" customHeight="1">
      <c r="B35" s="87">
        <v>31</v>
      </c>
      <c r="C35" s="20" t="s">
        <v>35</v>
      </c>
      <c r="D35" s="37">
        <v>32983</v>
      </c>
      <c r="E35" s="37">
        <v>26622901000</v>
      </c>
      <c r="F35" s="64">
        <v>5014928336</v>
      </c>
      <c r="G35" s="37">
        <v>25314</v>
      </c>
      <c r="H35" s="70">
        <f t="shared" si="3"/>
        <v>0.76748628081132708</v>
      </c>
      <c r="I35" s="37">
        <f t="shared" si="4"/>
        <v>198108.88583392589</v>
      </c>
      <c r="K35" s="56" t="str">
        <f t="shared" si="0"/>
        <v>茨木市</v>
      </c>
      <c r="L35" s="57">
        <f t="shared" si="13"/>
        <v>0.80041589239890276</v>
      </c>
      <c r="M35" s="57">
        <f t="shared" si="15"/>
        <v>0.79959929069847779</v>
      </c>
      <c r="N35" s="58">
        <f t="shared" si="5"/>
        <v>0</v>
      </c>
      <c r="O35" s="56" t="str">
        <f t="shared" si="1"/>
        <v>阪南市</v>
      </c>
      <c r="P35" s="52">
        <f t="shared" si="14"/>
        <v>201400.96057933138</v>
      </c>
      <c r="Q35" s="62">
        <f t="shared" si="6"/>
        <v>199445.68245376635</v>
      </c>
      <c r="R35" s="52">
        <f t="shared" si="7"/>
        <v>1955</v>
      </c>
      <c r="S35" s="98"/>
      <c r="T35" s="57">
        <f t="shared" si="2"/>
        <v>0.82852967746445705</v>
      </c>
      <c r="U35" s="57">
        <f t="shared" si="8"/>
        <v>0.82717775599942001</v>
      </c>
      <c r="V35" s="58">
        <f t="shared" si="9"/>
        <v>0.20000000000000018</v>
      </c>
      <c r="W35" s="52">
        <f t="shared" si="10"/>
        <v>196046.35555082245</v>
      </c>
      <c r="X35" s="52">
        <f t="shared" si="11"/>
        <v>188091.76913161931</v>
      </c>
      <c r="Y35" s="52">
        <f t="shared" si="12"/>
        <v>7954</v>
      </c>
      <c r="Z35" s="52">
        <v>0</v>
      </c>
    </row>
    <row r="36" spans="2:26" ht="13.5" customHeight="1">
      <c r="B36" s="87">
        <v>32</v>
      </c>
      <c r="C36" s="20" t="s">
        <v>36</v>
      </c>
      <c r="D36" s="65">
        <v>26529</v>
      </c>
      <c r="E36" s="65">
        <v>22612319510</v>
      </c>
      <c r="F36" s="64">
        <v>4276605991</v>
      </c>
      <c r="G36" s="65">
        <v>20609</v>
      </c>
      <c r="H36" s="71">
        <f t="shared" si="3"/>
        <v>0.77684797768479774</v>
      </c>
      <c r="I36" s="65">
        <f t="shared" si="4"/>
        <v>207511.57217720413</v>
      </c>
      <c r="K36" s="56" t="str">
        <f t="shared" si="0"/>
        <v>吹田市</v>
      </c>
      <c r="L36" s="57">
        <f t="shared" si="13"/>
        <v>0.8000739719579032</v>
      </c>
      <c r="M36" s="57">
        <f t="shared" si="15"/>
        <v>0.79892709862305167</v>
      </c>
      <c r="N36" s="58">
        <f t="shared" si="5"/>
        <v>0.10000000000000009</v>
      </c>
      <c r="O36" s="56" t="str">
        <f t="shared" si="1"/>
        <v>堺市</v>
      </c>
      <c r="P36" s="52">
        <f t="shared" si="14"/>
        <v>201366.65994941533</v>
      </c>
      <c r="Q36" s="62">
        <f t="shared" si="6"/>
        <v>193563.49625453769</v>
      </c>
      <c r="R36" s="52">
        <f t="shared" si="7"/>
        <v>7804</v>
      </c>
      <c r="S36" s="98"/>
      <c r="T36" s="57">
        <f t="shared" si="2"/>
        <v>0.82852967746445705</v>
      </c>
      <c r="U36" s="57">
        <f t="shared" si="8"/>
        <v>0.82717775599942001</v>
      </c>
      <c r="V36" s="58">
        <f t="shared" si="9"/>
        <v>0.20000000000000018</v>
      </c>
      <c r="W36" s="52">
        <f t="shared" si="10"/>
        <v>196046.35555082245</v>
      </c>
      <c r="X36" s="52">
        <f t="shared" si="11"/>
        <v>188091.76913161931</v>
      </c>
      <c r="Y36" s="52">
        <f t="shared" si="12"/>
        <v>7954</v>
      </c>
      <c r="Z36" s="52">
        <v>0</v>
      </c>
    </row>
    <row r="37" spans="2:26" ht="13.5" customHeight="1">
      <c r="B37" s="87">
        <v>33</v>
      </c>
      <c r="C37" s="20" t="s">
        <v>37</v>
      </c>
      <c r="D37" s="37">
        <v>7884</v>
      </c>
      <c r="E37" s="37">
        <v>6820508870</v>
      </c>
      <c r="F37" s="64">
        <v>1232980131</v>
      </c>
      <c r="G37" s="37">
        <v>6327</v>
      </c>
      <c r="H37" s="70">
        <f t="shared" si="3"/>
        <v>0.80251141552511418</v>
      </c>
      <c r="I37" s="37">
        <f t="shared" si="4"/>
        <v>194875.94926505451</v>
      </c>
      <c r="K37" s="56" t="str">
        <f t="shared" ref="K37:K68" si="16">INDEX($C$5:$C$78,MATCH(L37,H$5:H$78,0))</f>
        <v>堺市</v>
      </c>
      <c r="L37" s="57">
        <f t="shared" ref="L37:L68" si="17">LARGE(H$5:H$78,ROW(A33))</f>
        <v>0.7994957850783897</v>
      </c>
      <c r="M37" s="57">
        <f t="shared" si="15"/>
        <v>0.79692190403583174</v>
      </c>
      <c r="N37" s="58">
        <f t="shared" si="5"/>
        <v>0.20000000000000018</v>
      </c>
      <c r="O37" s="56" t="str">
        <f t="shared" ref="O37:O68" si="18">INDEX($C$5:$C$78,MATCH(P37,I$5:I$78,0))</f>
        <v>都島区</v>
      </c>
      <c r="P37" s="52">
        <f t="shared" ref="P37:P68" si="19">LARGE(I$5:I$78,ROW(A33))</f>
        <v>201079.29247007979</v>
      </c>
      <c r="Q37" s="62">
        <f t="shared" si="6"/>
        <v>197270.79911718884</v>
      </c>
      <c r="R37" s="52">
        <f t="shared" si="7"/>
        <v>3808</v>
      </c>
      <c r="S37" s="98"/>
      <c r="T37" s="57">
        <f t="shared" si="2"/>
        <v>0.82852967746445705</v>
      </c>
      <c r="U37" s="57">
        <f t="shared" si="8"/>
        <v>0.82717775599942001</v>
      </c>
      <c r="V37" s="58">
        <f t="shared" si="9"/>
        <v>0.20000000000000018</v>
      </c>
      <c r="W37" s="52">
        <f t="shared" si="10"/>
        <v>196046.35555082245</v>
      </c>
      <c r="X37" s="52">
        <f t="shared" si="11"/>
        <v>188091.76913161931</v>
      </c>
      <c r="Y37" s="52">
        <f t="shared" si="12"/>
        <v>7954</v>
      </c>
      <c r="Z37" s="52">
        <v>0</v>
      </c>
    </row>
    <row r="38" spans="2:26" ht="13.5" customHeight="1">
      <c r="B38" s="87">
        <v>34</v>
      </c>
      <c r="C38" s="20" t="s">
        <v>38</v>
      </c>
      <c r="D38" s="37">
        <v>33432</v>
      </c>
      <c r="E38" s="37">
        <v>30541759630</v>
      </c>
      <c r="F38" s="64">
        <v>5468816185</v>
      </c>
      <c r="G38" s="37">
        <v>27239</v>
      </c>
      <c r="H38" s="70">
        <f t="shared" si="3"/>
        <v>0.81475831538645604</v>
      </c>
      <c r="I38" s="37">
        <f t="shared" si="4"/>
        <v>200771.5475971952</v>
      </c>
      <c r="K38" s="56" t="str">
        <f t="shared" si="16"/>
        <v>豊能町</v>
      </c>
      <c r="L38" s="57">
        <f t="shared" si="17"/>
        <v>0.79869587025581001</v>
      </c>
      <c r="M38" s="57">
        <f t="shared" si="15"/>
        <v>0.78994708994708995</v>
      </c>
      <c r="N38" s="58">
        <f t="shared" si="5"/>
        <v>0.9000000000000008</v>
      </c>
      <c r="O38" s="56" t="str">
        <f t="shared" si="18"/>
        <v>堺市東区</v>
      </c>
      <c r="P38" s="52">
        <f t="shared" si="19"/>
        <v>200773.45072927783</v>
      </c>
      <c r="Q38" s="62">
        <f t="shared" si="6"/>
        <v>183195.80612471336</v>
      </c>
      <c r="R38" s="52">
        <f t="shared" si="7"/>
        <v>17577</v>
      </c>
      <c r="S38" s="98"/>
      <c r="T38" s="57">
        <f t="shared" si="2"/>
        <v>0.82852967746445705</v>
      </c>
      <c r="U38" s="57">
        <f t="shared" si="8"/>
        <v>0.82717775599942001</v>
      </c>
      <c r="V38" s="58">
        <f t="shared" si="9"/>
        <v>0.20000000000000018</v>
      </c>
      <c r="W38" s="52">
        <f t="shared" si="10"/>
        <v>196046.35555082245</v>
      </c>
      <c r="X38" s="52">
        <f t="shared" si="11"/>
        <v>188091.76913161931</v>
      </c>
      <c r="Y38" s="52">
        <f t="shared" si="12"/>
        <v>7954</v>
      </c>
      <c r="Z38" s="52">
        <v>0</v>
      </c>
    </row>
    <row r="39" spans="2:26" ht="13.5" customHeight="1">
      <c r="B39" s="87">
        <v>35</v>
      </c>
      <c r="C39" s="20" t="s">
        <v>1</v>
      </c>
      <c r="D39" s="37">
        <v>68371</v>
      </c>
      <c r="E39" s="37">
        <v>57397498480</v>
      </c>
      <c r="F39" s="64">
        <v>10739983024</v>
      </c>
      <c r="G39" s="37">
        <v>54367</v>
      </c>
      <c r="H39" s="70">
        <f t="shared" si="3"/>
        <v>0.79517631744453054</v>
      </c>
      <c r="I39" s="37">
        <f t="shared" si="4"/>
        <v>197545.99341512314</v>
      </c>
      <c r="K39" s="56" t="str">
        <f t="shared" si="16"/>
        <v>河内長野市</v>
      </c>
      <c r="L39" s="57">
        <f t="shared" si="17"/>
        <v>0.79778950012559657</v>
      </c>
      <c r="M39" s="57">
        <f t="shared" si="15"/>
        <v>0.79768861186858853</v>
      </c>
      <c r="N39" s="58">
        <f t="shared" si="5"/>
        <v>0</v>
      </c>
      <c r="O39" s="56" t="str">
        <f t="shared" si="18"/>
        <v>岸和田市</v>
      </c>
      <c r="P39" s="52">
        <f t="shared" si="19"/>
        <v>200771.5475971952</v>
      </c>
      <c r="Q39" s="62">
        <f t="shared" si="6"/>
        <v>194182.86697247706</v>
      </c>
      <c r="R39" s="52">
        <f t="shared" si="7"/>
        <v>6589</v>
      </c>
      <c r="S39" s="98"/>
      <c r="T39" s="57">
        <f t="shared" si="2"/>
        <v>0.82852967746445705</v>
      </c>
      <c r="U39" s="57">
        <f t="shared" si="8"/>
        <v>0.82717775599942001</v>
      </c>
      <c r="V39" s="58">
        <f t="shared" si="9"/>
        <v>0.20000000000000018</v>
      </c>
      <c r="W39" s="52">
        <f t="shared" si="10"/>
        <v>196046.35555082245</v>
      </c>
      <c r="X39" s="52">
        <f t="shared" si="11"/>
        <v>188091.76913161931</v>
      </c>
      <c r="Y39" s="52">
        <f t="shared" si="12"/>
        <v>7954</v>
      </c>
      <c r="Z39" s="52">
        <v>0</v>
      </c>
    </row>
    <row r="40" spans="2:26" ht="13.5" customHeight="1">
      <c r="B40" s="87">
        <v>36</v>
      </c>
      <c r="C40" s="20" t="s">
        <v>2</v>
      </c>
      <c r="D40" s="37">
        <v>19008</v>
      </c>
      <c r="E40" s="37">
        <v>16094115690</v>
      </c>
      <c r="F40" s="64">
        <v>2961462514</v>
      </c>
      <c r="G40" s="37">
        <v>15401</v>
      </c>
      <c r="H40" s="70">
        <f t="shared" si="3"/>
        <v>0.81023779461279466</v>
      </c>
      <c r="I40" s="37">
        <f t="shared" si="4"/>
        <v>192290.27426790469</v>
      </c>
      <c r="K40" s="56" t="str">
        <f t="shared" si="16"/>
        <v>忠岡町</v>
      </c>
      <c r="L40" s="57">
        <f t="shared" si="17"/>
        <v>0.79706152433425159</v>
      </c>
      <c r="M40" s="57">
        <f t="shared" si="15"/>
        <v>0.7974763406940063</v>
      </c>
      <c r="N40" s="58">
        <f t="shared" si="5"/>
        <v>0</v>
      </c>
      <c r="O40" s="56" t="str">
        <f t="shared" si="18"/>
        <v>和泉市</v>
      </c>
      <c r="P40" s="52">
        <f t="shared" si="19"/>
        <v>198958.76166217582</v>
      </c>
      <c r="Q40" s="62">
        <f t="shared" si="6"/>
        <v>192869.85295804474</v>
      </c>
      <c r="R40" s="52">
        <f t="shared" si="7"/>
        <v>6089</v>
      </c>
      <c r="S40" s="98"/>
      <c r="T40" s="57">
        <f t="shared" si="2"/>
        <v>0.82852967746445705</v>
      </c>
      <c r="U40" s="57">
        <f t="shared" si="8"/>
        <v>0.82717775599942001</v>
      </c>
      <c r="V40" s="58">
        <f t="shared" si="9"/>
        <v>0.20000000000000018</v>
      </c>
      <c r="W40" s="52">
        <f t="shared" si="10"/>
        <v>196046.35555082245</v>
      </c>
      <c r="X40" s="52">
        <f t="shared" si="11"/>
        <v>188091.76913161931</v>
      </c>
      <c r="Y40" s="52">
        <f t="shared" si="12"/>
        <v>7954</v>
      </c>
      <c r="Z40" s="52">
        <v>0</v>
      </c>
    </row>
    <row r="41" spans="2:26" ht="13.5" customHeight="1">
      <c r="B41" s="87">
        <v>37</v>
      </c>
      <c r="C41" s="20" t="s">
        <v>3</v>
      </c>
      <c r="D41" s="37">
        <v>59482</v>
      </c>
      <c r="E41" s="37">
        <v>51110307920</v>
      </c>
      <c r="F41" s="64">
        <v>9069062411</v>
      </c>
      <c r="G41" s="37">
        <v>47590</v>
      </c>
      <c r="H41" s="70">
        <f t="shared" si="3"/>
        <v>0.8000739719579032</v>
      </c>
      <c r="I41" s="37">
        <f t="shared" si="4"/>
        <v>190566.55623030048</v>
      </c>
      <c r="K41" s="56" t="str">
        <f t="shared" si="16"/>
        <v>西淀川区</v>
      </c>
      <c r="L41" s="57">
        <f t="shared" si="17"/>
        <v>0.79679529103989533</v>
      </c>
      <c r="M41" s="57">
        <f t="shared" si="15"/>
        <v>0.79429500643675044</v>
      </c>
      <c r="N41" s="58">
        <f t="shared" si="5"/>
        <v>0.30000000000000027</v>
      </c>
      <c r="O41" s="56" t="str">
        <f t="shared" si="18"/>
        <v>泉大津市</v>
      </c>
      <c r="P41" s="52">
        <f t="shared" si="19"/>
        <v>198877.22640184572</v>
      </c>
      <c r="Q41" s="62">
        <f t="shared" si="6"/>
        <v>181623.6316929743</v>
      </c>
      <c r="R41" s="52">
        <f t="shared" si="7"/>
        <v>17253</v>
      </c>
      <c r="S41" s="98"/>
      <c r="T41" s="57">
        <f t="shared" si="2"/>
        <v>0.82852967746445705</v>
      </c>
      <c r="U41" s="57">
        <f t="shared" si="8"/>
        <v>0.82717775599942001</v>
      </c>
      <c r="V41" s="58">
        <f t="shared" si="9"/>
        <v>0.20000000000000018</v>
      </c>
      <c r="W41" s="52">
        <f t="shared" si="10"/>
        <v>196046.35555082245</v>
      </c>
      <c r="X41" s="52">
        <f t="shared" si="11"/>
        <v>188091.76913161931</v>
      </c>
      <c r="Y41" s="52">
        <f t="shared" si="12"/>
        <v>7954</v>
      </c>
      <c r="Z41" s="52">
        <v>0</v>
      </c>
    </row>
    <row r="42" spans="2:26" ht="13.5" customHeight="1">
      <c r="B42" s="87">
        <v>38</v>
      </c>
      <c r="C42" s="21" t="s">
        <v>39</v>
      </c>
      <c r="D42" s="37">
        <v>12436</v>
      </c>
      <c r="E42" s="37">
        <v>10697854070</v>
      </c>
      <c r="F42" s="64">
        <v>1982607070</v>
      </c>
      <c r="G42" s="37">
        <v>9969</v>
      </c>
      <c r="H42" s="70">
        <f t="shared" si="3"/>
        <v>0.80162431650048249</v>
      </c>
      <c r="I42" s="37">
        <f t="shared" si="4"/>
        <v>198877.22640184572</v>
      </c>
      <c r="K42" s="56" t="str">
        <f t="shared" si="16"/>
        <v>豊中市</v>
      </c>
      <c r="L42" s="57">
        <f t="shared" si="17"/>
        <v>0.79517631744453054</v>
      </c>
      <c r="M42" s="57">
        <f t="shared" si="15"/>
        <v>0.79194610643075669</v>
      </c>
      <c r="N42" s="58">
        <f t="shared" si="5"/>
        <v>0.30000000000000027</v>
      </c>
      <c r="O42" s="56" t="str">
        <f t="shared" si="18"/>
        <v>貝塚市</v>
      </c>
      <c r="P42" s="52">
        <f t="shared" si="19"/>
        <v>198292.17682417767</v>
      </c>
      <c r="Q42" s="62">
        <f t="shared" si="6"/>
        <v>194814.61745827986</v>
      </c>
      <c r="R42" s="52">
        <f t="shared" si="7"/>
        <v>3477</v>
      </c>
      <c r="S42" s="98"/>
      <c r="T42" s="57">
        <f t="shared" si="2"/>
        <v>0.82852967746445705</v>
      </c>
      <c r="U42" s="57">
        <f t="shared" si="8"/>
        <v>0.82717775599942001</v>
      </c>
      <c r="V42" s="58">
        <f t="shared" si="9"/>
        <v>0.20000000000000018</v>
      </c>
      <c r="W42" s="52">
        <f t="shared" si="10"/>
        <v>196046.35555082245</v>
      </c>
      <c r="X42" s="52">
        <f t="shared" si="11"/>
        <v>188091.76913161931</v>
      </c>
      <c r="Y42" s="52">
        <f t="shared" si="12"/>
        <v>7954</v>
      </c>
      <c r="Z42" s="52">
        <v>0</v>
      </c>
    </row>
    <row r="43" spans="2:26" ht="13.5" customHeight="1">
      <c r="B43" s="87">
        <v>39</v>
      </c>
      <c r="C43" s="21" t="s">
        <v>7</v>
      </c>
      <c r="D43" s="37">
        <v>68514</v>
      </c>
      <c r="E43" s="37">
        <v>58018819630</v>
      </c>
      <c r="F43" s="64">
        <v>10628550160</v>
      </c>
      <c r="G43" s="37">
        <v>56240</v>
      </c>
      <c r="H43" s="70">
        <f t="shared" si="3"/>
        <v>0.82085413200221857</v>
      </c>
      <c r="I43" s="37">
        <f t="shared" si="4"/>
        <v>188985.60028449501</v>
      </c>
      <c r="K43" s="56" t="str">
        <f t="shared" si="16"/>
        <v>東淀川区</v>
      </c>
      <c r="L43" s="57">
        <f t="shared" si="17"/>
        <v>0.79506296839990731</v>
      </c>
      <c r="M43" s="57">
        <f t="shared" si="15"/>
        <v>0.7936090525141446</v>
      </c>
      <c r="N43" s="58">
        <f t="shared" si="5"/>
        <v>0.10000000000000009</v>
      </c>
      <c r="O43" s="56" t="str">
        <f t="shared" si="18"/>
        <v>堺市南区</v>
      </c>
      <c r="P43" s="52">
        <f t="shared" si="19"/>
        <v>198108.88583392589</v>
      </c>
      <c r="Q43" s="62">
        <f t="shared" si="6"/>
        <v>195443.58674948241</v>
      </c>
      <c r="R43" s="52">
        <f t="shared" si="7"/>
        <v>2665</v>
      </c>
      <c r="S43" s="98"/>
      <c r="T43" s="57">
        <f t="shared" si="2"/>
        <v>0.82852967746445705</v>
      </c>
      <c r="U43" s="57">
        <f t="shared" si="8"/>
        <v>0.82717775599942001</v>
      </c>
      <c r="V43" s="58">
        <f t="shared" si="9"/>
        <v>0.20000000000000018</v>
      </c>
      <c r="W43" s="52">
        <f t="shared" si="10"/>
        <v>196046.35555082245</v>
      </c>
      <c r="X43" s="52">
        <f t="shared" si="11"/>
        <v>188091.76913161931</v>
      </c>
      <c r="Y43" s="52">
        <f t="shared" si="12"/>
        <v>7954</v>
      </c>
      <c r="Z43" s="52">
        <v>0</v>
      </c>
    </row>
    <row r="44" spans="2:26" ht="13.5" customHeight="1">
      <c r="B44" s="87">
        <v>40</v>
      </c>
      <c r="C44" s="21" t="s">
        <v>40</v>
      </c>
      <c r="D44" s="37">
        <v>14756</v>
      </c>
      <c r="E44" s="37">
        <v>13244797590</v>
      </c>
      <c r="F44" s="64">
        <v>2375143694</v>
      </c>
      <c r="G44" s="37">
        <v>11978</v>
      </c>
      <c r="H44" s="70">
        <f t="shared" si="3"/>
        <v>0.81173759826511249</v>
      </c>
      <c r="I44" s="37">
        <f t="shared" si="4"/>
        <v>198292.17682417767</v>
      </c>
      <c r="K44" s="56" t="str">
        <f t="shared" si="16"/>
        <v>大正区</v>
      </c>
      <c r="L44" s="57">
        <f t="shared" si="17"/>
        <v>0.79502196193265007</v>
      </c>
      <c r="M44" s="57">
        <f t="shared" si="15"/>
        <v>0.79798232449558115</v>
      </c>
      <c r="N44" s="58">
        <f t="shared" si="5"/>
        <v>-0.30000000000000027</v>
      </c>
      <c r="O44" s="56" t="str">
        <f t="shared" si="18"/>
        <v>豊中市</v>
      </c>
      <c r="P44" s="52">
        <f t="shared" si="19"/>
        <v>197545.99341512314</v>
      </c>
      <c r="Q44" s="62">
        <f t="shared" si="6"/>
        <v>191082.77062875847</v>
      </c>
      <c r="R44" s="52">
        <f t="shared" si="7"/>
        <v>6463</v>
      </c>
      <c r="S44" s="98"/>
      <c r="T44" s="57">
        <f t="shared" si="2"/>
        <v>0.82852967746445705</v>
      </c>
      <c r="U44" s="57">
        <f t="shared" si="8"/>
        <v>0.82717775599942001</v>
      </c>
      <c r="V44" s="58">
        <f t="shared" si="9"/>
        <v>0.20000000000000018</v>
      </c>
      <c r="W44" s="52">
        <f t="shared" si="10"/>
        <v>196046.35555082245</v>
      </c>
      <c r="X44" s="52">
        <f t="shared" si="11"/>
        <v>188091.76913161931</v>
      </c>
      <c r="Y44" s="52">
        <f t="shared" si="12"/>
        <v>7954</v>
      </c>
      <c r="Z44" s="52">
        <v>0</v>
      </c>
    </row>
    <row r="45" spans="2:26" ht="13.5" customHeight="1">
      <c r="B45" s="87">
        <v>41</v>
      </c>
      <c r="C45" s="21" t="s">
        <v>11</v>
      </c>
      <c r="D45" s="37">
        <v>26853</v>
      </c>
      <c r="E45" s="37">
        <v>22900960460</v>
      </c>
      <c r="F45" s="64">
        <v>4203474528</v>
      </c>
      <c r="G45" s="37">
        <v>21703</v>
      </c>
      <c r="H45" s="70">
        <f t="shared" si="3"/>
        <v>0.80821509700964511</v>
      </c>
      <c r="I45" s="37">
        <f t="shared" si="4"/>
        <v>193681.72731880384</v>
      </c>
      <c r="K45" s="56" t="str">
        <f t="shared" si="16"/>
        <v>鶴見区</v>
      </c>
      <c r="L45" s="57">
        <f t="shared" si="17"/>
        <v>0.79497385931558939</v>
      </c>
      <c r="M45" s="57">
        <f t="shared" si="15"/>
        <v>0.79670027497708529</v>
      </c>
      <c r="N45" s="58">
        <f t="shared" si="5"/>
        <v>-0.20000000000000018</v>
      </c>
      <c r="O45" s="56" t="str">
        <f t="shared" si="18"/>
        <v>中央区</v>
      </c>
      <c r="P45" s="52">
        <f t="shared" si="19"/>
        <v>197503.71294296964</v>
      </c>
      <c r="Q45" s="62">
        <f t="shared" si="6"/>
        <v>191404.65515436945</v>
      </c>
      <c r="R45" s="52">
        <f t="shared" si="7"/>
        <v>6099</v>
      </c>
      <c r="S45" s="98"/>
      <c r="T45" s="57">
        <f t="shared" si="2"/>
        <v>0.82852967746445705</v>
      </c>
      <c r="U45" s="57">
        <f t="shared" si="8"/>
        <v>0.82717775599942001</v>
      </c>
      <c r="V45" s="58">
        <f t="shared" si="9"/>
        <v>0.20000000000000018</v>
      </c>
      <c r="W45" s="52">
        <f t="shared" si="10"/>
        <v>196046.35555082245</v>
      </c>
      <c r="X45" s="52">
        <f t="shared" si="11"/>
        <v>188091.76913161931</v>
      </c>
      <c r="Y45" s="52">
        <f t="shared" si="12"/>
        <v>7954</v>
      </c>
      <c r="Z45" s="52">
        <v>0</v>
      </c>
    </row>
    <row r="46" spans="2:26" ht="13.5" customHeight="1">
      <c r="B46" s="87">
        <v>42</v>
      </c>
      <c r="C46" s="21" t="s">
        <v>12</v>
      </c>
      <c r="D46" s="37">
        <v>73347</v>
      </c>
      <c r="E46" s="37">
        <v>59340516370</v>
      </c>
      <c r="F46" s="64">
        <v>11176490179</v>
      </c>
      <c r="G46" s="37">
        <v>60091</v>
      </c>
      <c r="H46" s="70">
        <f t="shared" si="3"/>
        <v>0.81927004512795343</v>
      </c>
      <c r="I46" s="37">
        <f t="shared" si="4"/>
        <v>185992.74731656988</v>
      </c>
      <c r="K46" s="56" t="str">
        <f t="shared" si="16"/>
        <v>藤井寺市</v>
      </c>
      <c r="L46" s="57">
        <f t="shared" si="17"/>
        <v>0.79496938606652323</v>
      </c>
      <c r="M46" s="57">
        <f t="shared" si="15"/>
        <v>0.78950059655701377</v>
      </c>
      <c r="N46" s="58">
        <f t="shared" si="5"/>
        <v>0.50000000000000044</v>
      </c>
      <c r="O46" s="56" t="str">
        <f t="shared" si="18"/>
        <v>堺市西区</v>
      </c>
      <c r="P46" s="52">
        <f t="shared" si="19"/>
        <v>196591.38046670583</v>
      </c>
      <c r="Q46" s="62">
        <f t="shared" si="6"/>
        <v>189393.47606353438</v>
      </c>
      <c r="R46" s="52">
        <f t="shared" si="7"/>
        <v>7198</v>
      </c>
      <c r="S46" s="98"/>
      <c r="T46" s="57">
        <f t="shared" si="2"/>
        <v>0.82852967746445705</v>
      </c>
      <c r="U46" s="57">
        <f t="shared" si="8"/>
        <v>0.82717775599942001</v>
      </c>
      <c r="V46" s="58">
        <f t="shared" si="9"/>
        <v>0.20000000000000018</v>
      </c>
      <c r="W46" s="52">
        <f t="shared" si="10"/>
        <v>196046.35555082245</v>
      </c>
      <c r="X46" s="52">
        <f t="shared" si="11"/>
        <v>188091.76913161931</v>
      </c>
      <c r="Y46" s="52">
        <f t="shared" si="12"/>
        <v>7954</v>
      </c>
      <c r="Z46" s="52">
        <v>0</v>
      </c>
    </row>
    <row r="47" spans="2:26" ht="13.5" customHeight="1">
      <c r="B47" s="87">
        <v>43</v>
      </c>
      <c r="C47" s="21" t="s">
        <v>8</v>
      </c>
      <c r="D47" s="37">
        <v>45204</v>
      </c>
      <c r="E47" s="37">
        <v>39123623470</v>
      </c>
      <c r="F47" s="64">
        <v>6620754803</v>
      </c>
      <c r="G47" s="152">
        <v>36182</v>
      </c>
      <c r="H47" s="70">
        <f t="shared" si="3"/>
        <v>0.80041589239890276</v>
      </c>
      <c r="I47" s="37">
        <f t="shared" si="4"/>
        <v>182984.76598861313</v>
      </c>
      <c r="K47" s="56" t="str">
        <f t="shared" si="16"/>
        <v>島本町</v>
      </c>
      <c r="L47" s="57">
        <f t="shared" si="17"/>
        <v>0.79420889348500512</v>
      </c>
      <c r="M47" s="57">
        <f t="shared" si="15"/>
        <v>0.79920116194626001</v>
      </c>
      <c r="N47" s="58">
        <f t="shared" si="5"/>
        <v>-0.50000000000000044</v>
      </c>
      <c r="O47" s="56" t="str">
        <f t="shared" si="18"/>
        <v>堺市美原区</v>
      </c>
      <c r="P47" s="52">
        <f t="shared" si="19"/>
        <v>194875.94926505451</v>
      </c>
      <c r="Q47" s="62">
        <f t="shared" si="6"/>
        <v>195504.83814076151</v>
      </c>
      <c r="R47" s="52">
        <f t="shared" si="7"/>
        <v>-629</v>
      </c>
      <c r="S47" s="98"/>
      <c r="T47" s="57">
        <f t="shared" si="2"/>
        <v>0.82852967746445705</v>
      </c>
      <c r="U47" s="57">
        <f t="shared" si="8"/>
        <v>0.82717775599942001</v>
      </c>
      <c r="V47" s="58">
        <f t="shared" si="9"/>
        <v>0.20000000000000018</v>
      </c>
      <c r="W47" s="52">
        <f t="shared" si="10"/>
        <v>196046.35555082245</v>
      </c>
      <c r="X47" s="52">
        <f t="shared" si="11"/>
        <v>188091.76913161931</v>
      </c>
      <c r="Y47" s="52">
        <f t="shared" si="12"/>
        <v>7954</v>
      </c>
      <c r="Z47" s="52">
        <v>0</v>
      </c>
    </row>
    <row r="48" spans="2:26" ht="13.5" customHeight="1">
      <c r="B48" s="87">
        <v>44</v>
      </c>
      <c r="C48" s="21" t="s">
        <v>18</v>
      </c>
      <c r="D48" s="37">
        <v>47986</v>
      </c>
      <c r="E48" s="37">
        <v>38493809800</v>
      </c>
      <c r="F48" s="64">
        <v>7407573234</v>
      </c>
      <c r="G48" s="152">
        <v>39005</v>
      </c>
      <c r="H48" s="70">
        <f t="shared" si="3"/>
        <v>0.81284124536323099</v>
      </c>
      <c r="I48" s="37">
        <f t="shared" si="4"/>
        <v>189913.42735546725</v>
      </c>
      <c r="K48" s="56" t="str">
        <f t="shared" si="16"/>
        <v>能勢町</v>
      </c>
      <c r="L48" s="57">
        <f t="shared" si="17"/>
        <v>0.79393223010244285</v>
      </c>
      <c r="M48" s="57">
        <f t="shared" si="15"/>
        <v>0.78644763860369615</v>
      </c>
      <c r="N48" s="58">
        <f t="shared" si="5"/>
        <v>0.80000000000000071</v>
      </c>
      <c r="O48" s="56" t="str">
        <f t="shared" si="18"/>
        <v>守口市</v>
      </c>
      <c r="P48" s="52">
        <f t="shared" si="19"/>
        <v>193681.72731880384</v>
      </c>
      <c r="Q48" s="62">
        <f t="shared" si="6"/>
        <v>181453.12834498833</v>
      </c>
      <c r="R48" s="52">
        <f t="shared" si="7"/>
        <v>12229</v>
      </c>
      <c r="S48" s="98"/>
      <c r="T48" s="57">
        <f t="shared" si="2"/>
        <v>0.82852967746445705</v>
      </c>
      <c r="U48" s="57">
        <f t="shared" si="8"/>
        <v>0.82717775599942001</v>
      </c>
      <c r="V48" s="58">
        <f t="shared" si="9"/>
        <v>0.20000000000000018</v>
      </c>
      <c r="W48" s="52">
        <f t="shared" si="10"/>
        <v>196046.35555082245</v>
      </c>
      <c r="X48" s="52">
        <f t="shared" si="11"/>
        <v>188091.76913161931</v>
      </c>
      <c r="Y48" s="52">
        <f t="shared" si="12"/>
        <v>7954</v>
      </c>
      <c r="Z48" s="52">
        <v>0</v>
      </c>
    </row>
    <row r="49" spans="2:26" ht="13.5" customHeight="1">
      <c r="B49" s="87">
        <v>45</v>
      </c>
      <c r="C49" s="21" t="s">
        <v>41</v>
      </c>
      <c r="D49" s="37">
        <v>16826</v>
      </c>
      <c r="E49" s="37">
        <v>15278050710</v>
      </c>
      <c r="F49" s="64">
        <v>2707074394</v>
      </c>
      <c r="G49" s="152">
        <v>14009</v>
      </c>
      <c r="H49" s="70">
        <f t="shared" si="3"/>
        <v>0.83258053013193867</v>
      </c>
      <c r="I49" s="37">
        <f t="shared" si="4"/>
        <v>193238.23213648368</v>
      </c>
      <c r="K49" s="56" t="str">
        <f t="shared" si="16"/>
        <v>和泉市</v>
      </c>
      <c r="L49" s="57">
        <f t="shared" si="17"/>
        <v>0.79331997327989312</v>
      </c>
      <c r="M49" s="57">
        <f t="shared" si="15"/>
        <v>0.79241391365145952</v>
      </c>
      <c r="N49" s="58">
        <f t="shared" si="5"/>
        <v>0.10000000000000009</v>
      </c>
      <c r="O49" s="56" t="str">
        <f t="shared" si="18"/>
        <v>泉佐野市</v>
      </c>
      <c r="P49" s="52">
        <f t="shared" si="19"/>
        <v>193238.23213648368</v>
      </c>
      <c r="Q49" s="62">
        <f t="shared" si="6"/>
        <v>193284.53482328483</v>
      </c>
      <c r="R49" s="52">
        <f t="shared" si="7"/>
        <v>-47</v>
      </c>
      <c r="S49" s="98"/>
      <c r="T49" s="57">
        <f t="shared" si="2"/>
        <v>0.82852967746445705</v>
      </c>
      <c r="U49" s="57">
        <f t="shared" si="8"/>
        <v>0.82717775599942001</v>
      </c>
      <c r="V49" s="58">
        <f t="shared" si="9"/>
        <v>0.20000000000000018</v>
      </c>
      <c r="W49" s="52">
        <f t="shared" si="10"/>
        <v>196046.35555082245</v>
      </c>
      <c r="X49" s="52">
        <f t="shared" si="11"/>
        <v>188091.76913161931</v>
      </c>
      <c r="Y49" s="52">
        <f t="shared" si="12"/>
        <v>7954</v>
      </c>
      <c r="Z49" s="52">
        <v>0</v>
      </c>
    </row>
    <row r="50" spans="2:26" ht="13.5" customHeight="1">
      <c r="B50" s="87">
        <v>46</v>
      </c>
      <c r="C50" s="21" t="s">
        <v>21</v>
      </c>
      <c r="D50" s="37">
        <v>21932</v>
      </c>
      <c r="E50" s="37">
        <v>17145108800</v>
      </c>
      <c r="F50" s="64">
        <v>3031654599</v>
      </c>
      <c r="G50" s="152">
        <v>17395</v>
      </c>
      <c r="H50" s="70">
        <f t="shared" si="3"/>
        <v>0.7931333211745395</v>
      </c>
      <c r="I50" s="37">
        <f t="shared" si="4"/>
        <v>174283.10428283989</v>
      </c>
      <c r="K50" s="56" t="str">
        <f t="shared" si="16"/>
        <v>富田林市</v>
      </c>
      <c r="L50" s="57">
        <f t="shared" si="17"/>
        <v>0.7931333211745395</v>
      </c>
      <c r="M50" s="57">
        <f t="shared" si="15"/>
        <v>0.79068557919621751</v>
      </c>
      <c r="N50" s="58">
        <f t="shared" si="5"/>
        <v>0.20000000000000018</v>
      </c>
      <c r="O50" s="56" t="str">
        <f t="shared" si="18"/>
        <v>東大阪市</v>
      </c>
      <c r="P50" s="52">
        <f t="shared" si="19"/>
        <v>193163.23572943202</v>
      </c>
      <c r="Q50" s="62">
        <f t="shared" si="6"/>
        <v>183952.59450982691</v>
      </c>
      <c r="R50" s="52">
        <f t="shared" si="7"/>
        <v>9210</v>
      </c>
      <c r="S50" s="98"/>
      <c r="T50" s="57">
        <f t="shared" si="2"/>
        <v>0.82852967746445705</v>
      </c>
      <c r="U50" s="57">
        <f t="shared" si="8"/>
        <v>0.82717775599942001</v>
      </c>
      <c r="V50" s="58">
        <f t="shared" si="9"/>
        <v>0.20000000000000018</v>
      </c>
      <c r="W50" s="52">
        <f t="shared" si="10"/>
        <v>196046.35555082245</v>
      </c>
      <c r="X50" s="52">
        <f t="shared" si="11"/>
        <v>188091.76913161931</v>
      </c>
      <c r="Y50" s="52">
        <f t="shared" si="12"/>
        <v>7954</v>
      </c>
      <c r="Z50" s="52">
        <v>0</v>
      </c>
    </row>
    <row r="51" spans="2:26" ht="13.5" customHeight="1">
      <c r="B51" s="87">
        <v>47</v>
      </c>
      <c r="C51" s="21" t="s">
        <v>13</v>
      </c>
      <c r="D51" s="37">
        <v>44410</v>
      </c>
      <c r="E51" s="37">
        <v>35853171650</v>
      </c>
      <c r="F51" s="64">
        <v>6870814134</v>
      </c>
      <c r="G51" s="152">
        <v>35846</v>
      </c>
      <c r="H51" s="70">
        <f t="shared" si="3"/>
        <v>0.80716054942580495</v>
      </c>
      <c r="I51" s="37">
        <f t="shared" si="4"/>
        <v>191675.89505105172</v>
      </c>
      <c r="K51" s="56" t="str">
        <f t="shared" si="16"/>
        <v>箕面市</v>
      </c>
      <c r="L51" s="57">
        <f t="shared" si="17"/>
        <v>0.79281051221961829</v>
      </c>
      <c r="M51" s="57">
        <f t="shared" si="15"/>
        <v>0.79312150837988826</v>
      </c>
      <c r="N51" s="58">
        <f t="shared" si="5"/>
        <v>0</v>
      </c>
      <c r="O51" s="56" t="str">
        <f t="shared" si="18"/>
        <v>池田市</v>
      </c>
      <c r="P51" s="52">
        <f t="shared" si="19"/>
        <v>192290.27426790469</v>
      </c>
      <c r="Q51" s="62">
        <f t="shared" si="6"/>
        <v>191163.68294819107</v>
      </c>
      <c r="R51" s="52">
        <f t="shared" si="7"/>
        <v>1126</v>
      </c>
      <c r="S51" s="98"/>
      <c r="T51" s="57">
        <f t="shared" si="2"/>
        <v>0.82852967746445705</v>
      </c>
      <c r="U51" s="57">
        <f t="shared" si="8"/>
        <v>0.82717775599942001</v>
      </c>
      <c r="V51" s="58">
        <f t="shared" si="9"/>
        <v>0.20000000000000018</v>
      </c>
      <c r="W51" s="52">
        <f t="shared" si="10"/>
        <v>196046.35555082245</v>
      </c>
      <c r="X51" s="52">
        <f t="shared" si="11"/>
        <v>188091.76913161931</v>
      </c>
      <c r="Y51" s="52">
        <f t="shared" si="12"/>
        <v>7954</v>
      </c>
      <c r="Z51" s="52">
        <v>0</v>
      </c>
    </row>
    <row r="52" spans="2:26" ht="13.5" customHeight="1">
      <c r="B52" s="87">
        <v>48</v>
      </c>
      <c r="C52" s="21" t="s">
        <v>22</v>
      </c>
      <c r="D52" s="37">
        <v>23886</v>
      </c>
      <c r="E52" s="37">
        <v>19856675380</v>
      </c>
      <c r="F52" s="64">
        <v>3392565008</v>
      </c>
      <c r="G52" s="152">
        <v>19056</v>
      </c>
      <c r="H52" s="70">
        <f t="shared" si="3"/>
        <v>0.79778950012559657</v>
      </c>
      <c r="I52" s="37">
        <f t="shared" si="4"/>
        <v>178031.32913518051</v>
      </c>
      <c r="K52" s="56" t="str">
        <f t="shared" si="16"/>
        <v>堺市中区</v>
      </c>
      <c r="L52" s="57">
        <f t="shared" si="17"/>
        <v>0.78767594333134661</v>
      </c>
      <c r="M52" s="57">
        <f t="shared" si="15"/>
        <v>0.78270182787509524</v>
      </c>
      <c r="N52" s="58">
        <f t="shared" si="5"/>
        <v>0.50000000000000044</v>
      </c>
      <c r="O52" s="56" t="str">
        <f t="shared" si="18"/>
        <v>西区</v>
      </c>
      <c r="P52" s="52">
        <f t="shared" si="19"/>
        <v>191756.20969822028</v>
      </c>
      <c r="Q52" s="62">
        <f t="shared" si="6"/>
        <v>193638.96228974499</v>
      </c>
      <c r="R52" s="52">
        <f t="shared" si="7"/>
        <v>-1883</v>
      </c>
      <c r="S52" s="98"/>
      <c r="T52" s="57">
        <f t="shared" si="2"/>
        <v>0.82852967746445705</v>
      </c>
      <c r="U52" s="57">
        <f t="shared" si="8"/>
        <v>0.82717775599942001</v>
      </c>
      <c r="V52" s="58">
        <f t="shared" si="9"/>
        <v>0.20000000000000018</v>
      </c>
      <c r="W52" s="52">
        <f t="shared" si="10"/>
        <v>196046.35555082245</v>
      </c>
      <c r="X52" s="52">
        <f t="shared" si="11"/>
        <v>188091.76913161931</v>
      </c>
      <c r="Y52" s="52">
        <f t="shared" si="12"/>
        <v>7954</v>
      </c>
      <c r="Z52" s="52">
        <v>0</v>
      </c>
    </row>
    <row r="53" spans="2:26" ht="13.5" customHeight="1">
      <c r="B53" s="87">
        <v>49</v>
      </c>
      <c r="C53" s="21" t="s">
        <v>23</v>
      </c>
      <c r="D53" s="37">
        <v>23606</v>
      </c>
      <c r="E53" s="37">
        <v>19368670590</v>
      </c>
      <c r="F53" s="64">
        <v>3566402477</v>
      </c>
      <c r="G53" s="152">
        <v>19210</v>
      </c>
      <c r="H53" s="70">
        <f t="shared" si="3"/>
        <v>0.81377615860374486</v>
      </c>
      <c r="I53" s="37">
        <f t="shared" si="4"/>
        <v>185653.43451327435</v>
      </c>
      <c r="K53" s="56" t="str">
        <f t="shared" si="16"/>
        <v>港区</v>
      </c>
      <c r="L53" s="57">
        <f t="shared" si="17"/>
        <v>0.78636430353735509</v>
      </c>
      <c r="M53" s="57">
        <f t="shared" si="15"/>
        <v>0.78634344651057742</v>
      </c>
      <c r="N53" s="58">
        <f t="shared" si="5"/>
        <v>0</v>
      </c>
      <c r="O53" s="56" t="str">
        <f t="shared" si="18"/>
        <v>寝屋川市</v>
      </c>
      <c r="P53" s="52">
        <f t="shared" si="19"/>
        <v>191675.89505105172</v>
      </c>
      <c r="Q53" s="62">
        <f t="shared" si="6"/>
        <v>182730.76310612197</v>
      </c>
      <c r="R53" s="52">
        <f t="shared" si="7"/>
        <v>8945</v>
      </c>
      <c r="S53" s="98"/>
      <c r="T53" s="57">
        <f t="shared" si="2"/>
        <v>0.82852967746445705</v>
      </c>
      <c r="U53" s="57">
        <f t="shared" si="8"/>
        <v>0.82717775599942001</v>
      </c>
      <c r="V53" s="58">
        <f t="shared" si="9"/>
        <v>0.20000000000000018</v>
      </c>
      <c r="W53" s="52">
        <f t="shared" si="10"/>
        <v>196046.35555082245</v>
      </c>
      <c r="X53" s="52">
        <f t="shared" si="11"/>
        <v>188091.76913161931</v>
      </c>
      <c r="Y53" s="52">
        <f t="shared" si="12"/>
        <v>7954</v>
      </c>
      <c r="Z53" s="52">
        <v>0</v>
      </c>
    </row>
    <row r="54" spans="2:26" ht="13.5" customHeight="1">
      <c r="B54" s="87">
        <v>50</v>
      </c>
      <c r="C54" s="21" t="s">
        <v>14</v>
      </c>
      <c r="D54" s="37">
        <v>21606</v>
      </c>
      <c r="E54" s="37">
        <v>18258071290</v>
      </c>
      <c r="F54" s="64">
        <v>3573991501</v>
      </c>
      <c r="G54" s="152">
        <v>17294</v>
      </c>
      <c r="H54" s="70">
        <f t="shared" si="3"/>
        <v>0.80042580764602422</v>
      </c>
      <c r="I54" s="37">
        <f t="shared" si="4"/>
        <v>206660.77836243785</v>
      </c>
      <c r="K54" s="56" t="str">
        <f t="shared" si="16"/>
        <v>堺市東区</v>
      </c>
      <c r="L54" s="57">
        <f t="shared" si="17"/>
        <v>0.78602986410156028</v>
      </c>
      <c r="M54" s="57">
        <f t="shared" si="15"/>
        <v>0.78334685363309764</v>
      </c>
      <c r="N54" s="58">
        <f t="shared" si="5"/>
        <v>0.30000000000000027</v>
      </c>
      <c r="O54" s="56" t="str">
        <f t="shared" si="18"/>
        <v>阿倍野区</v>
      </c>
      <c r="P54" s="52">
        <f t="shared" si="19"/>
        <v>191628.50342489936</v>
      </c>
      <c r="Q54" s="62">
        <f t="shared" si="6"/>
        <v>185480.04770253488</v>
      </c>
      <c r="R54" s="52">
        <f t="shared" si="7"/>
        <v>6149</v>
      </c>
      <c r="S54" s="98"/>
      <c r="T54" s="57">
        <f t="shared" si="2"/>
        <v>0.82852967746445705</v>
      </c>
      <c r="U54" s="57">
        <f t="shared" si="8"/>
        <v>0.82717775599942001</v>
      </c>
      <c r="V54" s="58">
        <f t="shared" si="9"/>
        <v>0.20000000000000018</v>
      </c>
      <c r="W54" s="52">
        <f t="shared" si="10"/>
        <v>196046.35555082245</v>
      </c>
      <c r="X54" s="52">
        <f t="shared" si="11"/>
        <v>188091.76913161931</v>
      </c>
      <c r="Y54" s="52">
        <f t="shared" si="12"/>
        <v>7954</v>
      </c>
      <c r="Z54" s="52">
        <v>0</v>
      </c>
    </row>
    <row r="55" spans="2:26" ht="13.5" customHeight="1">
      <c r="B55" s="87">
        <v>51</v>
      </c>
      <c r="C55" s="21" t="s">
        <v>42</v>
      </c>
      <c r="D55" s="37">
        <v>29940</v>
      </c>
      <c r="E55" s="37">
        <v>25795452280</v>
      </c>
      <c r="F55" s="64">
        <v>4725668507</v>
      </c>
      <c r="G55" s="152">
        <v>23752</v>
      </c>
      <c r="H55" s="70">
        <f t="shared" si="3"/>
        <v>0.79331997327989312</v>
      </c>
      <c r="I55" s="37">
        <f t="shared" si="4"/>
        <v>198958.76166217582</v>
      </c>
      <c r="K55" s="56" t="str">
        <f t="shared" si="16"/>
        <v>此花区</v>
      </c>
      <c r="L55" s="57">
        <f t="shared" si="17"/>
        <v>0.78600786275911361</v>
      </c>
      <c r="M55" s="57">
        <f t="shared" si="15"/>
        <v>0.79783493708364173</v>
      </c>
      <c r="N55" s="58">
        <f t="shared" si="5"/>
        <v>-1.2000000000000011</v>
      </c>
      <c r="O55" s="56" t="str">
        <f t="shared" si="18"/>
        <v>天王寺区</v>
      </c>
      <c r="P55" s="52">
        <f t="shared" si="19"/>
        <v>191159.97861885789</v>
      </c>
      <c r="Q55" s="62">
        <f t="shared" si="6"/>
        <v>187966.42262480984</v>
      </c>
      <c r="R55" s="52">
        <f t="shared" si="7"/>
        <v>3194</v>
      </c>
      <c r="S55" s="98"/>
      <c r="T55" s="57">
        <f t="shared" si="2"/>
        <v>0.82852967746445705</v>
      </c>
      <c r="U55" s="57">
        <f t="shared" si="8"/>
        <v>0.82717775599942001</v>
      </c>
      <c r="V55" s="58">
        <f t="shared" si="9"/>
        <v>0.20000000000000018</v>
      </c>
      <c r="W55" s="52">
        <f t="shared" si="10"/>
        <v>196046.35555082245</v>
      </c>
      <c r="X55" s="52">
        <f t="shared" si="11"/>
        <v>188091.76913161931</v>
      </c>
      <c r="Y55" s="52">
        <f t="shared" si="12"/>
        <v>7954</v>
      </c>
      <c r="Z55" s="52">
        <v>0</v>
      </c>
    </row>
    <row r="56" spans="2:26" ht="13.5" customHeight="1">
      <c r="B56" s="87">
        <v>52</v>
      </c>
      <c r="C56" s="21" t="s">
        <v>4</v>
      </c>
      <c r="D56" s="37">
        <v>23896</v>
      </c>
      <c r="E56" s="37">
        <v>19618455360</v>
      </c>
      <c r="F56" s="64">
        <v>3507235436</v>
      </c>
      <c r="G56" s="152">
        <v>18945</v>
      </c>
      <c r="H56" s="70">
        <f t="shared" si="3"/>
        <v>0.79281051221961829</v>
      </c>
      <c r="I56" s="37">
        <f t="shared" si="4"/>
        <v>185127.23335972553</v>
      </c>
      <c r="K56" s="56" t="str">
        <f t="shared" si="16"/>
        <v>河南町</v>
      </c>
      <c r="L56" s="57">
        <f t="shared" si="17"/>
        <v>0.78588098016336061</v>
      </c>
      <c r="M56" s="57">
        <f t="shared" si="15"/>
        <v>0.78811524609843941</v>
      </c>
      <c r="N56" s="58">
        <f t="shared" si="5"/>
        <v>-0.20000000000000018</v>
      </c>
      <c r="O56" s="56" t="str">
        <f t="shared" si="18"/>
        <v>吹田市</v>
      </c>
      <c r="P56" s="52">
        <f t="shared" si="19"/>
        <v>190566.55623030048</v>
      </c>
      <c r="Q56" s="62">
        <f t="shared" si="6"/>
        <v>185838.75586710701</v>
      </c>
      <c r="R56" s="52">
        <f t="shared" si="7"/>
        <v>4728</v>
      </c>
      <c r="S56" s="98"/>
      <c r="T56" s="57">
        <f t="shared" si="2"/>
        <v>0.82852967746445705</v>
      </c>
      <c r="U56" s="57">
        <f t="shared" si="8"/>
        <v>0.82717775599942001</v>
      </c>
      <c r="V56" s="58">
        <f t="shared" si="9"/>
        <v>0.20000000000000018</v>
      </c>
      <c r="W56" s="52">
        <f t="shared" si="10"/>
        <v>196046.35555082245</v>
      </c>
      <c r="X56" s="52">
        <f t="shared" si="11"/>
        <v>188091.76913161931</v>
      </c>
      <c r="Y56" s="52">
        <f t="shared" si="12"/>
        <v>7954</v>
      </c>
      <c r="Z56" s="52">
        <v>0</v>
      </c>
    </row>
    <row r="57" spans="2:26" ht="13.5" customHeight="1">
      <c r="B57" s="87">
        <v>53</v>
      </c>
      <c r="C57" s="21" t="s">
        <v>19</v>
      </c>
      <c r="D57" s="37">
        <v>13289</v>
      </c>
      <c r="E57" s="37">
        <v>10377194290</v>
      </c>
      <c r="F57" s="64">
        <v>1882956065</v>
      </c>
      <c r="G57" s="152">
        <v>10747</v>
      </c>
      <c r="H57" s="70">
        <f t="shared" si="3"/>
        <v>0.80871397396342837</v>
      </c>
      <c r="I57" s="37">
        <f t="shared" si="4"/>
        <v>175207.59886479948</v>
      </c>
      <c r="K57" s="56" t="str">
        <f t="shared" si="16"/>
        <v>堺市西区</v>
      </c>
      <c r="L57" s="57">
        <f t="shared" si="17"/>
        <v>0.78500167672702881</v>
      </c>
      <c r="M57" s="57">
        <f t="shared" si="15"/>
        <v>0.77921066297386188</v>
      </c>
      <c r="N57" s="58">
        <f t="shared" si="5"/>
        <v>0.60000000000000053</v>
      </c>
      <c r="O57" s="56" t="str">
        <f t="shared" si="18"/>
        <v>北区</v>
      </c>
      <c r="P57" s="52">
        <f t="shared" si="19"/>
        <v>190382.73992856548</v>
      </c>
      <c r="Q57" s="62">
        <f t="shared" si="6"/>
        <v>188708.48118556701</v>
      </c>
      <c r="R57" s="52">
        <f t="shared" si="7"/>
        <v>1675</v>
      </c>
      <c r="S57" s="98"/>
      <c r="T57" s="57">
        <f t="shared" si="2"/>
        <v>0.82852967746445705</v>
      </c>
      <c r="U57" s="57">
        <f t="shared" si="8"/>
        <v>0.82717775599942001</v>
      </c>
      <c r="V57" s="58">
        <f t="shared" si="9"/>
        <v>0.20000000000000018</v>
      </c>
      <c r="W57" s="52">
        <f t="shared" si="10"/>
        <v>196046.35555082245</v>
      </c>
      <c r="X57" s="52">
        <f t="shared" si="11"/>
        <v>188091.76913161931</v>
      </c>
      <c r="Y57" s="52">
        <f t="shared" si="12"/>
        <v>7954</v>
      </c>
      <c r="Z57" s="52">
        <v>0</v>
      </c>
    </row>
    <row r="58" spans="2:26" ht="13.5" customHeight="1">
      <c r="B58" s="87">
        <v>54</v>
      </c>
      <c r="C58" s="21" t="s">
        <v>24</v>
      </c>
      <c r="D58" s="37">
        <v>21893</v>
      </c>
      <c r="E58" s="37">
        <v>17986013410</v>
      </c>
      <c r="F58" s="64">
        <v>3145208161</v>
      </c>
      <c r="G58" s="152">
        <v>17526</v>
      </c>
      <c r="H58" s="70">
        <f t="shared" si="3"/>
        <v>0.80052984972365593</v>
      </c>
      <c r="I58" s="37">
        <f t="shared" si="4"/>
        <v>179459.55500399406</v>
      </c>
      <c r="K58" s="56" t="str">
        <f t="shared" si="16"/>
        <v>住之江区</v>
      </c>
      <c r="L58" s="57">
        <f t="shared" si="17"/>
        <v>0.78439334422032925</v>
      </c>
      <c r="M58" s="57">
        <f t="shared" si="15"/>
        <v>0.79013819383866668</v>
      </c>
      <c r="N58" s="58">
        <f t="shared" si="5"/>
        <v>-0.60000000000000053</v>
      </c>
      <c r="O58" s="56" t="str">
        <f t="shared" si="18"/>
        <v>八尾市</v>
      </c>
      <c r="P58" s="52">
        <f t="shared" si="19"/>
        <v>189913.42735546725</v>
      </c>
      <c r="Q58" s="62">
        <f t="shared" si="6"/>
        <v>179203.26405370404</v>
      </c>
      <c r="R58" s="52">
        <f t="shared" si="7"/>
        <v>10710</v>
      </c>
      <c r="S58" s="98"/>
      <c r="T58" s="57">
        <f t="shared" si="2"/>
        <v>0.82852967746445705</v>
      </c>
      <c r="U58" s="57">
        <f t="shared" si="8"/>
        <v>0.82717775599942001</v>
      </c>
      <c r="V58" s="58">
        <f t="shared" si="9"/>
        <v>0.20000000000000018</v>
      </c>
      <c r="W58" s="52">
        <f t="shared" si="10"/>
        <v>196046.35555082245</v>
      </c>
      <c r="X58" s="52">
        <f t="shared" si="11"/>
        <v>188091.76913161931</v>
      </c>
      <c r="Y58" s="52">
        <f t="shared" si="12"/>
        <v>7954</v>
      </c>
      <c r="Z58" s="52">
        <v>0</v>
      </c>
    </row>
    <row r="59" spans="2:26" ht="13.5" customHeight="1">
      <c r="B59" s="87">
        <v>55</v>
      </c>
      <c r="C59" s="21" t="s">
        <v>15</v>
      </c>
      <c r="D59" s="37">
        <v>22636</v>
      </c>
      <c r="E59" s="37">
        <v>18200468320</v>
      </c>
      <c r="F59" s="64">
        <v>3710340937</v>
      </c>
      <c r="G59" s="152">
        <v>18145</v>
      </c>
      <c r="H59" s="70">
        <f t="shared" si="3"/>
        <v>0.80159922247746951</v>
      </c>
      <c r="I59" s="37">
        <f t="shared" si="4"/>
        <v>204482.82926426013</v>
      </c>
      <c r="K59" s="56" t="str">
        <f t="shared" si="16"/>
        <v>千早赤阪村</v>
      </c>
      <c r="L59" s="57">
        <f t="shared" si="17"/>
        <v>0.78082191780821919</v>
      </c>
      <c r="M59" s="57">
        <f t="shared" si="15"/>
        <v>0.77691309987029833</v>
      </c>
      <c r="N59" s="58">
        <f t="shared" si="5"/>
        <v>0.40000000000000036</v>
      </c>
      <c r="O59" s="56" t="str">
        <f t="shared" si="18"/>
        <v>高槻市</v>
      </c>
      <c r="P59" s="52">
        <f t="shared" si="19"/>
        <v>188985.60028449501</v>
      </c>
      <c r="Q59" s="62">
        <f t="shared" si="6"/>
        <v>175260.5484734574</v>
      </c>
      <c r="R59" s="52">
        <f t="shared" si="7"/>
        <v>13725</v>
      </c>
      <c r="S59" s="98"/>
      <c r="T59" s="57">
        <f t="shared" si="2"/>
        <v>0.82852967746445705</v>
      </c>
      <c r="U59" s="57">
        <f t="shared" si="8"/>
        <v>0.82717775599942001</v>
      </c>
      <c r="V59" s="58">
        <f t="shared" si="9"/>
        <v>0.20000000000000018</v>
      </c>
      <c r="W59" s="52">
        <f t="shared" si="10"/>
        <v>196046.35555082245</v>
      </c>
      <c r="X59" s="52">
        <f t="shared" si="11"/>
        <v>188091.76913161931</v>
      </c>
      <c r="Y59" s="52">
        <f t="shared" si="12"/>
        <v>7954</v>
      </c>
      <c r="Z59" s="52">
        <v>0</v>
      </c>
    </row>
    <row r="60" spans="2:26" ht="13.5" customHeight="1">
      <c r="B60" s="87">
        <v>56</v>
      </c>
      <c r="C60" s="21" t="s">
        <v>9</v>
      </c>
      <c r="D60" s="37">
        <v>14774</v>
      </c>
      <c r="E60" s="37">
        <v>12632665780</v>
      </c>
      <c r="F60" s="64">
        <v>2478412109</v>
      </c>
      <c r="G60" s="152">
        <v>11952</v>
      </c>
      <c r="H60" s="70">
        <f t="shared" si="3"/>
        <v>0.8089887640449438</v>
      </c>
      <c r="I60" s="37">
        <f t="shared" si="4"/>
        <v>207363.79760709504</v>
      </c>
      <c r="K60" s="56" t="str">
        <f t="shared" si="16"/>
        <v>堺市北区</v>
      </c>
      <c r="L60" s="57">
        <f t="shared" si="17"/>
        <v>0.77684797768479774</v>
      </c>
      <c r="M60" s="57">
        <f t="shared" si="15"/>
        <v>0.77796366182935839</v>
      </c>
      <c r="N60" s="58">
        <f t="shared" si="5"/>
        <v>-0.10000000000000009</v>
      </c>
      <c r="O60" s="56" t="str">
        <f t="shared" si="18"/>
        <v>枚方市</v>
      </c>
      <c r="P60" s="52">
        <f t="shared" si="19"/>
        <v>185992.74731656988</v>
      </c>
      <c r="Q60" s="62">
        <f t="shared" si="6"/>
        <v>182430.24693870451</v>
      </c>
      <c r="R60" s="52">
        <f t="shared" si="7"/>
        <v>3563</v>
      </c>
      <c r="S60" s="98"/>
      <c r="T60" s="57">
        <f t="shared" si="2"/>
        <v>0.82852967746445705</v>
      </c>
      <c r="U60" s="57">
        <f t="shared" si="8"/>
        <v>0.82717775599942001</v>
      </c>
      <c r="V60" s="58">
        <f t="shared" si="9"/>
        <v>0.20000000000000018</v>
      </c>
      <c r="W60" s="52">
        <f t="shared" si="10"/>
        <v>196046.35555082245</v>
      </c>
      <c r="X60" s="52">
        <f t="shared" si="11"/>
        <v>188091.76913161931</v>
      </c>
      <c r="Y60" s="52">
        <f t="shared" si="12"/>
        <v>7954</v>
      </c>
      <c r="Z60" s="52">
        <v>0</v>
      </c>
    </row>
    <row r="61" spans="2:26" ht="13.5" customHeight="1">
      <c r="B61" s="87">
        <v>57</v>
      </c>
      <c r="C61" s="21" t="s">
        <v>43</v>
      </c>
      <c r="D61" s="37">
        <v>10376</v>
      </c>
      <c r="E61" s="37">
        <v>9161962530</v>
      </c>
      <c r="F61" s="64">
        <v>1538787845</v>
      </c>
      <c r="G61" s="152">
        <v>8314</v>
      </c>
      <c r="H61" s="70">
        <f t="shared" si="3"/>
        <v>0.80127216653816502</v>
      </c>
      <c r="I61" s="37">
        <f t="shared" si="4"/>
        <v>185083.93613182585</v>
      </c>
      <c r="K61" s="56" t="str">
        <f t="shared" si="16"/>
        <v>淀川区</v>
      </c>
      <c r="L61" s="57">
        <f t="shared" si="17"/>
        <v>0.77363078466941992</v>
      </c>
      <c r="M61" s="57">
        <f t="shared" si="15"/>
        <v>0.77902621722846443</v>
      </c>
      <c r="N61" s="58">
        <f t="shared" si="5"/>
        <v>-0.50000000000000044</v>
      </c>
      <c r="O61" s="56" t="str">
        <f t="shared" si="18"/>
        <v>松原市</v>
      </c>
      <c r="P61" s="52">
        <f t="shared" si="19"/>
        <v>185653.43451327435</v>
      </c>
      <c r="Q61" s="62">
        <f t="shared" si="6"/>
        <v>170146.42632644364</v>
      </c>
      <c r="R61" s="52">
        <f t="shared" si="7"/>
        <v>15507</v>
      </c>
      <c r="S61" s="98"/>
      <c r="T61" s="57">
        <f t="shared" si="2"/>
        <v>0.82852967746445705</v>
      </c>
      <c r="U61" s="57">
        <f t="shared" si="8"/>
        <v>0.82717775599942001</v>
      </c>
      <c r="V61" s="58">
        <f t="shared" si="9"/>
        <v>0.20000000000000018</v>
      </c>
      <c r="W61" s="52">
        <f t="shared" si="10"/>
        <v>196046.35555082245</v>
      </c>
      <c r="X61" s="52">
        <f t="shared" si="11"/>
        <v>188091.76913161931</v>
      </c>
      <c r="Y61" s="52">
        <f t="shared" si="12"/>
        <v>7954</v>
      </c>
      <c r="Z61" s="52">
        <v>0</v>
      </c>
    </row>
    <row r="62" spans="2:26" ht="13.5" customHeight="1">
      <c r="B62" s="87">
        <v>58</v>
      </c>
      <c r="C62" s="21" t="s">
        <v>25</v>
      </c>
      <c r="D62" s="37">
        <v>12086</v>
      </c>
      <c r="E62" s="37">
        <v>9547280270</v>
      </c>
      <c r="F62" s="64">
        <v>1750949270</v>
      </c>
      <c r="G62" s="152">
        <v>9608</v>
      </c>
      <c r="H62" s="70">
        <f t="shared" si="3"/>
        <v>0.79496938606652323</v>
      </c>
      <c r="I62" s="37">
        <f t="shared" si="4"/>
        <v>182238.68338884262</v>
      </c>
      <c r="K62" s="56" t="str">
        <f t="shared" si="16"/>
        <v>生野区</v>
      </c>
      <c r="L62" s="57">
        <f t="shared" si="17"/>
        <v>0.77354220289340547</v>
      </c>
      <c r="M62" s="57">
        <f t="shared" si="15"/>
        <v>0.77454941662505106</v>
      </c>
      <c r="N62" s="58">
        <f t="shared" si="5"/>
        <v>-0.10000000000000009</v>
      </c>
      <c r="O62" s="56" t="str">
        <f t="shared" si="18"/>
        <v>大阪狭山市</v>
      </c>
      <c r="P62" s="52">
        <f t="shared" si="19"/>
        <v>185148.10568463794</v>
      </c>
      <c r="Q62" s="62">
        <f t="shared" si="6"/>
        <v>180195.44108618653</v>
      </c>
      <c r="R62" s="52">
        <f t="shared" si="7"/>
        <v>4953</v>
      </c>
      <c r="S62" s="98"/>
      <c r="T62" s="57">
        <f t="shared" si="2"/>
        <v>0.82852967746445705</v>
      </c>
      <c r="U62" s="57">
        <f t="shared" si="8"/>
        <v>0.82717775599942001</v>
      </c>
      <c r="V62" s="58">
        <f t="shared" si="9"/>
        <v>0.20000000000000018</v>
      </c>
      <c r="W62" s="52">
        <f t="shared" si="10"/>
        <v>196046.35555082245</v>
      </c>
      <c r="X62" s="52">
        <f t="shared" si="11"/>
        <v>188091.76913161931</v>
      </c>
      <c r="Y62" s="52">
        <f t="shared" si="12"/>
        <v>7954</v>
      </c>
      <c r="Z62" s="52">
        <v>0</v>
      </c>
    </row>
    <row r="63" spans="2:26" ht="13.5" customHeight="1">
      <c r="B63" s="87">
        <v>59</v>
      </c>
      <c r="C63" s="21" t="s">
        <v>20</v>
      </c>
      <c r="D63" s="37">
        <v>85998</v>
      </c>
      <c r="E63" s="37">
        <v>72769109570</v>
      </c>
      <c r="F63" s="64">
        <v>13573001085</v>
      </c>
      <c r="G63" s="152">
        <v>70267</v>
      </c>
      <c r="H63" s="70">
        <f t="shared" si="3"/>
        <v>0.81707714132886811</v>
      </c>
      <c r="I63" s="37">
        <f t="shared" si="4"/>
        <v>193163.23572943202</v>
      </c>
      <c r="K63" s="56" t="str">
        <f t="shared" si="16"/>
        <v>福島区</v>
      </c>
      <c r="L63" s="57">
        <f t="shared" si="17"/>
        <v>0.77278613407709928</v>
      </c>
      <c r="M63" s="57">
        <f t="shared" si="15"/>
        <v>0.77325521636344952</v>
      </c>
      <c r="N63" s="58">
        <f t="shared" si="5"/>
        <v>0</v>
      </c>
      <c r="O63" s="56" t="str">
        <f t="shared" si="18"/>
        <v>箕面市</v>
      </c>
      <c r="P63" s="52">
        <f t="shared" si="19"/>
        <v>185127.23335972553</v>
      </c>
      <c r="Q63" s="62">
        <f t="shared" si="6"/>
        <v>173353.41712524762</v>
      </c>
      <c r="R63" s="52">
        <f t="shared" si="7"/>
        <v>11774</v>
      </c>
      <c r="S63" s="98"/>
      <c r="T63" s="57">
        <f t="shared" si="2"/>
        <v>0.82852967746445705</v>
      </c>
      <c r="U63" s="57">
        <f t="shared" si="8"/>
        <v>0.82717775599942001</v>
      </c>
      <c r="V63" s="58">
        <f t="shared" si="9"/>
        <v>0.20000000000000018</v>
      </c>
      <c r="W63" s="52">
        <f t="shared" si="10"/>
        <v>196046.35555082245</v>
      </c>
      <c r="X63" s="52">
        <f t="shared" si="11"/>
        <v>188091.76913161931</v>
      </c>
      <c r="Y63" s="52">
        <f t="shared" si="12"/>
        <v>7954</v>
      </c>
      <c r="Z63" s="52">
        <v>0</v>
      </c>
    </row>
    <row r="64" spans="2:26" ht="13.5" customHeight="1">
      <c r="B64" s="87">
        <v>60</v>
      </c>
      <c r="C64" s="21" t="s">
        <v>44</v>
      </c>
      <c r="D64" s="37">
        <v>11563</v>
      </c>
      <c r="E64" s="37">
        <v>10046794590</v>
      </c>
      <c r="F64" s="37">
        <v>1888033474</v>
      </c>
      <c r="G64" s="152">
        <v>9302</v>
      </c>
      <c r="H64" s="70">
        <f t="shared" si="3"/>
        <v>0.80446250972930899</v>
      </c>
      <c r="I64" s="37">
        <f t="shared" si="4"/>
        <v>202970.70242958504</v>
      </c>
      <c r="K64" s="56" t="str">
        <f t="shared" si="16"/>
        <v>城東区</v>
      </c>
      <c r="L64" s="57">
        <f t="shared" si="17"/>
        <v>0.7725702320711918</v>
      </c>
      <c r="M64" s="57">
        <f t="shared" si="15"/>
        <v>0.77293520152721251</v>
      </c>
      <c r="N64" s="58">
        <f t="shared" si="5"/>
        <v>0</v>
      </c>
      <c r="O64" s="56" t="str">
        <f t="shared" si="18"/>
        <v>高石市</v>
      </c>
      <c r="P64" s="52">
        <f t="shared" si="19"/>
        <v>185083.93613182585</v>
      </c>
      <c r="Q64" s="62">
        <f t="shared" si="6"/>
        <v>172453.94283942963</v>
      </c>
      <c r="R64" s="52">
        <f t="shared" si="7"/>
        <v>12630</v>
      </c>
      <c r="S64" s="98"/>
      <c r="T64" s="57">
        <f t="shared" si="2"/>
        <v>0.82852967746445705</v>
      </c>
      <c r="U64" s="57">
        <f t="shared" si="8"/>
        <v>0.82717775599942001</v>
      </c>
      <c r="V64" s="58">
        <f t="shared" si="9"/>
        <v>0.20000000000000018</v>
      </c>
      <c r="W64" s="52">
        <f t="shared" si="10"/>
        <v>196046.35555082245</v>
      </c>
      <c r="X64" s="52">
        <f t="shared" si="11"/>
        <v>188091.76913161931</v>
      </c>
      <c r="Y64" s="52">
        <f t="shared" si="12"/>
        <v>7954</v>
      </c>
      <c r="Z64" s="52">
        <v>0</v>
      </c>
    </row>
    <row r="65" spans="2:26" ht="13.5" customHeight="1">
      <c r="B65" s="87">
        <v>61</v>
      </c>
      <c r="C65" s="21" t="s">
        <v>16</v>
      </c>
      <c r="D65" s="37">
        <v>10060</v>
      </c>
      <c r="E65" s="37">
        <v>8427297280</v>
      </c>
      <c r="F65" s="37">
        <v>1643940798</v>
      </c>
      <c r="G65" s="152">
        <v>8097</v>
      </c>
      <c r="H65" s="70">
        <f t="shared" si="3"/>
        <v>0.80487077534791251</v>
      </c>
      <c r="I65" s="37">
        <f t="shared" si="4"/>
        <v>203030.85068543904</v>
      </c>
      <c r="K65" s="56" t="str">
        <f t="shared" si="16"/>
        <v>旭区</v>
      </c>
      <c r="L65" s="57">
        <f t="shared" si="17"/>
        <v>0.76990035505669452</v>
      </c>
      <c r="M65" s="57">
        <f t="shared" si="15"/>
        <v>0.77291985406614094</v>
      </c>
      <c r="N65" s="58">
        <f t="shared" si="5"/>
        <v>-0.30000000000000027</v>
      </c>
      <c r="O65" s="56" t="str">
        <f t="shared" si="18"/>
        <v>熊取町</v>
      </c>
      <c r="P65" s="52">
        <f t="shared" si="19"/>
        <v>184015.49348314607</v>
      </c>
      <c r="Q65" s="62">
        <f t="shared" si="6"/>
        <v>186700.06663508606</v>
      </c>
      <c r="R65" s="52">
        <f t="shared" si="7"/>
        <v>-2685</v>
      </c>
      <c r="S65" s="98"/>
      <c r="T65" s="57">
        <f t="shared" si="2"/>
        <v>0.82852967746445705</v>
      </c>
      <c r="U65" s="57">
        <f t="shared" si="8"/>
        <v>0.82717775599942001</v>
      </c>
      <c r="V65" s="58">
        <f t="shared" si="9"/>
        <v>0.20000000000000018</v>
      </c>
      <c r="W65" s="52">
        <f t="shared" si="10"/>
        <v>196046.35555082245</v>
      </c>
      <c r="X65" s="52">
        <f t="shared" si="11"/>
        <v>188091.76913161931</v>
      </c>
      <c r="Y65" s="52">
        <f t="shared" si="12"/>
        <v>7954</v>
      </c>
      <c r="Z65" s="52">
        <v>0</v>
      </c>
    </row>
    <row r="66" spans="2:26" ht="13.5" customHeight="1">
      <c r="B66" s="87">
        <v>62</v>
      </c>
      <c r="C66" s="21" t="s">
        <v>17</v>
      </c>
      <c r="D66" s="37">
        <v>14913</v>
      </c>
      <c r="E66" s="37">
        <v>11765541560</v>
      </c>
      <c r="F66" s="64">
        <v>2174646412</v>
      </c>
      <c r="G66" s="152">
        <v>12058</v>
      </c>
      <c r="H66" s="70">
        <f t="shared" si="3"/>
        <v>0.80855629316703548</v>
      </c>
      <c r="I66" s="37">
        <f t="shared" si="4"/>
        <v>180348.84823353789</v>
      </c>
      <c r="K66" s="56" t="str">
        <f t="shared" si="16"/>
        <v>東住吉区</v>
      </c>
      <c r="L66" s="57">
        <f t="shared" si="17"/>
        <v>0.76912395859631411</v>
      </c>
      <c r="M66" s="57">
        <f t="shared" si="15"/>
        <v>0.77497090140966507</v>
      </c>
      <c r="N66" s="58">
        <f t="shared" si="5"/>
        <v>-0.60000000000000053</v>
      </c>
      <c r="O66" s="56" t="str">
        <f t="shared" si="18"/>
        <v>豊能町</v>
      </c>
      <c r="P66" s="52">
        <f t="shared" si="19"/>
        <v>183759.72472262927</v>
      </c>
      <c r="Q66" s="62">
        <f t="shared" si="6"/>
        <v>169129.42040634071</v>
      </c>
      <c r="R66" s="52">
        <f t="shared" si="7"/>
        <v>14631</v>
      </c>
      <c r="S66" s="98"/>
      <c r="T66" s="57">
        <f t="shared" si="2"/>
        <v>0.82852967746445705</v>
      </c>
      <c r="U66" s="57">
        <f t="shared" si="8"/>
        <v>0.82717775599942001</v>
      </c>
      <c r="V66" s="58">
        <f t="shared" si="9"/>
        <v>0.20000000000000018</v>
      </c>
      <c r="W66" s="52">
        <f t="shared" si="10"/>
        <v>196046.35555082245</v>
      </c>
      <c r="X66" s="52">
        <f t="shared" si="11"/>
        <v>188091.76913161931</v>
      </c>
      <c r="Y66" s="52">
        <f t="shared" si="12"/>
        <v>7954</v>
      </c>
      <c r="Z66" s="52">
        <v>0</v>
      </c>
    </row>
    <row r="67" spans="2:26" ht="13.5" customHeight="1">
      <c r="B67" s="87">
        <v>63</v>
      </c>
      <c r="C67" s="21" t="s">
        <v>26</v>
      </c>
      <c r="D67" s="37">
        <v>10994</v>
      </c>
      <c r="E67" s="37">
        <v>9204154760</v>
      </c>
      <c r="F67" s="64">
        <v>1641523105</v>
      </c>
      <c r="G67" s="152">
        <v>8866</v>
      </c>
      <c r="H67" s="70">
        <f t="shared" si="3"/>
        <v>0.80643987629616154</v>
      </c>
      <c r="I67" s="37">
        <f t="shared" si="4"/>
        <v>185148.10568463794</v>
      </c>
      <c r="K67" s="56" t="str">
        <f t="shared" si="16"/>
        <v>堺市南区</v>
      </c>
      <c r="L67" s="57">
        <f t="shared" si="17"/>
        <v>0.76748628081132708</v>
      </c>
      <c r="M67" s="57">
        <f t="shared" si="15"/>
        <v>0.76516063620809838</v>
      </c>
      <c r="N67" s="58">
        <f t="shared" si="5"/>
        <v>0.20000000000000018</v>
      </c>
      <c r="O67" s="56" t="str">
        <f t="shared" si="18"/>
        <v>茨木市</v>
      </c>
      <c r="P67" s="52">
        <f t="shared" si="19"/>
        <v>182984.76598861313</v>
      </c>
      <c r="Q67" s="62">
        <f t="shared" si="6"/>
        <v>174516.86958900953</v>
      </c>
      <c r="R67" s="52">
        <f t="shared" si="7"/>
        <v>8468</v>
      </c>
      <c r="S67" s="98"/>
      <c r="T67" s="57">
        <f t="shared" si="2"/>
        <v>0.82852967746445705</v>
      </c>
      <c r="U67" s="57">
        <f t="shared" si="8"/>
        <v>0.82717775599942001</v>
      </c>
      <c r="V67" s="58">
        <f t="shared" si="9"/>
        <v>0.20000000000000018</v>
      </c>
      <c r="W67" s="52">
        <f t="shared" si="10"/>
        <v>196046.35555082245</v>
      </c>
      <c r="X67" s="52">
        <f t="shared" si="11"/>
        <v>188091.76913161931</v>
      </c>
      <c r="Y67" s="52">
        <f t="shared" si="12"/>
        <v>7954</v>
      </c>
      <c r="Z67" s="52">
        <v>0</v>
      </c>
    </row>
    <row r="68" spans="2:26" ht="13.5" customHeight="1">
      <c r="B68" s="87">
        <v>64</v>
      </c>
      <c r="C68" s="21" t="s">
        <v>45</v>
      </c>
      <c r="D68" s="37">
        <v>11433</v>
      </c>
      <c r="E68" s="37">
        <v>9958078570</v>
      </c>
      <c r="F68" s="64">
        <v>1849465021</v>
      </c>
      <c r="G68" s="152">
        <v>9183</v>
      </c>
      <c r="H68" s="70">
        <f t="shared" si="3"/>
        <v>0.8032012595119391</v>
      </c>
      <c r="I68" s="37">
        <f t="shared" si="4"/>
        <v>201400.96057933138</v>
      </c>
      <c r="K68" s="56" t="str">
        <f t="shared" si="16"/>
        <v>住吉区</v>
      </c>
      <c r="L68" s="57">
        <f t="shared" si="17"/>
        <v>0.76555041906265264</v>
      </c>
      <c r="M68" s="57">
        <f t="shared" si="15"/>
        <v>0.76903807615230457</v>
      </c>
      <c r="N68" s="58">
        <f t="shared" si="5"/>
        <v>-0.30000000000000027</v>
      </c>
      <c r="O68" s="56" t="str">
        <f t="shared" si="18"/>
        <v>藤井寺市</v>
      </c>
      <c r="P68" s="52">
        <f t="shared" si="19"/>
        <v>182238.68338884262</v>
      </c>
      <c r="Q68" s="62">
        <f t="shared" si="6"/>
        <v>179048.15943436959</v>
      </c>
      <c r="R68" s="52">
        <f t="shared" si="7"/>
        <v>3191</v>
      </c>
      <c r="S68" s="98"/>
      <c r="T68" s="57">
        <f t="shared" si="2"/>
        <v>0.82852967746445705</v>
      </c>
      <c r="U68" s="57">
        <f t="shared" si="8"/>
        <v>0.82717775599942001</v>
      </c>
      <c r="V68" s="58">
        <f t="shared" si="9"/>
        <v>0.20000000000000018</v>
      </c>
      <c r="W68" s="52">
        <f t="shared" si="10"/>
        <v>196046.35555082245</v>
      </c>
      <c r="X68" s="52">
        <f t="shared" si="11"/>
        <v>188091.76913161931</v>
      </c>
      <c r="Y68" s="52">
        <f t="shared" si="12"/>
        <v>7954</v>
      </c>
      <c r="Z68" s="52">
        <v>0</v>
      </c>
    </row>
    <row r="69" spans="2:26" ht="13.5" customHeight="1">
      <c r="B69" s="87">
        <v>65</v>
      </c>
      <c r="C69" s="21" t="s">
        <v>10</v>
      </c>
      <c r="D69" s="37">
        <v>5802</v>
      </c>
      <c r="E69" s="37">
        <v>4825723860</v>
      </c>
      <c r="F69" s="64">
        <v>837198967</v>
      </c>
      <c r="G69" s="152">
        <v>4608</v>
      </c>
      <c r="H69" s="70">
        <f t="shared" si="3"/>
        <v>0.79420889348500512</v>
      </c>
      <c r="I69" s="37">
        <f t="shared" si="4"/>
        <v>181683.80360243056</v>
      </c>
      <c r="K69" s="56" t="str">
        <f t="shared" ref="K69:K78" si="20">INDEX($C$5:$C$78,MATCH(L69,H$5:H$78,0))</f>
        <v>堺市堺区</v>
      </c>
      <c r="L69" s="57">
        <f t="shared" ref="L69" si="21">LARGE(H$5:H$78,ROW(A65))</f>
        <v>0.76276803118908387</v>
      </c>
      <c r="M69" s="57">
        <f t="shared" si="15"/>
        <v>0.76323333467921028</v>
      </c>
      <c r="N69" s="58">
        <f t="shared" si="5"/>
        <v>0</v>
      </c>
      <c r="O69" s="56" t="str">
        <f t="shared" ref="O69:O78" si="22">INDEX($C$5:$C$78,MATCH(P69,I$5:I$78,0))</f>
        <v>島本町</v>
      </c>
      <c r="P69" s="52">
        <f t="shared" ref="P69" si="23">LARGE(I$5:I$78,ROW(A65))</f>
        <v>181683.80360243056</v>
      </c>
      <c r="Q69" s="62">
        <f t="shared" si="6"/>
        <v>187160.2676056338</v>
      </c>
      <c r="R69" s="52">
        <f t="shared" si="7"/>
        <v>-5476</v>
      </c>
      <c r="S69" s="98"/>
      <c r="T69" s="57">
        <f t="shared" ref="T69:T78" si="24">$H$79</f>
        <v>0.82852967746445705</v>
      </c>
      <c r="U69" s="57">
        <f t="shared" si="8"/>
        <v>0.82717775599942001</v>
      </c>
      <c r="V69" s="58">
        <f t="shared" si="9"/>
        <v>0.20000000000000018</v>
      </c>
      <c r="W69" s="52">
        <f t="shared" si="10"/>
        <v>196046.35555082245</v>
      </c>
      <c r="X69" s="52">
        <f t="shared" si="11"/>
        <v>188091.76913161931</v>
      </c>
      <c r="Y69" s="52">
        <f t="shared" si="12"/>
        <v>7954</v>
      </c>
      <c r="Z69" s="52">
        <v>0</v>
      </c>
    </row>
    <row r="70" spans="2:26" ht="13.5" customHeight="1">
      <c r="B70" s="87">
        <v>66</v>
      </c>
      <c r="C70" s="21" t="s">
        <v>5</v>
      </c>
      <c r="D70" s="37">
        <v>5981</v>
      </c>
      <c r="E70" s="37">
        <v>4708274360</v>
      </c>
      <c r="F70" s="64">
        <v>877820205</v>
      </c>
      <c r="G70" s="152">
        <v>4777</v>
      </c>
      <c r="H70" s="70">
        <f t="shared" ref="H70:H78" si="25">IFERROR(G70/D70,"-")</f>
        <v>0.79869587025581001</v>
      </c>
      <c r="I70" s="37">
        <f t="shared" ref="I70:I78" si="26">IFERROR(F70/G70,"-")</f>
        <v>183759.72472262927</v>
      </c>
      <c r="K70" s="56" t="str">
        <f t="shared" si="20"/>
        <v>東成区</v>
      </c>
      <c r="L70" s="57">
        <f t="shared" ref="L70:L78" si="27">LARGE(H$5:H$78,ROW(A66))</f>
        <v>0.76182953434138267</v>
      </c>
      <c r="M70" s="57">
        <f t="shared" ref="M70:M78" si="28">VLOOKUP(K70,$L$86:$R$159,6,FALSE)</f>
        <v>0.76117792167745912</v>
      </c>
      <c r="N70" s="58">
        <f t="shared" ref="N70:N78" si="29">(ROUND(L70,3)-ROUND(M70,3))*100</f>
        <v>0.10000000000000009</v>
      </c>
      <c r="O70" s="56" t="str">
        <f t="shared" si="22"/>
        <v>交野市</v>
      </c>
      <c r="P70" s="52">
        <f t="shared" ref="P70:P78" si="30">LARGE(I$5:I$78,ROW(A66))</f>
        <v>180348.84823353789</v>
      </c>
      <c r="Q70" s="62">
        <f t="shared" ref="Q70:Q78" si="31">VLOOKUP(O70,$L$86:$R$159,7,FALSE)</f>
        <v>165064.0832547372</v>
      </c>
      <c r="R70" s="52">
        <f t="shared" ref="R70:R78" si="32">ROUND(P70,0)-ROUND(Q70,0)</f>
        <v>15285</v>
      </c>
      <c r="S70" s="98"/>
      <c r="T70" s="57">
        <f t="shared" si="24"/>
        <v>0.82852967746445705</v>
      </c>
      <c r="U70" s="57">
        <f t="shared" ref="U70:U78" si="33">$Q$160</f>
        <v>0.82717775599942001</v>
      </c>
      <c r="V70" s="58">
        <f t="shared" ref="V70:V78" si="34">(ROUND(T70,3)-ROUND(U70,3))*100</f>
        <v>0.20000000000000018</v>
      </c>
      <c r="W70" s="52">
        <f t="shared" ref="W70:W78" si="35">$I$79</f>
        <v>196046.35555082245</v>
      </c>
      <c r="X70" s="52">
        <f t="shared" ref="X70:X78" si="36">$R$160</f>
        <v>188091.76913161931</v>
      </c>
      <c r="Y70" s="52">
        <f t="shared" ref="Y70:Y78" si="37">ROUND(W70,0)-ROUND(X70,0)</f>
        <v>7954</v>
      </c>
      <c r="Z70" s="52">
        <v>0</v>
      </c>
    </row>
    <row r="71" spans="2:26" ht="13.5" customHeight="1">
      <c r="B71" s="87">
        <v>67</v>
      </c>
      <c r="C71" s="21" t="s">
        <v>6</v>
      </c>
      <c r="D71" s="37">
        <v>2538</v>
      </c>
      <c r="E71" s="37">
        <v>2155402630</v>
      </c>
      <c r="F71" s="64">
        <v>495447518</v>
      </c>
      <c r="G71" s="152">
        <v>2015</v>
      </c>
      <c r="H71" s="70">
        <f t="shared" si="25"/>
        <v>0.79393223010244285</v>
      </c>
      <c r="I71" s="37">
        <f t="shared" si="26"/>
        <v>245879.66153846154</v>
      </c>
      <c r="K71" s="56" t="str">
        <f t="shared" si="20"/>
        <v>阿倍野区</v>
      </c>
      <c r="L71" s="57">
        <f t="shared" si="27"/>
        <v>0.74949719487668043</v>
      </c>
      <c r="M71" s="57">
        <f t="shared" si="28"/>
        <v>0.74697151587907895</v>
      </c>
      <c r="N71" s="58">
        <f t="shared" si="29"/>
        <v>0.20000000000000018</v>
      </c>
      <c r="O71" s="56" t="str">
        <f t="shared" si="22"/>
        <v>羽曳野市</v>
      </c>
      <c r="P71" s="52">
        <f t="shared" si="30"/>
        <v>179459.55500399406</v>
      </c>
      <c r="Q71" s="62">
        <f t="shared" si="31"/>
        <v>171814.47570407981</v>
      </c>
      <c r="R71" s="52">
        <f t="shared" si="32"/>
        <v>7646</v>
      </c>
      <c r="S71" s="98"/>
      <c r="T71" s="57">
        <f t="shared" si="24"/>
        <v>0.82852967746445705</v>
      </c>
      <c r="U71" s="57">
        <f t="shared" si="33"/>
        <v>0.82717775599942001</v>
      </c>
      <c r="V71" s="58">
        <f t="shared" si="34"/>
        <v>0.20000000000000018</v>
      </c>
      <c r="W71" s="52">
        <f t="shared" si="35"/>
        <v>196046.35555082245</v>
      </c>
      <c r="X71" s="52">
        <f t="shared" si="36"/>
        <v>188091.76913161931</v>
      </c>
      <c r="Y71" s="52">
        <f t="shared" si="37"/>
        <v>7954</v>
      </c>
      <c r="Z71" s="52">
        <v>0</v>
      </c>
    </row>
    <row r="72" spans="2:26" ht="13.5" customHeight="1">
      <c r="B72" s="87">
        <v>68</v>
      </c>
      <c r="C72" s="21" t="s">
        <v>46</v>
      </c>
      <c r="D72" s="37">
        <v>3267</v>
      </c>
      <c r="E72" s="37">
        <v>2885914370</v>
      </c>
      <c r="F72" s="64">
        <v>553645981</v>
      </c>
      <c r="G72" s="152">
        <v>2604</v>
      </c>
      <c r="H72" s="70">
        <f t="shared" si="25"/>
        <v>0.79706152433425159</v>
      </c>
      <c r="I72" s="37">
        <f t="shared" si="26"/>
        <v>212613.66397849462</v>
      </c>
      <c r="K72" s="56" t="str">
        <f t="shared" si="20"/>
        <v>北区</v>
      </c>
      <c r="L72" s="57">
        <f t="shared" si="27"/>
        <v>0.74818221365980986</v>
      </c>
      <c r="M72" s="57">
        <f t="shared" si="28"/>
        <v>0.75369075369075367</v>
      </c>
      <c r="N72" s="58">
        <f t="shared" si="29"/>
        <v>-0.60000000000000053</v>
      </c>
      <c r="O72" s="56" t="str">
        <f t="shared" si="22"/>
        <v>河内長野市</v>
      </c>
      <c r="P72" s="52">
        <f t="shared" si="30"/>
        <v>178031.32913518051</v>
      </c>
      <c r="Q72" s="62">
        <f t="shared" si="31"/>
        <v>173298.67344945465</v>
      </c>
      <c r="R72" s="52">
        <f t="shared" si="32"/>
        <v>4732</v>
      </c>
      <c r="S72" s="98"/>
      <c r="T72" s="57">
        <f t="shared" si="24"/>
        <v>0.82852967746445705</v>
      </c>
      <c r="U72" s="57">
        <f t="shared" si="33"/>
        <v>0.82717775599942001</v>
      </c>
      <c r="V72" s="58">
        <f t="shared" si="34"/>
        <v>0.20000000000000018</v>
      </c>
      <c r="W72" s="52">
        <f t="shared" si="35"/>
        <v>196046.35555082245</v>
      </c>
      <c r="X72" s="52">
        <f t="shared" si="36"/>
        <v>188091.76913161931</v>
      </c>
      <c r="Y72" s="52">
        <f t="shared" si="37"/>
        <v>7954</v>
      </c>
      <c r="Z72" s="52">
        <v>0</v>
      </c>
    </row>
    <row r="73" spans="2:26" ht="13.5" customHeight="1">
      <c r="B73" s="87">
        <v>69</v>
      </c>
      <c r="C73" s="21" t="s">
        <v>47</v>
      </c>
      <c r="D73" s="37">
        <v>8285</v>
      </c>
      <c r="E73" s="37">
        <v>6911900990</v>
      </c>
      <c r="F73" s="64">
        <v>1228303419</v>
      </c>
      <c r="G73" s="152">
        <v>6675</v>
      </c>
      <c r="H73" s="70">
        <f t="shared" si="25"/>
        <v>0.80567290283645143</v>
      </c>
      <c r="I73" s="37">
        <f t="shared" si="26"/>
        <v>184015.49348314607</v>
      </c>
      <c r="K73" s="56" t="str">
        <f t="shared" si="20"/>
        <v>都島区</v>
      </c>
      <c r="L73" s="57">
        <f t="shared" si="27"/>
        <v>0.74566187407040163</v>
      </c>
      <c r="M73" s="57">
        <f t="shared" si="28"/>
        <v>0.74599690082644632</v>
      </c>
      <c r="N73" s="58">
        <f t="shared" si="29"/>
        <v>0</v>
      </c>
      <c r="O73" s="56" t="str">
        <f t="shared" si="22"/>
        <v>柏原市</v>
      </c>
      <c r="P73" s="52">
        <f t="shared" si="30"/>
        <v>175207.59886479948</v>
      </c>
      <c r="Q73" s="62">
        <f t="shared" si="31"/>
        <v>168893.46671182505</v>
      </c>
      <c r="R73" s="52">
        <f t="shared" si="32"/>
        <v>6315</v>
      </c>
      <c r="S73" s="98"/>
      <c r="T73" s="57">
        <f t="shared" si="24"/>
        <v>0.82852967746445705</v>
      </c>
      <c r="U73" s="57">
        <f t="shared" si="33"/>
        <v>0.82717775599942001</v>
      </c>
      <c r="V73" s="58">
        <f t="shared" si="34"/>
        <v>0.20000000000000018</v>
      </c>
      <c r="W73" s="52">
        <f t="shared" si="35"/>
        <v>196046.35555082245</v>
      </c>
      <c r="X73" s="52">
        <f t="shared" si="36"/>
        <v>188091.76913161931</v>
      </c>
      <c r="Y73" s="52">
        <f t="shared" si="37"/>
        <v>7954</v>
      </c>
      <c r="Z73" s="52">
        <v>0</v>
      </c>
    </row>
    <row r="74" spans="2:26" ht="13.5" customHeight="1">
      <c r="B74" s="87">
        <v>70</v>
      </c>
      <c r="C74" s="21" t="s">
        <v>48</v>
      </c>
      <c r="D74" s="37">
        <v>1345</v>
      </c>
      <c r="E74" s="37">
        <v>1127834890</v>
      </c>
      <c r="F74" s="64">
        <v>189567992</v>
      </c>
      <c r="G74" s="152">
        <v>1130</v>
      </c>
      <c r="H74" s="70">
        <f t="shared" si="25"/>
        <v>0.8401486988847584</v>
      </c>
      <c r="I74" s="37">
        <f t="shared" si="26"/>
        <v>167759.2849557522</v>
      </c>
      <c r="K74" s="56" t="str">
        <f t="shared" si="20"/>
        <v>西区</v>
      </c>
      <c r="L74" s="57">
        <f t="shared" si="27"/>
        <v>0.73910971308740825</v>
      </c>
      <c r="M74" s="57">
        <f t="shared" si="28"/>
        <v>0.7399377697480678</v>
      </c>
      <c r="N74" s="58">
        <f t="shared" si="29"/>
        <v>-0.10000000000000009</v>
      </c>
      <c r="O74" s="56" t="str">
        <f t="shared" si="22"/>
        <v>富田林市</v>
      </c>
      <c r="P74" s="52">
        <f t="shared" si="30"/>
        <v>174283.10428283989</v>
      </c>
      <c r="Q74" s="62">
        <f t="shared" si="31"/>
        <v>177179.56335585722</v>
      </c>
      <c r="R74" s="52">
        <f t="shared" si="32"/>
        <v>-2897</v>
      </c>
      <c r="S74" s="98"/>
      <c r="T74" s="57">
        <f t="shared" si="24"/>
        <v>0.82852967746445705</v>
      </c>
      <c r="U74" s="57">
        <f t="shared" si="33"/>
        <v>0.82717775599942001</v>
      </c>
      <c r="V74" s="58">
        <f t="shared" si="34"/>
        <v>0.20000000000000018</v>
      </c>
      <c r="W74" s="52">
        <f t="shared" si="35"/>
        <v>196046.35555082245</v>
      </c>
      <c r="X74" s="52">
        <f t="shared" si="36"/>
        <v>188091.76913161931</v>
      </c>
      <c r="Y74" s="52">
        <f t="shared" si="37"/>
        <v>7954</v>
      </c>
      <c r="Z74" s="52">
        <v>0</v>
      </c>
    </row>
    <row r="75" spans="2:26" ht="13.5" customHeight="1">
      <c r="B75" s="87">
        <v>71</v>
      </c>
      <c r="C75" s="21" t="s">
        <v>49</v>
      </c>
      <c r="D75" s="37">
        <v>3966</v>
      </c>
      <c r="E75" s="37">
        <v>3647402220</v>
      </c>
      <c r="F75" s="64">
        <v>661930365</v>
      </c>
      <c r="G75" s="152">
        <v>3212</v>
      </c>
      <c r="H75" s="70">
        <f t="shared" si="25"/>
        <v>0.8098840141200202</v>
      </c>
      <c r="I75" s="37">
        <f t="shared" si="26"/>
        <v>206080.43742216687</v>
      </c>
      <c r="K75" s="56" t="str">
        <f t="shared" si="20"/>
        <v>西成区</v>
      </c>
      <c r="L75" s="57">
        <f t="shared" si="27"/>
        <v>0.73392366412213739</v>
      </c>
      <c r="M75" s="57">
        <f t="shared" si="28"/>
        <v>0.74435996510033653</v>
      </c>
      <c r="N75" s="58">
        <f t="shared" si="29"/>
        <v>-1.0000000000000009</v>
      </c>
      <c r="O75" s="56" t="str">
        <f t="shared" si="22"/>
        <v>河南町</v>
      </c>
      <c r="P75" s="52">
        <f t="shared" si="30"/>
        <v>173565.85226429102</v>
      </c>
      <c r="Q75" s="62">
        <f t="shared" si="31"/>
        <v>170398.95163747144</v>
      </c>
      <c r="R75" s="52">
        <f t="shared" si="32"/>
        <v>3167</v>
      </c>
      <c r="S75" s="98"/>
      <c r="T75" s="57">
        <f t="shared" si="24"/>
        <v>0.82852967746445705</v>
      </c>
      <c r="U75" s="57">
        <f t="shared" si="33"/>
        <v>0.82717775599942001</v>
      </c>
      <c r="V75" s="58">
        <f t="shared" si="34"/>
        <v>0.20000000000000018</v>
      </c>
      <c r="W75" s="52">
        <f t="shared" si="35"/>
        <v>196046.35555082245</v>
      </c>
      <c r="X75" s="52">
        <f t="shared" si="36"/>
        <v>188091.76913161931</v>
      </c>
      <c r="Y75" s="52">
        <f t="shared" si="37"/>
        <v>7954</v>
      </c>
      <c r="Z75" s="52">
        <v>0</v>
      </c>
    </row>
    <row r="76" spans="2:26" ht="13.5" customHeight="1">
      <c r="B76" s="87">
        <v>72</v>
      </c>
      <c r="C76" s="21" t="s">
        <v>27</v>
      </c>
      <c r="D76" s="37">
        <v>2559</v>
      </c>
      <c r="E76" s="37">
        <v>2011885760</v>
      </c>
      <c r="F76" s="64">
        <v>328874854</v>
      </c>
      <c r="G76" s="152">
        <v>2112</v>
      </c>
      <c r="H76" s="70">
        <f t="shared" si="25"/>
        <v>0.82532239155920284</v>
      </c>
      <c r="I76" s="37">
        <f t="shared" si="26"/>
        <v>155717.26041666666</v>
      </c>
      <c r="K76" s="56" t="str">
        <f t="shared" si="20"/>
        <v>天王寺区</v>
      </c>
      <c r="L76" s="57">
        <f t="shared" si="27"/>
        <v>0.71327081557260585</v>
      </c>
      <c r="M76" s="57">
        <f t="shared" si="28"/>
        <v>0.71636615811373094</v>
      </c>
      <c r="N76" s="58">
        <f t="shared" si="29"/>
        <v>-0.30000000000000027</v>
      </c>
      <c r="O76" s="56" t="str">
        <f t="shared" si="22"/>
        <v>田尻町</v>
      </c>
      <c r="P76" s="52">
        <f t="shared" si="30"/>
        <v>167759.2849557522</v>
      </c>
      <c r="Q76" s="62">
        <f t="shared" si="31"/>
        <v>169196.0932835821</v>
      </c>
      <c r="R76" s="52">
        <f t="shared" si="32"/>
        <v>-1437</v>
      </c>
      <c r="S76" s="98"/>
      <c r="T76" s="57">
        <f t="shared" si="24"/>
        <v>0.82852967746445705</v>
      </c>
      <c r="U76" s="57">
        <f t="shared" si="33"/>
        <v>0.82717775599942001</v>
      </c>
      <c r="V76" s="58">
        <f t="shared" si="34"/>
        <v>0.20000000000000018</v>
      </c>
      <c r="W76" s="52">
        <f t="shared" si="35"/>
        <v>196046.35555082245</v>
      </c>
      <c r="X76" s="52">
        <f t="shared" si="36"/>
        <v>188091.76913161931</v>
      </c>
      <c r="Y76" s="52">
        <f t="shared" si="37"/>
        <v>7954</v>
      </c>
      <c r="Z76" s="52">
        <v>0</v>
      </c>
    </row>
    <row r="77" spans="2:26" ht="13.5" customHeight="1">
      <c r="B77" s="87">
        <v>73</v>
      </c>
      <c r="C77" s="21" t="s">
        <v>28</v>
      </c>
      <c r="D77" s="37">
        <v>3428</v>
      </c>
      <c r="E77" s="37">
        <v>2702766690</v>
      </c>
      <c r="F77" s="64">
        <v>467586406</v>
      </c>
      <c r="G77" s="152">
        <v>2694</v>
      </c>
      <c r="H77" s="70">
        <f t="shared" si="25"/>
        <v>0.78588098016336061</v>
      </c>
      <c r="I77" s="37">
        <f t="shared" si="26"/>
        <v>173565.85226429102</v>
      </c>
      <c r="K77" s="56" t="str">
        <f t="shared" si="20"/>
        <v>中央区</v>
      </c>
      <c r="L77" s="57">
        <f t="shared" si="27"/>
        <v>0.70921538600126111</v>
      </c>
      <c r="M77" s="57">
        <f t="shared" si="28"/>
        <v>0.71532846715328469</v>
      </c>
      <c r="N77" s="58">
        <f t="shared" si="29"/>
        <v>-0.60000000000000053</v>
      </c>
      <c r="O77" s="56" t="str">
        <f t="shared" si="22"/>
        <v>千早赤阪村</v>
      </c>
      <c r="P77" s="52">
        <f t="shared" si="30"/>
        <v>165049.20972886763</v>
      </c>
      <c r="Q77" s="62">
        <f t="shared" si="31"/>
        <v>186842.55425709515</v>
      </c>
      <c r="R77" s="52">
        <f t="shared" si="32"/>
        <v>-21794</v>
      </c>
      <c r="S77" s="98"/>
      <c r="T77" s="57">
        <f t="shared" si="24"/>
        <v>0.82852967746445705</v>
      </c>
      <c r="U77" s="57">
        <f t="shared" si="33"/>
        <v>0.82717775599942001</v>
      </c>
      <c r="V77" s="58">
        <f t="shared" si="34"/>
        <v>0.20000000000000018</v>
      </c>
      <c r="W77" s="52">
        <f t="shared" si="35"/>
        <v>196046.35555082245</v>
      </c>
      <c r="X77" s="52">
        <f t="shared" si="36"/>
        <v>188091.76913161931</v>
      </c>
      <c r="Y77" s="52">
        <f t="shared" si="37"/>
        <v>7954</v>
      </c>
      <c r="Z77" s="52">
        <v>0</v>
      </c>
    </row>
    <row r="78" spans="2:26" ht="13.5" customHeight="1" thickBot="1">
      <c r="B78" s="87">
        <v>74</v>
      </c>
      <c r="C78" s="21" t="s">
        <v>29</v>
      </c>
      <c r="D78" s="37">
        <v>1606</v>
      </c>
      <c r="E78" s="37">
        <v>1263013530</v>
      </c>
      <c r="F78" s="64">
        <v>206971709</v>
      </c>
      <c r="G78" s="153">
        <v>1254</v>
      </c>
      <c r="H78" s="70">
        <f t="shared" si="25"/>
        <v>0.78082191780821919</v>
      </c>
      <c r="I78" s="37">
        <f t="shared" si="26"/>
        <v>165049.20972886763</v>
      </c>
      <c r="K78" s="56" t="str">
        <f t="shared" si="20"/>
        <v>浪速区</v>
      </c>
      <c r="L78" s="57">
        <f t="shared" si="27"/>
        <v>0.69085034513144372</v>
      </c>
      <c r="M78" s="57">
        <f t="shared" si="28"/>
        <v>0.69940339605323543</v>
      </c>
      <c r="N78" s="58">
        <f t="shared" si="29"/>
        <v>-0.80000000000000071</v>
      </c>
      <c r="O78" s="56" t="str">
        <f t="shared" si="22"/>
        <v>太子町</v>
      </c>
      <c r="P78" s="52">
        <f t="shared" si="30"/>
        <v>155717.26041666666</v>
      </c>
      <c r="Q78" s="62">
        <f t="shared" si="31"/>
        <v>137133.06185567009</v>
      </c>
      <c r="R78" s="52">
        <f t="shared" si="32"/>
        <v>18584</v>
      </c>
      <c r="S78" s="98"/>
      <c r="T78" s="57">
        <f t="shared" si="24"/>
        <v>0.82852967746445705</v>
      </c>
      <c r="U78" s="57">
        <f t="shared" si="33"/>
        <v>0.82717775599942001</v>
      </c>
      <c r="V78" s="58">
        <f t="shared" si="34"/>
        <v>0.20000000000000018</v>
      </c>
      <c r="W78" s="52">
        <f t="shared" si="35"/>
        <v>196046.35555082245</v>
      </c>
      <c r="X78" s="52">
        <f t="shared" si="36"/>
        <v>188091.76913161931</v>
      </c>
      <c r="Y78" s="52">
        <f t="shared" si="37"/>
        <v>7954</v>
      </c>
      <c r="Z78" s="52">
        <v>999</v>
      </c>
    </row>
    <row r="79" spans="2:26" ht="13.5" customHeight="1" thickTop="1">
      <c r="B79" s="212" t="s">
        <v>0</v>
      </c>
      <c r="C79" s="213"/>
      <c r="D79" s="131">
        <f>年齢階層別_生活習慣病の状況!C11</f>
        <v>1473357</v>
      </c>
      <c r="E79" s="131">
        <f>年齢階層別_生活習慣病の状況!D11</f>
        <v>1297762498760</v>
      </c>
      <c r="F79" s="131">
        <f>年齢階層別_生活習慣病の状況!E11</f>
        <v>239317707148</v>
      </c>
      <c r="G79" s="131">
        <f>年齢階層別_生活習慣病の状況!F11</f>
        <v>1220720</v>
      </c>
      <c r="H79" s="132">
        <f>年齢階層別_生活習慣病の状況!G11</f>
        <v>0.82852967746445705</v>
      </c>
      <c r="I79" s="131">
        <f>年齢階層別_生活習慣病の状況!H11</f>
        <v>196046.35555082245</v>
      </c>
      <c r="S79" s="98"/>
    </row>
    <row r="83" spans="11:18">
      <c r="K83" s="1" t="s">
        <v>257</v>
      </c>
    </row>
    <row r="84" spans="11:18" ht="13.5" customHeight="1">
      <c r="K84" s="207"/>
      <c r="L84" s="207" t="s">
        <v>112</v>
      </c>
      <c r="M84" s="208" t="s">
        <v>87</v>
      </c>
      <c r="N84" s="210" t="s">
        <v>62</v>
      </c>
      <c r="O84" s="210" t="s">
        <v>63</v>
      </c>
      <c r="P84" s="210" t="s">
        <v>88</v>
      </c>
      <c r="Q84" s="210" t="s">
        <v>116</v>
      </c>
      <c r="R84" s="210" t="s">
        <v>234</v>
      </c>
    </row>
    <row r="85" spans="11:18">
      <c r="K85" s="207"/>
      <c r="L85" s="207"/>
      <c r="M85" s="209"/>
      <c r="N85" s="210"/>
      <c r="O85" s="210"/>
      <c r="P85" s="210"/>
      <c r="Q85" s="210"/>
      <c r="R85" s="210"/>
    </row>
    <row r="86" spans="11:18">
      <c r="K86" s="87">
        <v>1</v>
      </c>
      <c r="L86" s="20" t="s">
        <v>50</v>
      </c>
      <c r="M86" s="64">
        <v>398561</v>
      </c>
      <c r="N86" s="64">
        <v>348978644200</v>
      </c>
      <c r="O86" s="64">
        <v>63407220836</v>
      </c>
      <c r="P86" s="64">
        <v>319868</v>
      </c>
      <c r="Q86" s="69">
        <v>0.80255719952529225</v>
      </c>
      <c r="R86" s="64">
        <v>198229.33471306914</v>
      </c>
    </row>
    <row r="87" spans="11:18">
      <c r="K87" s="87">
        <v>2</v>
      </c>
      <c r="L87" s="20" t="s">
        <v>93</v>
      </c>
      <c r="M87" s="64">
        <v>15488</v>
      </c>
      <c r="N87" s="64">
        <v>12428000770</v>
      </c>
      <c r="O87" s="64">
        <v>2279266813</v>
      </c>
      <c r="P87" s="64">
        <v>11554</v>
      </c>
      <c r="Q87" s="69">
        <v>0.74599690082644632</v>
      </c>
      <c r="R87" s="64">
        <v>197270.79911718884</v>
      </c>
    </row>
    <row r="88" spans="11:18">
      <c r="K88" s="87">
        <v>3</v>
      </c>
      <c r="L88" s="20" t="s">
        <v>94</v>
      </c>
      <c r="M88" s="64">
        <v>9729</v>
      </c>
      <c r="N88" s="64">
        <v>8617642220</v>
      </c>
      <c r="O88" s="64">
        <v>1535301736</v>
      </c>
      <c r="P88" s="64">
        <v>7523</v>
      </c>
      <c r="Q88" s="69">
        <v>0.77325521636344952</v>
      </c>
      <c r="R88" s="64">
        <v>204081.04958128405</v>
      </c>
    </row>
    <row r="89" spans="11:18">
      <c r="K89" s="87">
        <v>4</v>
      </c>
      <c r="L89" s="20" t="s">
        <v>95</v>
      </c>
      <c r="M89" s="64">
        <v>10808</v>
      </c>
      <c r="N89" s="64">
        <v>9904710140</v>
      </c>
      <c r="O89" s="64">
        <v>1822900434</v>
      </c>
      <c r="P89" s="64">
        <v>8623</v>
      </c>
      <c r="Q89" s="69">
        <v>0.79783493708364173</v>
      </c>
      <c r="R89" s="64">
        <v>211399.79519888668</v>
      </c>
    </row>
    <row r="90" spans="11:18">
      <c r="K90" s="87">
        <v>5</v>
      </c>
      <c r="L90" s="20" t="s">
        <v>96</v>
      </c>
      <c r="M90" s="64">
        <v>9963</v>
      </c>
      <c r="N90" s="64">
        <v>7761571980</v>
      </c>
      <c r="O90" s="64">
        <v>1427506430</v>
      </c>
      <c r="P90" s="64">
        <v>7372</v>
      </c>
      <c r="Q90" s="69">
        <v>0.7399377697480678</v>
      </c>
      <c r="R90" s="64">
        <v>193638.96228974499</v>
      </c>
    </row>
    <row r="91" spans="11:18">
      <c r="K91" s="87">
        <v>6</v>
      </c>
      <c r="L91" s="20" t="s">
        <v>97</v>
      </c>
      <c r="M91" s="64">
        <v>13283</v>
      </c>
      <c r="N91" s="64">
        <v>11438589600</v>
      </c>
      <c r="O91" s="64">
        <v>2064706411</v>
      </c>
      <c r="P91" s="64">
        <v>10445</v>
      </c>
      <c r="Q91" s="69">
        <v>0.78634344651057742</v>
      </c>
      <c r="R91" s="64">
        <v>197674.14179033029</v>
      </c>
    </row>
    <row r="92" spans="11:18">
      <c r="K92" s="87">
        <v>7</v>
      </c>
      <c r="L92" s="20" t="s">
        <v>98</v>
      </c>
      <c r="M92" s="37">
        <v>11994</v>
      </c>
      <c r="N92" s="37">
        <v>11159873080</v>
      </c>
      <c r="O92" s="64">
        <v>2106941465</v>
      </c>
      <c r="P92" s="37">
        <v>9571</v>
      </c>
      <c r="Q92" s="70">
        <v>0.79798232449558115</v>
      </c>
      <c r="R92" s="37">
        <v>220138.0696896876</v>
      </c>
    </row>
    <row r="93" spans="11:18">
      <c r="K93" s="87">
        <v>8</v>
      </c>
      <c r="L93" s="20" t="s">
        <v>51</v>
      </c>
      <c r="M93" s="65">
        <v>10094</v>
      </c>
      <c r="N93" s="65">
        <v>7976582220</v>
      </c>
      <c r="O93" s="64">
        <v>1359185202</v>
      </c>
      <c r="P93" s="65">
        <v>7231</v>
      </c>
      <c r="Q93" s="71">
        <v>0.71636615811373094</v>
      </c>
      <c r="R93" s="65">
        <v>187966.42262480984</v>
      </c>
    </row>
    <row r="94" spans="11:18">
      <c r="K94" s="87">
        <v>9</v>
      </c>
      <c r="L94" s="20" t="s">
        <v>99</v>
      </c>
      <c r="M94" s="64">
        <v>6537</v>
      </c>
      <c r="N94" s="64">
        <v>5145067190</v>
      </c>
      <c r="O94" s="64">
        <v>937033181</v>
      </c>
      <c r="P94" s="64">
        <v>4572</v>
      </c>
      <c r="Q94" s="69">
        <v>0.69940339605323543</v>
      </c>
      <c r="R94" s="64">
        <v>204950.38954505688</v>
      </c>
    </row>
    <row r="95" spans="11:18">
      <c r="K95" s="87">
        <v>10</v>
      </c>
      <c r="L95" s="20" t="s">
        <v>52</v>
      </c>
      <c r="M95" s="64">
        <v>14759</v>
      </c>
      <c r="N95" s="64">
        <v>12317127120</v>
      </c>
      <c r="O95" s="64">
        <v>2186646357</v>
      </c>
      <c r="P95" s="64">
        <v>11723</v>
      </c>
      <c r="Q95" s="69">
        <v>0.79429500643675044</v>
      </c>
      <c r="R95" s="64">
        <v>186526.17563763543</v>
      </c>
    </row>
    <row r="96" spans="11:18">
      <c r="K96" s="87">
        <v>11</v>
      </c>
      <c r="L96" s="20" t="s">
        <v>53</v>
      </c>
      <c r="M96" s="64">
        <v>25098</v>
      </c>
      <c r="N96" s="64">
        <v>21373165300</v>
      </c>
      <c r="O96" s="64">
        <v>3922487071</v>
      </c>
      <c r="P96" s="64">
        <v>19918</v>
      </c>
      <c r="Q96" s="69">
        <v>0.7936090525141446</v>
      </c>
      <c r="R96" s="64">
        <v>196931.77382267296</v>
      </c>
    </row>
    <row r="97" spans="11:18">
      <c r="K97" s="87">
        <v>12</v>
      </c>
      <c r="L97" s="20" t="s">
        <v>100</v>
      </c>
      <c r="M97" s="64">
        <v>12972</v>
      </c>
      <c r="N97" s="64">
        <v>10768619500</v>
      </c>
      <c r="O97" s="64">
        <v>1920904883</v>
      </c>
      <c r="P97" s="64">
        <v>9874</v>
      </c>
      <c r="Q97" s="69">
        <v>0.76117792167745912</v>
      </c>
      <c r="R97" s="64">
        <v>194541.71389507799</v>
      </c>
    </row>
    <row r="98" spans="11:18">
      <c r="K98" s="87">
        <v>13</v>
      </c>
      <c r="L98" s="20" t="s">
        <v>101</v>
      </c>
      <c r="M98" s="64">
        <v>22027</v>
      </c>
      <c r="N98" s="64">
        <v>19139393740</v>
      </c>
      <c r="O98" s="64">
        <v>3569980999</v>
      </c>
      <c r="P98" s="64">
        <v>17061</v>
      </c>
      <c r="Q98" s="69">
        <v>0.77454941662505106</v>
      </c>
      <c r="R98" s="64">
        <v>209248.05105210716</v>
      </c>
    </row>
    <row r="99" spans="11:18">
      <c r="K99" s="87">
        <v>14</v>
      </c>
      <c r="L99" s="20" t="s">
        <v>102</v>
      </c>
      <c r="M99" s="64">
        <v>16994</v>
      </c>
      <c r="N99" s="64">
        <v>14074311870</v>
      </c>
      <c r="O99" s="64">
        <v>2517827945</v>
      </c>
      <c r="P99" s="64">
        <v>13135</v>
      </c>
      <c r="Q99" s="69">
        <v>0.77291985406614094</v>
      </c>
      <c r="R99" s="64">
        <v>191688.46174343358</v>
      </c>
    </row>
    <row r="100" spans="11:18">
      <c r="K100" s="87">
        <v>15</v>
      </c>
      <c r="L100" s="20" t="s">
        <v>103</v>
      </c>
      <c r="M100" s="37">
        <v>27763</v>
      </c>
      <c r="N100" s="37">
        <v>23069496540</v>
      </c>
      <c r="O100" s="64">
        <v>4233015298</v>
      </c>
      <c r="P100" s="37">
        <v>21459</v>
      </c>
      <c r="Q100" s="70">
        <v>0.77293520152721251</v>
      </c>
      <c r="R100" s="37">
        <v>197260.60384920079</v>
      </c>
    </row>
    <row r="101" spans="11:18">
      <c r="K101" s="87">
        <v>16</v>
      </c>
      <c r="L101" s="20" t="s">
        <v>54</v>
      </c>
      <c r="M101" s="65">
        <v>18326</v>
      </c>
      <c r="N101" s="65">
        <v>14883013900</v>
      </c>
      <c r="O101" s="64">
        <v>2539036373</v>
      </c>
      <c r="P101" s="65">
        <v>13689</v>
      </c>
      <c r="Q101" s="71">
        <v>0.74697151587907895</v>
      </c>
      <c r="R101" s="65">
        <v>185480.04770253488</v>
      </c>
    </row>
    <row r="102" spans="11:18">
      <c r="K102" s="87">
        <v>17</v>
      </c>
      <c r="L102" s="20" t="s">
        <v>104</v>
      </c>
      <c r="M102" s="64">
        <v>25948</v>
      </c>
      <c r="N102" s="64">
        <v>22731862380</v>
      </c>
      <c r="O102" s="64">
        <v>4064000174</v>
      </c>
      <c r="P102" s="64">
        <v>19955</v>
      </c>
      <c r="Q102" s="69">
        <v>0.76903807615230457</v>
      </c>
      <c r="R102" s="64">
        <v>203658.23973941369</v>
      </c>
    </row>
    <row r="103" spans="11:18">
      <c r="K103" s="87">
        <v>18</v>
      </c>
      <c r="L103" s="20" t="s">
        <v>55</v>
      </c>
      <c r="M103" s="64">
        <v>23197</v>
      </c>
      <c r="N103" s="64">
        <v>19635763250</v>
      </c>
      <c r="O103" s="64">
        <v>3548977454</v>
      </c>
      <c r="P103" s="64">
        <v>17977</v>
      </c>
      <c r="Q103" s="69">
        <v>0.77497090140966507</v>
      </c>
      <c r="R103" s="64">
        <v>197417.67002280691</v>
      </c>
    </row>
    <row r="104" spans="11:18">
      <c r="K104" s="87">
        <v>19</v>
      </c>
      <c r="L104" s="20" t="s">
        <v>105</v>
      </c>
      <c r="M104" s="64">
        <v>16046</v>
      </c>
      <c r="N104" s="64">
        <v>13534695960</v>
      </c>
      <c r="O104" s="64">
        <v>2394765780</v>
      </c>
      <c r="P104" s="64">
        <v>11944</v>
      </c>
      <c r="Q104" s="69">
        <v>0.74435996510033653</v>
      </c>
      <c r="R104" s="64">
        <v>200499.47923643672</v>
      </c>
    </row>
    <row r="105" spans="11:18">
      <c r="K105" s="87">
        <v>20</v>
      </c>
      <c r="L105" s="20" t="s">
        <v>106</v>
      </c>
      <c r="M105" s="64">
        <v>25098</v>
      </c>
      <c r="N105" s="64">
        <v>21403707550</v>
      </c>
      <c r="O105" s="64">
        <v>3967678404</v>
      </c>
      <c r="P105" s="64">
        <v>19552</v>
      </c>
      <c r="Q105" s="69">
        <v>0.77902621722846443</v>
      </c>
      <c r="R105" s="64">
        <v>202929.54193944353</v>
      </c>
    </row>
    <row r="106" spans="11:18">
      <c r="K106" s="87">
        <v>21</v>
      </c>
      <c r="L106" s="20" t="s">
        <v>107</v>
      </c>
      <c r="M106" s="64">
        <v>16365</v>
      </c>
      <c r="N106" s="64">
        <v>14081324030</v>
      </c>
      <c r="O106" s="64">
        <v>2561217180</v>
      </c>
      <c r="P106" s="64">
        <v>13038</v>
      </c>
      <c r="Q106" s="69">
        <v>0.79670027497708529</v>
      </c>
      <c r="R106" s="64">
        <v>196442.48964565116</v>
      </c>
    </row>
    <row r="107" spans="11:18">
      <c r="K107" s="87">
        <v>22</v>
      </c>
      <c r="L107" s="20" t="s">
        <v>56</v>
      </c>
      <c r="M107" s="64">
        <v>21781</v>
      </c>
      <c r="N107" s="64">
        <v>18367989910</v>
      </c>
      <c r="O107" s="64">
        <v>3532986366</v>
      </c>
      <c r="P107" s="64">
        <v>17210</v>
      </c>
      <c r="Q107" s="69">
        <v>0.79013819383866668</v>
      </c>
      <c r="R107" s="64">
        <v>205286.83126089483</v>
      </c>
    </row>
    <row r="108" spans="11:18">
      <c r="K108" s="87">
        <v>23</v>
      </c>
      <c r="L108" s="20" t="s">
        <v>108</v>
      </c>
      <c r="M108" s="37">
        <v>33821</v>
      </c>
      <c r="N108" s="37">
        <v>28528742130</v>
      </c>
      <c r="O108" s="64">
        <v>5255190975</v>
      </c>
      <c r="P108" s="37">
        <v>27174</v>
      </c>
      <c r="Q108" s="70">
        <v>0.80346530262263094</v>
      </c>
      <c r="R108" s="37">
        <v>193390.40903069111</v>
      </c>
    </row>
    <row r="109" spans="11:18">
      <c r="K109" s="87">
        <v>24</v>
      </c>
      <c r="L109" s="20" t="s">
        <v>109</v>
      </c>
      <c r="M109" s="65">
        <v>15444</v>
      </c>
      <c r="N109" s="65">
        <v>12475149480</v>
      </c>
      <c r="O109" s="64">
        <v>2196566721</v>
      </c>
      <c r="P109" s="65">
        <v>11640</v>
      </c>
      <c r="Q109" s="71">
        <v>0.75369075369075367</v>
      </c>
      <c r="R109" s="65">
        <v>188708.48118556701</v>
      </c>
    </row>
    <row r="110" spans="11:18">
      <c r="K110" s="87">
        <v>25</v>
      </c>
      <c r="L110" s="20" t="s">
        <v>110</v>
      </c>
      <c r="M110" s="64">
        <v>10686</v>
      </c>
      <c r="N110" s="64">
        <v>8162244340</v>
      </c>
      <c r="O110" s="64">
        <v>1463097184</v>
      </c>
      <c r="P110" s="64">
        <v>7644</v>
      </c>
      <c r="Q110" s="69">
        <v>0.71532846715328469</v>
      </c>
      <c r="R110" s="64">
        <v>191404.65515436945</v>
      </c>
    </row>
    <row r="111" spans="11:18">
      <c r="K111" s="87">
        <v>26</v>
      </c>
      <c r="L111" s="20" t="s">
        <v>30</v>
      </c>
      <c r="M111" s="64">
        <v>146909</v>
      </c>
      <c r="N111" s="64">
        <v>124439053080</v>
      </c>
      <c r="O111" s="64">
        <v>22661446324</v>
      </c>
      <c r="P111" s="64">
        <v>117075</v>
      </c>
      <c r="Q111" s="69">
        <v>0.79692190403583174</v>
      </c>
      <c r="R111" s="64">
        <v>193563.49625453769</v>
      </c>
    </row>
    <row r="112" spans="11:18">
      <c r="K112" s="87">
        <v>27</v>
      </c>
      <c r="L112" s="20" t="s">
        <v>31</v>
      </c>
      <c r="M112" s="64">
        <v>24767</v>
      </c>
      <c r="N112" s="64">
        <v>20332615850</v>
      </c>
      <c r="O112" s="64">
        <v>3685036761</v>
      </c>
      <c r="P112" s="64">
        <v>18903</v>
      </c>
      <c r="Q112" s="69">
        <v>0.76323333467921028</v>
      </c>
      <c r="R112" s="64">
        <v>194944.54642120298</v>
      </c>
    </row>
    <row r="113" spans="11:18">
      <c r="K113" s="87">
        <v>28</v>
      </c>
      <c r="L113" s="20" t="s">
        <v>32</v>
      </c>
      <c r="M113" s="64">
        <v>21008</v>
      </c>
      <c r="N113" s="64">
        <v>17761123710</v>
      </c>
      <c r="O113" s="64">
        <v>3223881515</v>
      </c>
      <c r="P113" s="64">
        <v>16443</v>
      </c>
      <c r="Q113" s="69">
        <v>0.78270182787509524</v>
      </c>
      <c r="R113" s="64">
        <v>196064.07072918568</v>
      </c>
    </row>
    <row r="114" spans="11:18">
      <c r="K114" s="87">
        <v>29</v>
      </c>
      <c r="L114" s="20" t="s">
        <v>33</v>
      </c>
      <c r="M114" s="64">
        <v>17258</v>
      </c>
      <c r="N114" s="64">
        <v>14359519110</v>
      </c>
      <c r="O114" s="64">
        <v>2476624103</v>
      </c>
      <c r="P114" s="64">
        <v>13519</v>
      </c>
      <c r="Q114" s="69">
        <v>0.78334685363309764</v>
      </c>
      <c r="R114" s="64">
        <v>183195.80612471336</v>
      </c>
    </row>
    <row r="115" spans="11:18">
      <c r="K115" s="87">
        <v>30</v>
      </c>
      <c r="L115" s="20" t="s">
        <v>34</v>
      </c>
      <c r="M115" s="64">
        <v>23108</v>
      </c>
      <c r="N115" s="64">
        <v>18836472270</v>
      </c>
      <c r="O115" s="64">
        <v>3410218930</v>
      </c>
      <c r="P115" s="64">
        <v>18006</v>
      </c>
      <c r="Q115" s="69">
        <v>0.77921066297386188</v>
      </c>
      <c r="R115" s="64">
        <v>189393.47606353438</v>
      </c>
    </row>
    <row r="116" spans="11:18">
      <c r="K116" s="87">
        <v>31</v>
      </c>
      <c r="L116" s="20" t="s">
        <v>35</v>
      </c>
      <c r="M116" s="37">
        <v>31562</v>
      </c>
      <c r="N116" s="37">
        <v>25239065070</v>
      </c>
      <c r="O116" s="64">
        <v>4719962620</v>
      </c>
      <c r="P116" s="37">
        <v>24150</v>
      </c>
      <c r="Q116" s="70">
        <v>0.76516063620809838</v>
      </c>
      <c r="R116" s="37">
        <v>195443.58674948241</v>
      </c>
    </row>
    <row r="117" spans="11:18">
      <c r="K117" s="87">
        <v>32</v>
      </c>
      <c r="L117" s="20" t="s">
        <v>36</v>
      </c>
      <c r="M117" s="65">
        <v>25703</v>
      </c>
      <c r="N117" s="65">
        <v>21397429230</v>
      </c>
      <c r="O117" s="64">
        <v>3959594542</v>
      </c>
      <c r="P117" s="65">
        <v>19996</v>
      </c>
      <c r="Q117" s="71">
        <v>0.77796366182935839</v>
      </c>
      <c r="R117" s="65">
        <v>198019.33096619323</v>
      </c>
    </row>
    <row r="118" spans="11:18">
      <c r="K118" s="87">
        <v>33</v>
      </c>
      <c r="L118" s="20" t="s">
        <v>37</v>
      </c>
      <c r="M118" s="37">
        <v>7555</v>
      </c>
      <c r="N118" s="37">
        <v>6512827840</v>
      </c>
      <c r="O118" s="64">
        <v>1186127853</v>
      </c>
      <c r="P118" s="37">
        <v>6067</v>
      </c>
      <c r="Q118" s="70">
        <v>0.80304434149569826</v>
      </c>
      <c r="R118" s="37">
        <v>195504.83814076151</v>
      </c>
    </row>
    <row r="119" spans="11:18">
      <c r="K119" s="87">
        <v>34</v>
      </c>
      <c r="L119" s="20" t="s">
        <v>38</v>
      </c>
      <c r="M119" s="37">
        <v>32422</v>
      </c>
      <c r="N119" s="37">
        <v>29471010850</v>
      </c>
      <c r="O119" s="64">
        <v>5122155665</v>
      </c>
      <c r="P119" s="37">
        <v>26378</v>
      </c>
      <c r="Q119" s="70">
        <v>0.81358336931713038</v>
      </c>
      <c r="R119" s="37">
        <v>194182.86697247706</v>
      </c>
    </row>
    <row r="120" spans="11:18">
      <c r="K120" s="87">
        <v>35</v>
      </c>
      <c r="L120" s="20" t="s">
        <v>1</v>
      </c>
      <c r="M120" s="37">
        <v>66353</v>
      </c>
      <c r="N120" s="37">
        <v>54663202220</v>
      </c>
      <c r="O120" s="64">
        <v>10041017431</v>
      </c>
      <c r="P120" s="37">
        <v>52548</v>
      </c>
      <c r="Q120" s="70">
        <v>0.79194610643075669</v>
      </c>
      <c r="R120" s="37">
        <v>191082.77062875847</v>
      </c>
    </row>
    <row r="121" spans="11:18">
      <c r="K121" s="87">
        <v>36</v>
      </c>
      <c r="L121" s="20" t="s">
        <v>2</v>
      </c>
      <c r="M121" s="37">
        <v>18444</v>
      </c>
      <c r="N121" s="37">
        <v>15519861240</v>
      </c>
      <c r="O121" s="64">
        <v>2837442546</v>
      </c>
      <c r="P121" s="37">
        <v>14843</v>
      </c>
      <c r="Q121" s="70">
        <v>0.80476035567122095</v>
      </c>
      <c r="R121" s="37">
        <v>191163.68294819107</v>
      </c>
    </row>
    <row r="122" spans="11:18">
      <c r="K122" s="87">
        <v>37</v>
      </c>
      <c r="L122" s="20" t="s">
        <v>3</v>
      </c>
      <c r="M122" s="37">
        <v>57228</v>
      </c>
      <c r="N122" s="37">
        <v>48183662560</v>
      </c>
      <c r="O122" s="64">
        <v>8496733757</v>
      </c>
      <c r="P122" s="37">
        <v>45721</v>
      </c>
      <c r="Q122" s="70">
        <v>0.79892709862305167</v>
      </c>
      <c r="R122" s="37">
        <v>185838.75586710701</v>
      </c>
    </row>
    <row r="123" spans="11:18">
      <c r="K123" s="87">
        <v>38</v>
      </c>
      <c r="L123" s="21" t="s">
        <v>39</v>
      </c>
      <c r="M123" s="37">
        <v>11957</v>
      </c>
      <c r="N123" s="37">
        <v>10229775690</v>
      </c>
      <c r="O123" s="64">
        <v>1760477862</v>
      </c>
      <c r="P123" s="37">
        <v>9693</v>
      </c>
      <c r="Q123" s="70">
        <v>0.81065484653341136</v>
      </c>
      <c r="R123" s="37">
        <v>181623.6316929743</v>
      </c>
    </row>
    <row r="124" spans="11:18">
      <c r="K124" s="87">
        <v>39</v>
      </c>
      <c r="L124" s="21" t="s">
        <v>7</v>
      </c>
      <c r="M124" s="37">
        <v>66470</v>
      </c>
      <c r="N124" s="37">
        <v>54308793800</v>
      </c>
      <c r="O124" s="64">
        <v>9557834011</v>
      </c>
      <c r="P124" s="37">
        <v>54535</v>
      </c>
      <c r="Q124" s="70">
        <v>0.82044531367534224</v>
      </c>
      <c r="R124" s="37">
        <v>175260.5484734574</v>
      </c>
    </row>
    <row r="125" spans="11:18">
      <c r="K125" s="87">
        <v>40</v>
      </c>
      <c r="L125" s="21" t="s">
        <v>40</v>
      </c>
      <c r="M125" s="37">
        <v>14344</v>
      </c>
      <c r="N125" s="37">
        <v>13071381450</v>
      </c>
      <c r="O125" s="64">
        <v>2276408805</v>
      </c>
      <c r="P125" s="37">
        <v>11685</v>
      </c>
      <c r="Q125" s="70">
        <v>0.81462632459564976</v>
      </c>
      <c r="R125" s="37">
        <v>194814.61745827986</v>
      </c>
    </row>
    <row r="126" spans="11:18">
      <c r="K126" s="87">
        <v>41</v>
      </c>
      <c r="L126" s="21" t="s">
        <v>11</v>
      </c>
      <c r="M126" s="37">
        <v>26342</v>
      </c>
      <c r="N126" s="37">
        <v>21442867930</v>
      </c>
      <c r="O126" s="64">
        <v>3892169603</v>
      </c>
      <c r="P126" s="37">
        <v>21450</v>
      </c>
      <c r="Q126" s="70">
        <v>0.81428896818768504</v>
      </c>
      <c r="R126" s="37">
        <v>181453.12834498833</v>
      </c>
    </row>
    <row r="127" spans="11:18">
      <c r="K127" s="87">
        <v>42</v>
      </c>
      <c r="L127" s="21" t="s">
        <v>12</v>
      </c>
      <c r="M127" s="37">
        <v>70556</v>
      </c>
      <c r="N127" s="37">
        <v>55983988250</v>
      </c>
      <c r="O127" s="64">
        <v>10488279757</v>
      </c>
      <c r="P127" s="37">
        <v>57492</v>
      </c>
      <c r="Q127" s="70">
        <v>0.81484211123079542</v>
      </c>
      <c r="R127" s="37">
        <v>182430.24693870451</v>
      </c>
    </row>
    <row r="128" spans="11:18">
      <c r="K128" s="87">
        <v>43</v>
      </c>
      <c r="L128" s="21" t="s">
        <v>8</v>
      </c>
      <c r="M128" s="37">
        <v>43423</v>
      </c>
      <c r="N128" s="37">
        <v>36587163360</v>
      </c>
      <c r="O128" s="64">
        <v>6059400229</v>
      </c>
      <c r="P128" s="52">
        <v>34721</v>
      </c>
      <c r="Q128" s="70">
        <v>0.79959929069847779</v>
      </c>
      <c r="R128" s="37">
        <v>174516.86958900953</v>
      </c>
    </row>
    <row r="129" spans="11:18">
      <c r="K129" s="87">
        <v>44</v>
      </c>
      <c r="L129" s="21" t="s">
        <v>18</v>
      </c>
      <c r="M129" s="37">
        <v>46653</v>
      </c>
      <c r="N129" s="37">
        <v>36592272280</v>
      </c>
      <c r="O129" s="64">
        <v>6780513902</v>
      </c>
      <c r="P129" s="52">
        <v>37837</v>
      </c>
      <c r="Q129" s="70">
        <v>0.81103037318071725</v>
      </c>
      <c r="R129" s="37">
        <v>179203.26405370404</v>
      </c>
    </row>
    <row r="130" spans="11:18">
      <c r="K130" s="87">
        <v>45</v>
      </c>
      <c r="L130" s="21" t="s">
        <v>41</v>
      </c>
      <c r="M130" s="37">
        <v>16304</v>
      </c>
      <c r="N130" s="37">
        <v>14652068010</v>
      </c>
      <c r="O130" s="64">
        <v>2603156115</v>
      </c>
      <c r="P130" s="52">
        <v>13468</v>
      </c>
      <c r="Q130" s="70">
        <v>0.82605495583905786</v>
      </c>
      <c r="R130" s="37">
        <v>193284.53482328483</v>
      </c>
    </row>
    <row r="131" spans="11:18">
      <c r="K131" s="87">
        <v>46</v>
      </c>
      <c r="L131" s="21" t="s">
        <v>21</v>
      </c>
      <c r="M131" s="37">
        <v>21150</v>
      </c>
      <c r="N131" s="37">
        <v>16952986090</v>
      </c>
      <c r="O131" s="64">
        <v>2962973838</v>
      </c>
      <c r="P131" s="52">
        <v>16723</v>
      </c>
      <c r="Q131" s="70">
        <v>0.79068557919621751</v>
      </c>
      <c r="R131" s="37">
        <v>177179.56335585722</v>
      </c>
    </row>
    <row r="132" spans="11:18">
      <c r="K132" s="87">
        <v>47</v>
      </c>
      <c r="L132" s="21" t="s">
        <v>13</v>
      </c>
      <c r="M132" s="37">
        <v>43039</v>
      </c>
      <c r="N132" s="37">
        <v>33905255590</v>
      </c>
      <c r="O132" s="64">
        <v>6315906096</v>
      </c>
      <c r="P132" s="52">
        <v>34564</v>
      </c>
      <c r="Q132" s="70">
        <v>0.80308557354957133</v>
      </c>
      <c r="R132" s="37">
        <v>182730.76310612197</v>
      </c>
    </row>
    <row r="133" spans="11:18">
      <c r="K133" s="87">
        <v>48</v>
      </c>
      <c r="L133" s="21" t="s">
        <v>22</v>
      </c>
      <c r="M133" s="37">
        <v>23103</v>
      </c>
      <c r="N133" s="37">
        <v>18648617700</v>
      </c>
      <c r="O133" s="64">
        <v>3193721253</v>
      </c>
      <c r="P133" s="52">
        <v>18429</v>
      </c>
      <c r="Q133" s="70">
        <v>0.79768861186858853</v>
      </c>
      <c r="R133" s="37">
        <v>173298.67344945465</v>
      </c>
    </row>
    <row r="134" spans="11:18">
      <c r="K134" s="87">
        <v>49</v>
      </c>
      <c r="L134" s="21" t="s">
        <v>23</v>
      </c>
      <c r="M134" s="37">
        <v>22902</v>
      </c>
      <c r="N134" s="37">
        <v>18547031310</v>
      </c>
      <c r="O134" s="64">
        <v>3193988715</v>
      </c>
      <c r="P134" s="52">
        <v>18772</v>
      </c>
      <c r="Q134" s="70">
        <v>0.81966640468081386</v>
      </c>
      <c r="R134" s="37">
        <v>170146.42632644364</v>
      </c>
    </row>
    <row r="135" spans="11:18">
      <c r="K135" s="87">
        <v>50</v>
      </c>
      <c r="L135" s="21" t="s">
        <v>14</v>
      </c>
      <c r="M135" s="37">
        <v>20903</v>
      </c>
      <c r="N135" s="37">
        <v>17128833490</v>
      </c>
      <c r="O135" s="64">
        <v>3296674757</v>
      </c>
      <c r="P135" s="52">
        <v>16690</v>
      </c>
      <c r="Q135" s="70">
        <v>0.79844998325599192</v>
      </c>
      <c r="R135" s="37">
        <v>197523.95188735769</v>
      </c>
    </row>
    <row r="136" spans="11:18">
      <c r="K136" s="87">
        <v>51</v>
      </c>
      <c r="L136" s="21" t="s">
        <v>42</v>
      </c>
      <c r="M136" s="37">
        <v>28605</v>
      </c>
      <c r="N136" s="37">
        <v>24384899460</v>
      </c>
      <c r="O136" s="64">
        <v>4371780957</v>
      </c>
      <c r="P136" s="52">
        <v>22667</v>
      </c>
      <c r="Q136" s="70">
        <v>0.79241391365145952</v>
      </c>
      <c r="R136" s="37">
        <v>192869.85295804474</v>
      </c>
    </row>
    <row r="137" spans="11:18">
      <c r="K137" s="87">
        <v>52</v>
      </c>
      <c r="L137" s="21" t="s">
        <v>4</v>
      </c>
      <c r="M137" s="37">
        <v>22912</v>
      </c>
      <c r="N137" s="37">
        <v>18574757150</v>
      </c>
      <c r="O137" s="64">
        <v>3150178296</v>
      </c>
      <c r="P137" s="52">
        <v>18172</v>
      </c>
      <c r="Q137" s="70">
        <v>0.79312150837988826</v>
      </c>
      <c r="R137" s="37">
        <v>173353.41712524762</v>
      </c>
    </row>
    <row r="138" spans="11:18">
      <c r="K138" s="87">
        <v>53</v>
      </c>
      <c r="L138" s="21" t="s">
        <v>19</v>
      </c>
      <c r="M138" s="37">
        <v>12794</v>
      </c>
      <c r="N138" s="37">
        <v>9850332350</v>
      </c>
      <c r="O138" s="64">
        <v>1745345085</v>
      </c>
      <c r="P138" s="52">
        <v>10334</v>
      </c>
      <c r="Q138" s="70">
        <v>0.80772236986087231</v>
      </c>
      <c r="R138" s="37">
        <v>168893.46671182505</v>
      </c>
    </row>
    <row r="139" spans="11:18">
      <c r="K139" s="87">
        <v>54</v>
      </c>
      <c r="L139" s="21" t="s">
        <v>24</v>
      </c>
      <c r="M139" s="37">
        <v>21237</v>
      </c>
      <c r="N139" s="37">
        <v>16871974980</v>
      </c>
      <c r="O139" s="64">
        <v>2910021775</v>
      </c>
      <c r="P139" s="52">
        <v>16937</v>
      </c>
      <c r="Q139" s="70">
        <v>0.79752319065781418</v>
      </c>
      <c r="R139" s="37">
        <v>171814.47570407981</v>
      </c>
    </row>
    <row r="140" spans="11:18">
      <c r="K140" s="87">
        <v>55</v>
      </c>
      <c r="L140" s="21" t="s">
        <v>15</v>
      </c>
      <c r="M140" s="37">
        <v>21975</v>
      </c>
      <c r="N140" s="37">
        <v>17267594920</v>
      </c>
      <c r="O140" s="64">
        <v>3416463432</v>
      </c>
      <c r="P140" s="52">
        <v>17620</v>
      </c>
      <c r="Q140" s="70">
        <v>0.80182025028441406</v>
      </c>
      <c r="R140" s="37">
        <v>193896.9030646992</v>
      </c>
    </row>
    <row r="141" spans="11:18">
      <c r="K141" s="87">
        <v>56</v>
      </c>
      <c r="L141" s="21" t="s">
        <v>9</v>
      </c>
      <c r="M141" s="37">
        <v>14205</v>
      </c>
      <c r="N141" s="37">
        <v>11724443060</v>
      </c>
      <c r="O141" s="64">
        <v>2190624580</v>
      </c>
      <c r="P141" s="52">
        <v>11464</v>
      </c>
      <c r="Q141" s="70">
        <v>0.80703977472720878</v>
      </c>
      <c r="R141" s="37">
        <v>191087.28018143756</v>
      </c>
    </row>
    <row r="142" spans="11:18">
      <c r="K142" s="87">
        <v>57</v>
      </c>
      <c r="L142" s="21" t="s">
        <v>43</v>
      </c>
      <c r="M142" s="37">
        <v>10006</v>
      </c>
      <c r="N142" s="37">
        <v>8604052290</v>
      </c>
      <c r="O142" s="64">
        <v>1390841049</v>
      </c>
      <c r="P142" s="52">
        <v>8065</v>
      </c>
      <c r="Q142" s="70">
        <v>0.80601639016590043</v>
      </c>
      <c r="R142" s="37">
        <v>172453.94283942963</v>
      </c>
    </row>
    <row r="143" spans="11:18">
      <c r="K143" s="87">
        <v>58</v>
      </c>
      <c r="L143" s="21" t="s">
        <v>25</v>
      </c>
      <c r="M143" s="37">
        <v>11734</v>
      </c>
      <c r="N143" s="37">
        <v>9251285280</v>
      </c>
      <c r="O143" s="64">
        <v>1658702149</v>
      </c>
      <c r="P143" s="52">
        <v>9264</v>
      </c>
      <c r="Q143" s="70">
        <v>0.78950059655701377</v>
      </c>
      <c r="R143" s="37">
        <v>179048.15943436959</v>
      </c>
    </row>
    <row r="144" spans="11:18">
      <c r="K144" s="87">
        <v>59</v>
      </c>
      <c r="L144" s="21" t="s">
        <v>20</v>
      </c>
      <c r="M144" s="37">
        <v>83614</v>
      </c>
      <c r="N144" s="37">
        <v>69044870040</v>
      </c>
      <c r="O144" s="64">
        <v>12551269476</v>
      </c>
      <c r="P144" s="52">
        <v>68231</v>
      </c>
      <c r="Q144" s="70">
        <v>0.81602363240605635</v>
      </c>
      <c r="R144" s="37">
        <v>183952.59450982691</v>
      </c>
    </row>
    <row r="145" spans="11:18">
      <c r="K145" s="87">
        <v>60</v>
      </c>
      <c r="L145" s="21" t="s">
        <v>44</v>
      </c>
      <c r="M145" s="37">
        <v>11177</v>
      </c>
      <c r="N145" s="37">
        <v>9294667840</v>
      </c>
      <c r="O145" s="37">
        <v>1705537961</v>
      </c>
      <c r="P145" s="52">
        <v>9013</v>
      </c>
      <c r="Q145" s="70">
        <v>0.80638811845754677</v>
      </c>
      <c r="R145" s="37">
        <v>189230.88438921559</v>
      </c>
    </row>
    <row r="146" spans="11:18">
      <c r="K146" s="87">
        <v>61</v>
      </c>
      <c r="L146" s="21" t="s">
        <v>16</v>
      </c>
      <c r="M146" s="37">
        <v>9762</v>
      </c>
      <c r="N146" s="37">
        <v>7923470590</v>
      </c>
      <c r="O146" s="37">
        <v>1492421515</v>
      </c>
      <c r="P146" s="52">
        <v>7853</v>
      </c>
      <c r="Q146" s="70">
        <v>0.80444581028477768</v>
      </c>
      <c r="R146" s="37">
        <v>190044.76187444289</v>
      </c>
    </row>
    <row r="147" spans="11:18">
      <c r="K147" s="87">
        <v>62</v>
      </c>
      <c r="L147" s="21" t="s">
        <v>17</v>
      </c>
      <c r="M147" s="37">
        <v>14406</v>
      </c>
      <c r="N147" s="37">
        <v>10875588380</v>
      </c>
      <c r="O147" s="64">
        <v>1925142403</v>
      </c>
      <c r="P147" s="52">
        <v>11663</v>
      </c>
      <c r="Q147" s="70">
        <v>0.8095932250451201</v>
      </c>
      <c r="R147" s="37">
        <v>165064.0832547372</v>
      </c>
    </row>
    <row r="148" spans="11:18">
      <c r="K148" s="87">
        <v>63</v>
      </c>
      <c r="L148" s="21" t="s">
        <v>26</v>
      </c>
      <c r="M148" s="37">
        <v>10544</v>
      </c>
      <c r="N148" s="37">
        <v>8552146350</v>
      </c>
      <c r="O148" s="64">
        <v>1526255386</v>
      </c>
      <c r="P148" s="52">
        <v>8470</v>
      </c>
      <c r="Q148" s="70">
        <v>0.80330045523520488</v>
      </c>
      <c r="R148" s="37">
        <v>180195.44108618653</v>
      </c>
    </row>
    <row r="149" spans="11:18">
      <c r="K149" s="87">
        <v>64</v>
      </c>
      <c r="L149" s="21" t="s">
        <v>45</v>
      </c>
      <c r="M149" s="37">
        <v>10960</v>
      </c>
      <c r="N149" s="37">
        <v>9228733140</v>
      </c>
      <c r="O149" s="64">
        <v>1768684312</v>
      </c>
      <c r="P149" s="52">
        <v>8868</v>
      </c>
      <c r="Q149" s="70">
        <v>0.80912408759124088</v>
      </c>
      <c r="R149" s="37">
        <v>199445.68245376635</v>
      </c>
    </row>
    <row r="150" spans="11:18">
      <c r="K150" s="87">
        <v>65</v>
      </c>
      <c r="L150" s="21" t="s">
        <v>10</v>
      </c>
      <c r="M150" s="37">
        <v>5508</v>
      </c>
      <c r="N150" s="37">
        <v>4643622800</v>
      </c>
      <c r="O150" s="64">
        <v>823879498</v>
      </c>
      <c r="P150" s="52">
        <v>4402</v>
      </c>
      <c r="Q150" s="70">
        <v>0.79920116194626001</v>
      </c>
      <c r="R150" s="37">
        <v>187160.2676056338</v>
      </c>
    </row>
    <row r="151" spans="11:18">
      <c r="K151" s="87">
        <v>66</v>
      </c>
      <c r="L151" s="21" t="s">
        <v>5</v>
      </c>
      <c r="M151" s="37">
        <v>5670</v>
      </c>
      <c r="N151" s="37">
        <v>4346394970</v>
      </c>
      <c r="O151" s="64">
        <v>757530674</v>
      </c>
      <c r="P151" s="52">
        <v>4479</v>
      </c>
      <c r="Q151" s="70">
        <v>0.78994708994708995</v>
      </c>
      <c r="R151" s="37">
        <v>169129.42040634071</v>
      </c>
    </row>
    <row r="152" spans="11:18">
      <c r="K152" s="87">
        <v>67</v>
      </c>
      <c r="L152" s="21" t="s">
        <v>6</v>
      </c>
      <c r="M152" s="37">
        <v>2435</v>
      </c>
      <c r="N152" s="37">
        <v>2098330140</v>
      </c>
      <c r="O152" s="64">
        <v>410894507</v>
      </c>
      <c r="P152" s="52">
        <v>1915</v>
      </c>
      <c r="Q152" s="70">
        <v>0.78644763860369615</v>
      </c>
      <c r="R152" s="37">
        <v>214566.3221932115</v>
      </c>
    </row>
    <row r="153" spans="11:18">
      <c r="K153" s="87">
        <v>68</v>
      </c>
      <c r="L153" s="21" t="s">
        <v>46</v>
      </c>
      <c r="M153" s="37">
        <v>3170</v>
      </c>
      <c r="N153" s="37">
        <v>2695617520</v>
      </c>
      <c r="O153" s="64">
        <v>496759638</v>
      </c>
      <c r="P153" s="52">
        <v>2528</v>
      </c>
      <c r="Q153" s="70">
        <v>0.7974763406940063</v>
      </c>
      <c r="R153" s="37">
        <v>196503.02136075951</v>
      </c>
    </row>
    <row r="154" spans="11:18">
      <c r="K154" s="87">
        <v>69</v>
      </c>
      <c r="L154" s="21" t="s">
        <v>47</v>
      </c>
      <c r="M154" s="37">
        <v>7840</v>
      </c>
      <c r="N154" s="37">
        <v>6388585010</v>
      </c>
      <c r="O154" s="64">
        <v>1182371522</v>
      </c>
      <c r="P154" s="52">
        <v>6333</v>
      </c>
      <c r="Q154" s="70">
        <v>0.80778061224489794</v>
      </c>
      <c r="R154" s="37">
        <v>186700.06663508606</v>
      </c>
    </row>
    <row r="155" spans="11:18">
      <c r="K155" s="87">
        <v>70</v>
      </c>
      <c r="L155" s="21" t="s">
        <v>48</v>
      </c>
      <c r="M155" s="37">
        <v>1299</v>
      </c>
      <c r="N155" s="37">
        <v>1121624330</v>
      </c>
      <c r="O155" s="64">
        <v>181378212</v>
      </c>
      <c r="P155" s="52">
        <v>1072</v>
      </c>
      <c r="Q155" s="70">
        <v>0.82525019245573517</v>
      </c>
      <c r="R155" s="37">
        <v>169196.0932835821</v>
      </c>
    </row>
    <row r="156" spans="11:18">
      <c r="K156" s="87">
        <v>71</v>
      </c>
      <c r="L156" s="21" t="s">
        <v>49</v>
      </c>
      <c r="M156" s="37">
        <v>3884</v>
      </c>
      <c r="N156" s="37">
        <v>3500898510</v>
      </c>
      <c r="O156" s="64">
        <v>545828630</v>
      </c>
      <c r="P156" s="52">
        <v>3125</v>
      </c>
      <c r="Q156" s="70">
        <v>0.80458290422245105</v>
      </c>
      <c r="R156" s="37">
        <v>174665.16159999999</v>
      </c>
    </row>
    <row r="157" spans="11:18">
      <c r="K157" s="87">
        <v>72</v>
      </c>
      <c r="L157" s="21" t="s">
        <v>27</v>
      </c>
      <c r="M157" s="37">
        <v>2477</v>
      </c>
      <c r="N157" s="37">
        <v>1840741490</v>
      </c>
      <c r="O157" s="64">
        <v>279340047</v>
      </c>
      <c r="P157" s="52">
        <v>2037</v>
      </c>
      <c r="Q157" s="70">
        <v>0.82236576503835279</v>
      </c>
      <c r="R157" s="37">
        <v>137133.06185567009</v>
      </c>
    </row>
    <row r="158" spans="11:18">
      <c r="K158" s="87">
        <v>73</v>
      </c>
      <c r="L158" s="21" t="s">
        <v>28</v>
      </c>
      <c r="M158" s="37">
        <v>3332</v>
      </c>
      <c r="N158" s="37">
        <v>2668459750</v>
      </c>
      <c r="O158" s="64">
        <v>447467647</v>
      </c>
      <c r="P158" s="52">
        <v>2626</v>
      </c>
      <c r="Q158" s="70">
        <v>0.78811524609843941</v>
      </c>
      <c r="R158" s="37">
        <v>170398.95163747144</v>
      </c>
    </row>
    <row r="159" spans="11:18">
      <c r="K159" s="87">
        <v>74</v>
      </c>
      <c r="L159" s="21" t="s">
        <v>29</v>
      </c>
      <c r="M159" s="37">
        <v>1542</v>
      </c>
      <c r="N159" s="37">
        <v>1261912860</v>
      </c>
      <c r="O159" s="37">
        <v>223837380</v>
      </c>
      <c r="P159" s="52">
        <v>1198</v>
      </c>
      <c r="Q159" s="70">
        <v>0.77691309987029833</v>
      </c>
      <c r="R159" s="37">
        <v>186842.55425709515</v>
      </c>
    </row>
    <row r="160" spans="11:18">
      <c r="K160" s="202" t="s">
        <v>0</v>
      </c>
      <c r="L160" s="203"/>
      <c r="M160" s="65">
        <v>1427513</v>
      </c>
      <c r="N160" s="65">
        <v>1231321472310</v>
      </c>
      <c r="O160" s="65">
        <v>222100077633</v>
      </c>
      <c r="P160" s="65">
        <v>1180807</v>
      </c>
      <c r="Q160" s="72">
        <v>0.82717775599942001</v>
      </c>
      <c r="R160" s="65">
        <v>188091.76913161931</v>
      </c>
    </row>
  </sheetData>
  <mergeCells count="23">
    <mergeCell ref="B79:C79"/>
    <mergeCell ref="B3:B4"/>
    <mergeCell ref="C3:C4"/>
    <mergeCell ref="I3:I4"/>
    <mergeCell ref="D3:D4"/>
    <mergeCell ref="E3:E4"/>
    <mergeCell ref="F3:F4"/>
    <mergeCell ref="G3:G4"/>
    <mergeCell ref="H3:H4"/>
    <mergeCell ref="Z3:Z4"/>
    <mergeCell ref="K160:L160"/>
    <mergeCell ref="T3:V3"/>
    <mergeCell ref="W3:Y3"/>
    <mergeCell ref="K84:K85"/>
    <mergeCell ref="L84:L85"/>
    <mergeCell ref="M84:M85"/>
    <mergeCell ref="N84:N85"/>
    <mergeCell ref="O84:O85"/>
    <mergeCell ref="P84:P85"/>
    <mergeCell ref="Q84:Q85"/>
    <mergeCell ref="R84:R85"/>
    <mergeCell ref="O3:R3"/>
    <mergeCell ref="K3:N3"/>
  </mergeCells>
  <phoneticPr fontId="3"/>
  <pageMargins left="0.47244094488188981" right="0.39370078740157483" top="0.74803149606299213" bottom="0.74803149606299213" header="0.31496062992125984" footer="0.31496062992125984"/>
  <pageSetup paperSize="8" scale="73" fitToHeight="0" orientation="landscape" r:id="rId1"/>
  <headerFooter>
    <oddHeader>&amp;R&amp;"ＭＳ 明朝,標準"&amp;12生活習慣病に係る医療費等の状況</oddHeader>
  </headerFooter>
  <ignoredErrors>
    <ignoredError sqref="H5:I78" emptyCellReference="1"/>
    <ignoredError sqref="K5:K78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O78 O77 O76 O75 O74 O73 O72 O71 O70 O69 O68 O67 O66 O65 O64 O63 O62 O61 O60 O59 O58 O57 O56 O55 O54 O53 O52 O51 O50 O49 O48 O47 O46 O45 O44 O43 O42 O41 O40 O39 O38 O37 O36 O35 O34 O33 O32 O31 O30 O29 O28 O27 O26 O25 O24 O23 O22 O21 O20 O19 O18 O17 O16 O15 O14 O13 O12 O11 O10 O9 O8 O7 O6 O5 Q78 Q77 Q76 Q75 Q74 Q73 Q72 Q71 Q70 Q69 Q68 Q67 Q66 Q65 Q64 Q63 Q62 Q61 Q60 Q59 Q58 Q57 Q56 Q55 Q54 Q53 Q52 Q51 Q50 Q49 Q48 Q47 Q46 Q45 Q44 Q43 Q42 Q41 Q40 Q39 Q38 Q37 Q36 Q35 Q34 Q33 Q32 Q31 Q30 Q29 Q28 Q27 Q26 Q25 Q24 Q23 Q22 Q21 Q20 Q19 Q18 Q17 Q16 Q15 Q14 Q13 Q12 Q11 Q10 Q9 Q8 Q7 Q6 Q5 N78 N5 R5 N6 R6 N7 R7 N8 R8 N9 R9 N10 R10 N11 R11 N12 R12 N13 R13 N14 R14 N15 R15 N16 R16 N17 R17 N18 R18 N19 R19 N20 R20 N21 R21 N22 R22 N23 R23 N24 R24 N25 R25 N26 R26 N27 R27 N28 R28 N29 R29 N30 R30 N31 R31 N32 R32 N33 R33 N34 R34 N35 R35 N36 R36 N37 R37 N38 R38 N39 R39 N40 R40 N41 R41 N42 R42 N43 R43 N44 R44 N45 R45 N46 R46 N47 R47 N48 R48 N49 R49 N50 R50 N51 R51 N52 R52 N53 R53 N54 R54 N55 R55 N56 R56 N57 R57 N58 R58 N59 R59 N60 R60 N61 R61 N62 R62 N63 R63 N64 R64 N65 R65 N66 R66 N67 R67 N68 R68 N69 R69 N70 R70 N71 R71 N72 R72 N73 R73 N74 R74 N75 R75 N76 R76 N77 R77 R78" evalError="1"/>
    <ignoredError sqref="L5:L78 P5:P78" evalError="1"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J79"/>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5.625" style="2" customWidth="1"/>
    <col min="14" max="16384" width="9" style="2"/>
  </cols>
  <sheetData>
    <row r="1" spans="2:10" ht="16.5" customHeight="1">
      <c r="B1" s="2" t="s">
        <v>117</v>
      </c>
      <c r="J1" s="2" t="s">
        <v>200</v>
      </c>
    </row>
    <row r="2" spans="2:10" ht="16.5" customHeight="1">
      <c r="B2" s="2" t="s">
        <v>199</v>
      </c>
      <c r="J2" s="2" t="s">
        <v>201</v>
      </c>
    </row>
    <row r="78" ht="13.5" customHeight="1"/>
    <row r="79" ht="13.5" customHeight="1"/>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7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CB7A-3B77-4EE8-A314-4FCB12D5B690}">
  <dimension ref="A1:V121"/>
  <sheetViews>
    <sheetView showGridLines="0" zoomScaleNormal="100" zoomScaleSheetLayoutView="100" workbookViewId="0"/>
  </sheetViews>
  <sheetFormatPr defaultColWidth="9" defaultRowHeight="13.5"/>
  <cols>
    <col min="1" max="1" width="4.625" style="142" customWidth="1"/>
    <col min="2" max="2" width="2.125" style="142" customWidth="1"/>
    <col min="3" max="3" width="8.375" style="142" customWidth="1"/>
    <col min="4" max="4" width="11.625" style="142" customWidth="1"/>
    <col min="5" max="5" width="5.5" style="142" bestFit="1" customWidth="1"/>
    <col min="6" max="6" width="11.625" style="142" customWidth="1"/>
    <col min="7" max="7" width="5.5" style="142" customWidth="1"/>
    <col min="8" max="15" width="8.875" style="142" customWidth="1"/>
    <col min="16" max="22" width="9" style="2"/>
    <col min="23" max="23" width="4.625" style="2" customWidth="1"/>
    <col min="24" max="16384" width="9" style="2"/>
  </cols>
  <sheetData>
    <row r="1" spans="1:22" ht="16.5" customHeight="1">
      <c r="A1" s="138"/>
      <c r="B1" s="2" t="s">
        <v>202</v>
      </c>
      <c r="C1" s="2"/>
      <c r="D1" s="2"/>
      <c r="E1" s="2"/>
      <c r="F1" s="2"/>
      <c r="G1" s="2"/>
      <c r="H1" s="138"/>
      <c r="I1" s="138"/>
      <c r="J1" s="138"/>
      <c r="K1" s="138"/>
      <c r="L1" s="138"/>
      <c r="M1" s="138"/>
      <c r="N1" s="138"/>
      <c r="O1" s="138"/>
    </row>
    <row r="2" spans="1:22" ht="16.5" customHeight="1">
      <c r="A2" s="138"/>
      <c r="B2" s="2" t="s">
        <v>198</v>
      </c>
      <c r="C2" s="2"/>
      <c r="D2" s="2"/>
      <c r="E2" s="2"/>
      <c r="F2" s="2"/>
      <c r="G2" s="2"/>
      <c r="H2" s="138"/>
      <c r="I2" s="138"/>
      <c r="J2" s="138"/>
      <c r="K2" s="138"/>
      <c r="L2" s="138"/>
      <c r="M2" s="138"/>
      <c r="N2" s="138"/>
      <c r="O2" s="138"/>
    </row>
    <row r="3" spans="1:22">
      <c r="A3" s="138"/>
      <c r="B3" s="2"/>
      <c r="C3" s="2"/>
      <c r="D3" s="2"/>
      <c r="E3" s="2"/>
      <c r="F3" s="2"/>
      <c r="G3" s="2"/>
      <c r="H3" s="138"/>
      <c r="I3" s="138"/>
      <c r="J3" s="138"/>
      <c r="K3" s="138"/>
      <c r="L3" s="138"/>
      <c r="M3" s="138"/>
      <c r="N3" s="138"/>
      <c r="O3" s="138"/>
    </row>
    <row r="4" spans="1:22" ht="13.5" customHeight="1">
      <c r="A4" s="138"/>
      <c r="B4" s="99"/>
      <c r="C4" s="100"/>
      <c r="D4" s="100"/>
      <c r="E4" s="100"/>
      <c r="F4" s="100"/>
      <c r="G4" s="101"/>
      <c r="H4" s="138"/>
      <c r="I4" s="138"/>
      <c r="J4" s="138"/>
      <c r="K4" s="138"/>
      <c r="L4" s="138"/>
      <c r="M4" s="138"/>
      <c r="N4" s="138"/>
      <c r="O4" s="138"/>
    </row>
    <row r="5" spans="1:22" ht="13.5" customHeight="1">
      <c r="A5" s="138"/>
      <c r="B5" s="102"/>
      <c r="C5" s="29"/>
      <c r="D5" s="103">
        <v>0.81</v>
      </c>
      <c r="E5" s="2" t="s">
        <v>285</v>
      </c>
      <c r="F5" s="104">
        <v>0.84</v>
      </c>
      <c r="G5" s="105" t="s">
        <v>239</v>
      </c>
      <c r="H5" s="138"/>
      <c r="I5" s="138"/>
      <c r="J5" s="138"/>
      <c r="K5" s="138"/>
      <c r="L5" s="138"/>
      <c r="M5" s="138"/>
      <c r="N5" s="138"/>
      <c r="O5" s="138"/>
    </row>
    <row r="6" spans="1:22">
      <c r="A6" s="138"/>
      <c r="B6" s="102"/>
      <c r="C6" s="2"/>
      <c r="D6" s="103"/>
      <c r="E6" s="2"/>
      <c r="F6" s="104"/>
      <c r="G6" s="105"/>
      <c r="H6" s="138"/>
      <c r="I6" s="138"/>
      <c r="J6" s="138"/>
      <c r="K6" s="138"/>
      <c r="L6" s="138"/>
      <c r="M6" s="138"/>
      <c r="N6" s="138"/>
      <c r="O6" s="138"/>
    </row>
    <row r="7" spans="1:22">
      <c r="A7" s="138"/>
      <c r="B7" s="102"/>
      <c r="C7" s="30"/>
      <c r="D7" s="103">
        <v>0.78</v>
      </c>
      <c r="E7" s="2" t="s">
        <v>285</v>
      </c>
      <c r="F7" s="104">
        <v>0.81</v>
      </c>
      <c r="G7" s="105" t="s">
        <v>240</v>
      </c>
      <c r="H7" s="138"/>
      <c r="I7" s="138"/>
      <c r="J7" s="138"/>
      <c r="K7" s="138"/>
      <c r="L7" s="138"/>
      <c r="M7" s="138"/>
      <c r="N7" s="138"/>
      <c r="O7" s="138"/>
    </row>
    <row r="8" spans="1:22">
      <c r="A8" s="138"/>
      <c r="B8" s="102"/>
      <c r="C8" s="2"/>
      <c r="D8" s="103"/>
      <c r="E8" s="2"/>
      <c r="F8" s="104"/>
      <c r="G8" s="105"/>
      <c r="H8" s="138"/>
      <c r="I8" s="138"/>
      <c r="J8" s="138"/>
      <c r="K8" s="138"/>
      <c r="L8" s="138"/>
      <c r="M8" s="138"/>
      <c r="N8" s="138"/>
      <c r="O8" s="138"/>
    </row>
    <row r="9" spans="1:22">
      <c r="A9" s="138"/>
      <c r="B9" s="102"/>
      <c r="C9" s="31"/>
      <c r="D9" s="103">
        <v>0.75</v>
      </c>
      <c r="E9" s="2" t="s">
        <v>285</v>
      </c>
      <c r="F9" s="104">
        <v>0.78</v>
      </c>
      <c r="G9" s="105" t="s">
        <v>240</v>
      </c>
      <c r="H9" s="138"/>
      <c r="I9" s="138"/>
      <c r="J9" s="138"/>
      <c r="K9" s="138"/>
      <c r="L9" s="138"/>
      <c r="M9" s="138"/>
      <c r="N9" s="138"/>
      <c r="O9" s="138"/>
    </row>
    <row r="10" spans="1:22">
      <c r="A10" s="138"/>
      <c r="B10" s="102"/>
      <c r="C10" s="2"/>
      <c r="D10" s="103"/>
      <c r="E10" s="2"/>
      <c r="F10" s="104"/>
      <c r="G10" s="105"/>
      <c r="H10" s="138"/>
      <c r="I10" s="138"/>
      <c r="J10" s="138"/>
      <c r="K10" s="138"/>
      <c r="L10" s="138"/>
      <c r="M10" s="138"/>
      <c r="N10" s="138"/>
      <c r="O10" s="138"/>
    </row>
    <row r="11" spans="1:22">
      <c r="A11" s="138"/>
      <c r="B11" s="102"/>
      <c r="C11" s="32"/>
      <c r="D11" s="103">
        <v>0.72</v>
      </c>
      <c r="E11" s="2" t="s">
        <v>285</v>
      </c>
      <c r="F11" s="104">
        <v>0.75</v>
      </c>
      <c r="G11" s="105" t="s">
        <v>240</v>
      </c>
      <c r="H11" s="138"/>
      <c r="I11" s="138"/>
      <c r="J11" s="138"/>
      <c r="K11" s="138"/>
      <c r="L11" s="138"/>
      <c r="M11" s="138"/>
      <c r="N11" s="138"/>
      <c r="O11" s="138"/>
    </row>
    <row r="12" spans="1:22">
      <c r="A12" s="138"/>
      <c r="B12" s="102"/>
      <c r="C12" s="2"/>
      <c r="D12" s="103"/>
      <c r="E12" s="2"/>
      <c r="F12" s="104"/>
      <c r="G12" s="105"/>
      <c r="H12" s="138"/>
      <c r="I12" s="138"/>
      <c r="J12" s="138"/>
      <c r="K12" s="138"/>
      <c r="L12" s="138"/>
      <c r="M12" s="138"/>
      <c r="N12" s="138"/>
      <c r="O12" s="138"/>
    </row>
    <row r="13" spans="1:22">
      <c r="A13" s="138"/>
      <c r="B13" s="102"/>
      <c r="C13" s="33"/>
      <c r="D13" s="103">
        <v>0.69</v>
      </c>
      <c r="E13" s="2" t="s">
        <v>285</v>
      </c>
      <c r="F13" s="104">
        <v>0.72</v>
      </c>
      <c r="G13" s="105" t="s">
        <v>240</v>
      </c>
      <c r="H13" s="138"/>
      <c r="I13" s="138"/>
      <c r="J13" s="138"/>
      <c r="K13" s="138"/>
      <c r="L13" s="138"/>
      <c r="M13" s="138"/>
      <c r="N13" s="138"/>
      <c r="O13" s="138"/>
    </row>
    <row r="14" spans="1:22">
      <c r="A14" s="138"/>
      <c r="B14" s="106"/>
      <c r="C14" s="107"/>
      <c r="D14" s="107"/>
      <c r="E14" s="107"/>
      <c r="F14" s="107"/>
      <c r="G14" s="108"/>
      <c r="H14" s="138"/>
      <c r="I14" s="138"/>
      <c r="J14" s="138"/>
      <c r="K14" s="138"/>
      <c r="L14" s="138"/>
      <c r="M14" s="138"/>
      <c r="N14" s="138"/>
      <c r="O14" s="138"/>
    </row>
    <row r="15" spans="1:22">
      <c r="A15" s="138"/>
      <c r="B15" s="138"/>
      <c r="C15" s="138"/>
      <c r="D15" s="138"/>
      <c r="E15" s="138"/>
      <c r="F15" s="138"/>
      <c r="G15" s="138"/>
      <c r="H15" s="138"/>
      <c r="I15" s="138"/>
      <c r="J15" s="138"/>
      <c r="K15" s="138"/>
      <c r="L15" s="138"/>
      <c r="M15" s="138"/>
      <c r="N15" s="138"/>
      <c r="O15" s="138"/>
    </row>
    <row r="16" spans="1:22">
      <c r="A16" s="138"/>
      <c r="B16" s="139"/>
      <c r="C16" s="140"/>
      <c r="D16" s="140"/>
      <c r="E16" s="140"/>
      <c r="F16" s="140"/>
      <c r="G16" s="140"/>
      <c r="H16" s="140"/>
      <c r="I16" s="140"/>
      <c r="J16" s="140"/>
      <c r="K16" s="140"/>
      <c r="L16" s="140"/>
      <c r="M16" s="140"/>
      <c r="N16" s="140"/>
      <c r="O16" s="140"/>
      <c r="P16" s="100"/>
      <c r="Q16" s="100"/>
      <c r="R16" s="100"/>
      <c r="S16" s="100"/>
      <c r="T16" s="100"/>
      <c r="U16" s="100"/>
      <c r="V16" s="101"/>
    </row>
    <row r="17" spans="1:22">
      <c r="A17" s="138"/>
      <c r="B17" s="141"/>
      <c r="C17" s="138"/>
      <c r="D17" s="138"/>
      <c r="E17" s="138"/>
      <c r="F17" s="138"/>
      <c r="G17" s="138"/>
      <c r="H17" s="138"/>
      <c r="I17" s="138"/>
      <c r="J17" s="138"/>
      <c r="K17" s="138"/>
      <c r="L17" s="138"/>
      <c r="M17" s="138"/>
      <c r="N17" s="138"/>
      <c r="O17" s="138"/>
      <c r="P17" s="142"/>
      <c r="Q17" s="142"/>
      <c r="R17" s="142"/>
      <c r="S17" s="142"/>
      <c r="T17" s="142"/>
      <c r="U17" s="143"/>
      <c r="V17" s="105" t="s">
        <v>273</v>
      </c>
    </row>
    <row r="18" spans="1:22">
      <c r="A18" s="138"/>
      <c r="B18" s="141"/>
      <c r="C18" s="138"/>
      <c r="D18" s="138"/>
      <c r="E18" s="138"/>
      <c r="F18" s="138"/>
      <c r="G18" s="138"/>
      <c r="H18" s="138"/>
      <c r="I18" s="138"/>
      <c r="J18" s="138"/>
      <c r="K18" s="138"/>
      <c r="L18" s="138"/>
      <c r="M18" s="138"/>
      <c r="N18" s="138"/>
      <c r="O18" s="138"/>
      <c r="P18" s="142"/>
      <c r="Q18" s="142"/>
      <c r="R18" s="142"/>
      <c r="S18" s="142"/>
      <c r="T18" s="142"/>
      <c r="U18" s="144"/>
      <c r="V18" s="105" t="s">
        <v>274</v>
      </c>
    </row>
    <row r="19" spans="1:22">
      <c r="A19" s="138"/>
      <c r="B19" s="141"/>
      <c r="C19" s="138"/>
      <c r="D19" s="138"/>
      <c r="E19" s="138"/>
      <c r="F19" s="138"/>
      <c r="G19" s="138"/>
      <c r="H19" s="138"/>
      <c r="I19" s="138"/>
      <c r="J19" s="138"/>
      <c r="K19" s="138"/>
      <c r="L19" s="138"/>
      <c r="M19" s="138"/>
      <c r="N19" s="138"/>
      <c r="O19" s="138"/>
      <c r="P19" s="142"/>
      <c r="Q19" s="142"/>
      <c r="R19" s="142"/>
      <c r="S19" s="142"/>
      <c r="T19" s="142"/>
      <c r="U19" s="142"/>
      <c r="V19" s="105"/>
    </row>
    <row r="20" spans="1:22">
      <c r="A20" s="138"/>
      <c r="B20" s="141"/>
      <c r="C20" s="138"/>
      <c r="D20" s="138"/>
      <c r="E20" s="138"/>
      <c r="F20" s="138"/>
      <c r="G20" s="138"/>
      <c r="H20" s="138"/>
      <c r="I20" s="138"/>
      <c r="J20" s="138"/>
      <c r="K20" s="138"/>
      <c r="L20" s="138"/>
      <c r="M20" s="138"/>
      <c r="N20" s="138"/>
      <c r="O20" s="138"/>
      <c r="P20" s="142"/>
      <c r="Q20" s="142"/>
      <c r="R20" s="142"/>
      <c r="S20" s="142"/>
      <c r="T20" s="142"/>
      <c r="U20" s="142"/>
      <c r="V20" s="105"/>
    </row>
    <row r="21" spans="1:22">
      <c r="A21" s="138"/>
      <c r="B21" s="141"/>
      <c r="C21" s="138"/>
      <c r="D21" s="138"/>
      <c r="E21" s="138"/>
      <c r="F21" s="138"/>
      <c r="G21" s="138"/>
      <c r="H21" s="138"/>
      <c r="I21" s="138"/>
      <c r="J21" s="138"/>
      <c r="K21" s="138"/>
      <c r="L21" s="138"/>
      <c r="M21" s="138"/>
      <c r="N21" s="138"/>
      <c r="O21" s="138"/>
      <c r="P21" s="142"/>
      <c r="Q21" s="142"/>
      <c r="R21" s="142"/>
      <c r="S21" s="142"/>
      <c r="T21" s="142"/>
      <c r="U21" s="142"/>
      <c r="V21" s="105"/>
    </row>
    <row r="22" spans="1:22">
      <c r="A22" s="138"/>
      <c r="B22" s="141"/>
      <c r="C22" s="138"/>
      <c r="D22" s="138"/>
      <c r="E22" s="138"/>
      <c r="F22" s="138"/>
      <c r="G22" s="138"/>
      <c r="H22" s="138"/>
      <c r="I22" s="138"/>
      <c r="J22" s="138"/>
      <c r="K22" s="138"/>
      <c r="L22" s="138"/>
      <c r="M22" s="138"/>
      <c r="N22" s="138"/>
      <c r="O22" s="138"/>
      <c r="P22" s="142"/>
      <c r="Q22" s="142"/>
      <c r="R22" s="142"/>
      <c r="S22" s="142"/>
      <c r="T22" s="142"/>
      <c r="U22" s="142"/>
      <c r="V22" s="105"/>
    </row>
    <row r="23" spans="1:22">
      <c r="A23" s="138"/>
      <c r="B23" s="141"/>
      <c r="C23" s="138"/>
      <c r="D23" s="138"/>
      <c r="E23" s="138"/>
      <c r="F23" s="138"/>
      <c r="G23" s="138"/>
      <c r="H23" s="138"/>
      <c r="I23" s="138"/>
      <c r="J23" s="138"/>
      <c r="K23" s="138"/>
      <c r="L23" s="138"/>
      <c r="M23" s="138"/>
      <c r="N23" s="138"/>
      <c r="O23" s="138"/>
      <c r="P23" s="142"/>
      <c r="Q23" s="142"/>
      <c r="R23" s="142"/>
      <c r="S23" s="142"/>
      <c r="T23" s="142"/>
      <c r="U23" s="142"/>
      <c r="V23" s="105"/>
    </row>
    <row r="24" spans="1:22">
      <c r="A24" s="138"/>
      <c r="B24" s="141"/>
      <c r="C24" s="138"/>
      <c r="D24" s="138"/>
      <c r="E24" s="138"/>
      <c r="F24" s="138"/>
      <c r="G24" s="138"/>
      <c r="H24" s="138"/>
      <c r="I24" s="138"/>
      <c r="J24" s="138"/>
      <c r="K24" s="138"/>
      <c r="L24" s="138"/>
      <c r="M24" s="138"/>
      <c r="N24" s="138"/>
      <c r="O24" s="138"/>
      <c r="P24" s="142"/>
      <c r="Q24" s="142"/>
      <c r="R24" s="142"/>
      <c r="S24" s="142"/>
      <c r="T24" s="142"/>
      <c r="U24" s="142"/>
      <c r="V24" s="105"/>
    </row>
    <row r="25" spans="1:22">
      <c r="A25" s="138"/>
      <c r="B25" s="141"/>
      <c r="C25" s="138"/>
      <c r="D25" s="138"/>
      <c r="E25" s="138"/>
      <c r="F25" s="138"/>
      <c r="G25" s="138"/>
      <c r="H25" s="138"/>
      <c r="I25" s="138"/>
      <c r="J25" s="138"/>
      <c r="K25" s="138"/>
      <c r="L25" s="138"/>
      <c r="M25" s="138"/>
      <c r="N25" s="138"/>
      <c r="O25" s="138"/>
      <c r="P25" s="142"/>
      <c r="Q25" s="142"/>
      <c r="R25" s="142"/>
      <c r="S25" s="142"/>
      <c r="T25" s="142"/>
      <c r="U25" s="142"/>
      <c r="V25" s="105"/>
    </row>
    <row r="26" spans="1:22">
      <c r="A26" s="138"/>
      <c r="B26" s="141"/>
      <c r="C26" s="138"/>
      <c r="D26" s="138"/>
      <c r="E26" s="138"/>
      <c r="F26" s="138"/>
      <c r="G26" s="138"/>
      <c r="H26" s="138"/>
      <c r="I26" s="138"/>
      <c r="J26" s="138"/>
      <c r="K26" s="138"/>
      <c r="L26" s="138"/>
      <c r="M26" s="138"/>
      <c r="N26" s="138"/>
      <c r="O26" s="138"/>
      <c r="P26" s="142"/>
      <c r="Q26" s="142"/>
      <c r="R26" s="142"/>
      <c r="S26" s="142"/>
      <c r="T26" s="142"/>
      <c r="U26" s="142"/>
      <c r="V26" s="105"/>
    </row>
    <row r="27" spans="1:22">
      <c r="A27" s="138"/>
      <c r="B27" s="141"/>
      <c r="C27" s="138"/>
      <c r="D27" s="138"/>
      <c r="E27" s="138"/>
      <c r="F27" s="138"/>
      <c r="G27" s="138"/>
      <c r="H27" s="138"/>
      <c r="I27" s="138"/>
      <c r="J27" s="138"/>
      <c r="K27" s="138"/>
      <c r="L27" s="138"/>
      <c r="M27" s="138"/>
      <c r="N27" s="138"/>
      <c r="O27" s="138"/>
      <c r="P27" s="142"/>
      <c r="Q27" s="142"/>
      <c r="R27" s="142"/>
      <c r="S27" s="142"/>
      <c r="T27" s="142"/>
      <c r="U27" s="142"/>
      <c r="V27" s="105"/>
    </row>
    <row r="28" spans="1:22">
      <c r="A28" s="138"/>
      <c r="B28" s="141"/>
      <c r="C28" s="138"/>
      <c r="D28" s="138"/>
      <c r="E28" s="138"/>
      <c r="F28" s="138"/>
      <c r="G28" s="138"/>
      <c r="H28" s="138"/>
      <c r="I28" s="138"/>
      <c r="J28" s="138"/>
      <c r="K28" s="138"/>
      <c r="L28" s="138"/>
      <c r="M28" s="138"/>
      <c r="N28" s="138"/>
      <c r="O28" s="138"/>
      <c r="P28" s="142"/>
      <c r="Q28" s="142"/>
      <c r="R28" s="142"/>
      <c r="S28" s="142"/>
      <c r="T28" s="142"/>
      <c r="U28" s="142"/>
      <c r="V28" s="105"/>
    </row>
    <row r="29" spans="1:22">
      <c r="A29" s="138"/>
      <c r="B29" s="141"/>
      <c r="C29" s="138"/>
      <c r="D29" s="138"/>
      <c r="E29" s="138"/>
      <c r="F29" s="138"/>
      <c r="G29" s="138"/>
      <c r="H29" s="138"/>
      <c r="I29" s="138"/>
      <c r="J29" s="138"/>
      <c r="K29" s="138"/>
      <c r="L29" s="138"/>
      <c r="M29" s="138"/>
      <c r="N29" s="138"/>
      <c r="O29" s="138"/>
      <c r="P29" s="142"/>
      <c r="Q29" s="142"/>
      <c r="R29" s="142"/>
      <c r="S29" s="142"/>
      <c r="T29" s="142"/>
      <c r="U29" s="142"/>
      <c r="V29" s="105"/>
    </row>
    <row r="30" spans="1:22">
      <c r="A30" s="138"/>
      <c r="B30" s="141"/>
      <c r="C30" s="138"/>
      <c r="D30" s="138"/>
      <c r="E30" s="138"/>
      <c r="F30" s="138"/>
      <c r="G30" s="138"/>
      <c r="H30" s="138"/>
      <c r="I30" s="138"/>
      <c r="J30" s="138"/>
      <c r="K30" s="138"/>
      <c r="L30" s="138"/>
      <c r="M30" s="138"/>
      <c r="N30" s="138"/>
      <c r="O30" s="138"/>
      <c r="P30" s="142"/>
      <c r="Q30" s="142"/>
      <c r="R30" s="142"/>
      <c r="S30" s="142"/>
      <c r="T30" s="142"/>
      <c r="U30" s="142"/>
      <c r="V30" s="105"/>
    </row>
    <row r="31" spans="1:22">
      <c r="A31" s="138"/>
      <c r="B31" s="141"/>
      <c r="C31" s="138"/>
      <c r="D31" s="138"/>
      <c r="E31" s="138"/>
      <c r="F31" s="138"/>
      <c r="G31" s="138"/>
      <c r="H31" s="138"/>
      <c r="I31" s="138"/>
      <c r="J31" s="138"/>
      <c r="K31" s="138"/>
      <c r="L31" s="138"/>
      <c r="M31" s="138"/>
      <c r="N31" s="138"/>
      <c r="O31" s="138"/>
      <c r="P31" s="142"/>
      <c r="Q31" s="142"/>
      <c r="R31" s="142"/>
      <c r="S31" s="142"/>
      <c r="T31" s="142"/>
      <c r="U31" s="142"/>
      <c r="V31" s="105"/>
    </row>
    <row r="32" spans="1:22">
      <c r="A32" s="138"/>
      <c r="B32" s="141"/>
      <c r="C32" s="138"/>
      <c r="D32" s="138"/>
      <c r="E32" s="138"/>
      <c r="F32" s="138"/>
      <c r="G32" s="138"/>
      <c r="H32" s="138"/>
      <c r="I32" s="138"/>
      <c r="J32" s="138"/>
      <c r="K32" s="138"/>
      <c r="L32" s="138"/>
      <c r="M32" s="138"/>
      <c r="N32" s="138"/>
      <c r="O32" s="138"/>
      <c r="P32" s="142"/>
      <c r="Q32" s="142"/>
      <c r="R32" s="142"/>
      <c r="S32" s="142"/>
      <c r="T32" s="142"/>
      <c r="U32" s="142"/>
      <c r="V32" s="105"/>
    </row>
    <row r="33" spans="1:22">
      <c r="A33" s="138"/>
      <c r="B33" s="141"/>
      <c r="C33" s="138"/>
      <c r="D33" s="138"/>
      <c r="E33" s="138"/>
      <c r="F33" s="138"/>
      <c r="G33" s="138"/>
      <c r="H33" s="138"/>
      <c r="I33" s="138"/>
      <c r="J33" s="138"/>
      <c r="K33" s="138"/>
      <c r="L33" s="138"/>
      <c r="M33" s="138"/>
      <c r="N33" s="138"/>
      <c r="O33" s="138"/>
      <c r="P33" s="142"/>
      <c r="Q33" s="142"/>
      <c r="R33" s="142"/>
      <c r="S33" s="142"/>
      <c r="T33" s="142"/>
      <c r="U33" s="142"/>
      <c r="V33" s="105"/>
    </row>
    <row r="34" spans="1:22">
      <c r="A34" s="138"/>
      <c r="B34" s="141"/>
      <c r="C34" s="138"/>
      <c r="D34" s="138"/>
      <c r="E34" s="138"/>
      <c r="F34" s="138"/>
      <c r="G34" s="138"/>
      <c r="H34" s="138"/>
      <c r="I34" s="138"/>
      <c r="J34" s="138"/>
      <c r="K34" s="138"/>
      <c r="L34" s="138"/>
      <c r="M34" s="138"/>
      <c r="N34" s="138"/>
      <c r="O34" s="138"/>
      <c r="P34" s="142"/>
      <c r="Q34" s="142"/>
      <c r="R34" s="142"/>
      <c r="S34" s="142"/>
      <c r="T34" s="142"/>
      <c r="U34" s="142"/>
      <c r="V34" s="105"/>
    </row>
    <row r="35" spans="1:22">
      <c r="A35" s="138"/>
      <c r="B35" s="141"/>
      <c r="C35" s="138"/>
      <c r="D35" s="138"/>
      <c r="E35" s="138"/>
      <c r="F35" s="138"/>
      <c r="G35" s="138"/>
      <c r="H35" s="138"/>
      <c r="I35" s="138"/>
      <c r="J35" s="138"/>
      <c r="K35" s="138"/>
      <c r="L35" s="138"/>
      <c r="M35" s="138"/>
      <c r="N35" s="138"/>
      <c r="O35" s="138"/>
      <c r="P35" s="142"/>
      <c r="Q35" s="142"/>
      <c r="R35" s="142"/>
      <c r="S35" s="142"/>
      <c r="T35" s="142"/>
      <c r="U35" s="142"/>
      <c r="V35" s="105"/>
    </row>
    <row r="36" spans="1:22">
      <c r="A36" s="138"/>
      <c r="B36" s="141"/>
      <c r="C36" s="138"/>
      <c r="D36" s="138"/>
      <c r="E36" s="138"/>
      <c r="F36" s="138"/>
      <c r="G36" s="138"/>
      <c r="H36" s="138"/>
      <c r="I36" s="138"/>
      <c r="J36" s="138"/>
      <c r="K36" s="138"/>
      <c r="L36" s="138"/>
      <c r="M36" s="138"/>
      <c r="N36" s="138"/>
      <c r="O36" s="138"/>
      <c r="P36" s="142"/>
      <c r="Q36" s="142"/>
      <c r="R36" s="142"/>
      <c r="S36" s="142"/>
      <c r="T36" s="142"/>
      <c r="U36" s="142"/>
      <c r="V36" s="105"/>
    </row>
    <row r="37" spans="1:22">
      <c r="A37" s="138"/>
      <c r="B37" s="141"/>
      <c r="C37" s="138"/>
      <c r="D37" s="138"/>
      <c r="E37" s="138"/>
      <c r="F37" s="138"/>
      <c r="G37" s="138"/>
      <c r="H37" s="138"/>
      <c r="I37" s="138"/>
      <c r="J37" s="138"/>
      <c r="K37" s="138"/>
      <c r="L37" s="138"/>
      <c r="M37" s="138"/>
      <c r="N37" s="138"/>
      <c r="O37" s="138"/>
      <c r="P37" s="142"/>
      <c r="Q37" s="142"/>
      <c r="R37" s="142"/>
      <c r="S37" s="142"/>
      <c r="T37" s="142"/>
      <c r="U37" s="142"/>
      <c r="V37" s="105"/>
    </row>
    <row r="38" spans="1:22">
      <c r="A38" s="138"/>
      <c r="B38" s="141"/>
      <c r="C38" s="138"/>
      <c r="D38" s="138"/>
      <c r="E38" s="138"/>
      <c r="F38" s="138"/>
      <c r="G38" s="138"/>
      <c r="H38" s="138"/>
      <c r="I38" s="138"/>
      <c r="J38" s="138"/>
      <c r="K38" s="138"/>
      <c r="L38" s="138"/>
      <c r="M38" s="138"/>
      <c r="N38" s="138"/>
      <c r="O38" s="138"/>
      <c r="P38" s="142"/>
      <c r="Q38" s="142"/>
      <c r="R38" s="142"/>
      <c r="S38" s="142"/>
      <c r="T38" s="142"/>
      <c r="U38" s="142"/>
      <c r="V38" s="105"/>
    </row>
    <row r="39" spans="1:22">
      <c r="A39" s="138"/>
      <c r="B39" s="141"/>
      <c r="C39" s="138"/>
      <c r="D39" s="138"/>
      <c r="E39" s="138"/>
      <c r="F39" s="138"/>
      <c r="G39" s="138"/>
      <c r="H39" s="138"/>
      <c r="I39" s="138"/>
      <c r="J39" s="138"/>
      <c r="K39" s="138"/>
      <c r="L39" s="138"/>
      <c r="M39" s="138"/>
      <c r="N39" s="138"/>
      <c r="O39" s="138"/>
      <c r="P39" s="142"/>
      <c r="Q39" s="142"/>
      <c r="R39" s="142"/>
      <c r="S39" s="142"/>
      <c r="T39" s="142"/>
      <c r="U39" s="142"/>
      <c r="V39" s="105"/>
    </row>
    <row r="40" spans="1:22">
      <c r="A40" s="138"/>
      <c r="B40" s="141"/>
      <c r="C40" s="138"/>
      <c r="D40" s="138"/>
      <c r="E40" s="138"/>
      <c r="F40" s="138"/>
      <c r="G40" s="138"/>
      <c r="H40" s="138"/>
      <c r="I40" s="138"/>
      <c r="J40" s="138"/>
      <c r="K40" s="138"/>
      <c r="L40" s="138"/>
      <c r="M40" s="138"/>
      <c r="N40" s="138"/>
      <c r="O40" s="138"/>
      <c r="P40" s="142"/>
      <c r="Q40" s="142"/>
      <c r="R40" s="142"/>
      <c r="S40" s="142"/>
      <c r="T40" s="142"/>
      <c r="U40" s="142"/>
      <c r="V40" s="105"/>
    </row>
    <row r="41" spans="1:22">
      <c r="A41" s="138"/>
      <c r="B41" s="141"/>
      <c r="C41" s="138"/>
      <c r="D41" s="138"/>
      <c r="E41" s="138"/>
      <c r="F41" s="138"/>
      <c r="G41" s="138"/>
      <c r="H41" s="138"/>
      <c r="I41" s="138"/>
      <c r="J41" s="138"/>
      <c r="K41" s="138"/>
      <c r="L41" s="138"/>
      <c r="M41" s="138"/>
      <c r="N41" s="138"/>
      <c r="O41" s="138"/>
      <c r="P41" s="142"/>
      <c r="Q41" s="142"/>
      <c r="R41" s="142"/>
      <c r="S41" s="142"/>
      <c r="T41" s="142"/>
      <c r="U41" s="142"/>
      <c r="V41" s="105"/>
    </row>
    <row r="42" spans="1:22">
      <c r="A42" s="138"/>
      <c r="B42" s="141"/>
      <c r="C42" s="138"/>
      <c r="D42" s="138"/>
      <c r="E42" s="138"/>
      <c r="F42" s="138"/>
      <c r="G42" s="138"/>
      <c r="H42" s="138"/>
      <c r="I42" s="138"/>
      <c r="J42" s="138"/>
      <c r="K42" s="138"/>
      <c r="L42" s="138"/>
      <c r="M42" s="138"/>
      <c r="N42" s="138"/>
      <c r="O42" s="138"/>
      <c r="P42" s="142"/>
      <c r="Q42" s="142"/>
      <c r="R42" s="142"/>
      <c r="S42" s="142"/>
      <c r="T42" s="142"/>
      <c r="U42" s="142"/>
      <c r="V42" s="105"/>
    </row>
    <row r="43" spans="1:22">
      <c r="A43" s="138"/>
      <c r="B43" s="141"/>
      <c r="C43" s="138"/>
      <c r="D43" s="138"/>
      <c r="E43" s="138"/>
      <c r="F43" s="138"/>
      <c r="G43" s="138"/>
      <c r="H43" s="138"/>
      <c r="I43" s="138"/>
      <c r="J43" s="138"/>
      <c r="K43" s="138"/>
      <c r="L43" s="138"/>
      <c r="M43" s="138"/>
      <c r="N43" s="138"/>
      <c r="O43" s="138"/>
      <c r="P43" s="142"/>
      <c r="Q43" s="142"/>
      <c r="R43" s="142"/>
      <c r="S43" s="142"/>
      <c r="T43" s="142"/>
      <c r="U43" s="142"/>
      <c r="V43" s="105"/>
    </row>
    <row r="44" spans="1:22">
      <c r="A44" s="138"/>
      <c r="B44" s="141"/>
      <c r="C44" s="138"/>
      <c r="D44" s="138"/>
      <c r="E44" s="138"/>
      <c r="F44" s="138"/>
      <c r="G44" s="138"/>
      <c r="H44" s="138"/>
      <c r="I44" s="138"/>
      <c r="J44" s="138"/>
      <c r="K44" s="138"/>
      <c r="L44" s="138"/>
      <c r="M44" s="138"/>
      <c r="N44" s="138"/>
      <c r="O44" s="138"/>
      <c r="P44" s="142"/>
      <c r="Q44" s="142"/>
      <c r="R44" s="142"/>
      <c r="S44" s="142"/>
      <c r="T44" s="142"/>
      <c r="U44" s="142"/>
      <c r="V44" s="105"/>
    </row>
    <row r="45" spans="1:22">
      <c r="A45" s="138"/>
      <c r="B45" s="141"/>
      <c r="C45" s="138"/>
      <c r="D45" s="138"/>
      <c r="E45" s="138"/>
      <c r="F45" s="138"/>
      <c r="G45" s="138"/>
      <c r="H45" s="138"/>
      <c r="I45" s="138"/>
      <c r="J45" s="138"/>
      <c r="K45" s="138"/>
      <c r="L45" s="138"/>
      <c r="M45" s="138"/>
      <c r="N45" s="138"/>
      <c r="O45" s="138"/>
      <c r="P45" s="142"/>
      <c r="Q45" s="142"/>
      <c r="R45" s="142"/>
      <c r="S45" s="142"/>
      <c r="T45" s="142"/>
      <c r="U45" s="142"/>
      <c r="V45" s="105"/>
    </row>
    <row r="46" spans="1:22">
      <c r="A46" s="138"/>
      <c r="B46" s="141"/>
      <c r="C46" s="138"/>
      <c r="D46" s="138"/>
      <c r="E46" s="138"/>
      <c r="F46" s="138"/>
      <c r="G46" s="138"/>
      <c r="H46" s="138"/>
      <c r="I46" s="138"/>
      <c r="J46" s="138"/>
      <c r="K46" s="138"/>
      <c r="L46" s="138"/>
      <c r="M46" s="138"/>
      <c r="N46" s="138"/>
      <c r="O46" s="138"/>
      <c r="P46" s="142"/>
      <c r="Q46" s="142"/>
      <c r="R46" s="142"/>
      <c r="S46" s="142"/>
      <c r="T46" s="142"/>
      <c r="U46" s="142"/>
      <c r="V46" s="105"/>
    </row>
    <row r="47" spans="1:22">
      <c r="A47" s="138"/>
      <c r="B47" s="141"/>
      <c r="C47" s="138"/>
      <c r="D47" s="138"/>
      <c r="E47" s="138"/>
      <c r="F47" s="138"/>
      <c r="G47" s="138"/>
      <c r="H47" s="138"/>
      <c r="I47" s="138"/>
      <c r="J47" s="138"/>
      <c r="K47" s="138"/>
      <c r="L47" s="138"/>
      <c r="M47" s="138"/>
      <c r="N47" s="138"/>
      <c r="O47" s="138"/>
      <c r="P47" s="142"/>
      <c r="Q47" s="142"/>
      <c r="R47" s="142"/>
      <c r="S47" s="142"/>
      <c r="T47" s="142"/>
      <c r="U47" s="142"/>
      <c r="V47" s="105"/>
    </row>
    <row r="48" spans="1:22">
      <c r="A48" s="138"/>
      <c r="B48" s="141"/>
      <c r="C48" s="138"/>
      <c r="D48" s="138"/>
      <c r="E48" s="138"/>
      <c r="F48" s="138"/>
      <c r="G48" s="138"/>
      <c r="H48" s="138"/>
      <c r="I48" s="138"/>
      <c r="J48" s="138"/>
      <c r="K48" s="138"/>
      <c r="L48" s="138"/>
      <c r="M48" s="138"/>
      <c r="N48" s="138"/>
      <c r="O48" s="138"/>
      <c r="P48" s="142"/>
      <c r="Q48" s="142"/>
      <c r="R48" s="142"/>
      <c r="S48" s="142"/>
      <c r="T48" s="142"/>
      <c r="U48" s="142"/>
      <c r="V48" s="105"/>
    </row>
    <row r="49" spans="1:22">
      <c r="A49" s="138"/>
      <c r="B49" s="141"/>
      <c r="C49" s="138"/>
      <c r="D49" s="138"/>
      <c r="E49" s="138"/>
      <c r="F49" s="138"/>
      <c r="G49" s="138"/>
      <c r="H49" s="138"/>
      <c r="I49" s="138"/>
      <c r="J49" s="138"/>
      <c r="K49" s="138"/>
      <c r="L49" s="138"/>
      <c r="M49" s="138"/>
      <c r="N49" s="138"/>
      <c r="O49" s="138"/>
      <c r="P49" s="142"/>
      <c r="Q49" s="142"/>
      <c r="R49" s="142"/>
      <c r="S49" s="142"/>
      <c r="T49" s="142"/>
      <c r="U49" s="142"/>
      <c r="V49" s="105"/>
    </row>
    <row r="50" spans="1:22">
      <c r="A50" s="138"/>
      <c r="B50" s="141"/>
      <c r="C50" s="138"/>
      <c r="D50" s="138"/>
      <c r="E50" s="138"/>
      <c r="F50" s="138"/>
      <c r="G50" s="138"/>
      <c r="H50" s="138"/>
      <c r="I50" s="138"/>
      <c r="J50" s="138"/>
      <c r="K50" s="138"/>
      <c r="L50" s="138"/>
      <c r="M50" s="138"/>
      <c r="N50" s="138"/>
      <c r="O50" s="138"/>
      <c r="P50" s="142"/>
      <c r="Q50" s="142"/>
      <c r="R50" s="142"/>
      <c r="S50" s="142"/>
      <c r="T50" s="142"/>
      <c r="U50" s="142"/>
      <c r="V50" s="105"/>
    </row>
    <row r="51" spans="1:22">
      <c r="A51" s="138"/>
      <c r="B51" s="141"/>
      <c r="C51" s="138"/>
      <c r="D51" s="138"/>
      <c r="E51" s="138"/>
      <c r="F51" s="138"/>
      <c r="G51" s="138"/>
      <c r="H51" s="138"/>
      <c r="I51" s="138"/>
      <c r="J51" s="138"/>
      <c r="K51" s="138"/>
      <c r="L51" s="138"/>
      <c r="M51" s="138"/>
      <c r="N51" s="138"/>
      <c r="O51" s="138"/>
      <c r="P51" s="142"/>
      <c r="Q51" s="142"/>
      <c r="R51" s="142"/>
      <c r="S51" s="142"/>
      <c r="T51" s="142"/>
      <c r="U51" s="142"/>
      <c r="V51" s="105"/>
    </row>
    <row r="52" spans="1:22">
      <c r="A52" s="138"/>
      <c r="B52" s="141"/>
      <c r="C52" s="138"/>
      <c r="D52" s="138"/>
      <c r="E52" s="138"/>
      <c r="F52" s="138"/>
      <c r="G52" s="138"/>
      <c r="H52" s="138"/>
      <c r="I52" s="138"/>
      <c r="J52" s="138"/>
      <c r="K52" s="138"/>
      <c r="L52" s="138"/>
      <c r="M52" s="138"/>
      <c r="N52" s="138"/>
      <c r="O52" s="138"/>
      <c r="P52" s="142"/>
      <c r="Q52" s="142"/>
      <c r="R52" s="142"/>
      <c r="S52" s="142"/>
      <c r="T52" s="142"/>
      <c r="U52" s="142"/>
      <c r="V52" s="105"/>
    </row>
    <row r="53" spans="1:22">
      <c r="A53" s="138"/>
      <c r="B53" s="141"/>
      <c r="C53" s="138"/>
      <c r="D53" s="138"/>
      <c r="E53" s="138"/>
      <c r="F53" s="138"/>
      <c r="G53" s="138"/>
      <c r="H53" s="138"/>
      <c r="I53" s="138"/>
      <c r="J53" s="138"/>
      <c r="K53" s="138"/>
      <c r="L53" s="138"/>
      <c r="M53" s="138"/>
      <c r="N53" s="138"/>
      <c r="O53" s="138"/>
      <c r="P53" s="142"/>
      <c r="Q53" s="142"/>
      <c r="R53" s="142"/>
      <c r="S53" s="142"/>
      <c r="T53" s="142"/>
      <c r="U53" s="142"/>
      <c r="V53" s="105"/>
    </row>
    <row r="54" spans="1:22">
      <c r="A54" s="138"/>
      <c r="B54" s="141"/>
      <c r="C54" s="138"/>
      <c r="D54" s="138"/>
      <c r="E54" s="138"/>
      <c r="F54" s="138"/>
      <c r="G54" s="138"/>
      <c r="H54" s="138"/>
      <c r="I54" s="138"/>
      <c r="J54" s="138"/>
      <c r="K54" s="138"/>
      <c r="L54" s="138"/>
      <c r="M54" s="138"/>
      <c r="N54" s="138"/>
      <c r="O54" s="138"/>
      <c r="P54" s="142"/>
      <c r="Q54" s="142"/>
      <c r="R54" s="142"/>
      <c r="S54" s="142"/>
      <c r="T54" s="142"/>
      <c r="U54" s="142"/>
      <c r="V54" s="105"/>
    </row>
    <row r="55" spans="1:22">
      <c r="A55" s="138"/>
      <c r="B55" s="141"/>
      <c r="C55" s="138"/>
      <c r="D55" s="138"/>
      <c r="E55" s="138"/>
      <c r="F55" s="138"/>
      <c r="G55" s="138"/>
      <c r="H55" s="138"/>
      <c r="I55" s="138"/>
      <c r="J55" s="138"/>
      <c r="K55" s="138"/>
      <c r="L55" s="138"/>
      <c r="M55" s="138"/>
      <c r="N55" s="138"/>
      <c r="O55" s="138"/>
      <c r="P55" s="142"/>
      <c r="Q55" s="142"/>
      <c r="R55" s="142"/>
      <c r="S55" s="142"/>
      <c r="T55" s="142"/>
      <c r="U55" s="142"/>
      <c r="V55" s="105"/>
    </row>
    <row r="56" spans="1:22">
      <c r="A56" s="138"/>
      <c r="B56" s="141"/>
      <c r="C56" s="138"/>
      <c r="D56" s="138"/>
      <c r="E56" s="138"/>
      <c r="F56" s="138"/>
      <c r="G56" s="138"/>
      <c r="H56" s="138"/>
      <c r="I56" s="138"/>
      <c r="J56" s="138"/>
      <c r="K56" s="138"/>
      <c r="L56" s="138"/>
      <c r="M56" s="138"/>
      <c r="N56" s="138"/>
      <c r="O56" s="138"/>
      <c r="P56" s="142"/>
      <c r="Q56" s="142"/>
      <c r="R56" s="142"/>
      <c r="S56" s="142"/>
      <c r="T56" s="142"/>
      <c r="U56" s="142"/>
      <c r="V56" s="105"/>
    </row>
    <row r="57" spans="1:22">
      <c r="A57" s="138"/>
      <c r="B57" s="141"/>
      <c r="C57" s="138"/>
      <c r="D57" s="138"/>
      <c r="E57" s="138"/>
      <c r="F57" s="138"/>
      <c r="G57" s="138"/>
      <c r="H57" s="138"/>
      <c r="I57" s="138"/>
      <c r="J57" s="138"/>
      <c r="K57" s="138"/>
      <c r="L57" s="138"/>
      <c r="M57" s="138"/>
      <c r="N57" s="138"/>
      <c r="O57" s="138"/>
      <c r="P57" s="142"/>
      <c r="Q57" s="142"/>
      <c r="R57" s="142"/>
      <c r="S57" s="142"/>
      <c r="T57" s="142"/>
      <c r="U57" s="142"/>
      <c r="V57" s="105"/>
    </row>
    <row r="58" spans="1:22">
      <c r="A58" s="138"/>
      <c r="B58" s="141"/>
      <c r="C58" s="138"/>
      <c r="D58" s="138"/>
      <c r="E58" s="138"/>
      <c r="F58" s="138"/>
      <c r="G58" s="138"/>
      <c r="H58" s="138"/>
      <c r="I58" s="138"/>
      <c r="J58" s="138"/>
      <c r="K58" s="138"/>
      <c r="L58" s="138"/>
      <c r="M58" s="138"/>
      <c r="N58" s="138"/>
      <c r="O58" s="138"/>
      <c r="P58" s="142"/>
      <c r="Q58" s="142"/>
      <c r="R58" s="142"/>
      <c r="S58" s="142"/>
      <c r="T58" s="142"/>
      <c r="U58" s="142"/>
      <c r="V58" s="105"/>
    </row>
    <row r="59" spans="1:22">
      <c r="A59" s="138"/>
      <c r="B59" s="141"/>
      <c r="C59" s="138"/>
      <c r="D59" s="138"/>
      <c r="E59" s="138"/>
      <c r="F59" s="138"/>
      <c r="G59" s="138"/>
      <c r="H59" s="138"/>
      <c r="I59" s="138"/>
      <c r="J59" s="138"/>
      <c r="K59" s="138"/>
      <c r="L59" s="138"/>
      <c r="M59" s="138"/>
      <c r="N59" s="138"/>
      <c r="O59" s="138"/>
      <c r="P59" s="142"/>
      <c r="Q59" s="142"/>
      <c r="R59" s="142"/>
      <c r="S59" s="142"/>
      <c r="T59" s="142"/>
      <c r="U59" s="142"/>
      <c r="V59" s="105"/>
    </row>
    <row r="60" spans="1:22">
      <c r="A60" s="138"/>
      <c r="B60" s="141"/>
      <c r="C60" s="138"/>
      <c r="D60" s="138"/>
      <c r="E60" s="138"/>
      <c r="F60" s="138"/>
      <c r="G60" s="138"/>
      <c r="H60" s="138"/>
      <c r="I60" s="138"/>
      <c r="J60" s="138"/>
      <c r="K60" s="138"/>
      <c r="L60" s="138"/>
      <c r="M60" s="138"/>
      <c r="N60" s="138"/>
      <c r="O60" s="138"/>
      <c r="P60" s="142"/>
      <c r="Q60" s="142"/>
      <c r="R60" s="142"/>
      <c r="S60" s="142"/>
      <c r="T60" s="142"/>
      <c r="U60" s="142"/>
      <c r="V60" s="105"/>
    </row>
    <row r="61" spans="1:22">
      <c r="A61" s="138"/>
      <c r="B61" s="141"/>
      <c r="C61" s="138"/>
      <c r="D61" s="138"/>
      <c r="E61" s="138"/>
      <c r="F61" s="138"/>
      <c r="G61" s="138"/>
      <c r="H61" s="138"/>
      <c r="I61" s="138"/>
      <c r="J61" s="138"/>
      <c r="K61" s="138"/>
      <c r="L61" s="138"/>
      <c r="M61" s="138"/>
      <c r="N61" s="138"/>
      <c r="O61" s="138"/>
      <c r="P61" s="142"/>
      <c r="Q61" s="142"/>
      <c r="R61" s="142"/>
      <c r="S61" s="142"/>
      <c r="T61" s="142"/>
      <c r="U61" s="142"/>
      <c r="V61" s="105"/>
    </row>
    <row r="62" spans="1:22">
      <c r="A62" s="138"/>
      <c r="B62" s="141"/>
      <c r="C62" s="138"/>
      <c r="D62" s="138"/>
      <c r="E62" s="138"/>
      <c r="F62" s="138"/>
      <c r="G62" s="138"/>
      <c r="H62" s="138"/>
      <c r="I62" s="138"/>
      <c r="J62" s="138"/>
      <c r="K62" s="138"/>
      <c r="L62" s="138"/>
      <c r="M62" s="138"/>
      <c r="N62" s="138"/>
      <c r="O62" s="138"/>
      <c r="P62" s="142"/>
      <c r="Q62" s="142"/>
      <c r="R62" s="142"/>
      <c r="S62" s="142"/>
      <c r="T62" s="142"/>
      <c r="U62" s="142"/>
      <c r="V62" s="105"/>
    </row>
    <row r="63" spans="1:22">
      <c r="A63" s="138"/>
      <c r="B63" s="141"/>
      <c r="C63" s="138"/>
      <c r="D63" s="138"/>
      <c r="E63" s="138"/>
      <c r="F63" s="138"/>
      <c r="G63" s="138"/>
      <c r="H63" s="138"/>
      <c r="I63" s="138"/>
      <c r="J63" s="138"/>
      <c r="K63" s="138"/>
      <c r="L63" s="138"/>
      <c r="M63" s="138"/>
      <c r="N63" s="138"/>
      <c r="O63" s="138"/>
      <c r="P63" s="142"/>
      <c r="Q63" s="142"/>
      <c r="R63" s="142"/>
      <c r="S63" s="142"/>
      <c r="T63" s="142"/>
      <c r="U63" s="142"/>
      <c r="V63" s="105"/>
    </row>
    <row r="64" spans="1:22">
      <c r="A64" s="138"/>
      <c r="B64" s="141"/>
      <c r="C64" s="138"/>
      <c r="D64" s="138"/>
      <c r="E64" s="138"/>
      <c r="F64" s="138"/>
      <c r="G64" s="138"/>
      <c r="H64" s="138"/>
      <c r="I64" s="138"/>
      <c r="J64" s="138"/>
      <c r="K64" s="138"/>
      <c r="L64" s="138"/>
      <c r="M64" s="138"/>
      <c r="N64" s="138"/>
      <c r="O64" s="138"/>
      <c r="P64" s="142"/>
      <c r="Q64" s="142"/>
      <c r="R64" s="142"/>
      <c r="S64" s="142"/>
      <c r="T64" s="142"/>
      <c r="U64" s="142"/>
      <c r="V64" s="105"/>
    </row>
    <row r="65" spans="1:22">
      <c r="A65" s="138"/>
      <c r="B65" s="141"/>
      <c r="C65" s="138"/>
      <c r="D65" s="138"/>
      <c r="E65" s="138"/>
      <c r="F65" s="138"/>
      <c r="G65" s="138"/>
      <c r="H65" s="138"/>
      <c r="I65" s="138"/>
      <c r="J65" s="138"/>
      <c r="K65" s="138"/>
      <c r="L65" s="138"/>
      <c r="M65" s="138"/>
      <c r="N65" s="138"/>
      <c r="O65" s="138"/>
      <c r="P65" s="142"/>
      <c r="Q65" s="142"/>
      <c r="R65" s="142"/>
      <c r="S65" s="142"/>
      <c r="T65" s="142"/>
      <c r="U65" s="142"/>
      <c r="V65" s="105"/>
    </row>
    <row r="66" spans="1:22">
      <c r="A66" s="138"/>
      <c r="B66" s="141"/>
      <c r="C66" s="138"/>
      <c r="D66" s="138"/>
      <c r="E66" s="138"/>
      <c r="F66" s="138"/>
      <c r="G66" s="138"/>
      <c r="H66" s="138"/>
      <c r="I66" s="138"/>
      <c r="J66" s="138"/>
      <c r="K66" s="138"/>
      <c r="L66" s="138"/>
      <c r="M66" s="138"/>
      <c r="N66" s="138"/>
      <c r="O66" s="138"/>
      <c r="P66" s="142"/>
      <c r="Q66" s="142"/>
      <c r="R66" s="142"/>
      <c r="S66" s="142"/>
      <c r="T66" s="142"/>
      <c r="U66" s="142"/>
      <c r="V66" s="105"/>
    </row>
    <row r="67" spans="1:22">
      <c r="A67" s="138"/>
      <c r="B67" s="141"/>
      <c r="C67" s="138"/>
      <c r="D67" s="138"/>
      <c r="E67" s="138"/>
      <c r="F67" s="138"/>
      <c r="G67" s="138"/>
      <c r="H67" s="138"/>
      <c r="I67" s="138"/>
      <c r="J67" s="138"/>
      <c r="K67" s="138"/>
      <c r="L67" s="138"/>
      <c r="M67" s="138"/>
      <c r="N67" s="138"/>
      <c r="O67" s="138"/>
      <c r="P67" s="142"/>
      <c r="Q67" s="142"/>
      <c r="R67" s="142"/>
      <c r="S67" s="142"/>
      <c r="T67" s="142"/>
      <c r="U67" s="142"/>
      <c r="V67" s="105"/>
    </row>
    <row r="68" spans="1:22">
      <c r="A68" s="138"/>
      <c r="B68" s="141"/>
      <c r="C68" s="138"/>
      <c r="D68" s="138"/>
      <c r="E68" s="138"/>
      <c r="F68" s="138"/>
      <c r="G68" s="138"/>
      <c r="H68" s="138"/>
      <c r="I68" s="138"/>
      <c r="J68" s="138"/>
      <c r="K68" s="138"/>
      <c r="L68" s="138"/>
      <c r="M68" s="138"/>
      <c r="N68" s="138"/>
      <c r="O68" s="138"/>
      <c r="P68" s="142"/>
      <c r="Q68" s="142"/>
      <c r="R68" s="142"/>
      <c r="S68" s="142"/>
      <c r="T68" s="142"/>
      <c r="U68" s="142"/>
      <c r="V68" s="105"/>
    </row>
    <row r="69" spans="1:22">
      <c r="A69" s="138"/>
      <c r="B69" s="141"/>
      <c r="C69" s="138"/>
      <c r="D69" s="138"/>
      <c r="E69" s="138"/>
      <c r="F69" s="138"/>
      <c r="G69" s="138"/>
      <c r="H69" s="138"/>
      <c r="I69" s="138"/>
      <c r="J69" s="138"/>
      <c r="K69" s="138"/>
      <c r="L69" s="138"/>
      <c r="M69" s="138"/>
      <c r="N69" s="138"/>
      <c r="O69" s="138"/>
      <c r="P69" s="142"/>
      <c r="Q69" s="142"/>
      <c r="R69" s="142"/>
      <c r="S69" s="142"/>
      <c r="T69" s="142"/>
      <c r="U69" s="142"/>
      <c r="V69" s="105"/>
    </row>
    <row r="70" spans="1:22">
      <c r="A70" s="138"/>
      <c r="B70" s="141"/>
      <c r="C70" s="138"/>
      <c r="D70" s="138"/>
      <c r="E70" s="138"/>
      <c r="F70" s="138"/>
      <c r="G70" s="138"/>
      <c r="H70" s="138"/>
      <c r="I70" s="138"/>
      <c r="J70" s="138"/>
      <c r="K70" s="138"/>
      <c r="L70" s="138"/>
      <c r="M70" s="138"/>
      <c r="N70" s="138"/>
      <c r="O70" s="138"/>
      <c r="P70" s="142"/>
      <c r="Q70" s="142"/>
      <c r="R70" s="142"/>
      <c r="S70" s="142"/>
      <c r="T70" s="142"/>
      <c r="U70" s="142"/>
      <c r="V70" s="105"/>
    </row>
    <row r="71" spans="1:22">
      <c r="A71" s="138"/>
      <c r="B71" s="141"/>
      <c r="C71" s="138"/>
      <c r="D71" s="138"/>
      <c r="E71" s="138"/>
      <c r="F71" s="138"/>
      <c r="G71" s="138"/>
      <c r="H71" s="138"/>
      <c r="I71" s="138"/>
      <c r="J71" s="138"/>
      <c r="K71" s="138"/>
      <c r="L71" s="138"/>
      <c r="M71" s="138"/>
      <c r="N71" s="138"/>
      <c r="O71" s="138"/>
      <c r="P71" s="142"/>
      <c r="Q71" s="142"/>
      <c r="R71" s="142"/>
      <c r="S71" s="142"/>
      <c r="T71" s="142"/>
      <c r="U71" s="142"/>
      <c r="V71" s="105"/>
    </row>
    <row r="72" spans="1:22">
      <c r="A72" s="138"/>
      <c r="B72" s="141"/>
      <c r="C72" s="138"/>
      <c r="D72" s="138"/>
      <c r="E72" s="138"/>
      <c r="F72" s="138"/>
      <c r="G72" s="138"/>
      <c r="H72" s="138"/>
      <c r="I72" s="138"/>
      <c r="J72" s="138"/>
      <c r="K72" s="138"/>
      <c r="L72" s="138"/>
      <c r="M72" s="138"/>
      <c r="N72" s="138"/>
      <c r="O72" s="138"/>
      <c r="P72" s="142"/>
      <c r="Q72" s="142"/>
      <c r="R72" s="142"/>
      <c r="S72" s="142"/>
      <c r="T72" s="142"/>
      <c r="U72" s="142"/>
      <c r="V72" s="105"/>
    </row>
    <row r="73" spans="1:22">
      <c r="A73" s="138"/>
      <c r="B73" s="141"/>
      <c r="C73" s="138"/>
      <c r="D73" s="138"/>
      <c r="E73" s="138"/>
      <c r="F73" s="138"/>
      <c r="G73" s="138"/>
      <c r="H73" s="138"/>
      <c r="I73" s="138"/>
      <c r="J73" s="138"/>
      <c r="K73" s="138"/>
      <c r="L73" s="138"/>
      <c r="M73" s="138"/>
      <c r="N73" s="138"/>
      <c r="O73" s="138"/>
      <c r="P73" s="142"/>
      <c r="Q73" s="142"/>
      <c r="R73" s="142"/>
      <c r="S73" s="142"/>
      <c r="T73" s="142"/>
      <c r="U73" s="142"/>
      <c r="V73" s="105"/>
    </row>
    <row r="74" spans="1:22">
      <c r="A74" s="138"/>
      <c r="B74" s="141"/>
      <c r="C74" s="138"/>
      <c r="D74" s="138"/>
      <c r="E74" s="138"/>
      <c r="F74" s="138"/>
      <c r="G74" s="138"/>
      <c r="H74" s="138"/>
      <c r="I74" s="138"/>
      <c r="J74" s="138"/>
      <c r="K74" s="138"/>
      <c r="L74" s="138"/>
      <c r="M74" s="138"/>
      <c r="N74" s="138"/>
      <c r="O74" s="138"/>
      <c r="P74" s="142"/>
      <c r="Q74" s="142"/>
      <c r="R74" s="142"/>
      <c r="S74" s="142"/>
      <c r="T74" s="142"/>
      <c r="U74" s="142"/>
      <c r="V74" s="105"/>
    </row>
    <row r="75" spans="1:22">
      <c r="A75" s="138"/>
      <c r="B75" s="141"/>
      <c r="C75" s="138"/>
      <c r="D75" s="138"/>
      <c r="E75" s="138"/>
      <c r="F75" s="138"/>
      <c r="G75" s="138"/>
      <c r="H75" s="138"/>
      <c r="I75" s="138"/>
      <c r="J75" s="138"/>
      <c r="K75" s="138"/>
      <c r="L75" s="138"/>
      <c r="M75" s="138"/>
      <c r="N75" s="138"/>
      <c r="O75" s="138"/>
      <c r="P75" s="142"/>
      <c r="Q75" s="142"/>
      <c r="R75" s="142"/>
      <c r="S75" s="142"/>
      <c r="T75" s="142"/>
      <c r="U75" s="142"/>
      <c r="V75" s="105"/>
    </row>
    <row r="76" spans="1:22">
      <c r="A76" s="138"/>
      <c r="B76" s="141"/>
      <c r="C76" s="138"/>
      <c r="D76" s="138"/>
      <c r="E76" s="138"/>
      <c r="F76" s="138"/>
      <c r="G76" s="138"/>
      <c r="H76" s="138"/>
      <c r="I76" s="138"/>
      <c r="J76" s="138"/>
      <c r="K76" s="138"/>
      <c r="L76" s="138"/>
      <c r="M76" s="138"/>
      <c r="N76" s="138"/>
      <c r="O76" s="138"/>
      <c r="P76" s="142"/>
      <c r="Q76" s="142"/>
      <c r="R76" s="142"/>
      <c r="S76" s="142"/>
      <c r="T76" s="142"/>
      <c r="U76" s="142"/>
      <c r="V76" s="105"/>
    </row>
    <row r="77" spans="1:22">
      <c r="A77" s="138"/>
      <c r="B77" s="141"/>
      <c r="C77" s="138"/>
      <c r="D77" s="138"/>
      <c r="E77" s="138"/>
      <c r="F77" s="138"/>
      <c r="G77" s="138"/>
      <c r="H77" s="138"/>
      <c r="I77" s="138"/>
      <c r="J77" s="138"/>
      <c r="K77" s="138"/>
      <c r="L77" s="138"/>
      <c r="M77" s="138"/>
      <c r="N77" s="138"/>
      <c r="O77" s="138"/>
      <c r="P77" s="142"/>
      <c r="Q77" s="142"/>
      <c r="R77" s="142"/>
      <c r="S77" s="142"/>
      <c r="T77" s="142"/>
      <c r="U77" s="142"/>
      <c r="V77" s="105"/>
    </row>
    <row r="78" spans="1:22">
      <c r="A78" s="138"/>
      <c r="B78" s="141"/>
      <c r="C78" s="138"/>
      <c r="D78" s="138"/>
      <c r="E78" s="138"/>
      <c r="F78" s="138"/>
      <c r="G78" s="138"/>
      <c r="H78" s="138"/>
      <c r="I78" s="138"/>
      <c r="J78" s="138"/>
      <c r="K78" s="138"/>
      <c r="L78" s="138"/>
      <c r="M78" s="138"/>
      <c r="N78" s="138"/>
      <c r="O78" s="138"/>
      <c r="P78" s="142"/>
      <c r="Q78" s="142"/>
      <c r="R78" s="142"/>
      <c r="S78" s="142"/>
      <c r="T78" s="142"/>
      <c r="U78" s="142"/>
      <c r="V78" s="105"/>
    </row>
    <row r="79" spans="1:22">
      <c r="A79" s="138"/>
      <c r="B79" s="141"/>
      <c r="C79" s="138"/>
      <c r="D79" s="138"/>
      <c r="E79" s="138"/>
      <c r="F79" s="138"/>
      <c r="G79" s="138"/>
      <c r="H79" s="138"/>
      <c r="I79" s="138"/>
      <c r="J79" s="138"/>
      <c r="K79" s="138"/>
      <c r="L79" s="138"/>
      <c r="M79" s="138"/>
      <c r="N79" s="138"/>
      <c r="O79" s="138"/>
      <c r="P79" s="142"/>
      <c r="Q79" s="142"/>
      <c r="R79" s="142"/>
      <c r="S79" s="142"/>
      <c r="T79" s="142"/>
      <c r="U79" s="142"/>
      <c r="V79" s="105"/>
    </row>
    <row r="80" spans="1:22">
      <c r="A80" s="138"/>
      <c r="B80" s="141"/>
      <c r="C80" s="138"/>
      <c r="D80" s="138"/>
      <c r="E80" s="138"/>
      <c r="F80" s="138"/>
      <c r="G80" s="138"/>
      <c r="H80" s="138"/>
      <c r="I80" s="138"/>
      <c r="J80" s="138"/>
      <c r="K80" s="138"/>
      <c r="L80" s="138"/>
      <c r="M80" s="138"/>
      <c r="N80" s="138"/>
      <c r="O80" s="138"/>
      <c r="P80" s="142"/>
      <c r="Q80" s="142"/>
      <c r="R80" s="142"/>
      <c r="S80" s="142"/>
      <c r="T80" s="142"/>
      <c r="U80" s="142"/>
      <c r="V80" s="105"/>
    </row>
    <row r="81" spans="1:22">
      <c r="A81" s="138"/>
      <c r="B81" s="141"/>
      <c r="C81" s="138"/>
      <c r="D81" s="138"/>
      <c r="E81" s="138"/>
      <c r="F81" s="138"/>
      <c r="G81" s="138"/>
      <c r="H81" s="138"/>
      <c r="I81" s="138"/>
      <c r="J81" s="138"/>
      <c r="K81" s="138"/>
      <c r="L81" s="138"/>
      <c r="M81" s="138"/>
      <c r="N81" s="138"/>
      <c r="O81" s="138"/>
      <c r="P81" s="142"/>
      <c r="Q81" s="142"/>
      <c r="R81" s="142"/>
      <c r="S81" s="142"/>
      <c r="T81" s="142"/>
      <c r="U81" s="142"/>
      <c r="V81" s="105"/>
    </row>
    <row r="82" spans="1:22">
      <c r="A82" s="138"/>
      <c r="B82" s="141"/>
      <c r="C82" s="138"/>
      <c r="D82" s="138"/>
      <c r="E82" s="138"/>
      <c r="F82" s="138"/>
      <c r="G82" s="138"/>
      <c r="H82" s="138"/>
      <c r="I82" s="138"/>
      <c r="J82" s="138"/>
      <c r="K82" s="138"/>
      <c r="L82" s="138"/>
      <c r="M82" s="138"/>
      <c r="N82" s="138"/>
      <c r="O82" s="138"/>
      <c r="P82" s="142"/>
      <c r="Q82" s="142"/>
      <c r="R82" s="142"/>
      <c r="S82" s="142"/>
      <c r="T82" s="142"/>
      <c r="U82" s="142"/>
      <c r="V82" s="105"/>
    </row>
    <row r="83" spans="1:22">
      <c r="A83" s="138"/>
      <c r="B83" s="141"/>
      <c r="C83" s="138"/>
      <c r="D83" s="138"/>
      <c r="E83" s="138"/>
      <c r="F83" s="138"/>
      <c r="G83" s="138"/>
      <c r="H83" s="138"/>
      <c r="I83" s="138"/>
      <c r="J83" s="138"/>
      <c r="K83" s="138"/>
      <c r="L83" s="138"/>
      <c r="M83" s="138"/>
      <c r="N83" s="138"/>
      <c r="O83" s="138"/>
      <c r="P83" s="142"/>
      <c r="Q83" s="142"/>
      <c r="R83" s="142"/>
      <c r="S83" s="142"/>
      <c r="T83" s="142"/>
      <c r="U83" s="142"/>
      <c r="V83" s="105"/>
    </row>
    <row r="84" spans="1:22">
      <c r="A84" s="138"/>
      <c r="B84" s="141"/>
      <c r="C84" s="138"/>
      <c r="D84" s="138"/>
      <c r="E84" s="138"/>
      <c r="F84" s="138"/>
      <c r="G84" s="138"/>
      <c r="H84" s="138"/>
      <c r="I84" s="138"/>
      <c r="J84" s="138"/>
      <c r="K84" s="138"/>
      <c r="L84" s="138"/>
      <c r="M84" s="138"/>
      <c r="N84" s="138"/>
      <c r="O84" s="138"/>
      <c r="P84" s="142"/>
      <c r="Q84" s="142"/>
      <c r="R84" s="142"/>
      <c r="S84" s="142"/>
      <c r="T84" s="142"/>
      <c r="U84" s="142"/>
      <c r="V84" s="105"/>
    </row>
    <row r="85" spans="1:22">
      <c r="B85" s="102"/>
      <c r="P85" s="142"/>
      <c r="Q85" s="142"/>
      <c r="R85" s="142"/>
      <c r="S85" s="142"/>
      <c r="T85" s="142"/>
      <c r="U85" s="142"/>
      <c r="V85" s="105"/>
    </row>
    <row r="86" spans="1:22">
      <c r="B86" s="102"/>
      <c r="P86" s="142"/>
      <c r="Q86" s="142"/>
      <c r="R86" s="142"/>
      <c r="S86" s="142"/>
      <c r="T86" s="142"/>
      <c r="U86" s="142"/>
      <c r="V86" s="105"/>
    </row>
    <row r="87" spans="1:22">
      <c r="B87" s="102"/>
      <c r="P87" s="142"/>
      <c r="Q87" s="142"/>
      <c r="R87" s="142"/>
      <c r="S87" s="142"/>
      <c r="T87" s="142"/>
      <c r="U87" s="142"/>
      <c r="V87" s="105"/>
    </row>
    <row r="88" spans="1:22">
      <c r="B88" s="102"/>
      <c r="P88" s="142"/>
      <c r="Q88" s="142"/>
      <c r="R88" s="142"/>
      <c r="S88" s="142"/>
      <c r="T88" s="142"/>
      <c r="U88" s="142"/>
      <c r="V88" s="105"/>
    </row>
    <row r="89" spans="1:22">
      <c r="B89" s="102"/>
      <c r="P89" s="142"/>
      <c r="Q89" s="142"/>
      <c r="R89" s="142"/>
      <c r="S89" s="142"/>
      <c r="T89" s="142"/>
      <c r="U89" s="142"/>
      <c r="V89" s="105"/>
    </row>
    <row r="90" spans="1:22">
      <c r="B90" s="102"/>
      <c r="P90" s="142"/>
      <c r="Q90" s="142"/>
      <c r="R90" s="142"/>
      <c r="S90" s="142"/>
      <c r="T90" s="142"/>
      <c r="U90" s="142"/>
      <c r="V90" s="105"/>
    </row>
    <row r="91" spans="1:22">
      <c r="B91" s="102"/>
      <c r="P91" s="142"/>
      <c r="Q91" s="142"/>
      <c r="R91" s="142"/>
      <c r="S91" s="142"/>
      <c r="T91" s="142"/>
      <c r="U91" s="142"/>
      <c r="V91" s="105"/>
    </row>
    <row r="92" spans="1:22">
      <c r="B92" s="102"/>
      <c r="P92" s="142"/>
      <c r="Q92" s="142"/>
      <c r="R92" s="142"/>
      <c r="S92" s="142"/>
      <c r="T92" s="142"/>
      <c r="U92" s="142"/>
      <c r="V92" s="105"/>
    </row>
    <row r="93" spans="1:22">
      <c r="B93" s="102"/>
      <c r="P93" s="142"/>
      <c r="Q93" s="142"/>
      <c r="R93" s="142"/>
      <c r="S93" s="142"/>
      <c r="T93" s="142"/>
      <c r="U93" s="142"/>
      <c r="V93" s="105"/>
    </row>
    <row r="94" spans="1:22">
      <c r="B94" s="102"/>
      <c r="P94" s="142"/>
      <c r="Q94" s="142"/>
      <c r="R94" s="142"/>
      <c r="S94" s="142"/>
      <c r="T94" s="142"/>
      <c r="U94" s="142"/>
      <c r="V94" s="105"/>
    </row>
    <row r="95" spans="1:22">
      <c r="B95" s="102"/>
      <c r="P95" s="142"/>
      <c r="Q95" s="142"/>
      <c r="R95" s="142"/>
      <c r="S95" s="142"/>
      <c r="T95" s="142"/>
      <c r="U95" s="142"/>
      <c r="V95" s="105"/>
    </row>
    <row r="96" spans="1:22">
      <c r="B96" s="102"/>
      <c r="P96" s="142"/>
      <c r="Q96" s="142"/>
      <c r="R96" s="142"/>
      <c r="S96" s="142"/>
      <c r="T96" s="142"/>
      <c r="U96" s="142"/>
      <c r="V96" s="105"/>
    </row>
    <row r="97" spans="2:22">
      <c r="B97" s="102"/>
      <c r="P97" s="142"/>
      <c r="Q97" s="142"/>
      <c r="R97" s="142"/>
      <c r="S97" s="142"/>
      <c r="T97" s="142"/>
      <c r="U97" s="142"/>
      <c r="V97" s="105"/>
    </row>
    <row r="98" spans="2:22">
      <c r="B98" s="102"/>
      <c r="P98" s="142"/>
      <c r="Q98" s="142"/>
      <c r="R98" s="142"/>
      <c r="S98" s="142"/>
      <c r="T98" s="142"/>
      <c r="U98" s="142"/>
      <c r="V98" s="105"/>
    </row>
    <row r="99" spans="2:22">
      <c r="B99" s="102"/>
      <c r="P99" s="142"/>
      <c r="Q99" s="142"/>
      <c r="R99" s="142"/>
      <c r="S99" s="142"/>
      <c r="T99" s="142"/>
      <c r="U99" s="142"/>
      <c r="V99" s="105"/>
    </row>
    <row r="100" spans="2:22">
      <c r="B100" s="102"/>
      <c r="P100" s="142"/>
      <c r="Q100" s="142"/>
      <c r="R100" s="142"/>
      <c r="S100" s="142"/>
      <c r="T100" s="142"/>
      <c r="U100" s="142"/>
      <c r="V100" s="105"/>
    </row>
    <row r="101" spans="2:22">
      <c r="B101" s="102"/>
      <c r="P101" s="142"/>
      <c r="Q101" s="142"/>
      <c r="R101" s="142"/>
      <c r="S101" s="142"/>
      <c r="T101" s="142"/>
      <c r="U101" s="142"/>
      <c r="V101" s="105"/>
    </row>
    <row r="102" spans="2:22">
      <c r="B102" s="102"/>
      <c r="P102" s="142"/>
      <c r="Q102" s="142"/>
      <c r="R102" s="142"/>
      <c r="S102" s="142"/>
      <c r="T102" s="142"/>
      <c r="U102" s="142"/>
      <c r="V102" s="105"/>
    </row>
    <row r="103" spans="2:22">
      <c r="B103" s="102"/>
      <c r="P103" s="142"/>
      <c r="Q103" s="142"/>
      <c r="R103" s="142"/>
      <c r="S103" s="142"/>
      <c r="T103" s="142"/>
      <c r="U103" s="142"/>
      <c r="V103" s="105"/>
    </row>
    <row r="104" spans="2:22">
      <c r="B104" s="102"/>
      <c r="P104" s="142"/>
      <c r="Q104" s="142"/>
      <c r="R104" s="142"/>
      <c r="S104" s="142"/>
      <c r="T104" s="142"/>
      <c r="U104" s="142"/>
      <c r="V104" s="105"/>
    </row>
    <row r="105" spans="2:22">
      <c r="B105" s="102"/>
      <c r="P105" s="142"/>
      <c r="Q105" s="142"/>
      <c r="R105" s="142"/>
      <c r="S105" s="142"/>
      <c r="T105" s="142"/>
      <c r="U105" s="142"/>
      <c r="V105" s="105"/>
    </row>
    <row r="106" spans="2:22">
      <c r="B106" s="102"/>
      <c r="P106" s="142"/>
      <c r="Q106" s="142"/>
      <c r="R106" s="142"/>
      <c r="S106" s="142"/>
      <c r="T106" s="142"/>
      <c r="U106" s="142"/>
      <c r="V106" s="105"/>
    </row>
    <row r="107" spans="2:22">
      <c r="B107" s="102"/>
      <c r="P107" s="142"/>
      <c r="Q107" s="142"/>
      <c r="R107" s="142"/>
      <c r="S107" s="142"/>
      <c r="T107" s="142"/>
      <c r="U107" s="142"/>
      <c r="V107" s="105"/>
    </row>
    <row r="108" spans="2:22">
      <c r="B108" s="102"/>
      <c r="P108" s="142"/>
      <c r="Q108" s="142"/>
      <c r="R108" s="142"/>
      <c r="S108" s="142"/>
      <c r="T108" s="142"/>
      <c r="U108" s="142"/>
      <c r="V108" s="105"/>
    </row>
    <row r="109" spans="2:22">
      <c r="B109" s="102"/>
      <c r="P109" s="142"/>
      <c r="Q109" s="142"/>
      <c r="R109" s="142"/>
      <c r="S109" s="142"/>
      <c r="T109" s="142"/>
      <c r="U109" s="142"/>
      <c r="V109" s="105"/>
    </row>
    <row r="110" spans="2:22">
      <c r="B110" s="102"/>
      <c r="P110" s="142"/>
      <c r="Q110" s="142"/>
      <c r="R110" s="142"/>
      <c r="S110" s="142"/>
      <c r="T110" s="142"/>
      <c r="U110" s="142"/>
      <c r="V110" s="105"/>
    </row>
    <row r="111" spans="2:22">
      <c r="B111" s="102"/>
      <c r="P111" s="142"/>
      <c r="Q111" s="142"/>
      <c r="R111" s="142"/>
      <c r="S111" s="142"/>
      <c r="T111" s="142"/>
      <c r="U111" s="142"/>
      <c r="V111" s="105"/>
    </row>
    <row r="112" spans="2:22">
      <c r="B112" s="102"/>
      <c r="P112" s="142"/>
      <c r="Q112" s="142"/>
      <c r="R112" s="142"/>
      <c r="S112" s="142"/>
      <c r="T112" s="142"/>
      <c r="U112" s="142"/>
      <c r="V112" s="105"/>
    </row>
    <row r="113" spans="2:22">
      <c r="B113" s="102"/>
      <c r="P113" s="142"/>
      <c r="Q113" s="142"/>
      <c r="R113" s="142"/>
      <c r="S113" s="142"/>
      <c r="T113" s="142"/>
      <c r="U113" s="142"/>
      <c r="V113" s="105"/>
    </row>
    <row r="114" spans="2:22">
      <c r="B114" s="102"/>
      <c r="P114" s="142"/>
      <c r="Q114" s="142"/>
      <c r="R114" s="142"/>
      <c r="S114" s="142"/>
      <c r="T114" s="142"/>
      <c r="U114" s="142"/>
      <c r="V114" s="105"/>
    </row>
    <row r="115" spans="2:22">
      <c r="B115" s="102"/>
      <c r="P115" s="142"/>
      <c r="Q115" s="142"/>
      <c r="R115" s="142"/>
      <c r="S115" s="142"/>
      <c r="T115" s="142"/>
      <c r="U115" s="142"/>
      <c r="V115" s="105"/>
    </row>
    <row r="116" spans="2:22">
      <c r="B116" s="102"/>
      <c r="P116" s="142"/>
      <c r="Q116" s="142"/>
      <c r="R116" s="142"/>
      <c r="S116" s="142"/>
      <c r="T116" s="142"/>
      <c r="U116" s="142"/>
      <c r="V116" s="105"/>
    </row>
    <row r="117" spans="2:22">
      <c r="B117" s="102"/>
      <c r="P117" s="142"/>
      <c r="Q117" s="142"/>
      <c r="R117" s="142"/>
      <c r="S117" s="142"/>
      <c r="T117" s="142"/>
      <c r="U117" s="142"/>
      <c r="V117" s="105"/>
    </row>
    <row r="118" spans="2:22">
      <c r="B118" s="102"/>
      <c r="P118" s="142"/>
      <c r="Q118" s="142"/>
      <c r="R118" s="142"/>
      <c r="S118" s="142"/>
      <c r="T118" s="142"/>
      <c r="U118" s="142"/>
      <c r="V118" s="105"/>
    </row>
    <row r="119" spans="2:22">
      <c r="B119" s="102"/>
      <c r="P119" s="142"/>
      <c r="Q119" s="142"/>
      <c r="R119" s="142"/>
      <c r="S119" s="142"/>
      <c r="T119" s="142"/>
      <c r="U119" s="142"/>
      <c r="V119" s="105"/>
    </row>
    <row r="120" spans="2:22">
      <c r="B120" s="102"/>
      <c r="P120" s="142"/>
      <c r="Q120" s="142"/>
      <c r="R120" s="142"/>
      <c r="S120" s="142"/>
      <c r="T120" s="142"/>
      <c r="U120" s="142"/>
      <c r="V120" s="105"/>
    </row>
    <row r="121" spans="2:22">
      <c r="B121" s="106"/>
      <c r="C121" s="107"/>
      <c r="D121" s="107"/>
      <c r="E121" s="107"/>
      <c r="F121" s="107"/>
      <c r="G121" s="107"/>
      <c r="H121" s="107"/>
      <c r="I121" s="107"/>
      <c r="J121" s="107"/>
      <c r="K121" s="107"/>
      <c r="L121" s="107"/>
      <c r="M121" s="107"/>
      <c r="N121" s="107"/>
      <c r="O121" s="107"/>
      <c r="P121" s="107"/>
      <c r="Q121" s="107"/>
      <c r="R121" s="107"/>
      <c r="S121" s="107"/>
      <c r="T121" s="107"/>
      <c r="U121" s="107"/>
      <c r="V121" s="108"/>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明朝,標準"&amp;12生活習慣病に係る医療費等の状況</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J79"/>
  <sheetViews>
    <sheetView showGridLines="0" zoomScaleNormal="100" zoomScaleSheetLayoutView="100" workbookViewId="0"/>
  </sheetViews>
  <sheetFormatPr defaultColWidth="9" defaultRowHeight="13.5"/>
  <cols>
    <col min="1" max="1" width="4.625" style="2" customWidth="1"/>
    <col min="2" max="9" width="15.375" style="2" customWidth="1"/>
    <col min="10" max="12" width="20.625" style="2" customWidth="1"/>
    <col min="13" max="13" width="5.625" style="2" customWidth="1"/>
    <col min="14" max="16384" width="9" style="2"/>
  </cols>
  <sheetData>
    <row r="1" spans="2:10" ht="16.5" customHeight="1">
      <c r="B1" s="2" t="s">
        <v>203</v>
      </c>
      <c r="J1" s="2" t="s">
        <v>230</v>
      </c>
    </row>
    <row r="2" spans="2:10" ht="16.5" customHeight="1">
      <c r="B2" s="2" t="s">
        <v>204</v>
      </c>
      <c r="J2" s="2" t="s">
        <v>201</v>
      </c>
    </row>
    <row r="78" ht="13.5" customHeight="1"/>
    <row r="79" ht="13.5" customHeight="1"/>
  </sheetData>
  <phoneticPr fontId="3"/>
  <pageMargins left="0.47244094488188981" right="0.39370078740157483" top="0.74803149606299213" bottom="0.74803149606299213" header="0.31496062992125984" footer="0.31496062992125984"/>
  <pageSetup paperSize="8" scale="75" fitToHeight="0" orientation="landscape" r:id="rId1"/>
  <headerFooter>
    <oddHeader>&amp;R&amp;"ＭＳ 明朝,標準"&amp;12生活習慣病に係る医療費等の状況</oddHeader>
  </headerFooter>
  <rowBreaks count="1" manualBreakCount="1">
    <brk id="7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B71E0-8185-4FC9-A334-D704368F5133}">
  <dimension ref="A1:V121"/>
  <sheetViews>
    <sheetView showGridLines="0" zoomScaleNormal="100" zoomScaleSheetLayoutView="100" workbookViewId="0"/>
  </sheetViews>
  <sheetFormatPr defaultColWidth="9" defaultRowHeight="13.5"/>
  <cols>
    <col min="1" max="1" width="4.625" style="142" customWidth="1"/>
    <col min="2" max="2" width="2.125" style="142" customWidth="1"/>
    <col min="3" max="3" width="8.375" style="142" customWidth="1"/>
    <col min="4" max="4" width="11.625" style="142" customWidth="1"/>
    <col min="5" max="5" width="5.5" style="142" bestFit="1" customWidth="1"/>
    <col min="6" max="6" width="11.625" style="142" customWidth="1"/>
    <col min="7" max="7" width="5.5" style="142" customWidth="1"/>
    <col min="8" max="15" width="8.875" style="142" customWidth="1"/>
    <col min="16" max="22" width="9" style="2"/>
    <col min="23" max="23" width="4.625" style="2" customWidth="1"/>
    <col min="24" max="16384" width="9" style="2"/>
  </cols>
  <sheetData>
    <row r="1" spans="1:22" ht="16.5" customHeight="1">
      <c r="A1" s="138"/>
      <c r="B1" s="2" t="s">
        <v>197</v>
      </c>
      <c r="C1" s="2"/>
      <c r="D1" s="2"/>
      <c r="E1" s="2"/>
      <c r="F1" s="2"/>
      <c r="G1" s="2"/>
      <c r="H1" s="138"/>
      <c r="I1" s="138"/>
      <c r="J1" s="138"/>
      <c r="K1" s="138"/>
      <c r="L1" s="138"/>
      <c r="M1" s="138"/>
      <c r="N1" s="138"/>
      <c r="O1" s="138"/>
    </row>
    <row r="2" spans="1:22" ht="16.5" customHeight="1">
      <c r="A2" s="138"/>
      <c r="B2" s="2" t="s">
        <v>198</v>
      </c>
      <c r="C2" s="2"/>
      <c r="D2" s="2"/>
      <c r="E2" s="2"/>
      <c r="F2" s="2"/>
      <c r="G2" s="2"/>
      <c r="H2" s="138"/>
      <c r="I2" s="138"/>
      <c r="J2" s="138"/>
      <c r="K2" s="138"/>
      <c r="L2" s="138"/>
      <c r="M2" s="138"/>
      <c r="N2" s="138"/>
      <c r="O2" s="138"/>
    </row>
    <row r="3" spans="1:22">
      <c r="A3" s="138"/>
      <c r="B3" s="2"/>
      <c r="C3" s="2"/>
      <c r="D3" s="2"/>
      <c r="E3" s="2"/>
      <c r="F3" s="2"/>
      <c r="G3" s="2"/>
      <c r="H3" s="138"/>
      <c r="I3" s="138"/>
      <c r="J3" s="138"/>
      <c r="K3" s="138"/>
      <c r="L3" s="138"/>
      <c r="M3" s="138"/>
      <c r="N3" s="138"/>
      <c r="O3" s="138"/>
    </row>
    <row r="4" spans="1:22" ht="13.5" customHeight="1">
      <c r="A4" s="138"/>
      <c r="B4" s="99"/>
      <c r="C4" s="100"/>
      <c r="D4" s="100"/>
      <c r="E4" s="100"/>
      <c r="F4" s="100"/>
      <c r="G4" s="101"/>
      <c r="H4" s="138"/>
      <c r="I4" s="138"/>
      <c r="J4" s="138"/>
      <c r="K4" s="138"/>
      <c r="L4" s="138"/>
      <c r="M4" s="138"/>
      <c r="N4" s="138"/>
      <c r="O4" s="138"/>
    </row>
    <row r="5" spans="1:22" ht="13.5" customHeight="1">
      <c r="A5" s="138"/>
      <c r="B5" s="102"/>
      <c r="C5" s="29"/>
      <c r="D5" s="109">
        <v>227860</v>
      </c>
      <c r="E5" s="2" t="s">
        <v>238</v>
      </c>
      <c r="F5" s="109">
        <v>245900</v>
      </c>
      <c r="G5" s="105" t="s">
        <v>239</v>
      </c>
      <c r="H5" s="138"/>
      <c r="I5" s="138"/>
      <c r="J5" s="138"/>
      <c r="K5" s="138"/>
      <c r="L5" s="138"/>
      <c r="M5" s="138"/>
      <c r="N5" s="138"/>
      <c r="O5" s="138"/>
    </row>
    <row r="6" spans="1:22">
      <c r="A6" s="138"/>
      <c r="B6" s="102"/>
      <c r="C6" s="2"/>
      <c r="D6" s="109"/>
      <c r="E6" s="2"/>
      <c r="F6" s="109"/>
      <c r="G6" s="105"/>
      <c r="H6" s="138"/>
      <c r="I6" s="138"/>
      <c r="J6" s="138"/>
      <c r="K6" s="138"/>
      <c r="L6" s="138"/>
      <c r="M6" s="138"/>
      <c r="N6" s="138"/>
      <c r="O6" s="138"/>
    </row>
    <row r="7" spans="1:22">
      <c r="A7" s="138"/>
      <c r="B7" s="102"/>
      <c r="C7" s="30"/>
      <c r="D7" s="109">
        <v>209820</v>
      </c>
      <c r="E7" s="2" t="s">
        <v>238</v>
      </c>
      <c r="F7" s="109">
        <v>227860</v>
      </c>
      <c r="G7" s="105" t="s">
        <v>240</v>
      </c>
      <c r="H7" s="138"/>
      <c r="I7" s="138"/>
      <c r="J7" s="138"/>
      <c r="K7" s="138"/>
      <c r="L7" s="138"/>
      <c r="M7" s="138"/>
      <c r="N7" s="138"/>
      <c r="O7" s="138"/>
    </row>
    <row r="8" spans="1:22">
      <c r="A8" s="138"/>
      <c r="B8" s="102"/>
      <c r="C8" s="2"/>
      <c r="D8" s="109"/>
      <c r="E8" s="2"/>
      <c r="F8" s="109"/>
      <c r="G8" s="105"/>
      <c r="H8" s="138"/>
      <c r="I8" s="138"/>
      <c r="J8" s="138"/>
      <c r="K8" s="138"/>
      <c r="L8" s="138"/>
      <c r="M8" s="138"/>
      <c r="N8" s="138"/>
      <c r="O8" s="138"/>
    </row>
    <row r="9" spans="1:22">
      <c r="A9" s="138"/>
      <c r="B9" s="102"/>
      <c r="C9" s="31"/>
      <c r="D9" s="109">
        <v>191780</v>
      </c>
      <c r="E9" s="2" t="s">
        <v>238</v>
      </c>
      <c r="F9" s="109">
        <v>209820</v>
      </c>
      <c r="G9" s="105" t="s">
        <v>240</v>
      </c>
      <c r="H9" s="138"/>
      <c r="I9" s="138"/>
      <c r="J9" s="138"/>
      <c r="K9" s="138"/>
      <c r="L9" s="138"/>
      <c r="M9" s="138"/>
      <c r="N9" s="138"/>
      <c r="O9" s="138"/>
    </row>
    <row r="10" spans="1:22">
      <c r="A10" s="138"/>
      <c r="B10" s="102"/>
      <c r="C10" s="2"/>
      <c r="D10" s="109"/>
      <c r="E10" s="2"/>
      <c r="F10" s="109"/>
      <c r="G10" s="105"/>
      <c r="H10" s="138"/>
      <c r="I10" s="138"/>
      <c r="J10" s="138"/>
      <c r="K10" s="138"/>
      <c r="L10" s="138"/>
      <c r="M10" s="138"/>
      <c r="N10" s="138"/>
      <c r="O10" s="138"/>
    </row>
    <row r="11" spans="1:22">
      <c r="A11" s="138"/>
      <c r="B11" s="102"/>
      <c r="C11" s="32"/>
      <c r="D11" s="109">
        <v>173740</v>
      </c>
      <c r="E11" s="2" t="s">
        <v>238</v>
      </c>
      <c r="F11" s="109">
        <v>191780</v>
      </c>
      <c r="G11" s="105" t="s">
        <v>240</v>
      </c>
      <c r="H11" s="138"/>
      <c r="I11" s="138"/>
      <c r="J11" s="138"/>
      <c r="K11" s="138"/>
      <c r="L11" s="138"/>
      <c r="M11" s="138"/>
      <c r="N11" s="138"/>
      <c r="O11" s="138"/>
    </row>
    <row r="12" spans="1:22">
      <c r="A12" s="138"/>
      <c r="B12" s="102"/>
      <c r="C12" s="2"/>
      <c r="D12" s="109"/>
      <c r="E12" s="2"/>
      <c r="F12" s="109"/>
      <c r="G12" s="105"/>
      <c r="H12" s="138"/>
      <c r="I12" s="138"/>
      <c r="J12" s="138"/>
      <c r="K12" s="138"/>
      <c r="L12" s="138"/>
      <c r="M12" s="138"/>
      <c r="N12" s="138"/>
      <c r="O12" s="138"/>
    </row>
    <row r="13" spans="1:22">
      <c r="A13" s="138"/>
      <c r="B13" s="102"/>
      <c r="C13" s="33"/>
      <c r="D13" s="109">
        <v>155700</v>
      </c>
      <c r="E13" s="2" t="s">
        <v>238</v>
      </c>
      <c r="F13" s="109">
        <v>173740</v>
      </c>
      <c r="G13" s="105" t="s">
        <v>240</v>
      </c>
      <c r="H13" s="138"/>
      <c r="I13" s="138"/>
      <c r="J13" s="138"/>
      <c r="K13" s="138"/>
      <c r="L13" s="138"/>
      <c r="M13" s="138"/>
      <c r="N13" s="138"/>
      <c r="O13" s="138"/>
    </row>
    <row r="14" spans="1:22">
      <c r="A14" s="138"/>
      <c r="B14" s="106"/>
      <c r="C14" s="107"/>
      <c r="D14" s="107"/>
      <c r="E14" s="107"/>
      <c r="F14" s="107"/>
      <c r="G14" s="108"/>
      <c r="H14" s="138"/>
      <c r="I14" s="138"/>
      <c r="J14" s="138"/>
      <c r="K14" s="138"/>
      <c r="L14" s="138"/>
      <c r="M14" s="138"/>
      <c r="N14" s="138"/>
      <c r="O14" s="138"/>
    </row>
    <row r="15" spans="1:22">
      <c r="A15" s="138"/>
      <c r="B15" s="138"/>
      <c r="C15" s="138"/>
      <c r="D15" s="138"/>
      <c r="E15" s="138"/>
      <c r="F15" s="138"/>
      <c r="G15" s="138"/>
      <c r="H15" s="138"/>
      <c r="I15" s="138"/>
      <c r="J15" s="138"/>
      <c r="K15" s="138"/>
      <c r="L15" s="138"/>
      <c r="M15" s="138"/>
      <c r="N15" s="138"/>
      <c r="O15" s="138"/>
    </row>
    <row r="16" spans="1:22">
      <c r="A16" s="138"/>
      <c r="B16" s="139"/>
      <c r="C16" s="140"/>
      <c r="D16" s="140"/>
      <c r="E16" s="140"/>
      <c r="F16" s="140"/>
      <c r="G16" s="140"/>
      <c r="H16" s="140"/>
      <c r="I16" s="140"/>
      <c r="J16" s="140"/>
      <c r="K16" s="140"/>
      <c r="L16" s="140"/>
      <c r="M16" s="140"/>
      <c r="N16" s="140"/>
      <c r="O16" s="140"/>
      <c r="P16" s="100"/>
      <c r="Q16" s="100"/>
      <c r="R16" s="100"/>
      <c r="S16" s="100"/>
      <c r="T16" s="100"/>
      <c r="U16" s="100"/>
      <c r="V16" s="101"/>
    </row>
    <row r="17" spans="1:22">
      <c r="A17" s="138"/>
      <c r="B17" s="141"/>
      <c r="C17" s="138"/>
      <c r="D17" s="138"/>
      <c r="E17" s="138"/>
      <c r="F17" s="138"/>
      <c r="G17" s="138"/>
      <c r="H17" s="138"/>
      <c r="I17" s="138"/>
      <c r="J17" s="138"/>
      <c r="K17" s="138"/>
      <c r="L17" s="138"/>
      <c r="M17" s="138"/>
      <c r="N17" s="138"/>
      <c r="O17" s="138"/>
      <c r="P17" s="142"/>
      <c r="Q17" s="142"/>
      <c r="R17" s="142"/>
      <c r="S17" s="142"/>
      <c r="T17" s="142"/>
      <c r="U17" s="143"/>
      <c r="V17" s="105" t="s">
        <v>273</v>
      </c>
    </row>
    <row r="18" spans="1:22">
      <c r="A18" s="138"/>
      <c r="B18" s="141"/>
      <c r="C18" s="138"/>
      <c r="D18" s="138"/>
      <c r="E18" s="138"/>
      <c r="F18" s="138"/>
      <c r="G18" s="138"/>
      <c r="H18" s="138"/>
      <c r="I18" s="138"/>
      <c r="J18" s="138"/>
      <c r="K18" s="138"/>
      <c r="L18" s="138"/>
      <c r="M18" s="138"/>
      <c r="N18" s="138"/>
      <c r="O18" s="138"/>
      <c r="P18" s="142"/>
      <c r="Q18" s="142"/>
      <c r="R18" s="142"/>
      <c r="S18" s="142"/>
      <c r="T18" s="142"/>
      <c r="U18" s="144"/>
      <c r="V18" s="105" t="s">
        <v>274</v>
      </c>
    </row>
    <row r="19" spans="1:22">
      <c r="A19" s="138"/>
      <c r="B19" s="141"/>
      <c r="C19" s="138"/>
      <c r="D19" s="138"/>
      <c r="E19" s="138"/>
      <c r="F19" s="138"/>
      <c r="G19" s="138"/>
      <c r="H19" s="138"/>
      <c r="I19" s="138"/>
      <c r="J19" s="138"/>
      <c r="K19" s="138"/>
      <c r="L19" s="138"/>
      <c r="M19" s="138"/>
      <c r="N19" s="138"/>
      <c r="O19" s="138"/>
      <c r="P19" s="142"/>
      <c r="Q19" s="142"/>
      <c r="R19" s="142"/>
      <c r="S19" s="142"/>
      <c r="T19" s="142"/>
      <c r="U19" s="142"/>
      <c r="V19" s="105"/>
    </row>
    <row r="20" spans="1:22">
      <c r="A20" s="138"/>
      <c r="B20" s="141"/>
      <c r="C20" s="138"/>
      <c r="D20" s="138"/>
      <c r="E20" s="138"/>
      <c r="F20" s="138"/>
      <c r="G20" s="138"/>
      <c r="H20" s="138"/>
      <c r="I20" s="138"/>
      <c r="J20" s="138"/>
      <c r="K20" s="138"/>
      <c r="L20" s="138"/>
      <c r="M20" s="138"/>
      <c r="N20" s="138"/>
      <c r="O20" s="138"/>
      <c r="P20" s="142"/>
      <c r="Q20" s="142"/>
      <c r="R20" s="142"/>
      <c r="S20" s="142"/>
      <c r="T20" s="142"/>
      <c r="U20" s="142"/>
      <c r="V20" s="105"/>
    </row>
    <row r="21" spans="1:22">
      <c r="A21" s="138"/>
      <c r="B21" s="141"/>
      <c r="C21" s="138"/>
      <c r="D21" s="138"/>
      <c r="E21" s="138"/>
      <c r="F21" s="138"/>
      <c r="G21" s="138"/>
      <c r="H21" s="138"/>
      <c r="I21" s="138"/>
      <c r="J21" s="138"/>
      <c r="K21" s="138"/>
      <c r="L21" s="138"/>
      <c r="M21" s="138"/>
      <c r="N21" s="138"/>
      <c r="O21" s="138"/>
      <c r="P21" s="142"/>
      <c r="Q21" s="142"/>
      <c r="R21" s="142"/>
      <c r="S21" s="142"/>
      <c r="T21" s="142"/>
      <c r="U21" s="142"/>
      <c r="V21" s="105"/>
    </row>
    <row r="22" spans="1:22">
      <c r="A22" s="138"/>
      <c r="B22" s="141"/>
      <c r="C22" s="138"/>
      <c r="D22" s="138"/>
      <c r="E22" s="138"/>
      <c r="F22" s="138"/>
      <c r="G22" s="138"/>
      <c r="H22" s="138"/>
      <c r="I22" s="138"/>
      <c r="J22" s="138"/>
      <c r="K22" s="138"/>
      <c r="L22" s="138"/>
      <c r="M22" s="138"/>
      <c r="N22" s="138"/>
      <c r="O22" s="138"/>
      <c r="P22" s="142"/>
      <c r="Q22" s="142"/>
      <c r="R22" s="142"/>
      <c r="S22" s="142"/>
      <c r="T22" s="142"/>
      <c r="U22" s="142"/>
      <c r="V22" s="105"/>
    </row>
    <row r="23" spans="1:22">
      <c r="A23" s="138"/>
      <c r="B23" s="141"/>
      <c r="C23" s="138"/>
      <c r="D23" s="138"/>
      <c r="E23" s="138"/>
      <c r="F23" s="138"/>
      <c r="G23" s="138"/>
      <c r="H23" s="138"/>
      <c r="I23" s="138"/>
      <c r="J23" s="138"/>
      <c r="K23" s="138"/>
      <c r="L23" s="138"/>
      <c r="M23" s="138"/>
      <c r="N23" s="138"/>
      <c r="O23" s="138"/>
      <c r="P23" s="142"/>
      <c r="Q23" s="142"/>
      <c r="R23" s="142"/>
      <c r="S23" s="142"/>
      <c r="T23" s="142"/>
      <c r="U23" s="142"/>
      <c r="V23" s="105"/>
    </row>
    <row r="24" spans="1:22">
      <c r="A24" s="138"/>
      <c r="B24" s="141"/>
      <c r="C24" s="138"/>
      <c r="D24" s="138"/>
      <c r="E24" s="138"/>
      <c r="F24" s="138"/>
      <c r="G24" s="138"/>
      <c r="H24" s="138"/>
      <c r="I24" s="138"/>
      <c r="J24" s="138"/>
      <c r="K24" s="138"/>
      <c r="L24" s="138"/>
      <c r="M24" s="138"/>
      <c r="N24" s="138"/>
      <c r="O24" s="138"/>
      <c r="P24" s="142"/>
      <c r="Q24" s="142"/>
      <c r="R24" s="142"/>
      <c r="S24" s="142"/>
      <c r="T24" s="142"/>
      <c r="U24" s="142"/>
      <c r="V24" s="105"/>
    </row>
    <row r="25" spans="1:22">
      <c r="A25" s="138"/>
      <c r="B25" s="141"/>
      <c r="C25" s="138"/>
      <c r="D25" s="138"/>
      <c r="E25" s="138"/>
      <c r="F25" s="138"/>
      <c r="G25" s="138"/>
      <c r="H25" s="138"/>
      <c r="I25" s="138"/>
      <c r="J25" s="138"/>
      <c r="K25" s="138"/>
      <c r="L25" s="138"/>
      <c r="M25" s="138"/>
      <c r="N25" s="138"/>
      <c r="O25" s="138"/>
      <c r="P25" s="142"/>
      <c r="Q25" s="142"/>
      <c r="R25" s="142"/>
      <c r="S25" s="142"/>
      <c r="T25" s="142"/>
      <c r="U25" s="142"/>
      <c r="V25" s="105"/>
    </row>
    <row r="26" spans="1:22">
      <c r="A26" s="138"/>
      <c r="B26" s="141"/>
      <c r="C26" s="138"/>
      <c r="D26" s="138"/>
      <c r="E26" s="138"/>
      <c r="F26" s="138"/>
      <c r="G26" s="138"/>
      <c r="H26" s="138"/>
      <c r="I26" s="138"/>
      <c r="J26" s="138"/>
      <c r="K26" s="138"/>
      <c r="L26" s="138"/>
      <c r="M26" s="138"/>
      <c r="N26" s="138"/>
      <c r="O26" s="138"/>
      <c r="P26" s="142"/>
      <c r="Q26" s="142"/>
      <c r="R26" s="142"/>
      <c r="S26" s="142"/>
      <c r="T26" s="142"/>
      <c r="U26" s="142"/>
      <c r="V26" s="105"/>
    </row>
    <row r="27" spans="1:22">
      <c r="A27" s="138"/>
      <c r="B27" s="141"/>
      <c r="C27" s="138"/>
      <c r="D27" s="138"/>
      <c r="E27" s="138"/>
      <c r="F27" s="138"/>
      <c r="G27" s="138"/>
      <c r="H27" s="138"/>
      <c r="I27" s="138"/>
      <c r="J27" s="138"/>
      <c r="K27" s="138"/>
      <c r="L27" s="138"/>
      <c r="M27" s="138"/>
      <c r="N27" s="138"/>
      <c r="O27" s="138"/>
      <c r="P27" s="142"/>
      <c r="Q27" s="142"/>
      <c r="R27" s="142"/>
      <c r="S27" s="142"/>
      <c r="T27" s="142"/>
      <c r="U27" s="142"/>
      <c r="V27" s="105"/>
    </row>
    <row r="28" spans="1:22">
      <c r="A28" s="138"/>
      <c r="B28" s="141"/>
      <c r="C28" s="138"/>
      <c r="D28" s="138"/>
      <c r="E28" s="138"/>
      <c r="F28" s="138"/>
      <c r="G28" s="138"/>
      <c r="H28" s="138"/>
      <c r="I28" s="138"/>
      <c r="J28" s="138"/>
      <c r="K28" s="138"/>
      <c r="L28" s="138"/>
      <c r="M28" s="138"/>
      <c r="N28" s="138"/>
      <c r="O28" s="138"/>
      <c r="P28" s="142"/>
      <c r="Q28" s="142"/>
      <c r="R28" s="142"/>
      <c r="S28" s="142"/>
      <c r="T28" s="142"/>
      <c r="U28" s="142"/>
      <c r="V28" s="105"/>
    </row>
    <row r="29" spans="1:22">
      <c r="A29" s="138"/>
      <c r="B29" s="141"/>
      <c r="C29" s="138"/>
      <c r="D29" s="138"/>
      <c r="E29" s="138"/>
      <c r="F29" s="138"/>
      <c r="G29" s="138"/>
      <c r="H29" s="138"/>
      <c r="I29" s="138"/>
      <c r="J29" s="138"/>
      <c r="K29" s="138"/>
      <c r="L29" s="138"/>
      <c r="M29" s="138"/>
      <c r="N29" s="138"/>
      <c r="O29" s="138"/>
      <c r="P29" s="142"/>
      <c r="Q29" s="142"/>
      <c r="R29" s="142"/>
      <c r="S29" s="142"/>
      <c r="T29" s="142"/>
      <c r="U29" s="142"/>
      <c r="V29" s="105"/>
    </row>
    <row r="30" spans="1:22">
      <c r="A30" s="138"/>
      <c r="B30" s="141"/>
      <c r="C30" s="138"/>
      <c r="D30" s="138"/>
      <c r="E30" s="138"/>
      <c r="F30" s="138"/>
      <c r="G30" s="138"/>
      <c r="H30" s="138"/>
      <c r="I30" s="138"/>
      <c r="J30" s="138"/>
      <c r="K30" s="138"/>
      <c r="L30" s="138"/>
      <c r="M30" s="138"/>
      <c r="N30" s="138"/>
      <c r="O30" s="138"/>
      <c r="P30" s="142"/>
      <c r="Q30" s="142"/>
      <c r="R30" s="142"/>
      <c r="S30" s="142"/>
      <c r="T30" s="142"/>
      <c r="U30" s="142"/>
      <c r="V30" s="105"/>
    </row>
    <row r="31" spans="1:22">
      <c r="A31" s="138"/>
      <c r="B31" s="141"/>
      <c r="C31" s="138"/>
      <c r="D31" s="138"/>
      <c r="E31" s="138"/>
      <c r="F31" s="138"/>
      <c r="G31" s="138"/>
      <c r="H31" s="138"/>
      <c r="I31" s="138"/>
      <c r="J31" s="138"/>
      <c r="K31" s="138"/>
      <c r="L31" s="138"/>
      <c r="M31" s="138"/>
      <c r="N31" s="138"/>
      <c r="O31" s="138"/>
      <c r="P31" s="142"/>
      <c r="Q31" s="142"/>
      <c r="R31" s="142"/>
      <c r="S31" s="142"/>
      <c r="T31" s="142"/>
      <c r="U31" s="142"/>
      <c r="V31" s="105"/>
    </row>
    <row r="32" spans="1:22">
      <c r="A32" s="138"/>
      <c r="B32" s="141"/>
      <c r="C32" s="138"/>
      <c r="D32" s="138"/>
      <c r="E32" s="138"/>
      <c r="F32" s="138"/>
      <c r="G32" s="138"/>
      <c r="H32" s="138"/>
      <c r="I32" s="138"/>
      <c r="J32" s="138"/>
      <c r="K32" s="138"/>
      <c r="L32" s="138"/>
      <c r="M32" s="138"/>
      <c r="N32" s="138"/>
      <c r="O32" s="138"/>
      <c r="P32" s="142"/>
      <c r="Q32" s="142"/>
      <c r="R32" s="142"/>
      <c r="S32" s="142"/>
      <c r="T32" s="142"/>
      <c r="U32" s="142"/>
      <c r="V32" s="105"/>
    </row>
    <row r="33" spans="1:22">
      <c r="A33" s="138"/>
      <c r="B33" s="141"/>
      <c r="C33" s="138"/>
      <c r="D33" s="138"/>
      <c r="E33" s="138"/>
      <c r="F33" s="138"/>
      <c r="G33" s="138"/>
      <c r="H33" s="138"/>
      <c r="I33" s="138"/>
      <c r="J33" s="138"/>
      <c r="K33" s="138"/>
      <c r="L33" s="138"/>
      <c r="M33" s="138"/>
      <c r="N33" s="138"/>
      <c r="O33" s="138"/>
      <c r="P33" s="142"/>
      <c r="Q33" s="142"/>
      <c r="R33" s="142"/>
      <c r="S33" s="142"/>
      <c r="T33" s="142"/>
      <c r="U33" s="142"/>
      <c r="V33" s="105"/>
    </row>
    <row r="34" spans="1:22">
      <c r="A34" s="138"/>
      <c r="B34" s="141"/>
      <c r="C34" s="138"/>
      <c r="D34" s="138"/>
      <c r="E34" s="138"/>
      <c r="F34" s="138"/>
      <c r="G34" s="138"/>
      <c r="H34" s="138"/>
      <c r="I34" s="138"/>
      <c r="J34" s="138"/>
      <c r="K34" s="138"/>
      <c r="L34" s="138"/>
      <c r="M34" s="138"/>
      <c r="N34" s="138"/>
      <c r="O34" s="138"/>
      <c r="P34" s="142"/>
      <c r="Q34" s="142"/>
      <c r="R34" s="142"/>
      <c r="S34" s="142"/>
      <c r="T34" s="142"/>
      <c r="U34" s="142"/>
      <c r="V34" s="105"/>
    </row>
    <row r="35" spans="1:22">
      <c r="A35" s="138"/>
      <c r="B35" s="141"/>
      <c r="C35" s="138"/>
      <c r="D35" s="138"/>
      <c r="E35" s="138"/>
      <c r="F35" s="138"/>
      <c r="G35" s="138"/>
      <c r="H35" s="138"/>
      <c r="I35" s="138"/>
      <c r="J35" s="138"/>
      <c r="K35" s="138"/>
      <c r="L35" s="138"/>
      <c r="M35" s="138"/>
      <c r="N35" s="138"/>
      <c r="O35" s="138"/>
      <c r="P35" s="142"/>
      <c r="Q35" s="142"/>
      <c r="R35" s="142"/>
      <c r="S35" s="142"/>
      <c r="T35" s="142"/>
      <c r="U35" s="142"/>
      <c r="V35" s="105"/>
    </row>
    <row r="36" spans="1:22">
      <c r="A36" s="138"/>
      <c r="B36" s="141"/>
      <c r="C36" s="138"/>
      <c r="D36" s="138"/>
      <c r="E36" s="138"/>
      <c r="F36" s="138"/>
      <c r="G36" s="138"/>
      <c r="H36" s="138"/>
      <c r="I36" s="138"/>
      <c r="J36" s="138"/>
      <c r="K36" s="138"/>
      <c r="L36" s="138"/>
      <c r="M36" s="138"/>
      <c r="N36" s="138"/>
      <c r="O36" s="138"/>
      <c r="P36" s="142"/>
      <c r="Q36" s="142"/>
      <c r="R36" s="142"/>
      <c r="S36" s="142"/>
      <c r="T36" s="142"/>
      <c r="U36" s="142"/>
      <c r="V36" s="105"/>
    </row>
    <row r="37" spans="1:22">
      <c r="A37" s="138"/>
      <c r="B37" s="141"/>
      <c r="C37" s="138"/>
      <c r="D37" s="138"/>
      <c r="E37" s="138"/>
      <c r="F37" s="138"/>
      <c r="G37" s="138"/>
      <c r="H37" s="138"/>
      <c r="I37" s="138"/>
      <c r="J37" s="138"/>
      <c r="K37" s="138"/>
      <c r="L37" s="138"/>
      <c r="M37" s="138"/>
      <c r="N37" s="138"/>
      <c r="O37" s="138"/>
      <c r="P37" s="142"/>
      <c r="Q37" s="142"/>
      <c r="R37" s="142"/>
      <c r="S37" s="142"/>
      <c r="T37" s="142"/>
      <c r="U37" s="142"/>
      <c r="V37" s="105"/>
    </row>
    <row r="38" spans="1:22">
      <c r="A38" s="138"/>
      <c r="B38" s="141"/>
      <c r="C38" s="138"/>
      <c r="D38" s="138"/>
      <c r="E38" s="138"/>
      <c r="F38" s="138"/>
      <c r="G38" s="138"/>
      <c r="H38" s="138"/>
      <c r="I38" s="138"/>
      <c r="J38" s="138"/>
      <c r="K38" s="138"/>
      <c r="L38" s="138"/>
      <c r="M38" s="138"/>
      <c r="N38" s="138"/>
      <c r="O38" s="138"/>
      <c r="P38" s="142"/>
      <c r="Q38" s="142"/>
      <c r="R38" s="142"/>
      <c r="S38" s="142"/>
      <c r="T38" s="142"/>
      <c r="U38" s="142"/>
      <c r="V38" s="105"/>
    </row>
    <row r="39" spans="1:22">
      <c r="A39" s="138"/>
      <c r="B39" s="141"/>
      <c r="C39" s="138"/>
      <c r="D39" s="138"/>
      <c r="E39" s="138"/>
      <c r="F39" s="138"/>
      <c r="G39" s="138"/>
      <c r="H39" s="138"/>
      <c r="I39" s="138"/>
      <c r="J39" s="138"/>
      <c r="K39" s="138"/>
      <c r="L39" s="138"/>
      <c r="M39" s="138"/>
      <c r="N39" s="138"/>
      <c r="O39" s="138"/>
      <c r="P39" s="142"/>
      <c r="Q39" s="142"/>
      <c r="R39" s="142"/>
      <c r="S39" s="142"/>
      <c r="T39" s="142"/>
      <c r="U39" s="142"/>
      <c r="V39" s="105"/>
    </row>
    <row r="40" spans="1:22">
      <c r="A40" s="138"/>
      <c r="B40" s="141"/>
      <c r="C40" s="138"/>
      <c r="D40" s="138"/>
      <c r="E40" s="138"/>
      <c r="F40" s="138"/>
      <c r="G40" s="138"/>
      <c r="H40" s="138"/>
      <c r="I40" s="138"/>
      <c r="J40" s="138"/>
      <c r="K40" s="138"/>
      <c r="L40" s="138"/>
      <c r="M40" s="138"/>
      <c r="N40" s="138"/>
      <c r="O40" s="138"/>
      <c r="P40" s="142"/>
      <c r="Q40" s="142"/>
      <c r="R40" s="142"/>
      <c r="S40" s="142"/>
      <c r="T40" s="142"/>
      <c r="U40" s="142"/>
      <c r="V40" s="105"/>
    </row>
    <row r="41" spans="1:22">
      <c r="A41" s="138"/>
      <c r="B41" s="141"/>
      <c r="C41" s="138"/>
      <c r="D41" s="138"/>
      <c r="E41" s="138"/>
      <c r="F41" s="138"/>
      <c r="G41" s="138"/>
      <c r="H41" s="138"/>
      <c r="I41" s="138"/>
      <c r="J41" s="138"/>
      <c r="K41" s="138"/>
      <c r="L41" s="138"/>
      <c r="M41" s="138"/>
      <c r="N41" s="138"/>
      <c r="O41" s="138"/>
      <c r="P41" s="142"/>
      <c r="Q41" s="142"/>
      <c r="R41" s="142"/>
      <c r="S41" s="142"/>
      <c r="T41" s="142"/>
      <c r="U41" s="142"/>
      <c r="V41" s="105"/>
    </row>
    <row r="42" spans="1:22">
      <c r="A42" s="138"/>
      <c r="B42" s="141"/>
      <c r="C42" s="138"/>
      <c r="D42" s="138"/>
      <c r="E42" s="138"/>
      <c r="F42" s="138"/>
      <c r="G42" s="138"/>
      <c r="H42" s="138"/>
      <c r="I42" s="138"/>
      <c r="J42" s="138"/>
      <c r="K42" s="138"/>
      <c r="L42" s="138"/>
      <c r="M42" s="138"/>
      <c r="N42" s="138"/>
      <c r="O42" s="138"/>
      <c r="P42" s="142"/>
      <c r="Q42" s="142"/>
      <c r="R42" s="142"/>
      <c r="S42" s="142"/>
      <c r="T42" s="142"/>
      <c r="U42" s="142"/>
      <c r="V42" s="105"/>
    </row>
    <row r="43" spans="1:22">
      <c r="A43" s="138"/>
      <c r="B43" s="141"/>
      <c r="C43" s="138"/>
      <c r="D43" s="138"/>
      <c r="E43" s="138"/>
      <c r="F43" s="138"/>
      <c r="G43" s="138"/>
      <c r="H43" s="138"/>
      <c r="I43" s="138"/>
      <c r="J43" s="138"/>
      <c r="K43" s="138"/>
      <c r="L43" s="138"/>
      <c r="M43" s="138"/>
      <c r="N43" s="138"/>
      <c r="O43" s="138"/>
      <c r="P43" s="142"/>
      <c r="Q43" s="142"/>
      <c r="R43" s="142"/>
      <c r="S43" s="142"/>
      <c r="T43" s="142"/>
      <c r="U43" s="142"/>
      <c r="V43" s="105"/>
    </row>
    <row r="44" spans="1:22">
      <c r="A44" s="138"/>
      <c r="B44" s="141"/>
      <c r="C44" s="138"/>
      <c r="D44" s="138"/>
      <c r="E44" s="138"/>
      <c r="F44" s="138"/>
      <c r="G44" s="138"/>
      <c r="H44" s="138"/>
      <c r="I44" s="138"/>
      <c r="J44" s="138"/>
      <c r="K44" s="138"/>
      <c r="L44" s="138"/>
      <c r="M44" s="138"/>
      <c r="N44" s="138"/>
      <c r="O44" s="138"/>
      <c r="P44" s="142"/>
      <c r="Q44" s="142"/>
      <c r="R44" s="142"/>
      <c r="S44" s="142"/>
      <c r="T44" s="142"/>
      <c r="U44" s="142"/>
      <c r="V44" s="105"/>
    </row>
    <row r="45" spans="1:22">
      <c r="A45" s="138"/>
      <c r="B45" s="141"/>
      <c r="C45" s="138"/>
      <c r="D45" s="138"/>
      <c r="E45" s="138"/>
      <c r="F45" s="138"/>
      <c r="G45" s="138"/>
      <c r="H45" s="138"/>
      <c r="I45" s="138"/>
      <c r="J45" s="138"/>
      <c r="K45" s="138"/>
      <c r="L45" s="138"/>
      <c r="M45" s="138"/>
      <c r="N45" s="138"/>
      <c r="O45" s="138"/>
      <c r="P45" s="142"/>
      <c r="Q45" s="142"/>
      <c r="R45" s="142"/>
      <c r="S45" s="142"/>
      <c r="T45" s="142"/>
      <c r="U45" s="142"/>
      <c r="V45" s="105"/>
    </row>
    <row r="46" spans="1:22">
      <c r="A46" s="138"/>
      <c r="B46" s="141"/>
      <c r="C46" s="138"/>
      <c r="D46" s="138"/>
      <c r="E46" s="138"/>
      <c r="F46" s="138"/>
      <c r="G46" s="138"/>
      <c r="H46" s="138"/>
      <c r="I46" s="138"/>
      <c r="J46" s="138"/>
      <c r="K46" s="138"/>
      <c r="L46" s="138"/>
      <c r="M46" s="138"/>
      <c r="N46" s="138"/>
      <c r="O46" s="138"/>
      <c r="P46" s="142"/>
      <c r="Q46" s="142"/>
      <c r="R46" s="142"/>
      <c r="S46" s="142"/>
      <c r="T46" s="142"/>
      <c r="U46" s="142"/>
      <c r="V46" s="105"/>
    </row>
    <row r="47" spans="1:22">
      <c r="A47" s="138"/>
      <c r="B47" s="141"/>
      <c r="C47" s="138"/>
      <c r="D47" s="138"/>
      <c r="E47" s="138"/>
      <c r="F47" s="138"/>
      <c r="G47" s="138"/>
      <c r="H47" s="138"/>
      <c r="I47" s="138"/>
      <c r="J47" s="138"/>
      <c r="K47" s="138"/>
      <c r="L47" s="138"/>
      <c r="M47" s="138"/>
      <c r="N47" s="138"/>
      <c r="O47" s="138"/>
      <c r="P47" s="142"/>
      <c r="Q47" s="142"/>
      <c r="R47" s="142"/>
      <c r="S47" s="142"/>
      <c r="T47" s="142"/>
      <c r="U47" s="142"/>
      <c r="V47" s="105"/>
    </row>
    <row r="48" spans="1:22">
      <c r="A48" s="138"/>
      <c r="B48" s="141"/>
      <c r="C48" s="138"/>
      <c r="D48" s="138"/>
      <c r="E48" s="138"/>
      <c r="F48" s="138"/>
      <c r="G48" s="138"/>
      <c r="H48" s="138"/>
      <c r="I48" s="138"/>
      <c r="J48" s="138"/>
      <c r="K48" s="138"/>
      <c r="L48" s="138"/>
      <c r="M48" s="138"/>
      <c r="N48" s="138"/>
      <c r="O48" s="138"/>
      <c r="P48" s="142"/>
      <c r="Q48" s="142"/>
      <c r="R48" s="142"/>
      <c r="S48" s="142"/>
      <c r="T48" s="142"/>
      <c r="U48" s="142"/>
      <c r="V48" s="105"/>
    </row>
    <row r="49" spans="1:22">
      <c r="A49" s="138"/>
      <c r="B49" s="141"/>
      <c r="C49" s="138"/>
      <c r="D49" s="138"/>
      <c r="E49" s="138"/>
      <c r="F49" s="138"/>
      <c r="G49" s="138"/>
      <c r="H49" s="138"/>
      <c r="I49" s="138"/>
      <c r="J49" s="138"/>
      <c r="K49" s="138"/>
      <c r="L49" s="138"/>
      <c r="M49" s="138"/>
      <c r="N49" s="138"/>
      <c r="O49" s="138"/>
      <c r="P49" s="142"/>
      <c r="Q49" s="142"/>
      <c r="R49" s="142"/>
      <c r="S49" s="142"/>
      <c r="T49" s="142"/>
      <c r="U49" s="142"/>
      <c r="V49" s="105"/>
    </row>
    <row r="50" spans="1:22">
      <c r="A50" s="138"/>
      <c r="B50" s="141"/>
      <c r="C50" s="138"/>
      <c r="D50" s="138"/>
      <c r="E50" s="138"/>
      <c r="F50" s="138"/>
      <c r="G50" s="138"/>
      <c r="H50" s="138"/>
      <c r="I50" s="138"/>
      <c r="J50" s="138"/>
      <c r="K50" s="138"/>
      <c r="L50" s="138"/>
      <c r="M50" s="138"/>
      <c r="N50" s="138"/>
      <c r="O50" s="138"/>
      <c r="P50" s="142"/>
      <c r="Q50" s="142"/>
      <c r="R50" s="142"/>
      <c r="S50" s="142"/>
      <c r="T50" s="142"/>
      <c r="U50" s="142"/>
      <c r="V50" s="105"/>
    </row>
    <row r="51" spans="1:22">
      <c r="A51" s="138"/>
      <c r="B51" s="141"/>
      <c r="C51" s="138"/>
      <c r="D51" s="138"/>
      <c r="E51" s="138"/>
      <c r="F51" s="138"/>
      <c r="G51" s="138"/>
      <c r="H51" s="138"/>
      <c r="I51" s="138"/>
      <c r="J51" s="138"/>
      <c r="K51" s="138"/>
      <c r="L51" s="138"/>
      <c r="M51" s="138"/>
      <c r="N51" s="138"/>
      <c r="O51" s="138"/>
      <c r="P51" s="142"/>
      <c r="Q51" s="142"/>
      <c r="R51" s="142"/>
      <c r="S51" s="142"/>
      <c r="T51" s="142"/>
      <c r="U51" s="142"/>
      <c r="V51" s="105"/>
    </row>
    <row r="52" spans="1:22">
      <c r="A52" s="138"/>
      <c r="B52" s="141"/>
      <c r="C52" s="138"/>
      <c r="D52" s="138"/>
      <c r="E52" s="138"/>
      <c r="F52" s="138"/>
      <c r="G52" s="138"/>
      <c r="H52" s="138"/>
      <c r="I52" s="138"/>
      <c r="J52" s="138"/>
      <c r="K52" s="138"/>
      <c r="L52" s="138"/>
      <c r="M52" s="138"/>
      <c r="N52" s="138"/>
      <c r="O52" s="138"/>
      <c r="P52" s="142"/>
      <c r="Q52" s="142"/>
      <c r="R52" s="142"/>
      <c r="S52" s="142"/>
      <c r="T52" s="142"/>
      <c r="U52" s="142"/>
      <c r="V52" s="105"/>
    </row>
    <row r="53" spans="1:22">
      <c r="A53" s="138"/>
      <c r="B53" s="141"/>
      <c r="C53" s="138"/>
      <c r="D53" s="138"/>
      <c r="E53" s="138"/>
      <c r="F53" s="138"/>
      <c r="G53" s="138"/>
      <c r="H53" s="138"/>
      <c r="I53" s="138"/>
      <c r="J53" s="138"/>
      <c r="K53" s="138"/>
      <c r="L53" s="138"/>
      <c r="M53" s="138"/>
      <c r="N53" s="138"/>
      <c r="O53" s="138"/>
      <c r="P53" s="142"/>
      <c r="Q53" s="142"/>
      <c r="R53" s="142"/>
      <c r="S53" s="142"/>
      <c r="T53" s="142"/>
      <c r="U53" s="142"/>
      <c r="V53" s="105"/>
    </row>
    <row r="54" spans="1:22">
      <c r="A54" s="138"/>
      <c r="B54" s="141"/>
      <c r="C54" s="138"/>
      <c r="D54" s="138"/>
      <c r="E54" s="138"/>
      <c r="F54" s="138"/>
      <c r="G54" s="138"/>
      <c r="H54" s="138"/>
      <c r="I54" s="138"/>
      <c r="J54" s="138"/>
      <c r="K54" s="138"/>
      <c r="L54" s="138"/>
      <c r="M54" s="138"/>
      <c r="N54" s="138"/>
      <c r="O54" s="138"/>
      <c r="P54" s="142"/>
      <c r="Q54" s="142"/>
      <c r="R54" s="142"/>
      <c r="S54" s="142"/>
      <c r="T54" s="142"/>
      <c r="U54" s="142"/>
      <c r="V54" s="105"/>
    </row>
    <row r="55" spans="1:22">
      <c r="A55" s="138"/>
      <c r="B55" s="141"/>
      <c r="C55" s="138"/>
      <c r="D55" s="138"/>
      <c r="E55" s="138"/>
      <c r="F55" s="138"/>
      <c r="G55" s="138"/>
      <c r="H55" s="138"/>
      <c r="I55" s="138"/>
      <c r="J55" s="138"/>
      <c r="K55" s="138"/>
      <c r="L55" s="138"/>
      <c r="M55" s="138"/>
      <c r="N55" s="138"/>
      <c r="O55" s="138"/>
      <c r="P55" s="142"/>
      <c r="Q55" s="142"/>
      <c r="R55" s="142"/>
      <c r="S55" s="142"/>
      <c r="T55" s="142"/>
      <c r="U55" s="142"/>
      <c r="V55" s="105"/>
    </row>
    <row r="56" spans="1:22">
      <c r="A56" s="138"/>
      <c r="B56" s="141"/>
      <c r="C56" s="138"/>
      <c r="D56" s="138"/>
      <c r="E56" s="138"/>
      <c r="F56" s="138"/>
      <c r="G56" s="138"/>
      <c r="H56" s="138"/>
      <c r="I56" s="138"/>
      <c r="J56" s="138"/>
      <c r="K56" s="138"/>
      <c r="L56" s="138"/>
      <c r="M56" s="138"/>
      <c r="N56" s="138"/>
      <c r="O56" s="138"/>
      <c r="P56" s="142"/>
      <c r="Q56" s="142"/>
      <c r="R56" s="142"/>
      <c r="S56" s="142"/>
      <c r="T56" s="142"/>
      <c r="U56" s="142"/>
      <c r="V56" s="105"/>
    </row>
    <row r="57" spans="1:22">
      <c r="A57" s="138"/>
      <c r="B57" s="141"/>
      <c r="C57" s="138"/>
      <c r="D57" s="138"/>
      <c r="E57" s="138"/>
      <c r="F57" s="138"/>
      <c r="G57" s="138"/>
      <c r="H57" s="138"/>
      <c r="I57" s="138"/>
      <c r="J57" s="138"/>
      <c r="K57" s="138"/>
      <c r="L57" s="138"/>
      <c r="M57" s="138"/>
      <c r="N57" s="138"/>
      <c r="O57" s="138"/>
      <c r="P57" s="142"/>
      <c r="Q57" s="142"/>
      <c r="R57" s="142"/>
      <c r="S57" s="142"/>
      <c r="T57" s="142"/>
      <c r="U57" s="142"/>
      <c r="V57" s="105"/>
    </row>
    <row r="58" spans="1:22">
      <c r="A58" s="138"/>
      <c r="B58" s="141"/>
      <c r="C58" s="138"/>
      <c r="D58" s="138"/>
      <c r="E58" s="138"/>
      <c r="F58" s="138"/>
      <c r="G58" s="138"/>
      <c r="H58" s="138"/>
      <c r="I58" s="138"/>
      <c r="J58" s="138"/>
      <c r="K58" s="138"/>
      <c r="L58" s="138"/>
      <c r="M58" s="138"/>
      <c r="N58" s="138"/>
      <c r="O58" s="138"/>
      <c r="P58" s="142"/>
      <c r="Q58" s="142"/>
      <c r="R58" s="142"/>
      <c r="S58" s="142"/>
      <c r="T58" s="142"/>
      <c r="U58" s="142"/>
      <c r="V58" s="105"/>
    </row>
    <row r="59" spans="1:22">
      <c r="A59" s="138"/>
      <c r="B59" s="141"/>
      <c r="C59" s="138"/>
      <c r="D59" s="138"/>
      <c r="E59" s="138"/>
      <c r="F59" s="138"/>
      <c r="G59" s="138"/>
      <c r="H59" s="138"/>
      <c r="I59" s="138"/>
      <c r="J59" s="138"/>
      <c r="K59" s="138"/>
      <c r="L59" s="138"/>
      <c r="M59" s="138"/>
      <c r="N59" s="138"/>
      <c r="O59" s="138"/>
      <c r="P59" s="142"/>
      <c r="Q59" s="142"/>
      <c r="R59" s="142"/>
      <c r="S59" s="142"/>
      <c r="T59" s="142"/>
      <c r="U59" s="142"/>
      <c r="V59" s="105"/>
    </row>
    <row r="60" spans="1:22">
      <c r="A60" s="138"/>
      <c r="B60" s="141"/>
      <c r="C60" s="138"/>
      <c r="D60" s="138"/>
      <c r="E60" s="138"/>
      <c r="F60" s="138"/>
      <c r="G60" s="138"/>
      <c r="H60" s="138"/>
      <c r="I60" s="138"/>
      <c r="J60" s="138"/>
      <c r="K60" s="138"/>
      <c r="L60" s="138"/>
      <c r="M60" s="138"/>
      <c r="N60" s="138"/>
      <c r="O60" s="138"/>
      <c r="P60" s="142"/>
      <c r="Q60" s="142"/>
      <c r="R60" s="142"/>
      <c r="S60" s="142"/>
      <c r="T60" s="142"/>
      <c r="U60" s="142"/>
      <c r="V60" s="105"/>
    </row>
    <row r="61" spans="1:22">
      <c r="A61" s="138"/>
      <c r="B61" s="141"/>
      <c r="C61" s="138"/>
      <c r="D61" s="138"/>
      <c r="E61" s="138"/>
      <c r="F61" s="138"/>
      <c r="G61" s="138"/>
      <c r="H61" s="138"/>
      <c r="I61" s="138"/>
      <c r="J61" s="138"/>
      <c r="K61" s="138"/>
      <c r="L61" s="138"/>
      <c r="M61" s="138"/>
      <c r="N61" s="138"/>
      <c r="O61" s="138"/>
      <c r="P61" s="142"/>
      <c r="Q61" s="142"/>
      <c r="R61" s="142"/>
      <c r="S61" s="142"/>
      <c r="T61" s="142"/>
      <c r="U61" s="142"/>
      <c r="V61" s="105"/>
    </row>
    <row r="62" spans="1:22">
      <c r="A62" s="138"/>
      <c r="B62" s="141"/>
      <c r="C62" s="138"/>
      <c r="D62" s="138"/>
      <c r="E62" s="138"/>
      <c r="F62" s="138"/>
      <c r="G62" s="138"/>
      <c r="H62" s="138"/>
      <c r="I62" s="138"/>
      <c r="J62" s="138"/>
      <c r="K62" s="138"/>
      <c r="L62" s="138"/>
      <c r="M62" s="138"/>
      <c r="N62" s="138"/>
      <c r="O62" s="138"/>
      <c r="P62" s="142"/>
      <c r="Q62" s="142"/>
      <c r="R62" s="142"/>
      <c r="S62" s="142"/>
      <c r="T62" s="142"/>
      <c r="U62" s="142"/>
      <c r="V62" s="105"/>
    </row>
    <row r="63" spans="1:22">
      <c r="A63" s="138"/>
      <c r="B63" s="141"/>
      <c r="C63" s="138"/>
      <c r="D63" s="138"/>
      <c r="E63" s="138"/>
      <c r="F63" s="138"/>
      <c r="G63" s="138"/>
      <c r="H63" s="138"/>
      <c r="I63" s="138"/>
      <c r="J63" s="138"/>
      <c r="K63" s="138"/>
      <c r="L63" s="138"/>
      <c r="M63" s="138"/>
      <c r="N63" s="138"/>
      <c r="O63" s="138"/>
      <c r="P63" s="142"/>
      <c r="Q63" s="142"/>
      <c r="R63" s="142"/>
      <c r="S63" s="142"/>
      <c r="T63" s="142"/>
      <c r="U63" s="142"/>
      <c r="V63" s="105"/>
    </row>
    <row r="64" spans="1:22">
      <c r="A64" s="138"/>
      <c r="B64" s="141"/>
      <c r="C64" s="138"/>
      <c r="D64" s="138"/>
      <c r="E64" s="138"/>
      <c r="F64" s="138"/>
      <c r="G64" s="138"/>
      <c r="H64" s="138"/>
      <c r="I64" s="138"/>
      <c r="J64" s="138"/>
      <c r="K64" s="138"/>
      <c r="L64" s="138"/>
      <c r="M64" s="138"/>
      <c r="N64" s="138"/>
      <c r="O64" s="138"/>
      <c r="P64" s="142"/>
      <c r="Q64" s="142"/>
      <c r="R64" s="142"/>
      <c r="S64" s="142"/>
      <c r="T64" s="142"/>
      <c r="U64" s="142"/>
      <c r="V64" s="105"/>
    </row>
    <row r="65" spans="1:22">
      <c r="A65" s="138"/>
      <c r="B65" s="141"/>
      <c r="C65" s="138"/>
      <c r="D65" s="138"/>
      <c r="E65" s="138"/>
      <c r="F65" s="138"/>
      <c r="G65" s="138"/>
      <c r="H65" s="138"/>
      <c r="I65" s="138"/>
      <c r="J65" s="138"/>
      <c r="K65" s="138"/>
      <c r="L65" s="138"/>
      <c r="M65" s="138"/>
      <c r="N65" s="138"/>
      <c r="O65" s="138"/>
      <c r="P65" s="142"/>
      <c r="Q65" s="142"/>
      <c r="R65" s="142"/>
      <c r="S65" s="142"/>
      <c r="T65" s="142"/>
      <c r="U65" s="142"/>
      <c r="V65" s="105"/>
    </row>
    <row r="66" spans="1:22">
      <c r="A66" s="138"/>
      <c r="B66" s="141"/>
      <c r="C66" s="138"/>
      <c r="D66" s="138"/>
      <c r="E66" s="138"/>
      <c r="F66" s="138"/>
      <c r="G66" s="138"/>
      <c r="H66" s="138"/>
      <c r="I66" s="138"/>
      <c r="J66" s="138"/>
      <c r="K66" s="138"/>
      <c r="L66" s="138"/>
      <c r="M66" s="138"/>
      <c r="N66" s="138"/>
      <c r="O66" s="138"/>
      <c r="P66" s="142"/>
      <c r="Q66" s="142"/>
      <c r="R66" s="142"/>
      <c r="S66" s="142"/>
      <c r="T66" s="142"/>
      <c r="U66" s="142"/>
      <c r="V66" s="105"/>
    </row>
    <row r="67" spans="1:22">
      <c r="A67" s="138"/>
      <c r="B67" s="141"/>
      <c r="C67" s="138"/>
      <c r="D67" s="138"/>
      <c r="E67" s="138"/>
      <c r="F67" s="138"/>
      <c r="G67" s="138"/>
      <c r="H67" s="138"/>
      <c r="I67" s="138"/>
      <c r="J67" s="138"/>
      <c r="K67" s="138"/>
      <c r="L67" s="138"/>
      <c r="M67" s="138"/>
      <c r="N67" s="138"/>
      <c r="O67" s="138"/>
      <c r="P67" s="142"/>
      <c r="Q67" s="142"/>
      <c r="R67" s="142"/>
      <c r="S67" s="142"/>
      <c r="T67" s="142"/>
      <c r="U67" s="142"/>
      <c r="V67" s="105"/>
    </row>
    <row r="68" spans="1:22">
      <c r="A68" s="138"/>
      <c r="B68" s="141"/>
      <c r="C68" s="138"/>
      <c r="D68" s="138"/>
      <c r="E68" s="138"/>
      <c r="F68" s="138"/>
      <c r="G68" s="138"/>
      <c r="H68" s="138"/>
      <c r="I68" s="138"/>
      <c r="J68" s="138"/>
      <c r="K68" s="138"/>
      <c r="L68" s="138"/>
      <c r="M68" s="138"/>
      <c r="N68" s="138"/>
      <c r="O68" s="138"/>
      <c r="P68" s="142"/>
      <c r="Q68" s="142"/>
      <c r="R68" s="142"/>
      <c r="S68" s="142"/>
      <c r="T68" s="142"/>
      <c r="U68" s="142"/>
      <c r="V68" s="105"/>
    </row>
    <row r="69" spans="1:22">
      <c r="A69" s="138"/>
      <c r="B69" s="141"/>
      <c r="C69" s="138"/>
      <c r="D69" s="138"/>
      <c r="E69" s="138"/>
      <c r="F69" s="138"/>
      <c r="G69" s="138"/>
      <c r="H69" s="138"/>
      <c r="I69" s="138"/>
      <c r="J69" s="138"/>
      <c r="K69" s="138"/>
      <c r="L69" s="138"/>
      <c r="M69" s="138"/>
      <c r="N69" s="138"/>
      <c r="O69" s="138"/>
      <c r="P69" s="142"/>
      <c r="Q69" s="142"/>
      <c r="R69" s="142"/>
      <c r="S69" s="142"/>
      <c r="T69" s="142"/>
      <c r="U69" s="142"/>
      <c r="V69" s="105"/>
    </row>
    <row r="70" spans="1:22">
      <c r="A70" s="138"/>
      <c r="B70" s="141"/>
      <c r="C70" s="138"/>
      <c r="D70" s="138"/>
      <c r="E70" s="138"/>
      <c r="F70" s="138"/>
      <c r="G70" s="138"/>
      <c r="H70" s="138"/>
      <c r="I70" s="138"/>
      <c r="J70" s="138"/>
      <c r="K70" s="138"/>
      <c r="L70" s="138"/>
      <c r="M70" s="138"/>
      <c r="N70" s="138"/>
      <c r="O70" s="138"/>
      <c r="P70" s="142"/>
      <c r="Q70" s="142"/>
      <c r="R70" s="142"/>
      <c r="S70" s="142"/>
      <c r="T70" s="142"/>
      <c r="U70" s="142"/>
      <c r="V70" s="105"/>
    </row>
    <row r="71" spans="1:22">
      <c r="A71" s="138"/>
      <c r="B71" s="141"/>
      <c r="C71" s="138"/>
      <c r="D71" s="138"/>
      <c r="E71" s="138"/>
      <c r="F71" s="138"/>
      <c r="G71" s="138"/>
      <c r="H71" s="138"/>
      <c r="I71" s="138"/>
      <c r="J71" s="138"/>
      <c r="K71" s="138"/>
      <c r="L71" s="138"/>
      <c r="M71" s="138"/>
      <c r="N71" s="138"/>
      <c r="O71" s="138"/>
      <c r="P71" s="142"/>
      <c r="Q71" s="142"/>
      <c r="R71" s="142"/>
      <c r="S71" s="142"/>
      <c r="T71" s="142"/>
      <c r="U71" s="142"/>
      <c r="V71" s="105"/>
    </row>
    <row r="72" spans="1:22">
      <c r="A72" s="138"/>
      <c r="B72" s="141"/>
      <c r="C72" s="138"/>
      <c r="D72" s="138"/>
      <c r="E72" s="138"/>
      <c r="F72" s="138"/>
      <c r="G72" s="138"/>
      <c r="H72" s="138"/>
      <c r="I72" s="138"/>
      <c r="J72" s="138"/>
      <c r="K72" s="138"/>
      <c r="L72" s="138"/>
      <c r="M72" s="138"/>
      <c r="N72" s="138"/>
      <c r="O72" s="138"/>
      <c r="P72" s="142"/>
      <c r="Q72" s="142"/>
      <c r="R72" s="142"/>
      <c r="S72" s="142"/>
      <c r="T72" s="142"/>
      <c r="U72" s="142"/>
      <c r="V72" s="105"/>
    </row>
    <row r="73" spans="1:22">
      <c r="A73" s="138"/>
      <c r="B73" s="141"/>
      <c r="C73" s="138"/>
      <c r="D73" s="138"/>
      <c r="E73" s="138"/>
      <c r="F73" s="138"/>
      <c r="G73" s="138"/>
      <c r="H73" s="138"/>
      <c r="I73" s="138"/>
      <c r="J73" s="138"/>
      <c r="K73" s="138"/>
      <c r="L73" s="138"/>
      <c r="M73" s="138"/>
      <c r="N73" s="138"/>
      <c r="O73" s="138"/>
      <c r="P73" s="142"/>
      <c r="Q73" s="142"/>
      <c r="R73" s="142"/>
      <c r="S73" s="142"/>
      <c r="T73" s="142"/>
      <c r="U73" s="142"/>
      <c r="V73" s="105"/>
    </row>
    <row r="74" spans="1:22">
      <c r="A74" s="138"/>
      <c r="B74" s="141"/>
      <c r="C74" s="138"/>
      <c r="D74" s="138"/>
      <c r="E74" s="138"/>
      <c r="F74" s="138"/>
      <c r="G74" s="138"/>
      <c r="H74" s="138"/>
      <c r="I74" s="138"/>
      <c r="J74" s="138"/>
      <c r="K74" s="138"/>
      <c r="L74" s="138"/>
      <c r="M74" s="138"/>
      <c r="N74" s="138"/>
      <c r="O74" s="138"/>
      <c r="P74" s="142"/>
      <c r="Q74" s="142"/>
      <c r="R74" s="142"/>
      <c r="S74" s="142"/>
      <c r="T74" s="142"/>
      <c r="U74" s="142"/>
      <c r="V74" s="105"/>
    </row>
    <row r="75" spans="1:22">
      <c r="A75" s="138"/>
      <c r="B75" s="141"/>
      <c r="C75" s="138"/>
      <c r="D75" s="138"/>
      <c r="E75" s="138"/>
      <c r="F75" s="138"/>
      <c r="G75" s="138"/>
      <c r="H75" s="138"/>
      <c r="I75" s="138"/>
      <c r="J75" s="138"/>
      <c r="K75" s="138"/>
      <c r="L75" s="138"/>
      <c r="M75" s="138"/>
      <c r="N75" s="138"/>
      <c r="O75" s="138"/>
      <c r="P75" s="142"/>
      <c r="Q75" s="142"/>
      <c r="R75" s="142"/>
      <c r="S75" s="142"/>
      <c r="T75" s="142"/>
      <c r="U75" s="142"/>
      <c r="V75" s="105"/>
    </row>
    <row r="76" spans="1:22">
      <c r="A76" s="138"/>
      <c r="B76" s="141"/>
      <c r="C76" s="138"/>
      <c r="D76" s="138"/>
      <c r="E76" s="138"/>
      <c r="F76" s="138"/>
      <c r="G76" s="138"/>
      <c r="H76" s="138"/>
      <c r="I76" s="138"/>
      <c r="J76" s="138"/>
      <c r="K76" s="138"/>
      <c r="L76" s="138"/>
      <c r="M76" s="138"/>
      <c r="N76" s="138"/>
      <c r="O76" s="138"/>
      <c r="P76" s="142"/>
      <c r="Q76" s="142"/>
      <c r="R76" s="142"/>
      <c r="S76" s="142"/>
      <c r="T76" s="142"/>
      <c r="U76" s="142"/>
      <c r="V76" s="105"/>
    </row>
    <row r="77" spans="1:22">
      <c r="A77" s="138"/>
      <c r="B77" s="141"/>
      <c r="C77" s="138"/>
      <c r="D77" s="138"/>
      <c r="E77" s="138"/>
      <c r="F77" s="138"/>
      <c r="G77" s="138"/>
      <c r="H77" s="138"/>
      <c r="I77" s="138"/>
      <c r="J77" s="138"/>
      <c r="K77" s="138"/>
      <c r="L77" s="138"/>
      <c r="M77" s="138"/>
      <c r="N77" s="138"/>
      <c r="O77" s="138"/>
      <c r="P77" s="142"/>
      <c r="Q77" s="142"/>
      <c r="R77" s="142"/>
      <c r="S77" s="142"/>
      <c r="T77" s="142"/>
      <c r="U77" s="142"/>
      <c r="V77" s="105"/>
    </row>
    <row r="78" spans="1:22">
      <c r="A78" s="138"/>
      <c r="B78" s="141"/>
      <c r="C78" s="138"/>
      <c r="D78" s="138"/>
      <c r="E78" s="138"/>
      <c r="F78" s="138"/>
      <c r="G78" s="138"/>
      <c r="H78" s="138"/>
      <c r="I78" s="138"/>
      <c r="J78" s="138"/>
      <c r="K78" s="138"/>
      <c r="L78" s="138"/>
      <c r="M78" s="138"/>
      <c r="N78" s="138"/>
      <c r="O78" s="138"/>
      <c r="P78" s="142"/>
      <c r="Q78" s="142"/>
      <c r="R78" s="142"/>
      <c r="S78" s="142"/>
      <c r="T78" s="142"/>
      <c r="U78" s="142"/>
      <c r="V78" s="105"/>
    </row>
    <row r="79" spans="1:22">
      <c r="A79" s="138"/>
      <c r="B79" s="141"/>
      <c r="C79" s="138"/>
      <c r="D79" s="138"/>
      <c r="E79" s="138"/>
      <c r="F79" s="138"/>
      <c r="G79" s="138"/>
      <c r="H79" s="138"/>
      <c r="I79" s="138"/>
      <c r="J79" s="138"/>
      <c r="K79" s="138"/>
      <c r="L79" s="138"/>
      <c r="M79" s="138"/>
      <c r="N79" s="138"/>
      <c r="O79" s="138"/>
      <c r="P79" s="142"/>
      <c r="Q79" s="142"/>
      <c r="R79" s="142"/>
      <c r="S79" s="142"/>
      <c r="T79" s="142"/>
      <c r="U79" s="142"/>
      <c r="V79" s="105"/>
    </row>
    <row r="80" spans="1:22">
      <c r="A80" s="138"/>
      <c r="B80" s="141"/>
      <c r="C80" s="138"/>
      <c r="D80" s="138"/>
      <c r="E80" s="138"/>
      <c r="F80" s="138"/>
      <c r="G80" s="138"/>
      <c r="H80" s="138"/>
      <c r="I80" s="138"/>
      <c r="J80" s="138"/>
      <c r="K80" s="138"/>
      <c r="L80" s="138"/>
      <c r="M80" s="138"/>
      <c r="N80" s="138"/>
      <c r="O80" s="138"/>
      <c r="P80" s="142"/>
      <c r="Q80" s="142"/>
      <c r="R80" s="142"/>
      <c r="S80" s="142"/>
      <c r="T80" s="142"/>
      <c r="U80" s="142"/>
      <c r="V80" s="105"/>
    </row>
    <row r="81" spans="1:22">
      <c r="A81" s="138"/>
      <c r="B81" s="141"/>
      <c r="C81" s="138"/>
      <c r="D81" s="138"/>
      <c r="E81" s="138"/>
      <c r="F81" s="138"/>
      <c r="G81" s="138"/>
      <c r="H81" s="138"/>
      <c r="I81" s="138"/>
      <c r="J81" s="138"/>
      <c r="K81" s="138"/>
      <c r="L81" s="138"/>
      <c r="M81" s="138"/>
      <c r="N81" s="138"/>
      <c r="O81" s="138"/>
      <c r="P81" s="142"/>
      <c r="Q81" s="142"/>
      <c r="R81" s="142"/>
      <c r="S81" s="142"/>
      <c r="T81" s="142"/>
      <c r="U81" s="142"/>
      <c r="V81" s="105"/>
    </row>
    <row r="82" spans="1:22">
      <c r="A82" s="138"/>
      <c r="B82" s="141"/>
      <c r="C82" s="138"/>
      <c r="D82" s="138"/>
      <c r="E82" s="138"/>
      <c r="F82" s="138"/>
      <c r="G82" s="138"/>
      <c r="H82" s="138"/>
      <c r="I82" s="138"/>
      <c r="J82" s="138"/>
      <c r="K82" s="138"/>
      <c r="L82" s="138"/>
      <c r="M82" s="138"/>
      <c r="N82" s="138"/>
      <c r="O82" s="138"/>
      <c r="P82" s="142"/>
      <c r="Q82" s="142"/>
      <c r="R82" s="142"/>
      <c r="S82" s="142"/>
      <c r="T82" s="142"/>
      <c r="U82" s="142"/>
      <c r="V82" s="105"/>
    </row>
    <row r="83" spans="1:22">
      <c r="A83" s="138"/>
      <c r="B83" s="141"/>
      <c r="C83" s="138"/>
      <c r="D83" s="138"/>
      <c r="E83" s="138"/>
      <c r="F83" s="138"/>
      <c r="G83" s="138"/>
      <c r="H83" s="138"/>
      <c r="I83" s="138"/>
      <c r="J83" s="138"/>
      <c r="K83" s="138"/>
      <c r="L83" s="138"/>
      <c r="M83" s="138"/>
      <c r="N83" s="138"/>
      <c r="O83" s="138"/>
      <c r="P83" s="142"/>
      <c r="Q83" s="142"/>
      <c r="R83" s="142"/>
      <c r="S83" s="142"/>
      <c r="T83" s="142"/>
      <c r="U83" s="142"/>
      <c r="V83" s="105"/>
    </row>
    <row r="84" spans="1:22">
      <c r="A84" s="138"/>
      <c r="B84" s="141"/>
      <c r="C84" s="138"/>
      <c r="D84" s="138"/>
      <c r="E84" s="138"/>
      <c r="F84" s="138"/>
      <c r="G84" s="138"/>
      <c r="H84" s="138"/>
      <c r="I84" s="138"/>
      <c r="J84" s="138"/>
      <c r="K84" s="138"/>
      <c r="L84" s="138"/>
      <c r="M84" s="138"/>
      <c r="N84" s="138"/>
      <c r="O84" s="138"/>
      <c r="P84" s="142"/>
      <c r="Q84" s="142"/>
      <c r="R84" s="142"/>
      <c r="S84" s="142"/>
      <c r="T84" s="142"/>
      <c r="U84" s="142"/>
      <c r="V84" s="105"/>
    </row>
    <row r="85" spans="1:22">
      <c r="B85" s="102"/>
      <c r="P85" s="142"/>
      <c r="Q85" s="142"/>
      <c r="R85" s="142"/>
      <c r="S85" s="142"/>
      <c r="T85" s="142"/>
      <c r="U85" s="142"/>
      <c r="V85" s="105"/>
    </row>
    <row r="86" spans="1:22">
      <c r="B86" s="102"/>
      <c r="P86" s="142"/>
      <c r="Q86" s="142"/>
      <c r="R86" s="142"/>
      <c r="S86" s="142"/>
      <c r="T86" s="142"/>
      <c r="U86" s="142"/>
      <c r="V86" s="105"/>
    </row>
    <row r="87" spans="1:22">
      <c r="B87" s="102"/>
      <c r="P87" s="142"/>
      <c r="Q87" s="142"/>
      <c r="R87" s="142"/>
      <c r="S87" s="142"/>
      <c r="T87" s="142"/>
      <c r="U87" s="142"/>
      <c r="V87" s="105"/>
    </row>
    <row r="88" spans="1:22">
      <c r="B88" s="102"/>
      <c r="P88" s="142"/>
      <c r="Q88" s="142"/>
      <c r="R88" s="142"/>
      <c r="S88" s="142"/>
      <c r="T88" s="142"/>
      <c r="U88" s="142"/>
      <c r="V88" s="105"/>
    </row>
    <row r="89" spans="1:22">
      <c r="B89" s="102"/>
      <c r="P89" s="142"/>
      <c r="Q89" s="142"/>
      <c r="R89" s="142"/>
      <c r="S89" s="142"/>
      <c r="T89" s="142"/>
      <c r="U89" s="142"/>
      <c r="V89" s="105"/>
    </row>
    <row r="90" spans="1:22">
      <c r="B90" s="102"/>
      <c r="P90" s="142"/>
      <c r="Q90" s="142"/>
      <c r="R90" s="142"/>
      <c r="S90" s="142"/>
      <c r="T90" s="142"/>
      <c r="U90" s="142"/>
      <c r="V90" s="105"/>
    </row>
    <row r="91" spans="1:22">
      <c r="B91" s="102"/>
      <c r="P91" s="142"/>
      <c r="Q91" s="142"/>
      <c r="R91" s="142"/>
      <c r="S91" s="142"/>
      <c r="T91" s="142"/>
      <c r="U91" s="142"/>
      <c r="V91" s="105"/>
    </row>
    <row r="92" spans="1:22">
      <c r="B92" s="102"/>
      <c r="P92" s="142"/>
      <c r="Q92" s="142"/>
      <c r="R92" s="142"/>
      <c r="S92" s="142"/>
      <c r="T92" s="142"/>
      <c r="U92" s="142"/>
      <c r="V92" s="105"/>
    </row>
    <row r="93" spans="1:22">
      <c r="B93" s="102"/>
      <c r="P93" s="142"/>
      <c r="Q93" s="142"/>
      <c r="R93" s="142"/>
      <c r="S93" s="142"/>
      <c r="T93" s="142"/>
      <c r="U93" s="142"/>
      <c r="V93" s="105"/>
    </row>
    <row r="94" spans="1:22">
      <c r="B94" s="102"/>
      <c r="P94" s="142"/>
      <c r="Q94" s="142"/>
      <c r="R94" s="142"/>
      <c r="S94" s="142"/>
      <c r="T94" s="142"/>
      <c r="U94" s="142"/>
      <c r="V94" s="105"/>
    </row>
    <row r="95" spans="1:22">
      <c r="B95" s="102"/>
      <c r="P95" s="142"/>
      <c r="Q95" s="142"/>
      <c r="R95" s="142"/>
      <c r="S95" s="142"/>
      <c r="T95" s="142"/>
      <c r="U95" s="142"/>
      <c r="V95" s="105"/>
    </row>
    <row r="96" spans="1:22">
      <c r="B96" s="102"/>
      <c r="P96" s="142"/>
      <c r="Q96" s="142"/>
      <c r="R96" s="142"/>
      <c r="S96" s="142"/>
      <c r="T96" s="142"/>
      <c r="U96" s="142"/>
      <c r="V96" s="105"/>
    </row>
    <row r="97" spans="2:22">
      <c r="B97" s="102"/>
      <c r="P97" s="142"/>
      <c r="Q97" s="142"/>
      <c r="R97" s="142"/>
      <c r="S97" s="142"/>
      <c r="T97" s="142"/>
      <c r="U97" s="142"/>
      <c r="V97" s="105"/>
    </row>
    <row r="98" spans="2:22">
      <c r="B98" s="102"/>
      <c r="P98" s="142"/>
      <c r="Q98" s="142"/>
      <c r="R98" s="142"/>
      <c r="S98" s="142"/>
      <c r="T98" s="142"/>
      <c r="U98" s="142"/>
      <c r="V98" s="105"/>
    </row>
    <row r="99" spans="2:22">
      <c r="B99" s="102"/>
      <c r="P99" s="142"/>
      <c r="Q99" s="142"/>
      <c r="R99" s="142"/>
      <c r="S99" s="142"/>
      <c r="T99" s="142"/>
      <c r="U99" s="142"/>
      <c r="V99" s="105"/>
    </row>
    <row r="100" spans="2:22">
      <c r="B100" s="102"/>
      <c r="P100" s="142"/>
      <c r="Q100" s="142"/>
      <c r="R100" s="142"/>
      <c r="S100" s="142"/>
      <c r="T100" s="142"/>
      <c r="U100" s="142"/>
      <c r="V100" s="105"/>
    </row>
    <row r="101" spans="2:22">
      <c r="B101" s="102"/>
      <c r="P101" s="142"/>
      <c r="Q101" s="142"/>
      <c r="R101" s="142"/>
      <c r="S101" s="142"/>
      <c r="T101" s="142"/>
      <c r="U101" s="142"/>
      <c r="V101" s="105"/>
    </row>
    <row r="102" spans="2:22">
      <c r="B102" s="102"/>
      <c r="P102" s="142"/>
      <c r="Q102" s="142"/>
      <c r="R102" s="142"/>
      <c r="S102" s="142"/>
      <c r="T102" s="142"/>
      <c r="U102" s="142"/>
      <c r="V102" s="105"/>
    </row>
    <row r="103" spans="2:22">
      <c r="B103" s="102"/>
      <c r="P103" s="142"/>
      <c r="Q103" s="142"/>
      <c r="R103" s="142"/>
      <c r="S103" s="142"/>
      <c r="T103" s="142"/>
      <c r="U103" s="142"/>
      <c r="V103" s="105"/>
    </row>
    <row r="104" spans="2:22">
      <c r="B104" s="102"/>
      <c r="P104" s="142"/>
      <c r="Q104" s="142"/>
      <c r="R104" s="142"/>
      <c r="S104" s="142"/>
      <c r="T104" s="142"/>
      <c r="U104" s="142"/>
      <c r="V104" s="105"/>
    </row>
    <row r="105" spans="2:22">
      <c r="B105" s="102"/>
      <c r="P105" s="142"/>
      <c r="Q105" s="142"/>
      <c r="R105" s="142"/>
      <c r="S105" s="142"/>
      <c r="T105" s="142"/>
      <c r="U105" s="142"/>
      <c r="V105" s="105"/>
    </row>
    <row r="106" spans="2:22">
      <c r="B106" s="102"/>
      <c r="P106" s="142"/>
      <c r="Q106" s="142"/>
      <c r="R106" s="142"/>
      <c r="S106" s="142"/>
      <c r="T106" s="142"/>
      <c r="U106" s="142"/>
      <c r="V106" s="105"/>
    </row>
    <row r="107" spans="2:22">
      <c r="B107" s="102"/>
      <c r="P107" s="142"/>
      <c r="Q107" s="142"/>
      <c r="R107" s="142"/>
      <c r="S107" s="142"/>
      <c r="T107" s="142"/>
      <c r="U107" s="142"/>
      <c r="V107" s="105"/>
    </row>
    <row r="108" spans="2:22">
      <c r="B108" s="102"/>
      <c r="P108" s="142"/>
      <c r="Q108" s="142"/>
      <c r="R108" s="142"/>
      <c r="S108" s="142"/>
      <c r="T108" s="142"/>
      <c r="U108" s="142"/>
      <c r="V108" s="105"/>
    </row>
    <row r="109" spans="2:22">
      <c r="B109" s="102"/>
      <c r="P109" s="142"/>
      <c r="Q109" s="142"/>
      <c r="R109" s="142"/>
      <c r="S109" s="142"/>
      <c r="T109" s="142"/>
      <c r="U109" s="142"/>
      <c r="V109" s="105"/>
    </row>
    <row r="110" spans="2:22">
      <c r="B110" s="102"/>
      <c r="P110" s="142"/>
      <c r="Q110" s="142"/>
      <c r="R110" s="142"/>
      <c r="S110" s="142"/>
      <c r="T110" s="142"/>
      <c r="U110" s="142"/>
      <c r="V110" s="105"/>
    </row>
    <row r="111" spans="2:22">
      <c r="B111" s="102"/>
      <c r="P111" s="142"/>
      <c r="Q111" s="142"/>
      <c r="R111" s="142"/>
      <c r="S111" s="142"/>
      <c r="T111" s="142"/>
      <c r="U111" s="142"/>
      <c r="V111" s="105"/>
    </row>
    <row r="112" spans="2:22">
      <c r="B112" s="102"/>
      <c r="P112" s="142"/>
      <c r="Q112" s="142"/>
      <c r="R112" s="142"/>
      <c r="S112" s="142"/>
      <c r="T112" s="142"/>
      <c r="U112" s="142"/>
      <c r="V112" s="105"/>
    </row>
    <row r="113" spans="2:22">
      <c r="B113" s="102"/>
      <c r="P113" s="142"/>
      <c r="Q113" s="142"/>
      <c r="R113" s="142"/>
      <c r="S113" s="142"/>
      <c r="T113" s="142"/>
      <c r="U113" s="142"/>
      <c r="V113" s="105"/>
    </row>
    <row r="114" spans="2:22">
      <c r="B114" s="102"/>
      <c r="P114" s="142"/>
      <c r="Q114" s="142"/>
      <c r="R114" s="142"/>
      <c r="S114" s="142"/>
      <c r="T114" s="142"/>
      <c r="U114" s="142"/>
      <c r="V114" s="105"/>
    </row>
    <row r="115" spans="2:22">
      <c r="B115" s="102"/>
      <c r="P115" s="142"/>
      <c r="Q115" s="142"/>
      <c r="R115" s="142"/>
      <c r="S115" s="142"/>
      <c r="T115" s="142"/>
      <c r="U115" s="142"/>
      <c r="V115" s="105"/>
    </row>
    <row r="116" spans="2:22">
      <c r="B116" s="102"/>
      <c r="P116" s="142"/>
      <c r="Q116" s="142"/>
      <c r="R116" s="142"/>
      <c r="S116" s="142"/>
      <c r="T116" s="142"/>
      <c r="U116" s="142"/>
      <c r="V116" s="105"/>
    </row>
    <row r="117" spans="2:22">
      <c r="B117" s="102"/>
      <c r="P117" s="142"/>
      <c r="Q117" s="142"/>
      <c r="R117" s="142"/>
      <c r="S117" s="142"/>
      <c r="T117" s="142"/>
      <c r="U117" s="142"/>
      <c r="V117" s="105"/>
    </row>
    <row r="118" spans="2:22">
      <c r="B118" s="102"/>
      <c r="P118" s="142"/>
      <c r="Q118" s="142"/>
      <c r="R118" s="142"/>
      <c r="S118" s="142"/>
      <c r="T118" s="142"/>
      <c r="U118" s="142"/>
      <c r="V118" s="105"/>
    </row>
    <row r="119" spans="2:22">
      <c r="B119" s="102"/>
      <c r="P119" s="142"/>
      <c r="Q119" s="142"/>
      <c r="R119" s="142"/>
      <c r="S119" s="142"/>
      <c r="T119" s="142"/>
      <c r="U119" s="142"/>
      <c r="V119" s="105"/>
    </row>
    <row r="120" spans="2:22">
      <c r="B120" s="102"/>
      <c r="P120" s="142"/>
      <c r="Q120" s="142"/>
      <c r="R120" s="142"/>
      <c r="S120" s="142"/>
      <c r="T120" s="142"/>
      <c r="U120" s="142"/>
      <c r="V120" s="105"/>
    </row>
    <row r="121" spans="2:22">
      <c r="B121" s="106"/>
      <c r="C121" s="107"/>
      <c r="D121" s="107"/>
      <c r="E121" s="107"/>
      <c r="F121" s="107"/>
      <c r="G121" s="107"/>
      <c r="H121" s="107"/>
      <c r="I121" s="107"/>
      <c r="J121" s="107"/>
      <c r="K121" s="107"/>
      <c r="L121" s="107"/>
      <c r="M121" s="107"/>
      <c r="N121" s="107"/>
      <c r="O121" s="107"/>
      <c r="P121" s="107"/>
      <c r="Q121" s="107"/>
      <c r="R121" s="107"/>
      <c r="S121" s="107"/>
      <c r="T121" s="107"/>
      <c r="U121" s="107"/>
      <c r="V121" s="108"/>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明朝,標準"&amp;12生活習慣病に係る医療費等の状況</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R161"/>
  <sheetViews>
    <sheetView showGridLines="0" zoomScaleNormal="100" zoomScaleSheetLayoutView="100" workbookViewId="0"/>
  </sheetViews>
  <sheetFormatPr defaultColWidth="9" defaultRowHeight="13.5"/>
  <cols>
    <col min="1" max="1" width="4.625" style="2" customWidth="1"/>
    <col min="2" max="2" width="3.25" style="2" customWidth="1"/>
    <col min="3" max="3" width="18.75" style="2" customWidth="1"/>
    <col min="4" max="6" width="20.625" style="2" customWidth="1"/>
    <col min="7" max="7" width="20.625" style="1" customWidth="1"/>
    <col min="8" max="8" width="3.25" style="2" customWidth="1"/>
    <col min="9" max="11" width="20.625" style="2" customWidth="1"/>
    <col min="12" max="12" width="10.25" style="1" customWidth="1"/>
    <col min="13" max="17" width="20.625" style="1" customWidth="1"/>
    <col min="18" max="18" width="9" style="1"/>
    <col min="19" max="16384" width="9" style="2"/>
  </cols>
  <sheetData>
    <row r="1" spans="2:18" ht="16.5" customHeight="1">
      <c r="B1" s="2" t="s">
        <v>205</v>
      </c>
    </row>
    <row r="2" spans="2:18" ht="16.5" customHeight="1">
      <c r="B2" s="2" t="s">
        <v>204</v>
      </c>
      <c r="H2" s="1" t="s">
        <v>92</v>
      </c>
      <c r="M2" s="2"/>
      <c r="N2" s="22"/>
      <c r="O2" s="2"/>
      <c r="P2" s="2"/>
      <c r="Q2" s="2"/>
    </row>
    <row r="3" spans="2:18" s="1" customFormat="1" ht="16.5" customHeight="1">
      <c r="B3" s="223"/>
      <c r="C3" s="225" t="s">
        <v>133</v>
      </c>
      <c r="D3" s="227" t="s">
        <v>134</v>
      </c>
      <c r="E3" s="227" t="s">
        <v>135</v>
      </c>
      <c r="F3" s="23"/>
      <c r="G3" s="24"/>
      <c r="H3" s="231"/>
      <c r="I3" s="229" t="s">
        <v>133</v>
      </c>
      <c r="J3" s="230" t="s">
        <v>137</v>
      </c>
      <c r="K3" s="230"/>
      <c r="L3" s="230"/>
      <c r="M3" s="24"/>
      <c r="N3" s="221" t="s">
        <v>136</v>
      </c>
      <c r="O3" s="218" t="s">
        <v>137</v>
      </c>
      <c r="P3" s="219"/>
      <c r="Q3" s="220"/>
      <c r="R3" s="200"/>
    </row>
    <row r="4" spans="2:18" s="1" customFormat="1" ht="18" customHeight="1">
      <c r="B4" s="224"/>
      <c r="C4" s="226"/>
      <c r="D4" s="228"/>
      <c r="E4" s="228"/>
      <c r="F4" s="23"/>
      <c r="G4" s="24"/>
      <c r="H4" s="231"/>
      <c r="I4" s="229"/>
      <c r="J4" s="88" t="s">
        <v>254</v>
      </c>
      <c r="K4" s="88" t="s">
        <v>245</v>
      </c>
      <c r="L4" s="88" t="s">
        <v>185</v>
      </c>
      <c r="M4" s="24"/>
      <c r="N4" s="222"/>
      <c r="O4" s="88" t="s">
        <v>254</v>
      </c>
      <c r="P4" s="88" t="s">
        <v>245</v>
      </c>
      <c r="Q4" s="88" t="s">
        <v>160</v>
      </c>
      <c r="R4" s="201"/>
    </row>
    <row r="5" spans="2:18" s="1" customFormat="1" ht="13.5" customHeight="1">
      <c r="B5" s="90">
        <v>1</v>
      </c>
      <c r="C5" s="20" t="s">
        <v>50</v>
      </c>
      <c r="D5" s="154">
        <v>164905.74205231192</v>
      </c>
      <c r="E5" s="154">
        <v>163550.67513242978</v>
      </c>
      <c r="F5" s="27"/>
      <c r="G5" s="28"/>
      <c r="H5" s="87">
        <v>1</v>
      </c>
      <c r="I5" s="20" t="s">
        <v>50</v>
      </c>
      <c r="J5" s="44">
        <f t="shared" ref="J5:J36" si="0">E5</f>
        <v>163550.67513242978</v>
      </c>
      <c r="K5" s="44">
        <f>K87</f>
        <v>157202.06574651986</v>
      </c>
      <c r="L5" s="44">
        <f>ROUND(J5,0)-ROUND(K5,0)</f>
        <v>6349</v>
      </c>
      <c r="M5" s="28"/>
      <c r="N5" s="37">
        <f t="shared" ref="N5:N68" si="1">$D$79</f>
        <v>162430.2237326052</v>
      </c>
      <c r="O5" s="37">
        <f t="shared" ref="O5:O68" si="2">$E$79</f>
        <v>162430.2237326052</v>
      </c>
      <c r="P5" s="37">
        <f>$K$161</f>
        <v>155585.32751225383</v>
      </c>
      <c r="Q5" s="44">
        <f>ROUND(O5,0)-ROUND(P5,0)</f>
        <v>6845</v>
      </c>
      <c r="R5" s="42">
        <v>0</v>
      </c>
    </row>
    <row r="6" spans="2:18" s="1" customFormat="1" ht="13.5" customHeight="1">
      <c r="B6" s="87">
        <v>2</v>
      </c>
      <c r="C6" s="20" t="s">
        <v>93</v>
      </c>
      <c r="D6" s="154">
        <v>149937.16205999008</v>
      </c>
      <c r="E6" s="154">
        <v>162396.90790268776</v>
      </c>
      <c r="F6" s="27"/>
      <c r="G6" s="28"/>
      <c r="H6" s="87">
        <v>2</v>
      </c>
      <c r="I6" s="20" t="s">
        <v>93</v>
      </c>
      <c r="J6" s="44">
        <f t="shared" si="0"/>
        <v>162396.90790268776</v>
      </c>
      <c r="K6" s="44">
        <f t="shared" ref="K6:K69" si="3">K88</f>
        <v>156449.25808177749</v>
      </c>
      <c r="L6" s="44">
        <f t="shared" ref="L6:L69" si="4">ROUND(J6,0)-ROUND(K6,0)</f>
        <v>5948</v>
      </c>
      <c r="M6" s="28"/>
      <c r="N6" s="37">
        <f t="shared" si="1"/>
        <v>162430.2237326052</v>
      </c>
      <c r="O6" s="37">
        <f t="shared" si="2"/>
        <v>162430.2237326052</v>
      </c>
      <c r="P6" s="37">
        <f t="shared" ref="P6:P69" si="5">$K$161</f>
        <v>155585.32751225383</v>
      </c>
      <c r="Q6" s="44">
        <f t="shared" ref="Q6:Q69" si="6">ROUND(O6,0)-ROUND(P6,0)</f>
        <v>6845</v>
      </c>
      <c r="R6" s="42">
        <v>0</v>
      </c>
    </row>
    <row r="7" spans="2:18" s="1" customFormat="1" ht="13.5" customHeight="1">
      <c r="B7" s="87">
        <v>3</v>
      </c>
      <c r="C7" s="20" t="s">
        <v>94</v>
      </c>
      <c r="D7" s="154">
        <v>159117.64468572568</v>
      </c>
      <c r="E7" s="154">
        <v>162965.78624249427</v>
      </c>
      <c r="F7" s="27"/>
      <c r="G7" s="28"/>
      <c r="H7" s="87">
        <v>3</v>
      </c>
      <c r="I7" s="20" t="s">
        <v>94</v>
      </c>
      <c r="J7" s="44">
        <f t="shared" si="0"/>
        <v>162965.78624249427</v>
      </c>
      <c r="K7" s="44">
        <f t="shared" si="3"/>
        <v>156819.01657696679</v>
      </c>
      <c r="L7" s="44">
        <f t="shared" si="4"/>
        <v>6147</v>
      </c>
      <c r="M7" s="28"/>
      <c r="N7" s="37">
        <f t="shared" si="1"/>
        <v>162430.2237326052</v>
      </c>
      <c r="O7" s="37">
        <f t="shared" si="2"/>
        <v>162430.2237326052</v>
      </c>
      <c r="P7" s="37">
        <f t="shared" si="5"/>
        <v>155585.32751225383</v>
      </c>
      <c r="Q7" s="44">
        <f t="shared" si="6"/>
        <v>6845</v>
      </c>
      <c r="R7" s="42">
        <v>0</v>
      </c>
    </row>
    <row r="8" spans="2:18" s="1" customFormat="1" ht="13.5" customHeight="1">
      <c r="B8" s="87">
        <v>4</v>
      </c>
      <c r="C8" s="20" t="s">
        <v>95</v>
      </c>
      <c r="D8" s="154">
        <v>173863.48516797714</v>
      </c>
      <c r="E8" s="154">
        <v>164218.00203103913</v>
      </c>
      <c r="F8" s="27"/>
      <c r="G8" s="28"/>
      <c r="H8" s="87">
        <v>4</v>
      </c>
      <c r="I8" s="20" t="s">
        <v>95</v>
      </c>
      <c r="J8" s="44">
        <f t="shared" si="0"/>
        <v>164218.00203103913</v>
      </c>
      <c r="K8" s="44">
        <f t="shared" si="3"/>
        <v>157622.8782144532</v>
      </c>
      <c r="L8" s="44">
        <f t="shared" si="4"/>
        <v>6595</v>
      </c>
      <c r="M8" s="28"/>
      <c r="N8" s="37">
        <f t="shared" si="1"/>
        <v>162430.2237326052</v>
      </c>
      <c r="O8" s="37">
        <f t="shared" si="2"/>
        <v>162430.2237326052</v>
      </c>
      <c r="P8" s="37">
        <f t="shared" si="5"/>
        <v>155585.32751225383</v>
      </c>
      <c r="Q8" s="44">
        <f t="shared" si="6"/>
        <v>6845</v>
      </c>
      <c r="R8" s="42">
        <v>0</v>
      </c>
    </row>
    <row r="9" spans="2:18" s="1" customFormat="1" ht="13.5" customHeight="1">
      <c r="B9" s="87">
        <v>5</v>
      </c>
      <c r="C9" s="20" t="s">
        <v>96</v>
      </c>
      <c r="D9" s="154">
        <v>141728.87713278047</v>
      </c>
      <c r="E9" s="154">
        <v>163114.90341100848</v>
      </c>
      <c r="F9" s="27"/>
      <c r="G9" s="28"/>
      <c r="H9" s="87">
        <v>5</v>
      </c>
      <c r="I9" s="20" t="s">
        <v>96</v>
      </c>
      <c r="J9" s="44">
        <f t="shared" si="0"/>
        <v>163114.90341100848</v>
      </c>
      <c r="K9" s="44">
        <f t="shared" si="3"/>
        <v>156580.66427018566</v>
      </c>
      <c r="L9" s="44">
        <f t="shared" si="4"/>
        <v>6534</v>
      </c>
      <c r="M9" s="28"/>
      <c r="N9" s="37">
        <f t="shared" si="1"/>
        <v>162430.2237326052</v>
      </c>
      <c r="O9" s="37">
        <f t="shared" si="2"/>
        <v>162430.2237326052</v>
      </c>
      <c r="P9" s="37">
        <f t="shared" si="5"/>
        <v>155585.32751225383</v>
      </c>
      <c r="Q9" s="44">
        <f t="shared" si="6"/>
        <v>6845</v>
      </c>
      <c r="R9" s="42">
        <v>0</v>
      </c>
    </row>
    <row r="10" spans="2:18" s="1" customFormat="1" ht="13.5" customHeight="1">
      <c r="B10" s="87">
        <v>6</v>
      </c>
      <c r="C10" s="20" t="s">
        <v>97</v>
      </c>
      <c r="D10" s="154">
        <v>171563.78834580947</v>
      </c>
      <c r="E10" s="154">
        <v>164112.78284376633</v>
      </c>
      <c r="F10" s="27"/>
      <c r="G10" s="28"/>
      <c r="H10" s="87">
        <v>6</v>
      </c>
      <c r="I10" s="20" t="s">
        <v>97</v>
      </c>
      <c r="J10" s="44">
        <f t="shared" si="0"/>
        <v>164112.78284376633</v>
      </c>
      <c r="K10" s="44">
        <f t="shared" si="3"/>
        <v>158006.60179502447</v>
      </c>
      <c r="L10" s="44">
        <f t="shared" si="4"/>
        <v>6106</v>
      </c>
      <c r="M10" s="28"/>
      <c r="N10" s="37">
        <f t="shared" si="1"/>
        <v>162430.2237326052</v>
      </c>
      <c r="O10" s="37">
        <f t="shared" si="2"/>
        <v>162430.2237326052</v>
      </c>
      <c r="P10" s="37">
        <f t="shared" si="5"/>
        <v>155585.32751225383</v>
      </c>
      <c r="Q10" s="44">
        <f t="shared" si="6"/>
        <v>6845</v>
      </c>
      <c r="R10" s="42">
        <v>0</v>
      </c>
    </row>
    <row r="11" spans="2:18" s="1" customFormat="1" ht="13.5" customHeight="1">
      <c r="B11" s="87">
        <v>7</v>
      </c>
      <c r="C11" s="20" t="s">
        <v>98</v>
      </c>
      <c r="D11" s="154">
        <v>174593.87563038879</v>
      </c>
      <c r="E11" s="154">
        <v>164530.13487771351</v>
      </c>
      <c r="F11" s="27"/>
      <c r="G11" s="28"/>
      <c r="H11" s="87">
        <v>7</v>
      </c>
      <c r="I11" s="20" t="s">
        <v>98</v>
      </c>
      <c r="J11" s="44">
        <f t="shared" si="0"/>
        <v>164530.13487771351</v>
      </c>
      <c r="K11" s="44">
        <f t="shared" si="3"/>
        <v>157914.17113715358</v>
      </c>
      <c r="L11" s="44">
        <f t="shared" si="4"/>
        <v>6616</v>
      </c>
      <c r="M11" s="28"/>
      <c r="N11" s="37">
        <f t="shared" si="1"/>
        <v>162430.2237326052</v>
      </c>
      <c r="O11" s="37">
        <f t="shared" si="2"/>
        <v>162430.2237326052</v>
      </c>
      <c r="P11" s="37">
        <f t="shared" si="5"/>
        <v>155585.32751225383</v>
      </c>
      <c r="Q11" s="44">
        <f t="shared" si="6"/>
        <v>6845</v>
      </c>
      <c r="R11" s="42">
        <v>0</v>
      </c>
    </row>
    <row r="12" spans="2:18" s="1" customFormat="1" ht="13.5" customHeight="1">
      <c r="B12" s="87">
        <v>8</v>
      </c>
      <c r="C12" s="20" t="s">
        <v>51</v>
      </c>
      <c r="D12" s="154">
        <v>136348.83385431467</v>
      </c>
      <c r="E12" s="154">
        <v>163000.26261363644</v>
      </c>
      <c r="F12" s="27"/>
      <c r="G12" s="28"/>
      <c r="H12" s="87">
        <v>8</v>
      </c>
      <c r="I12" s="20" t="s">
        <v>51</v>
      </c>
      <c r="J12" s="44">
        <f t="shared" si="0"/>
        <v>163000.26261363644</v>
      </c>
      <c r="K12" s="44">
        <f t="shared" si="3"/>
        <v>156815.12481489498</v>
      </c>
      <c r="L12" s="44">
        <f t="shared" si="4"/>
        <v>6185</v>
      </c>
      <c r="M12" s="28"/>
      <c r="N12" s="37">
        <f t="shared" si="1"/>
        <v>162430.2237326052</v>
      </c>
      <c r="O12" s="37">
        <f t="shared" si="2"/>
        <v>162430.2237326052</v>
      </c>
      <c r="P12" s="37">
        <f t="shared" si="5"/>
        <v>155585.32751225383</v>
      </c>
      <c r="Q12" s="44">
        <f t="shared" si="6"/>
        <v>6845</v>
      </c>
      <c r="R12" s="42">
        <v>0</v>
      </c>
    </row>
    <row r="13" spans="2:18" s="1" customFormat="1" ht="13.5" customHeight="1">
      <c r="B13" s="87">
        <v>9</v>
      </c>
      <c r="C13" s="20" t="s">
        <v>99</v>
      </c>
      <c r="D13" s="154">
        <v>148622.63636363635</v>
      </c>
      <c r="E13" s="154">
        <v>163588.98705678954</v>
      </c>
      <c r="F13" s="27"/>
      <c r="G13" s="28"/>
      <c r="H13" s="87">
        <v>9</v>
      </c>
      <c r="I13" s="20" t="s">
        <v>99</v>
      </c>
      <c r="J13" s="44">
        <f t="shared" si="0"/>
        <v>163588.98705678954</v>
      </c>
      <c r="K13" s="44">
        <f t="shared" si="3"/>
        <v>157036.7614856555</v>
      </c>
      <c r="L13" s="44">
        <f t="shared" si="4"/>
        <v>6552</v>
      </c>
      <c r="M13" s="28"/>
      <c r="N13" s="37">
        <f t="shared" si="1"/>
        <v>162430.2237326052</v>
      </c>
      <c r="O13" s="37">
        <f t="shared" si="2"/>
        <v>162430.2237326052</v>
      </c>
      <c r="P13" s="37">
        <f t="shared" si="5"/>
        <v>155585.32751225383</v>
      </c>
      <c r="Q13" s="44">
        <f t="shared" si="6"/>
        <v>6845</v>
      </c>
      <c r="R13" s="42">
        <v>0</v>
      </c>
    </row>
    <row r="14" spans="2:18" s="1" customFormat="1" ht="13.5" customHeight="1">
      <c r="B14" s="87">
        <v>10</v>
      </c>
      <c r="C14" s="20" t="s">
        <v>52</v>
      </c>
      <c r="D14" s="154">
        <v>161912.80483976455</v>
      </c>
      <c r="E14" s="154">
        <v>163296.95004907783</v>
      </c>
      <c r="F14" s="27"/>
      <c r="G14" s="28"/>
      <c r="H14" s="87">
        <v>10</v>
      </c>
      <c r="I14" s="20" t="s">
        <v>52</v>
      </c>
      <c r="J14" s="44">
        <f t="shared" si="0"/>
        <v>163296.95004907783</v>
      </c>
      <c r="K14" s="44">
        <f t="shared" si="3"/>
        <v>156633.56224116744</v>
      </c>
      <c r="L14" s="44">
        <f t="shared" si="4"/>
        <v>6663</v>
      </c>
      <c r="M14" s="28"/>
      <c r="N14" s="37">
        <f t="shared" si="1"/>
        <v>162430.2237326052</v>
      </c>
      <c r="O14" s="37">
        <f t="shared" si="2"/>
        <v>162430.2237326052</v>
      </c>
      <c r="P14" s="37">
        <f t="shared" si="5"/>
        <v>155585.32751225383</v>
      </c>
      <c r="Q14" s="44">
        <f t="shared" si="6"/>
        <v>6845</v>
      </c>
      <c r="R14" s="42">
        <v>0</v>
      </c>
    </row>
    <row r="15" spans="2:18" s="1" customFormat="1" ht="13.5" customHeight="1">
      <c r="B15" s="87">
        <v>11</v>
      </c>
      <c r="C15" s="20" t="s">
        <v>53</v>
      </c>
      <c r="D15" s="154">
        <v>160769.37908521981</v>
      </c>
      <c r="E15" s="154">
        <v>163945.05630024761</v>
      </c>
      <c r="F15" s="27"/>
      <c r="G15" s="28"/>
      <c r="H15" s="87">
        <v>11</v>
      </c>
      <c r="I15" s="20" t="s">
        <v>53</v>
      </c>
      <c r="J15" s="44">
        <f t="shared" si="0"/>
        <v>163945.05630024761</v>
      </c>
      <c r="K15" s="44">
        <f t="shared" si="3"/>
        <v>157531.86215385608</v>
      </c>
      <c r="L15" s="44">
        <f t="shared" si="4"/>
        <v>6413</v>
      </c>
      <c r="M15" s="28"/>
      <c r="N15" s="37">
        <f t="shared" si="1"/>
        <v>162430.2237326052</v>
      </c>
      <c r="O15" s="37">
        <f t="shared" si="2"/>
        <v>162430.2237326052</v>
      </c>
      <c r="P15" s="37">
        <f t="shared" si="5"/>
        <v>155585.32751225383</v>
      </c>
      <c r="Q15" s="44">
        <f t="shared" si="6"/>
        <v>6845</v>
      </c>
      <c r="R15" s="42">
        <v>0</v>
      </c>
    </row>
    <row r="16" spans="2:18" s="1" customFormat="1" ht="13.5" customHeight="1">
      <c r="B16" s="87">
        <v>12</v>
      </c>
      <c r="C16" s="20" t="s">
        <v>100</v>
      </c>
      <c r="D16" s="154">
        <v>153713.38832468216</v>
      </c>
      <c r="E16" s="154">
        <v>164288.17625154817</v>
      </c>
      <c r="F16" s="27"/>
      <c r="G16" s="28"/>
      <c r="H16" s="87">
        <v>12</v>
      </c>
      <c r="I16" s="20" t="s">
        <v>100</v>
      </c>
      <c r="J16" s="44">
        <f t="shared" si="0"/>
        <v>164288.17625154817</v>
      </c>
      <c r="K16" s="44">
        <f t="shared" si="3"/>
        <v>157920.66322873728</v>
      </c>
      <c r="L16" s="44">
        <f t="shared" si="4"/>
        <v>6367</v>
      </c>
      <c r="M16" s="28"/>
      <c r="N16" s="37">
        <f t="shared" si="1"/>
        <v>162430.2237326052</v>
      </c>
      <c r="O16" s="37">
        <f t="shared" si="2"/>
        <v>162430.2237326052</v>
      </c>
      <c r="P16" s="37">
        <f t="shared" si="5"/>
        <v>155585.32751225383</v>
      </c>
      <c r="Q16" s="44">
        <f t="shared" si="6"/>
        <v>6845</v>
      </c>
      <c r="R16" s="42">
        <v>0</v>
      </c>
    </row>
    <row r="17" spans="2:18" s="1" customFormat="1" ht="13.5" customHeight="1">
      <c r="B17" s="87">
        <v>13</v>
      </c>
      <c r="C17" s="20" t="s">
        <v>101</v>
      </c>
      <c r="D17" s="154">
        <v>161154.04748380225</v>
      </c>
      <c r="E17" s="154">
        <v>164749.76194322048</v>
      </c>
      <c r="F17" s="27"/>
      <c r="G17" s="28"/>
      <c r="H17" s="87">
        <v>13</v>
      </c>
      <c r="I17" s="20" t="s">
        <v>101</v>
      </c>
      <c r="J17" s="44">
        <f t="shared" si="0"/>
        <v>164749.76194322048</v>
      </c>
      <c r="K17" s="44">
        <f t="shared" si="3"/>
        <v>158746.02375781676</v>
      </c>
      <c r="L17" s="44">
        <f t="shared" si="4"/>
        <v>6004</v>
      </c>
      <c r="M17" s="28"/>
      <c r="N17" s="37">
        <f t="shared" si="1"/>
        <v>162430.2237326052</v>
      </c>
      <c r="O17" s="37">
        <f t="shared" si="2"/>
        <v>162430.2237326052</v>
      </c>
      <c r="P17" s="37">
        <f t="shared" si="5"/>
        <v>155585.32751225383</v>
      </c>
      <c r="Q17" s="44">
        <f t="shared" si="6"/>
        <v>6845</v>
      </c>
      <c r="R17" s="42">
        <v>0</v>
      </c>
    </row>
    <row r="18" spans="2:18" s="1" customFormat="1" ht="13.5" customHeight="1">
      <c r="B18" s="87">
        <v>14</v>
      </c>
      <c r="C18" s="20" t="s">
        <v>102</v>
      </c>
      <c r="D18" s="154">
        <v>161438.64591684801</v>
      </c>
      <c r="E18" s="154">
        <v>163910.46527789027</v>
      </c>
      <c r="F18" s="27"/>
      <c r="G18" s="28"/>
      <c r="H18" s="87">
        <v>14</v>
      </c>
      <c r="I18" s="20" t="s">
        <v>102</v>
      </c>
      <c r="J18" s="44">
        <f t="shared" si="0"/>
        <v>163910.46527789027</v>
      </c>
      <c r="K18" s="44">
        <f t="shared" si="3"/>
        <v>157608.99937392786</v>
      </c>
      <c r="L18" s="44">
        <f t="shared" si="4"/>
        <v>6301</v>
      </c>
      <c r="M18" s="28"/>
      <c r="N18" s="37">
        <f t="shared" si="1"/>
        <v>162430.2237326052</v>
      </c>
      <c r="O18" s="37">
        <f t="shared" si="2"/>
        <v>162430.2237326052</v>
      </c>
      <c r="P18" s="37">
        <f t="shared" si="5"/>
        <v>155585.32751225383</v>
      </c>
      <c r="Q18" s="44">
        <f t="shared" si="6"/>
        <v>6845</v>
      </c>
      <c r="R18" s="42">
        <v>0</v>
      </c>
    </row>
    <row r="19" spans="2:18" s="1" customFormat="1" ht="13.5" customHeight="1">
      <c r="B19" s="87">
        <v>15</v>
      </c>
      <c r="C19" s="20" t="s">
        <v>103</v>
      </c>
      <c r="D19" s="154">
        <v>156822.21238876285</v>
      </c>
      <c r="E19" s="154">
        <v>164077.69991900891</v>
      </c>
      <c r="F19" s="27"/>
      <c r="G19" s="28"/>
      <c r="H19" s="87">
        <v>15</v>
      </c>
      <c r="I19" s="20" t="s">
        <v>103</v>
      </c>
      <c r="J19" s="44">
        <f t="shared" si="0"/>
        <v>164077.69991900891</v>
      </c>
      <c r="K19" s="44">
        <f t="shared" si="3"/>
        <v>157674.83779219861</v>
      </c>
      <c r="L19" s="44">
        <f t="shared" si="4"/>
        <v>6403</v>
      </c>
      <c r="M19" s="28"/>
      <c r="N19" s="37">
        <f t="shared" si="1"/>
        <v>162430.2237326052</v>
      </c>
      <c r="O19" s="37">
        <f t="shared" si="2"/>
        <v>162430.2237326052</v>
      </c>
      <c r="P19" s="37">
        <f t="shared" si="5"/>
        <v>155585.32751225383</v>
      </c>
      <c r="Q19" s="44">
        <f t="shared" si="6"/>
        <v>6845</v>
      </c>
      <c r="R19" s="42">
        <v>0</v>
      </c>
    </row>
    <row r="20" spans="2:18" s="1" customFormat="1" ht="13.5" customHeight="1">
      <c r="B20" s="87">
        <v>16</v>
      </c>
      <c r="C20" s="20" t="s">
        <v>54</v>
      </c>
      <c r="D20" s="154">
        <v>143625.02577537842</v>
      </c>
      <c r="E20" s="154">
        <v>163406.04930828357</v>
      </c>
      <c r="F20" s="27"/>
      <c r="G20" s="28"/>
      <c r="H20" s="87">
        <v>16</v>
      </c>
      <c r="I20" s="20" t="s">
        <v>54</v>
      </c>
      <c r="J20" s="44">
        <f t="shared" si="0"/>
        <v>163406.04930828357</v>
      </c>
      <c r="K20" s="44">
        <f t="shared" si="3"/>
        <v>157401.5663054802</v>
      </c>
      <c r="L20" s="44">
        <f t="shared" si="4"/>
        <v>6004</v>
      </c>
      <c r="M20" s="28"/>
      <c r="N20" s="37">
        <f t="shared" si="1"/>
        <v>162430.2237326052</v>
      </c>
      <c r="O20" s="37">
        <f t="shared" si="2"/>
        <v>162430.2237326052</v>
      </c>
      <c r="P20" s="37">
        <f t="shared" si="5"/>
        <v>155585.32751225383</v>
      </c>
      <c r="Q20" s="44">
        <f t="shared" si="6"/>
        <v>6845</v>
      </c>
      <c r="R20" s="42">
        <v>0</v>
      </c>
    </row>
    <row r="21" spans="2:18" s="1" customFormat="1" ht="13.5" customHeight="1">
      <c r="B21" s="87">
        <v>17</v>
      </c>
      <c r="C21" s="20" t="s">
        <v>104</v>
      </c>
      <c r="D21" s="154">
        <v>159831.00578795053</v>
      </c>
      <c r="E21" s="154">
        <v>164132.29513944976</v>
      </c>
      <c r="F21" s="27"/>
      <c r="G21" s="28"/>
      <c r="H21" s="87">
        <v>17</v>
      </c>
      <c r="I21" s="20" t="s">
        <v>104</v>
      </c>
      <c r="J21" s="44">
        <f t="shared" si="0"/>
        <v>164132.29513944976</v>
      </c>
      <c r="K21" s="44">
        <f t="shared" si="3"/>
        <v>157912.5510867011</v>
      </c>
      <c r="L21" s="44">
        <f t="shared" si="4"/>
        <v>6219</v>
      </c>
      <c r="M21" s="28"/>
      <c r="N21" s="37">
        <f t="shared" si="1"/>
        <v>162430.2237326052</v>
      </c>
      <c r="O21" s="37">
        <f t="shared" si="2"/>
        <v>162430.2237326052</v>
      </c>
      <c r="P21" s="37">
        <f t="shared" si="5"/>
        <v>155585.32751225383</v>
      </c>
      <c r="Q21" s="44">
        <f t="shared" si="6"/>
        <v>6845</v>
      </c>
      <c r="R21" s="42">
        <v>0</v>
      </c>
    </row>
    <row r="22" spans="2:18" s="1" customFormat="1" ht="13.5" customHeight="1">
      <c r="B22" s="87">
        <v>18</v>
      </c>
      <c r="C22" s="20" t="s">
        <v>55</v>
      </c>
      <c r="D22" s="154">
        <v>162715.77934864932</v>
      </c>
      <c r="E22" s="154">
        <v>163789.96161602036</v>
      </c>
      <c r="F22" s="27"/>
      <c r="G22" s="28"/>
      <c r="H22" s="87">
        <v>18</v>
      </c>
      <c r="I22" s="20" t="s">
        <v>55</v>
      </c>
      <c r="J22" s="44">
        <f t="shared" si="0"/>
        <v>163789.96161602036</v>
      </c>
      <c r="K22" s="44">
        <f t="shared" si="3"/>
        <v>157470.72927678967</v>
      </c>
      <c r="L22" s="44">
        <f t="shared" si="4"/>
        <v>6319</v>
      </c>
      <c r="M22" s="28"/>
      <c r="N22" s="37">
        <f t="shared" si="1"/>
        <v>162430.2237326052</v>
      </c>
      <c r="O22" s="37">
        <f t="shared" si="2"/>
        <v>162430.2237326052</v>
      </c>
      <c r="P22" s="37">
        <f t="shared" si="5"/>
        <v>155585.32751225383</v>
      </c>
      <c r="Q22" s="44">
        <f t="shared" si="6"/>
        <v>6845</v>
      </c>
      <c r="R22" s="42">
        <v>0</v>
      </c>
    </row>
    <row r="23" spans="2:18" s="1" customFormat="1" ht="13.5" customHeight="1">
      <c r="B23" s="87">
        <v>19</v>
      </c>
      <c r="C23" s="20" t="s">
        <v>105</v>
      </c>
      <c r="D23" s="154">
        <v>153435.4111145038</v>
      </c>
      <c r="E23" s="154">
        <v>165012.30802912367</v>
      </c>
      <c r="F23" s="27"/>
      <c r="G23" s="28"/>
      <c r="H23" s="87">
        <v>19</v>
      </c>
      <c r="I23" s="20" t="s">
        <v>105</v>
      </c>
      <c r="J23" s="44">
        <f t="shared" si="0"/>
        <v>165012.30802912367</v>
      </c>
      <c r="K23" s="44">
        <f t="shared" si="3"/>
        <v>159355.64750636919</v>
      </c>
      <c r="L23" s="44">
        <f t="shared" si="4"/>
        <v>5656</v>
      </c>
      <c r="M23" s="28"/>
      <c r="N23" s="37">
        <f t="shared" si="1"/>
        <v>162430.2237326052</v>
      </c>
      <c r="O23" s="37">
        <f t="shared" si="2"/>
        <v>162430.2237326052</v>
      </c>
      <c r="P23" s="37">
        <f t="shared" si="5"/>
        <v>155585.32751225383</v>
      </c>
      <c r="Q23" s="44">
        <f t="shared" si="6"/>
        <v>6845</v>
      </c>
      <c r="R23" s="42">
        <v>0</v>
      </c>
    </row>
    <row r="24" spans="2:18" s="1" customFormat="1" ht="13.5" customHeight="1">
      <c r="B24" s="87">
        <v>20</v>
      </c>
      <c r="C24" s="20" t="s">
        <v>106</v>
      </c>
      <c r="D24" s="154">
        <v>163084.00262457062</v>
      </c>
      <c r="E24" s="154">
        <v>163152.52342421361</v>
      </c>
      <c r="F24" s="27"/>
      <c r="G24" s="28"/>
      <c r="H24" s="87">
        <v>20</v>
      </c>
      <c r="I24" s="20" t="s">
        <v>106</v>
      </c>
      <c r="J24" s="44">
        <f t="shared" si="0"/>
        <v>163152.52342421361</v>
      </c>
      <c r="K24" s="44">
        <f t="shared" si="3"/>
        <v>156348.48397676708</v>
      </c>
      <c r="L24" s="44">
        <f t="shared" si="4"/>
        <v>6805</v>
      </c>
      <c r="M24" s="28"/>
      <c r="N24" s="37">
        <f t="shared" si="1"/>
        <v>162430.2237326052</v>
      </c>
      <c r="O24" s="37">
        <f t="shared" si="2"/>
        <v>162430.2237326052</v>
      </c>
      <c r="P24" s="37">
        <f t="shared" si="5"/>
        <v>155585.32751225383</v>
      </c>
      <c r="Q24" s="44">
        <f t="shared" si="6"/>
        <v>6845</v>
      </c>
      <c r="R24" s="42">
        <v>0</v>
      </c>
    </row>
    <row r="25" spans="2:18" s="1" customFormat="1" ht="13.5" customHeight="1">
      <c r="B25" s="87">
        <v>21</v>
      </c>
      <c r="C25" s="20" t="s">
        <v>107</v>
      </c>
      <c r="D25" s="154">
        <v>164266.28820104562</v>
      </c>
      <c r="E25" s="154">
        <v>164930.87659446767</v>
      </c>
      <c r="F25" s="27"/>
      <c r="G25" s="28"/>
      <c r="H25" s="87">
        <v>21</v>
      </c>
      <c r="I25" s="20" t="s">
        <v>107</v>
      </c>
      <c r="J25" s="44">
        <f t="shared" si="0"/>
        <v>164930.87659446767</v>
      </c>
      <c r="K25" s="44">
        <f t="shared" si="3"/>
        <v>158333.19905822305</v>
      </c>
      <c r="L25" s="44">
        <f t="shared" si="4"/>
        <v>6598</v>
      </c>
      <c r="M25" s="28"/>
      <c r="N25" s="37">
        <f t="shared" si="1"/>
        <v>162430.2237326052</v>
      </c>
      <c r="O25" s="37">
        <f t="shared" si="2"/>
        <v>162430.2237326052</v>
      </c>
      <c r="P25" s="37">
        <f t="shared" si="5"/>
        <v>155585.32751225383</v>
      </c>
      <c r="Q25" s="44">
        <f t="shared" si="6"/>
        <v>6845</v>
      </c>
      <c r="R25" s="42">
        <v>0</v>
      </c>
    </row>
    <row r="26" spans="2:18" s="1" customFormat="1" ht="13.5" customHeight="1">
      <c r="B26" s="87">
        <v>22</v>
      </c>
      <c r="C26" s="20" t="s">
        <v>56</v>
      </c>
      <c r="D26" s="154">
        <v>166701.17460387517</v>
      </c>
      <c r="E26" s="154">
        <v>162494.6263413422</v>
      </c>
      <c r="F26" s="27"/>
      <c r="G26" s="28"/>
      <c r="H26" s="87">
        <v>22</v>
      </c>
      <c r="I26" s="20" t="s">
        <v>56</v>
      </c>
      <c r="J26" s="44">
        <f t="shared" si="0"/>
        <v>162494.6263413422</v>
      </c>
      <c r="K26" s="44">
        <f t="shared" si="3"/>
        <v>156096.88594790048</v>
      </c>
      <c r="L26" s="44">
        <f t="shared" si="4"/>
        <v>6398</v>
      </c>
      <c r="M26" s="28"/>
      <c r="N26" s="37">
        <f t="shared" si="1"/>
        <v>162430.2237326052</v>
      </c>
      <c r="O26" s="37">
        <f t="shared" si="2"/>
        <v>162430.2237326052</v>
      </c>
      <c r="P26" s="37">
        <f t="shared" si="5"/>
        <v>155585.32751225383</v>
      </c>
      <c r="Q26" s="44">
        <f t="shared" si="6"/>
        <v>6845</v>
      </c>
      <c r="R26" s="42">
        <v>0</v>
      </c>
    </row>
    <row r="27" spans="2:18" s="1" customFormat="1" ht="13.5" customHeight="1">
      <c r="B27" s="87">
        <v>23</v>
      </c>
      <c r="C27" s="20" t="s">
        <v>108</v>
      </c>
      <c r="D27" s="154">
        <v>165131.88102697997</v>
      </c>
      <c r="E27" s="154">
        <v>165279.57017642734</v>
      </c>
      <c r="F27" s="27"/>
      <c r="G27" s="28"/>
      <c r="H27" s="87">
        <v>23</v>
      </c>
      <c r="I27" s="20" t="s">
        <v>108</v>
      </c>
      <c r="J27" s="44">
        <f t="shared" si="0"/>
        <v>165279.57017642734</v>
      </c>
      <c r="K27" s="44">
        <f t="shared" si="3"/>
        <v>158577.09395893585</v>
      </c>
      <c r="L27" s="44">
        <f t="shared" si="4"/>
        <v>6703</v>
      </c>
      <c r="M27" s="28"/>
      <c r="N27" s="37">
        <f t="shared" si="1"/>
        <v>162430.2237326052</v>
      </c>
      <c r="O27" s="37">
        <f t="shared" si="2"/>
        <v>162430.2237326052</v>
      </c>
      <c r="P27" s="37">
        <f t="shared" si="5"/>
        <v>155585.32751225383</v>
      </c>
      <c r="Q27" s="44">
        <f t="shared" si="6"/>
        <v>6845</v>
      </c>
      <c r="R27" s="42">
        <v>0</v>
      </c>
    </row>
    <row r="28" spans="2:18" s="1" customFormat="1" ht="13.5" customHeight="1">
      <c r="B28" s="87">
        <v>24</v>
      </c>
      <c r="C28" s="20" t="s">
        <v>109</v>
      </c>
      <c r="D28" s="154">
        <v>142440.979802374</v>
      </c>
      <c r="E28" s="154">
        <v>162939.5339504164</v>
      </c>
      <c r="F28" s="27"/>
      <c r="G28" s="28"/>
      <c r="H28" s="87">
        <v>24</v>
      </c>
      <c r="I28" s="20" t="s">
        <v>109</v>
      </c>
      <c r="J28" s="44">
        <f t="shared" si="0"/>
        <v>162939.5339504164</v>
      </c>
      <c r="K28" s="44">
        <f t="shared" si="3"/>
        <v>157021.71654829837</v>
      </c>
      <c r="L28" s="44">
        <f t="shared" si="4"/>
        <v>5918</v>
      </c>
      <c r="M28" s="28"/>
      <c r="N28" s="37">
        <f t="shared" si="1"/>
        <v>162430.2237326052</v>
      </c>
      <c r="O28" s="37">
        <f t="shared" si="2"/>
        <v>162430.2237326052</v>
      </c>
      <c r="P28" s="37">
        <f t="shared" si="5"/>
        <v>155585.32751225383</v>
      </c>
      <c r="Q28" s="44">
        <f t="shared" si="6"/>
        <v>6845</v>
      </c>
      <c r="R28" s="42">
        <v>0</v>
      </c>
    </row>
    <row r="29" spans="2:18" s="1" customFormat="1" ht="13.5" customHeight="1">
      <c r="B29" s="87">
        <v>25</v>
      </c>
      <c r="C29" s="20" t="s">
        <v>110</v>
      </c>
      <c r="D29" s="154">
        <v>140072.67201153049</v>
      </c>
      <c r="E29" s="154">
        <v>161925.18196724079</v>
      </c>
      <c r="F29" s="27"/>
      <c r="G29" s="28"/>
      <c r="H29" s="87">
        <v>25</v>
      </c>
      <c r="I29" s="20" t="s">
        <v>110</v>
      </c>
      <c r="J29" s="44">
        <f t="shared" si="0"/>
        <v>161925.18196724079</v>
      </c>
      <c r="K29" s="44">
        <f t="shared" si="3"/>
        <v>155950.55995657871</v>
      </c>
      <c r="L29" s="44">
        <f t="shared" si="4"/>
        <v>5974</v>
      </c>
      <c r="M29" s="28"/>
      <c r="N29" s="37">
        <f t="shared" si="1"/>
        <v>162430.2237326052</v>
      </c>
      <c r="O29" s="37">
        <f t="shared" si="2"/>
        <v>162430.2237326052</v>
      </c>
      <c r="P29" s="37">
        <f t="shared" si="5"/>
        <v>155585.32751225383</v>
      </c>
      <c r="Q29" s="44">
        <f t="shared" si="6"/>
        <v>6845</v>
      </c>
      <c r="R29" s="42">
        <v>0</v>
      </c>
    </row>
    <row r="30" spans="2:18" s="1" customFormat="1" ht="13.5" customHeight="1">
      <c r="B30" s="87">
        <v>26</v>
      </c>
      <c r="C30" s="20" t="s">
        <v>30</v>
      </c>
      <c r="D30" s="154">
        <v>160991.79588487092</v>
      </c>
      <c r="E30" s="154">
        <v>163268.75271565889</v>
      </c>
      <c r="F30" s="27"/>
      <c r="G30" s="28"/>
      <c r="H30" s="87">
        <v>26</v>
      </c>
      <c r="I30" s="20" t="s">
        <v>30</v>
      </c>
      <c r="J30" s="44">
        <f t="shared" si="0"/>
        <v>163268.75271565889</v>
      </c>
      <c r="K30" s="44">
        <f t="shared" si="3"/>
        <v>156617.0870857143</v>
      </c>
      <c r="L30" s="44">
        <f t="shared" si="4"/>
        <v>6652</v>
      </c>
      <c r="M30" s="28"/>
      <c r="N30" s="37">
        <f t="shared" si="1"/>
        <v>162430.2237326052</v>
      </c>
      <c r="O30" s="37">
        <f t="shared" si="2"/>
        <v>162430.2237326052</v>
      </c>
      <c r="P30" s="37">
        <f t="shared" si="5"/>
        <v>155585.32751225383</v>
      </c>
      <c r="Q30" s="44">
        <f t="shared" si="6"/>
        <v>6845</v>
      </c>
      <c r="R30" s="42">
        <v>0</v>
      </c>
    </row>
    <row r="31" spans="2:18" s="1" customFormat="1" ht="13.5" customHeight="1">
      <c r="B31" s="87">
        <v>27</v>
      </c>
      <c r="C31" s="20" t="s">
        <v>31</v>
      </c>
      <c r="D31" s="154">
        <v>156041.2183625731</v>
      </c>
      <c r="E31" s="154">
        <v>163844.97599114699</v>
      </c>
      <c r="F31" s="27"/>
      <c r="G31" s="28"/>
      <c r="H31" s="87">
        <v>27</v>
      </c>
      <c r="I31" s="20" t="s">
        <v>31</v>
      </c>
      <c r="J31" s="44">
        <f t="shared" si="0"/>
        <v>163844.97599114699</v>
      </c>
      <c r="K31" s="44">
        <f t="shared" si="3"/>
        <v>157694.06759326119</v>
      </c>
      <c r="L31" s="44">
        <f t="shared" si="4"/>
        <v>6151</v>
      </c>
      <c r="M31" s="28"/>
      <c r="N31" s="37">
        <f t="shared" si="1"/>
        <v>162430.2237326052</v>
      </c>
      <c r="O31" s="37">
        <f t="shared" si="2"/>
        <v>162430.2237326052</v>
      </c>
      <c r="P31" s="37">
        <f t="shared" si="5"/>
        <v>155585.32751225383</v>
      </c>
      <c r="Q31" s="44">
        <f t="shared" si="6"/>
        <v>6845</v>
      </c>
      <c r="R31" s="42">
        <v>0</v>
      </c>
    </row>
    <row r="32" spans="2:18" s="1" customFormat="1" ht="13.5" customHeight="1">
      <c r="B32" s="87">
        <v>28</v>
      </c>
      <c r="C32" s="20" t="s">
        <v>32</v>
      </c>
      <c r="D32" s="154">
        <v>160066.80303516574</v>
      </c>
      <c r="E32" s="154">
        <v>163774.49519984916</v>
      </c>
      <c r="F32" s="27"/>
      <c r="G32" s="28"/>
      <c r="H32" s="87">
        <v>28</v>
      </c>
      <c r="I32" s="20" t="s">
        <v>32</v>
      </c>
      <c r="J32" s="44">
        <f t="shared" si="0"/>
        <v>163774.49519984916</v>
      </c>
      <c r="K32" s="44">
        <f t="shared" si="3"/>
        <v>156996.1565038414</v>
      </c>
      <c r="L32" s="44">
        <f t="shared" si="4"/>
        <v>6778</v>
      </c>
      <c r="M32" s="28"/>
      <c r="N32" s="37">
        <f t="shared" si="1"/>
        <v>162430.2237326052</v>
      </c>
      <c r="O32" s="37">
        <f t="shared" si="2"/>
        <v>162430.2237326052</v>
      </c>
      <c r="P32" s="37">
        <f t="shared" si="5"/>
        <v>155585.32751225383</v>
      </c>
      <c r="Q32" s="44">
        <f t="shared" si="6"/>
        <v>6845</v>
      </c>
      <c r="R32" s="42">
        <v>0</v>
      </c>
    </row>
    <row r="33" spans="2:18" s="1" customFormat="1" ht="13.5" customHeight="1">
      <c r="B33" s="87">
        <v>29</v>
      </c>
      <c r="C33" s="20" t="s">
        <v>33</v>
      </c>
      <c r="D33" s="154">
        <v>157813.92819193559</v>
      </c>
      <c r="E33" s="154">
        <v>163727.9567520452</v>
      </c>
      <c r="F33" s="27"/>
      <c r="G33" s="28"/>
      <c r="H33" s="87">
        <v>29</v>
      </c>
      <c r="I33" s="20" t="s">
        <v>33</v>
      </c>
      <c r="J33" s="44">
        <f t="shared" si="0"/>
        <v>163727.9567520452</v>
      </c>
      <c r="K33" s="44">
        <f t="shared" si="3"/>
        <v>157111.7431772268</v>
      </c>
      <c r="L33" s="44">
        <f t="shared" si="4"/>
        <v>6616</v>
      </c>
      <c r="M33" s="28"/>
      <c r="N33" s="37">
        <f t="shared" si="1"/>
        <v>162430.2237326052</v>
      </c>
      <c r="O33" s="37">
        <f t="shared" si="2"/>
        <v>162430.2237326052</v>
      </c>
      <c r="P33" s="37">
        <f t="shared" si="5"/>
        <v>155585.32751225383</v>
      </c>
      <c r="Q33" s="44">
        <f t="shared" si="6"/>
        <v>6845</v>
      </c>
      <c r="R33" s="42">
        <v>0</v>
      </c>
    </row>
    <row r="34" spans="2:18" s="1" customFormat="1" ht="13.5" customHeight="1">
      <c r="B34" s="87">
        <v>30</v>
      </c>
      <c r="C34" s="20" t="s">
        <v>34</v>
      </c>
      <c r="D34" s="154">
        <v>154324.56329644533</v>
      </c>
      <c r="E34" s="154">
        <v>163193.06977308309</v>
      </c>
      <c r="F34" s="27"/>
      <c r="G34" s="28"/>
      <c r="H34" s="87">
        <v>30</v>
      </c>
      <c r="I34" s="20" t="s">
        <v>34</v>
      </c>
      <c r="J34" s="44">
        <f t="shared" si="0"/>
        <v>163193.06977308309</v>
      </c>
      <c r="K34" s="44">
        <f t="shared" si="3"/>
        <v>156475.27679237537</v>
      </c>
      <c r="L34" s="44">
        <f t="shared" si="4"/>
        <v>6718</v>
      </c>
      <c r="M34" s="28"/>
      <c r="N34" s="37">
        <f t="shared" si="1"/>
        <v>162430.2237326052</v>
      </c>
      <c r="O34" s="37">
        <f t="shared" si="2"/>
        <v>162430.2237326052</v>
      </c>
      <c r="P34" s="37">
        <f t="shared" si="5"/>
        <v>155585.32751225383</v>
      </c>
      <c r="Q34" s="44">
        <f t="shared" si="6"/>
        <v>6845</v>
      </c>
      <c r="R34" s="42">
        <v>0</v>
      </c>
    </row>
    <row r="35" spans="2:18" s="1" customFormat="1" ht="13.5" customHeight="1">
      <c r="B35" s="87">
        <v>31</v>
      </c>
      <c r="C35" s="20" t="s">
        <v>35</v>
      </c>
      <c r="D35" s="154">
        <v>152045.85198435557</v>
      </c>
      <c r="E35" s="154">
        <v>163450.85769052542</v>
      </c>
      <c r="F35" s="27"/>
      <c r="G35" s="28"/>
      <c r="H35" s="87">
        <v>31</v>
      </c>
      <c r="I35" s="20" t="s">
        <v>35</v>
      </c>
      <c r="J35" s="44">
        <f t="shared" si="0"/>
        <v>163450.85769052542</v>
      </c>
      <c r="K35" s="44">
        <f t="shared" si="3"/>
        <v>156863.98262358247</v>
      </c>
      <c r="L35" s="44">
        <f t="shared" si="4"/>
        <v>6587</v>
      </c>
      <c r="M35" s="28"/>
      <c r="N35" s="37">
        <f t="shared" si="1"/>
        <v>162430.2237326052</v>
      </c>
      <c r="O35" s="37">
        <f t="shared" si="2"/>
        <v>162430.2237326052</v>
      </c>
      <c r="P35" s="37">
        <f t="shared" si="5"/>
        <v>155585.32751225383</v>
      </c>
      <c r="Q35" s="44">
        <f t="shared" si="6"/>
        <v>6845</v>
      </c>
      <c r="R35" s="42">
        <v>0</v>
      </c>
    </row>
    <row r="36" spans="2:18" s="1" customFormat="1" ht="13.5" customHeight="1">
      <c r="B36" s="87">
        <v>32</v>
      </c>
      <c r="C36" s="20" t="s">
        <v>36</v>
      </c>
      <c r="D36" s="154">
        <v>161204.94519205397</v>
      </c>
      <c r="E36" s="154">
        <v>163862.76956512121</v>
      </c>
      <c r="F36" s="27"/>
      <c r="G36" s="28"/>
      <c r="H36" s="87">
        <v>32</v>
      </c>
      <c r="I36" s="20" t="s">
        <v>36</v>
      </c>
      <c r="J36" s="44">
        <f t="shared" si="0"/>
        <v>163862.76956512121</v>
      </c>
      <c r="K36" s="44">
        <f t="shared" si="3"/>
        <v>157195.3237327495</v>
      </c>
      <c r="L36" s="44">
        <f t="shared" si="4"/>
        <v>6668</v>
      </c>
      <c r="M36" s="28"/>
      <c r="N36" s="37">
        <f t="shared" si="1"/>
        <v>162430.2237326052</v>
      </c>
      <c r="O36" s="37">
        <f t="shared" si="2"/>
        <v>162430.2237326052</v>
      </c>
      <c r="P36" s="37">
        <f t="shared" si="5"/>
        <v>155585.32751225383</v>
      </c>
      <c r="Q36" s="44">
        <f t="shared" si="6"/>
        <v>6845</v>
      </c>
      <c r="R36" s="42">
        <v>0</v>
      </c>
    </row>
    <row r="37" spans="2:18" s="1" customFormat="1" ht="13.5" customHeight="1">
      <c r="B37" s="87">
        <v>33</v>
      </c>
      <c r="C37" s="20" t="s">
        <v>37</v>
      </c>
      <c r="D37" s="154">
        <v>156390.17389649924</v>
      </c>
      <c r="E37" s="154">
        <v>161859.54680768645</v>
      </c>
      <c r="F37" s="27"/>
      <c r="G37" s="28"/>
      <c r="H37" s="87">
        <v>33</v>
      </c>
      <c r="I37" s="20" t="s">
        <v>37</v>
      </c>
      <c r="J37" s="44">
        <f t="shared" ref="J37:J68" si="7">E37</f>
        <v>161859.54680768645</v>
      </c>
      <c r="K37" s="44">
        <f t="shared" si="3"/>
        <v>154808.58461632562</v>
      </c>
      <c r="L37" s="44">
        <f t="shared" si="4"/>
        <v>7051</v>
      </c>
      <c r="M37" s="28"/>
      <c r="N37" s="37">
        <f t="shared" si="1"/>
        <v>162430.2237326052</v>
      </c>
      <c r="O37" s="37">
        <f t="shared" si="2"/>
        <v>162430.2237326052</v>
      </c>
      <c r="P37" s="37">
        <f t="shared" si="5"/>
        <v>155585.32751225383</v>
      </c>
      <c r="Q37" s="44">
        <f t="shared" si="6"/>
        <v>6845</v>
      </c>
      <c r="R37" s="42">
        <v>0</v>
      </c>
    </row>
    <row r="38" spans="2:18" s="1" customFormat="1" ht="13.5" customHeight="1">
      <c r="B38" s="87">
        <v>34</v>
      </c>
      <c r="C38" s="20" t="s">
        <v>38</v>
      </c>
      <c r="D38" s="154">
        <v>163580.28789782245</v>
      </c>
      <c r="E38" s="154">
        <v>163976.42862201066</v>
      </c>
      <c r="F38" s="27"/>
      <c r="G38" s="28"/>
      <c r="H38" s="87">
        <v>34</v>
      </c>
      <c r="I38" s="20" t="s">
        <v>38</v>
      </c>
      <c r="J38" s="44">
        <f t="shared" si="7"/>
        <v>163976.42862201066</v>
      </c>
      <c r="K38" s="44">
        <f t="shared" si="3"/>
        <v>157243.69756303314</v>
      </c>
      <c r="L38" s="44">
        <f t="shared" si="4"/>
        <v>6732</v>
      </c>
      <c r="M38" s="28"/>
      <c r="N38" s="37">
        <f t="shared" si="1"/>
        <v>162430.2237326052</v>
      </c>
      <c r="O38" s="37">
        <f t="shared" si="2"/>
        <v>162430.2237326052</v>
      </c>
      <c r="P38" s="37">
        <f t="shared" si="5"/>
        <v>155585.32751225383</v>
      </c>
      <c r="Q38" s="44">
        <f t="shared" si="6"/>
        <v>6845</v>
      </c>
      <c r="R38" s="42">
        <v>0</v>
      </c>
    </row>
    <row r="39" spans="2:18" s="1" customFormat="1" ht="13.5" customHeight="1">
      <c r="B39" s="87">
        <v>35</v>
      </c>
      <c r="C39" s="20" t="s">
        <v>1</v>
      </c>
      <c r="D39" s="154">
        <v>157083.8955697591</v>
      </c>
      <c r="E39" s="154">
        <v>161580.98338547337</v>
      </c>
      <c r="F39" s="27"/>
      <c r="G39" s="28"/>
      <c r="H39" s="87">
        <v>35</v>
      </c>
      <c r="I39" s="20" t="s">
        <v>1</v>
      </c>
      <c r="J39" s="44">
        <f t="shared" si="7"/>
        <v>161580.98338547337</v>
      </c>
      <c r="K39" s="44">
        <f t="shared" si="3"/>
        <v>154432.47146389913</v>
      </c>
      <c r="L39" s="44">
        <f t="shared" si="4"/>
        <v>7149</v>
      </c>
      <c r="M39" s="28"/>
      <c r="N39" s="37">
        <f t="shared" si="1"/>
        <v>162430.2237326052</v>
      </c>
      <c r="O39" s="37">
        <f t="shared" si="2"/>
        <v>162430.2237326052</v>
      </c>
      <c r="P39" s="37">
        <f t="shared" si="5"/>
        <v>155585.32751225383</v>
      </c>
      <c r="Q39" s="44">
        <f t="shared" si="6"/>
        <v>6845</v>
      </c>
      <c r="R39" s="42">
        <v>0</v>
      </c>
    </row>
    <row r="40" spans="2:18" s="1" customFormat="1" ht="13.5" customHeight="1">
      <c r="B40" s="87">
        <v>36</v>
      </c>
      <c r="C40" s="20" t="s">
        <v>2</v>
      </c>
      <c r="D40" s="154">
        <v>155800.8477483165</v>
      </c>
      <c r="E40" s="154">
        <v>162623.61371106483</v>
      </c>
      <c r="F40" s="27"/>
      <c r="G40" s="28"/>
      <c r="H40" s="87">
        <v>36</v>
      </c>
      <c r="I40" s="20" t="s">
        <v>2</v>
      </c>
      <c r="J40" s="44">
        <f t="shared" si="7"/>
        <v>162623.61371106483</v>
      </c>
      <c r="K40" s="44">
        <f t="shared" si="3"/>
        <v>155828.77868112121</v>
      </c>
      <c r="L40" s="44">
        <f t="shared" si="4"/>
        <v>6795</v>
      </c>
      <c r="M40" s="28"/>
      <c r="N40" s="37">
        <f t="shared" si="1"/>
        <v>162430.2237326052</v>
      </c>
      <c r="O40" s="37">
        <f t="shared" si="2"/>
        <v>162430.2237326052</v>
      </c>
      <c r="P40" s="37">
        <f t="shared" si="5"/>
        <v>155585.32751225383</v>
      </c>
      <c r="Q40" s="44">
        <f t="shared" si="6"/>
        <v>6845</v>
      </c>
      <c r="R40" s="42">
        <v>0</v>
      </c>
    </row>
    <row r="41" spans="2:18" s="1" customFormat="1" ht="13.5" customHeight="1">
      <c r="B41" s="87">
        <v>37</v>
      </c>
      <c r="C41" s="20" t="s">
        <v>3</v>
      </c>
      <c r="D41" s="154">
        <v>152467.34156551561</v>
      </c>
      <c r="E41" s="154">
        <v>161207.31837190158</v>
      </c>
      <c r="F41" s="27"/>
      <c r="G41" s="28"/>
      <c r="H41" s="87">
        <v>37</v>
      </c>
      <c r="I41" s="20" t="s">
        <v>3</v>
      </c>
      <c r="J41" s="44">
        <f t="shared" si="7"/>
        <v>161207.31837190158</v>
      </c>
      <c r="K41" s="44">
        <f t="shared" si="3"/>
        <v>154231.31717629288</v>
      </c>
      <c r="L41" s="44">
        <f t="shared" si="4"/>
        <v>6976</v>
      </c>
      <c r="M41" s="28"/>
      <c r="N41" s="37">
        <f t="shared" si="1"/>
        <v>162430.2237326052</v>
      </c>
      <c r="O41" s="37">
        <f t="shared" si="2"/>
        <v>162430.2237326052</v>
      </c>
      <c r="P41" s="37">
        <f t="shared" si="5"/>
        <v>155585.32751225383</v>
      </c>
      <c r="Q41" s="44">
        <f t="shared" si="6"/>
        <v>6845</v>
      </c>
      <c r="R41" s="42">
        <v>0</v>
      </c>
    </row>
    <row r="42" spans="2:18" s="1" customFormat="1" ht="13.5" customHeight="1">
      <c r="B42" s="87">
        <v>38</v>
      </c>
      <c r="C42" s="21" t="s">
        <v>39</v>
      </c>
      <c r="D42" s="154">
        <v>159424.82068189129</v>
      </c>
      <c r="E42" s="154">
        <v>162155.80295958187</v>
      </c>
      <c r="F42" s="27"/>
      <c r="G42" s="28"/>
      <c r="H42" s="87">
        <v>38</v>
      </c>
      <c r="I42" s="21" t="s">
        <v>39</v>
      </c>
      <c r="J42" s="44">
        <f t="shared" si="7"/>
        <v>162155.80295958187</v>
      </c>
      <c r="K42" s="44">
        <f t="shared" si="3"/>
        <v>155271.00369624823</v>
      </c>
      <c r="L42" s="44">
        <f t="shared" si="4"/>
        <v>6885</v>
      </c>
      <c r="M42" s="28"/>
      <c r="N42" s="37">
        <f t="shared" si="1"/>
        <v>162430.2237326052</v>
      </c>
      <c r="O42" s="37">
        <f t="shared" si="2"/>
        <v>162430.2237326052</v>
      </c>
      <c r="P42" s="37">
        <f t="shared" si="5"/>
        <v>155585.32751225383</v>
      </c>
      <c r="Q42" s="44">
        <f t="shared" si="6"/>
        <v>6845</v>
      </c>
      <c r="R42" s="42">
        <v>0</v>
      </c>
    </row>
    <row r="43" spans="2:18" s="1" customFormat="1" ht="13.5" customHeight="1">
      <c r="B43" s="87">
        <v>39</v>
      </c>
      <c r="C43" s="21" t="s">
        <v>7</v>
      </c>
      <c r="D43" s="154">
        <v>155129.61088244739</v>
      </c>
      <c r="E43" s="154">
        <v>161861.71399986427</v>
      </c>
      <c r="F43" s="27"/>
      <c r="G43" s="28"/>
      <c r="H43" s="87">
        <v>39</v>
      </c>
      <c r="I43" s="21" t="s">
        <v>7</v>
      </c>
      <c r="J43" s="44">
        <f t="shared" si="7"/>
        <v>161861.71399986427</v>
      </c>
      <c r="K43" s="44">
        <f t="shared" si="3"/>
        <v>154660.11534743645</v>
      </c>
      <c r="L43" s="44">
        <f t="shared" si="4"/>
        <v>7202</v>
      </c>
      <c r="M43" s="28"/>
      <c r="N43" s="37">
        <f t="shared" si="1"/>
        <v>162430.2237326052</v>
      </c>
      <c r="O43" s="37">
        <f t="shared" si="2"/>
        <v>162430.2237326052</v>
      </c>
      <c r="P43" s="37">
        <f t="shared" si="5"/>
        <v>155585.32751225383</v>
      </c>
      <c r="Q43" s="44">
        <f t="shared" si="6"/>
        <v>6845</v>
      </c>
      <c r="R43" s="42">
        <v>0</v>
      </c>
    </row>
    <row r="44" spans="2:18" s="1" customFormat="1" ht="13.5" customHeight="1">
      <c r="B44" s="87">
        <v>40</v>
      </c>
      <c r="C44" s="21" t="s">
        <v>40</v>
      </c>
      <c r="D44" s="154">
        <v>160961.21537001897</v>
      </c>
      <c r="E44" s="154">
        <v>164876.19389005084</v>
      </c>
      <c r="F44" s="27"/>
      <c r="G44" s="28"/>
      <c r="H44" s="87">
        <v>40</v>
      </c>
      <c r="I44" s="21" t="s">
        <v>40</v>
      </c>
      <c r="J44" s="44">
        <f t="shared" si="7"/>
        <v>164876.19389005084</v>
      </c>
      <c r="K44" s="44">
        <f t="shared" si="3"/>
        <v>158541.8550436775</v>
      </c>
      <c r="L44" s="44">
        <f t="shared" si="4"/>
        <v>6334</v>
      </c>
      <c r="M44" s="28"/>
      <c r="N44" s="37">
        <f t="shared" si="1"/>
        <v>162430.2237326052</v>
      </c>
      <c r="O44" s="37">
        <f t="shared" si="2"/>
        <v>162430.2237326052</v>
      </c>
      <c r="P44" s="37">
        <f t="shared" si="5"/>
        <v>155585.32751225383</v>
      </c>
      <c r="Q44" s="44">
        <f t="shared" si="6"/>
        <v>6845</v>
      </c>
      <c r="R44" s="42">
        <v>0</v>
      </c>
    </row>
    <row r="45" spans="2:18" s="1" customFormat="1" ht="13.5" customHeight="1">
      <c r="B45" s="87">
        <v>41</v>
      </c>
      <c r="C45" s="21" t="s">
        <v>11</v>
      </c>
      <c r="D45" s="154">
        <v>156536.4960339627</v>
      </c>
      <c r="E45" s="154">
        <v>162795.2128781123</v>
      </c>
      <c r="F45" s="27"/>
      <c r="G45" s="28"/>
      <c r="H45" s="87">
        <v>41</v>
      </c>
      <c r="I45" s="21" t="s">
        <v>11</v>
      </c>
      <c r="J45" s="44">
        <f t="shared" si="7"/>
        <v>162795.2128781123</v>
      </c>
      <c r="K45" s="44">
        <f t="shared" si="3"/>
        <v>155592.09495034773</v>
      </c>
      <c r="L45" s="44">
        <f t="shared" si="4"/>
        <v>7203</v>
      </c>
      <c r="M45" s="28"/>
      <c r="N45" s="37">
        <f t="shared" si="1"/>
        <v>162430.2237326052</v>
      </c>
      <c r="O45" s="37">
        <f t="shared" si="2"/>
        <v>162430.2237326052</v>
      </c>
      <c r="P45" s="37">
        <f t="shared" si="5"/>
        <v>155585.32751225383</v>
      </c>
      <c r="Q45" s="44">
        <f t="shared" si="6"/>
        <v>6845</v>
      </c>
      <c r="R45" s="42">
        <v>0</v>
      </c>
    </row>
    <row r="46" spans="2:18" s="1" customFormat="1" ht="13.5" customHeight="1">
      <c r="B46" s="87">
        <v>42</v>
      </c>
      <c r="C46" s="21" t="s">
        <v>12</v>
      </c>
      <c r="D46" s="154">
        <v>152378.28648751823</v>
      </c>
      <c r="E46" s="154">
        <v>161915.68510865746</v>
      </c>
      <c r="F46" s="27"/>
      <c r="G46" s="28"/>
      <c r="H46" s="87">
        <v>42</v>
      </c>
      <c r="I46" s="21" t="s">
        <v>12</v>
      </c>
      <c r="J46" s="44">
        <f t="shared" si="7"/>
        <v>161915.68510865746</v>
      </c>
      <c r="K46" s="44">
        <f t="shared" si="3"/>
        <v>154798.81520058395</v>
      </c>
      <c r="L46" s="44">
        <f t="shared" si="4"/>
        <v>7117</v>
      </c>
      <c r="M46" s="28"/>
      <c r="N46" s="37">
        <f t="shared" si="1"/>
        <v>162430.2237326052</v>
      </c>
      <c r="O46" s="37">
        <f t="shared" si="2"/>
        <v>162430.2237326052</v>
      </c>
      <c r="P46" s="37">
        <f t="shared" si="5"/>
        <v>155585.32751225383</v>
      </c>
      <c r="Q46" s="44">
        <f t="shared" si="6"/>
        <v>6845</v>
      </c>
      <c r="R46" s="42">
        <v>0</v>
      </c>
    </row>
    <row r="47" spans="2:18" s="1" customFormat="1" ht="13.5" customHeight="1">
      <c r="B47" s="87">
        <v>43</v>
      </c>
      <c r="C47" s="21" t="s">
        <v>8</v>
      </c>
      <c r="D47" s="154">
        <v>146463.91476418017</v>
      </c>
      <c r="E47" s="154">
        <v>161899.85361558976</v>
      </c>
      <c r="F47" s="27"/>
      <c r="G47" s="28"/>
      <c r="H47" s="87">
        <v>43</v>
      </c>
      <c r="I47" s="21" t="s">
        <v>8</v>
      </c>
      <c r="J47" s="44">
        <f t="shared" si="7"/>
        <v>161899.85361558976</v>
      </c>
      <c r="K47" s="44">
        <f t="shared" si="3"/>
        <v>155055.92430914583</v>
      </c>
      <c r="L47" s="44">
        <f t="shared" si="4"/>
        <v>6844</v>
      </c>
      <c r="M47" s="28"/>
      <c r="N47" s="37">
        <f t="shared" si="1"/>
        <v>162430.2237326052</v>
      </c>
      <c r="O47" s="37">
        <f t="shared" si="2"/>
        <v>162430.2237326052</v>
      </c>
      <c r="P47" s="37">
        <f t="shared" si="5"/>
        <v>155585.32751225383</v>
      </c>
      <c r="Q47" s="44">
        <f t="shared" si="6"/>
        <v>6845</v>
      </c>
      <c r="R47" s="42">
        <v>0</v>
      </c>
    </row>
    <row r="48" spans="2:18" s="1" customFormat="1" ht="13.5" customHeight="1">
      <c r="B48" s="87">
        <v>44</v>
      </c>
      <c r="C48" s="21" t="s">
        <v>18</v>
      </c>
      <c r="D48" s="154">
        <v>154369.46680281748</v>
      </c>
      <c r="E48" s="154">
        <v>161949.91104827262</v>
      </c>
      <c r="F48" s="27"/>
      <c r="G48" s="28"/>
      <c r="H48" s="87">
        <v>44</v>
      </c>
      <c r="I48" s="21" t="s">
        <v>18</v>
      </c>
      <c r="J48" s="44">
        <f t="shared" si="7"/>
        <v>161949.91104827262</v>
      </c>
      <c r="K48" s="44">
        <f t="shared" si="3"/>
        <v>154611.42677834758</v>
      </c>
      <c r="L48" s="44">
        <f t="shared" si="4"/>
        <v>7339</v>
      </c>
      <c r="M48" s="28"/>
      <c r="N48" s="37">
        <f t="shared" si="1"/>
        <v>162430.2237326052</v>
      </c>
      <c r="O48" s="37">
        <f t="shared" si="2"/>
        <v>162430.2237326052</v>
      </c>
      <c r="P48" s="37">
        <f t="shared" si="5"/>
        <v>155585.32751225383</v>
      </c>
      <c r="Q48" s="44">
        <f t="shared" si="6"/>
        <v>6845</v>
      </c>
      <c r="R48" s="42">
        <v>0</v>
      </c>
    </row>
    <row r="49" spans="2:18" s="1" customFormat="1" ht="13.5" customHeight="1">
      <c r="B49" s="87">
        <v>45</v>
      </c>
      <c r="C49" s="21" t="s">
        <v>41</v>
      </c>
      <c r="D49" s="154">
        <v>160886.38975395221</v>
      </c>
      <c r="E49" s="154">
        <v>165466.60581550992</v>
      </c>
      <c r="F49" s="27"/>
      <c r="G49" s="28"/>
      <c r="H49" s="87">
        <v>45</v>
      </c>
      <c r="I49" s="21" t="s">
        <v>41</v>
      </c>
      <c r="J49" s="44">
        <f t="shared" si="7"/>
        <v>165466.60581550992</v>
      </c>
      <c r="K49" s="44">
        <f t="shared" si="3"/>
        <v>159107.50372414992</v>
      </c>
      <c r="L49" s="44">
        <f t="shared" si="4"/>
        <v>6359</v>
      </c>
      <c r="M49" s="28"/>
      <c r="N49" s="37">
        <f t="shared" si="1"/>
        <v>162430.2237326052</v>
      </c>
      <c r="O49" s="37">
        <f t="shared" si="2"/>
        <v>162430.2237326052</v>
      </c>
      <c r="P49" s="37">
        <f t="shared" si="5"/>
        <v>155585.32751225383</v>
      </c>
      <c r="Q49" s="44">
        <f t="shared" si="6"/>
        <v>6845</v>
      </c>
      <c r="R49" s="42">
        <v>0</v>
      </c>
    </row>
    <row r="50" spans="2:18" s="1" customFormat="1" ht="13.5" customHeight="1">
      <c r="B50" s="87">
        <v>46</v>
      </c>
      <c r="C50" s="21" t="s">
        <v>21</v>
      </c>
      <c r="D50" s="154">
        <v>138229.73732445741</v>
      </c>
      <c r="E50" s="154">
        <v>163150.0183237165</v>
      </c>
      <c r="F50" s="27"/>
      <c r="G50" s="28"/>
      <c r="H50" s="87">
        <v>46</v>
      </c>
      <c r="I50" s="21" t="s">
        <v>21</v>
      </c>
      <c r="J50" s="44">
        <f t="shared" si="7"/>
        <v>163150.0183237165</v>
      </c>
      <c r="K50" s="44">
        <f t="shared" si="3"/>
        <v>156910.64666981183</v>
      </c>
      <c r="L50" s="44">
        <f t="shared" si="4"/>
        <v>6239</v>
      </c>
      <c r="M50" s="28"/>
      <c r="N50" s="37">
        <f t="shared" si="1"/>
        <v>162430.2237326052</v>
      </c>
      <c r="O50" s="37">
        <f t="shared" si="2"/>
        <v>162430.2237326052</v>
      </c>
      <c r="P50" s="37">
        <f t="shared" si="5"/>
        <v>155585.32751225383</v>
      </c>
      <c r="Q50" s="44">
        <f t="shared" si="6"/>
        <v>6845</v>
      </c>
      <c r="R50" s="42">
        <v>0</v>
      </c>
    </row>
    <row r="51" spans="2:18" s="1" customFormat="1" ht="13.5" customHeight="1">
      <c r="B51" s="87">
        <v>47</v>
      </c>
      <c r="C51" s="21" t="s">
        <v>13</v>
      </c>
      <c r="D51" s="154">
        <v>154713.22076108985</v>
      </c>
      <c r="E51" s="154">
        <v>162130.68680315671</v>
      </c>
      <c r="F51" s="27"/>
      <c r="G51" s="28"/>
      <c r="H51" s="87">
        <v>47</v>
      </c>
      <c r="I51" s="21" t="s">
        <v>13</v>
      </c>
      <c r="J51" s="44">
        <f t="shared" si="7"/>
        <v>162130.68680315671</v>
      </c>
      <c r="K51" s="44">
        <f t="shared" si="3"/>
        <v>154753.89265971002</v>
      </c>
      <c r="L51" s="44">
        <f t="shared" si="4"/>
        <v>7377</v>
      </c>
      <c r="M51" s="28"/>
      <c r="N51" s="37">
        <f t="shared" si="1"/>
        <v>162430.2237326052</v>
      </c>
      <c r="O51" s="37">
        <f t="shared" si="2"/>
        <v>162430.2237326052</v>
      </c>
      <c r="P51" s="37">
        <f t="shared" si="5"/>
        <v>155585.32751225383</v>
      </c>
      <c r="Q51" s="44">
        <f t="shared" si="6"/>
        <v>6845</v>
      </c>
      <c r="R51" s="42">
        <v>0</v>
      </c>
    </row>
    <row r="52" spans="2:18" s="1" customFormat="1" ht="13.5" customHeight="1">
      <c r="B52" s="87">
        <v>48</v>
      </c>
      <c r="C52" s="21" t="s">
        <v>22</v>
      </c>
      <c r="D52" s="154">
        <v>142031.52507745122</v>
      </c>
      <c r="E52" s="154">
        <v>161406.02722013983</v>
      </c>
      <c r="F52" s="27"/>
      <c r="G52" s="28"/>
      <c r="H52" s="87">
        <v>48</v>
      </c>
      <c r="I52" s="21" t="s">
        <v>22</v>
      </c>
      <c r="J52" s="44">
        <f t="shared" si="7"/>
        <v>161406.02722013983</v>
      </c>
      <c r="K52" s="44">
        <f t="shared" si="3"/>
        <v>154389.64863864172</v>
      </c>
      <c r="L52" s="44">
        <f t="shared" si="4"/>
        <v>7016</v>
      </c>
      <c r="M52" s="28"/>
      <c r="N52" s="37">
        <f t="shared" si="1"/>
        <v>162430.2237326052</v>
      </c>
      <c r="O52" s="37">
        <f t="shared" si="2"/>
        <v>162430.2237326052</v>
      </c>
      <c r="P52" s="37">
        <f t="shared" si="5"/>
        <v>155585.32751225383</v>
      </c>
      <c r="Q52" s="44">
        <f t="shared" si="6"/>
        <v>6845</v>
      </c>
      <c r="R52" s="42">
        <v>0</v>
      </c>
    </row>
    <row r="53" spans="2:18" s="1" customFormat="1" ht="13.5" customHeight="1">
      <c r="B53" s="87">
        <v>49</v>
      </c>
      <c r="C53" s="21" t="s">
        <v>23</v>
      </c>
      <c r="D53" s="154">
        <v>151080.33876980428</v>
      </c>
      <c r="E53" s="154">
        <v>162423.05363744515</v>
      </c>
      <c r="F53" s="27"/>
      <c r="G53" s="28"/>
      <c r="H53" s="87">
        <v>49</v>
      </c>
      <c r="I53" s="21" t="s">
        <v>23</v>
      </c>
      <c r="J53" s="44">
        <f t="shared" si="7"/>
        <v>162423.05363744515</v>
      </c>
      <c r="K53" s="44">
        <f t="shared" si="3"/>
        <v>154805.88382366954</v>
      </c>
      <c r="L53" s="44">
        <f t="shared" si="4"/>
        <v>7617</v>
      </c>
      <c r="M53" s="28"/>
      <c r="N53" s="37">
        <f t="shared" si="1"/>
        <v>162430.2237326052</v>
      </c>
      <c r="O53" s="37">
        <f t="shared" si="2"/>
        <v>162430.2237326052</v>
      </c>
      <c r="P53" s="37">
        <f t="shared" si="5"/>
        <v>155585.32751225383</v>
      </c>
      <c r="Q53" s="44">
        <f t="shared" si="6"/>
        <v>6845</v>
      </c>
      <c r="R53" s="42">
        <v>0</v>
      </c>
    </row>
    <row r="54" spans="2:18" s="1" customFormat="1" ht="13.5" customHeight="1">
      <c r="B54" s="87">
        <v>50</v>
      </c>
      <c r="C54" s="21" t="s">
        <v>14</v>
      </c>
      <c r="D54" s="154">
        <v>165416.62042951031</v>
      </c>
      <c r="E54" s="154">
        <v>162202.01733655142</v>
      </c>
      <c r="F54" s="27"/>
      <c r="G54" s="28"/>
      <c r="H54" s="87">
        <v>50</v>
      </c>
      <c r="I54" s="21" t="s">
        <v>14</v>
      </c>
      <c r="J54" s="44">
        <f t="shared" si="7"/>
        <v>162202.01733655142</v>
      </c>
      <c r="K54" s="44">
        <f t="shared" si="3"/>
        <v>155352.12950691525</v>
      </c>
      <c r="L54" s="44">
        <f t="shared" si="4"/>
        <v>6850</v>
      </c>
      <c r="M54" s="28"/>
      <c r="N54" s="37">
        <f t="shared" si="1"/>
        <v>162430.2237326052</v>
      </c>
      <c r="O54" s="37">
        <f t="shared" si="2"/>
        <v>162430.2237326052</v>
      </c>
      <c r="P54" s="37">
        <f t="shared" si="5"/>
        <v>155585.32751225383</v>
      </c>
      <c r="Q54" s="44">
        <f t="shared" si="6"/>
        <v>6845</v>
      </c>
      <c r="R54" s="42">
        <v>0</v>
      </c>
    </row>
    <row r="55" spans="2:18" s="1" customFormat="1" ht="13.5" customHeight="1">
      <c r="B55" s="87">
        <v>51</v>
      </c>
      <c r="C55" s="21" t="s">
        <v>42</v>
      </c>
      <c r="D55" s="154">
        <v>157837.95948563796</v>
      </c>
      <c r="E55" s="154">
        <v>162564.41806925717</v>
      </c>
      <c r="F55" s="27"/>
      <c r="G55" s="28"/>
      <c r="H55" s="87">
        <v>51</v>
      </c>
      <c r="I55" s="21" t="s">
        <v>42</v>
      </c>
      <c r="J55" s="44">
        <f t="shared" si="7"/>
        <v>162564.41806925717</v>
      </c>
      <c r="K55" s="44">
        <f t="shared" si="3"/>
        <v>155126.81492783254</v>
      </c>
      <c r="L55" s="44">
        <f t="shared" si="4"/>
        <v>7437</v>
      </c>
      <c r="M55" s="28"/>
      <c r="N55" s="37">
        <f t="shared" si="1"/>
        <v>162430.2237326052</v>
      </c>
      <c r="O55" s="37">
        <f t="shared" si="2"/>
        <v>162430.2237326052</v>
      </c>
      <c r="P55" s="37">
        <f t="shared" si="5"/>
        <v>155585.32751225383</v>
      </c>
      <c r="Q55" s="44">
        <f t="shared" si="6"/>
        <v>6845</v>
      </c>
      <c r="R55" s="42">
        <v>0</v>
      </c>
    </row>
    <row r="56" spans="2:18" s="1" customFormat="1" ht="13.5" customHeight="1">
      <c r="B56" s="87">
        <v>52</v>
      </c>
      <c r="C56" s="21" t="s">
        <v>4</v>
      </c>
      <c r="D56" s="154">
        <v>146770.81670572481</v>
      </c>
      <c r="E56" s="154">
        <v>160780.83489404627</v>
      </c>
      <c r="F56" s="27"/>
      <c r="G56" s="28"/>
      <c r="H56" s="87">
        <v>52</v>
      </c>
      <c r="I56" s="21" t="s">
        <v>4</v>
      </c>
      <c r="J56" s="44">
        <f t="shared" si="7"/>
        <v>160780.83489404627</v>
      </c>
      <c r="K56" s="44">
        <f t="shared" si="3"/>
        <v>153438.95151312806</v>
      </c>
      <c r="L56" s="44">
        <f t="shared" si="4"/>
        <v>7342</v>
      </c>
      <c r="M56" s="28"/>
      <c r="N56" s="37">
        <f t="shared" si="1"/>
        <v>162430.2237326052</v>
      </c>
      <c r="O56" s="37">
        <f t="shared" si="2"/>
        <v>162430.2237326052</v>
      </c>
      <c r="P56" s="37">
        <f t="shared" si="5"/>
        <v>155585.32751225383</v>
      </c>
      <c r="Q56" s="44">
        <f t="shared" si="6"/>
        <v>6845</v>
      </c>
      <c r="R56" s="42">
        <v>0</v>
      </c>
    </row>
    <row r="57" spans="2:18" s="1" customFormat="1" ht="13.5" customHeight="1">
      <c r="B57" s="87">
        <v>53</v>
      </c>
      <c r="C57" s="21" t="s">
        <v>19</v>
      </c>
      <c r="D57" s="154">
        <v>141692.83354654224</v>
      </c>
      <c r="E57" s="154">
        <v>162327.52114435172</v>
      </c>
      <c r="F57" s="27"/>
      <c r="G57" s="28"/>
      <c r="H57" s="87">
        <v>53</v>
      </c>
      <c r="I57" s="21" t="s">
        <v>19</v>
      </c>
      <c r="J57" s="44">
        <f t="shared" si="7"/>
        <v>162327.52114435172</v>
      </c>
      <c r="K57" s="44">
        <f t="shared" si="3"/>
        <v>155875.92730097388</v>
      </c>
      <c r="L57" s="44">
        <f t="shared" si="4"/>
        <v>6452</v>
      </c>
      <c r="M57" s="28"/>
      <c r="N57" s="37">
        <f t="shared" si="1"/>
        <v>162430.2237326052</v>
      </c>
      <c r="O57" s="37">
        <f t="shared" si="2"/>
        <v>162430.2237326052</v>
      </c>
      <c r="P57" s="37">
        <f t="shared" si="5"/>
        <v>155585.32751225383</v>
      </c>
      <c r="Q57" s="44">
        <f t="shared" si="6"/>
        <v>6845</v>
      </c>
      <c r="R57" s="42">
        <v>0</v>
      </c>
    </row>
    <row r="58" spans="2:18" s="1" customFormat="1" ht="13.5" customHeight="1">
      <c r="B58" s="87">
        <v>54</v>
      </c>
      <c r="C58" s="21" t="s">
        <v>24</v>
      </c>
      <c r="D58" s="154">
        <v>143662.73059882154</v>
      </c>
      <c r="E58" s="154">
        <v>162641.35997255149</v>
      </c>
      <c r="F58" s="27"/>
      <c r="G58" s="28"/>
      <c r="H58" s="87">
        <v>54</v>
      </c>
      <c r="I58" s="21" t="s">
        <v>24</v>
      </c>
      <c r="J58" s="44">
        <f t="shared" si="7"/>
        <v>162641.35997255149</v>
      </c>
      <c r="K58" s="44">
        <f t="shared" si="3"/>
        <v>155964.03242951311</v>
      </c>
      <c r="L58" s="44">
        <f t="shared" si="4"/>
        <v>6677</v>
      </c>
      <c r="M58" s="28"/>
      <c r="N58" s="37">
        <f t="shared" si="1"/>
        <v>162430.2237326052</v>
      </c>
      <c r="O58" s="37">
        <f t="shared" si="2"/>
        <v>162430.2237326052</v>
      </c>
      <c r="P58" s="37">
        <f t="shared" si="5"/>
        <v>155585.32751225383</v>
      </c>
      <c r="Q58" s="44">
        <f t="shared" si="6"/>
        <v>6845</v>
      </c>
      <c r="R58" s="42">
        <v>0</v>
      </c>
    </row>
    <row r="59" spans="2:18" s="1" customFormat="1" ht="13.5" customHeight="1">
      <c r="B59" s="87">
        <v>55</v>
      </c>
      <c r="C59" s="21" t="s">
        <v>15</v>
      </c>
      <c r="D59" s="154">
        <v>163913.27694822405</v>
      </c>
      <c r="E59" s="154">
        <v>163601.98643997041</v>
      </c>
      <c r="F59" s="27"/>
      <c r="G59" s="28"/>
      <c r="H59" s="87">
        <v>55</v>
      </c>
      <c r="I59" s="21" t="s">
        <v>15</v>
      </c>
      <c r="J59" s="44">
        <f t="shared" si="7"/>
        <v>163601.98643997041</v>
      </c>
      <c r="K59" s="44">
        <f t="shared" si="3"/>
        <v>156249.06703437224</v>
      </c>
      <c r="L59" s="44">
        <f t="shared" si="4"/>
        <v>7353</v>
      </c>
      <c r="M59" s="28"/>
      <c r="N59" s="37">
        <f t="shared" si="1"/>
        <v>162430.2237326052</v>
      </c>
      <c r="O59" s="37">
        <f t="shared" si="2"/>
        <v>162430.2237326052</v>
      </c>
      <c r="P59" s="37">
        <f t="shared" si="5"/>
        <v>155585.32751225383</v>
      </c>
      <c r="Q59" s="44">
        <f t="shared" si="6"/>
        <v>6845</v>
      </c>
      <c r="R59" s="42">
        <v>0</v>
      </c>
    </row>
    <row r="60" spans="2:18" s="1" customFormat="1" ht="13.5" customHeight="1">
      <c r="B60" s="87">
        <v>56</v>
      </c>
      <c r="C60" s="21" t="s">
        <v>9</v>
      </c>
      <c r="D60" s="154">
        <v>167754.98233382971</v>
      </c>
      <c r="E60" s="154">
        <v>161671.31093959796</v>
      </c>
      <c r="F60" s="27"/>
      <c r="G60" s="28"/>
      <c r="H60" s="87">
        <v>56</v>
      </c>
      <c r="I60" s="21" t="s">
        <v>9</v>
      </c>
      <c r="J60" s="44">
        <f t="shared" si="7"/>
        <v>161671.31093959796</v>
      </c>
      <c r="K60" s="44">
        <f t="shared" si="3"/>
        <v>154506.0857079979</v>
      </c>
      <c r="L60" s="44">
        <f t="shared" si="4"/>
        <v>7165</v>
      </c>
      <c r="M60" s="28"/>
      <c r="N60" s="37">
        <f t="shared" si="1"/>
        <v>162430.2237326052</v>
      </c>
      <c r="O60" s="37">
        <f t="shared" si="2"/>
        <v>162430.2237326052</v>
      </c>
      <c r="P60" s="37">
        <f t="shared" si="5"/>
        <v>155585.32751225383</v>
      </c>
      <c r="Q60" s="44">
        <f t="shared" si="6"/>
        <v>6845</v>
      </c>
      <c r="R60" s="42">
        <v>0</v>
      </c>
    </row>
    <row r="61" spans="2:18" s="1" customFormat="1" ht="13.5" customHeight="1">
      <c r="B61" s="87">
        <v>57</v>
      </c>
      <c r="C61" s="21" t="s">
        <v>43</v>
      </c>
      <c r="D61" s="154">
        <v>148302.60649575945</v>
      </c>
      <c r="E61" s="154">
        <v>162794.74977467136</v>
      </c>
      <c r="F61" s="27"/>
      <c r="G61" s="28"/>
      <c r="H61" s="87">
        <v>57</v>
      </c>
      <c r="I61" s="21" t="s">
        <v>43</v>
      </c>
      <c r="J61" s="44">
        <f t="shared" si="7"/>
        <v>162794.74977467136</v>
      </c>
      <c r="K61" s="44">
        <f t="shared" si="3"/>
        <v>156160.43390919748</v>
      </c>
      <c r="L61" s="44">
        <f t="shared" si="4"/>
        <v>6635</v>
      </c>
      <c r="M61" s="28"/>
      <c r="N61" s="37">
        <f t="shared" si="1"/>
        <v>162430.2237326052</v>
      </c>
      <c r="O61" s="37">
        <f t="shared" si="2"/>
        <v>162430.2237326052</v>
      </c>
      <c r="P61" s="37">
        <f t="shared" si="5"/>
        <v>155585.32751225383</v>
      </c>
      <c r="Q61" s="44">
        <f t="shared" si="6"/>
        <v>6845</v>
      </c>
      <c r="R61" s="42">
        <v>0</v>
      </c>
    </row>
    <row r="62" spans="2:18" s="1" customFormat="1" ht="13.5" customHeight="1">
      <c r="B62" s="87">
        <v>58</v>
      </c>
      <c r="C62" s="21" t="s">
        <v>25</v>
      </c>
      <c r="D62" s="154">
        <v>144874.17425119973</v>
      </c>
      <c r="E62" s="154">
        <v>162370.87220540873</v>
      </c>
      <c r="F62" s="27"/>
      <c r="G62" s="28"/>
      <c r="H62" s="87">
        <v>58</v>
      </c>
      <c r="I62" s="21" t="s">
        <v>25</v>
      </c>
      <c r="J62" s="44">
        <f t="shared" si="7"/>
        <v>162370.87220540873</v>
      </c>
      <c r="K62" s="44">
        <f t="shared" si="3"/>
        <v>155642.22008054797</v>
      </c>
      <c r="L62" s="44">
        <f t="shared" si="4"/>
        <v>6729</v>
      </c>
      <c r="M62" s="28"/>
      <c r="N62" s="37">
        <f t="shared" si="1"/>
        <v>162430.2237326052</v>
      </c>
      <c r="O62" s="37">
        <f t="shared" si="2"/>
        <v>162430.2237326052</v>
      </c>
      <c r="P62" s="37">
        <f t="shared" si="5"/>
        <v>155585.32751225383</v>
      </c>
      <c r="Q62" s="44">
        <f t="shared" si="6"/>
        <v>6845</v>
      </c>
      <c r="R62" s="42">
        <v>0</v>
      </c>
    </row>
    <row r="63" spans="2:18" s="1" customFormat="1" ht="13.5" customHeight="1">
      <c r="B63" s="87">
        <v>59</v>
      </c>
      <c r="C63" s="21" t="s">
        <v>20</v>
      </c>
      <c r="D63" s="154">
        <v>157829.26445963859</v>
      </c>
      <c r="E63" s="154">
        <v>161807.61173474617</v>
      </c>
      <c r="F63" s="27"/>
      <c r="G63" s="28"/>
      <c r="H63" s="87">
        <v>59</v>
      </c>
      <c r="I63" s="21" t="s">
        <v>20</v>
      </c>
      <c r="J63" s="44">
        <f t="shared" si="7"/>
        <v>161807.61173474617</v>
      </c>
      <c r="K63" s="44">
        <f t="shared" si="3"/>
        <v>154469.2701683139</v>
      </c>
      <c r="L63" s="44">
        <f t="shared" si="4"/>
        <v>7339</v>
      </c>
      <c r="M63" s="28"/>
      <c r="N63" s="37">
        <f t="shared" si="1"/>
        <v>162430.2237326052</v>
      </c>
      <c r="O63" s="37">
        <f t="shared" si="2"/>
        <v>162430.2237326052</v>
      </c>
      <c r="P63" s="37">
        <f t="shared" si="5"/>
        <v>155585.32751225383</v>
      </c>
      <c r="Q63" s="44">
        <f t="shared" si="6"/>
        <v>6845</v>
      </c>
      <c r="R63" s="42">
        <v>0</v>
      </c>
    </row>
    <row r="64" spans="2:18" s="1" customFormat="1" ht="13.5" customHeight="1">
      <c r="B64" s="87">
        <v>60</v>
      </c>
      <c r="C64" s="21" t="s">
        <v>44</v>
      </c>
      <c r="D64" s="154">
        <v>163282.32067802473</v>
      </c>
      <c r="E64" s="154">
        <v>162893.37366370059</v>
      </c>
      <c r="F64" s="27"/>
      <c r="G64" s="28"/>
      <c r="H64" s="87">
        <v>60</v>
      </c>
      <c r="I64" s="21" t="s">
        <v>44</v>
      </c>
      <c r="J64" s="44">
        <f t="shared" si="7"/>
        <v>162893.37366370059</v>
      </c>
      <c r="K64" s="44">
        <f t="shared" si="3"/>
        <v>155968.11157200948</v>
      </c>
      <c r="L64" s="44">
        <f t="shared" si="4"/>
        <v>6925</v>
      </c>
      <c r="M64" s="28"/>
      <c r="N64" s="37">
        <f t="shared" si="1"/>
        <v>162430.2237326052</v>
      </c>
      <c r="O64" s="37">
        <f t="shared" si="2"/>
        <v>162430.2237326052</v>
      </c>
      <c r="P64" s="37">
        <f t="shared" si="5"/>
        <v>155585.32751225383</v>
      </c>
      <c r="Q64" s="44">
        <f t="shared" si="6"/>
        <v>6845</v>
      </c>
      <c r="R64" s="42">
        <v>0</v>
      </c>
    </row>
    <row r="65" spans="2:18" s="1" customFormat="1" ht="13.5" customHeight="1">
      <c r="B65" s="87">
        <v>61</v>
      </c>
      <c r="C65" s="21" t="s">
        <v>16</v>
      </c>
      <c r="D65" s="154">
        <v>163413.5982107356</v>
      </c>
      <c r="E65" s="154">
        <v>160980.28310340259</v>
      </c>
      <c r="F65" s="27"/>
      <c r="G65" s="28"/>
      <c r="H65" s="87">
        <v>61</v>
      </c>
      <c r="I65" s="21" t="s">
        <v>16</v>
      </c>
      <c r="J65" s="44">
        <f t="shared" si="7"/>
        <v>160980.28310340259</v>
      </c>
      <c r="K65" s="44">
        <f t="shared" si="3"/>
        <v>153041.64101783856</v>
      </c>
      <c r="L65" s="44">
        <f t="shared" si="4"/>
        <v>7938</v>
      </c>
      <c r="M65" s="28"/>
      <c r="N65" s="37">
        <f t="shared" si="1"/>
        <v>162430.2237326052</v>
      </c>
      <c r="O65" s="37">
        <f t="shared" si="2"/>
        <v>162430.2237326052</v>
      </c>
      <c r="P65" s="37">
        <f t="shared" si="5"/>
        <v>155585.32751225383</v>
      </c>
      <c r="Q65" s="44">
        <f t="shared" si="6"/>
        <v>6845</v>
      </c>
      <c r="R65" s="42">
        <v>0</v>
      </c>
    </row>
    <row r="66" spans="2:18" s="1" customFormat="1" ht="13.5" customHeight="1">
      <c r="B66" s="87">
        <v>62</v>
      </c>
      <c r="C66" s="21" t="s">
        <v>17</v>
      </c>
      <c r="D66" s="154">
        <v>145822.19620465365</v>
      </c>
      <c r="E66" s="154">
        <v>162319.72353749079</v>
      </c>
      <c r="F66" s="27"/>
      <c r="G66" s="28"/>
      <c r="H66" s="87">
        <v>62</v>
      </c>
      <c r="I66" s="21" t="s">
        <v>17</v>
      </c>
      <c r="J66" s="44">
        <f t="shared" si="7"/>
        <v>162319.72353749079</v>
      </c>
      <c r="K66" s="44">
        <f t="shared" si="3"/>
        <v>154842.04429424892</v>
      </c>
      <c r="L66" s="44">
        <f t="shared" si="4"/>
        <v>7478</v>
      </c>
      <c r="M66" s="28"/>
      <c r="N66" s="37">
        <f t="shared" si="1"/>
        <v>162430.2237326052</v>
      </c>
      <c r="O66" s="37">
        <f t="shared" si="2"/>
        <v>162430.2237326052</v>
      </c>
      <c r="P66" s="37">
        <f t="shared" si="5"/>
        <v>155585.32751225383</v>
      </c>
      <c r="Q66" s="44">
        <f t="shared" si="6"/>
        <v>6845</v>
      </c>
      <c r="R66" s="42">
        <v>0</v>
      </c>
    </row>
    <row r="67" spans="2:18" s="1" customFormat="1" ht="13.5" customHeight="1">
      <c r="B67" s="87">
        <v>63</v>
      </c>
      <c r="C67" s="21" t="s">
        <v>26</v>
      </c>
      <c r="D67" s="154">
        <v>149310.81544478808</v>
      </c>
      <c r="E67" s="154">
        <v>161263.88010391031</v>
      </c>
      <c r="F67" s="27"/>
      <c r="G67" s="28"/>
      <c r="H67" s="87">
        <v>63</v>
      </c>
      <c r="I67" s="21" t="s">
        <v>26</v>
      </c>
      <c r="J67" s="44">
        <f t="shared" si="7"/>
        <v>161263.88010391031</v>
      </c>
      <c r="K67" s="44">
        <f t="shared" si="3"/>
        <v>154276.43537594462</v>
      </c>
      <c r="L67" s="44">
        <f t="shared" si="4"/>
        <v>6988</v>
      </c>
      <c r="M67" s="28"/>
      <c r="N67" s="37">
        <f t="shared" si="1"/>
        <v>162430.2237326052</v>
      </c>
      <c r="O67" s="37">
        <f t="shared" si="2"/>
        <v>162430.2237326052</v>
      </c>
      <c r="P67" s="37">
        <f t="shared" si="5"/>
        <v>155585.32751225383</v>
      </c>
      <c r="Q67" s="44">
        <f t="shared" si="6"/>
        <v>6845</v>
      </c>
      <c r="R67" s="42">
        <v>0</v>
      </c>
    </row>
    <row r="68" spans="2:18" s="1" customFormat="1" ht="13.5" customHeight="1">
      <c r="B68" s="87">
        <v>64</v>
      </c>
      <c r="C68" s="21" t="s">
        <v>45</v>
      </c>
      <c r="D68" s="154">
        <v>161765.50520423337</v>
      </c>
      <c r="E68" s="154">
        <v>164985.77965263886</v>
      </c>
      <c r="F68" s="27"/>
      <c r="G68" s="28"/>
      <c r="H68" s="87">
        <v>64</v>
      </c>
      <c r="I68" s="21" t="s">
        <v>45</v>
      </c>
      <c r="J68" s="44">
        <f t="shared" si="7"/>
        <v>164985.77965263886</v>
      </c>
      <c r="K68" s="44">
        <f t="shared" si="3"/>
        <v>158528.03238397537</v>
      </c>
      <c r="L68" s="44">
        <f t="shared" si="4"/>
        <v>6458</v>
      </c>
      <c r="M68" s="28"/>
      <c r="N68" s="37">
        <f t="shared" si="1"/>
        <v>162430.2237326052</v>
      </c>
      <c r="O68" s="37">
        <f t="shared" si="2"/>
        <v>162430.2237326052</v>
      </c>
      <c r="P68" s="37">
        <f t="shared" si="5"/>
        <v>155585.32751225383</v>
      </c>
      <c r="Q68" s="44">
        <f t="shared" si="6"/>
        <v>6845</v>
      </c>
      <c r="R68" s="42">
        <v>0</v>
      </c>
    </row>
    <row r="69" spans="2:18" s="1" customFormat="1" ht="13.5" customHeight="1">
      <c r="B69" s="87">
        <v>65</v>
      </c>
      <c r="C69" s="21" t="s">
        <v>10</v>
      </c>
      <c r="D69" s="154">
        <v>144294.89262323338</v>
      </c>
      <c r="E69" s="154">
        <v>161168.88465400206</v>
      </c>
      <c r="F69" s="27"/>
      <c r="G69" s="28"/>
      <c r="H69" s="87">
        <v>65</v>
      </c>
      <c r="I69" s="21" t="s">
        <v>10</v>
      </c>
      <c r="J69" s="44">
        <f t="shared" ref="J69:J78" si="8">E69</f>
        <v>161168.88465400206</v>
      </c>
      <c r="K69" s="44">
        <f t="shared" si="3"/>
        <v>154578.17549053975</v>
      </c>
      <c r="L69" s="44">
        <f t="shared" si="4"/>
        <v>6591</v>
      </c>
      <c r="M69" s="28"/>
      <c r="N69" s="37">
        <f t="shared" ref="N69:N78" si="9">$D$79</f>
        <v>162430.2237326052</v>
      </c>
      <c r="O69" s="37">
        <f t="shared" ref="O69:O78" si="10">$E$79</f>
        <v>162430.2237326052</v>
      </c>
      <c r="P69" s="37">
        <f t="shared" si="5"/>
        <v>155585.32751225383</v>
      </c>
      <c r="Q69" s="44">
        <f t="shared" si="6"/>
        <v>6845</v>
      </c>
      <c r="R69" s="42">
        <v>0</v>
      </c>
    </row>
    <row r="70" spans="2:18" s="1" customFormat="1" ht="13.5" customHeight="1">
      <c r="B70" s="87">
        <v>66</v>
      </c>
      <c r="C70" s="21" t="s">
        <v>5</v>
      </c>
      <c r="D70" s="154">
        <v>146768.13325530846</v>
      </c>
      <c r="E70" s="154">
        <v>160327.95843277979</v>
      </c>
      <c r="F70" s="27"/>
      <c r="G70" s="28"/>
      <c r="H70" s="87">
        <v>66</v>
      </c>
      <c r="I70" s="21" t="s">
        <v>5</v>
      </c>
      <c r="J70" s="44">
        <f t="shared" si="8"/>
        <v>160327.95843277979</v>
      </c>
      <c r="K70" s="44">
        <f t="shared" ref="K70:K78" si="11">K152</f>
        <v>153014.88775468236</v>
      </c>
      <c r="L70" s="44">
        <f t="shared" ref="L70:L78" si="12">ROUND(J70,0)-ROUND(K70,0)</f>
        <v>7313</v>
      </c>
      <c r="M70" s="28"/>
      <c r="N70" s="37">
        <f t="shared" si="9"/>
        <v>162430.2237326052</v>
      </c>
      <c r="O70" s="37">
        <f t="shared" si="10"/>
        <v>162430.2237326052</v>
      </c>
      <c r="P70" s="37">
        <f t="shared" ref="P70:P78" si="13">$K$161</f>
        <v>155585.32751225383</v>
      </c>
      <c r="Q70" s="44">
        <f t="shared" ref="Q70:Q78" si="14">ROUND(O70,0)-ROUND(P70,0)</f>
        <v>6845</v>
      </c>
      <c r="R70" s="42">
        <v>0</v>
      </c>
    </row>
    <row r="71" spans="2:18" s="1" customFormat="1" ht="13.5" customHeight="1">
      <c r="B71" s="87">
        <v>67</v>
      </c>
      <c r="C71" s="21" t="s">
        <v>6</v>
      </c>
      <c r="D71" s="154">
        <v>195211.7880220646</v>
      </c>
      <c r="E71" s="154">
        <v>163736.85094641609</v>
      </c>
      <c r="F71" s="27"/>
      <c r="G71" s="28"/>
      <c r="H71" s="87">
        <v>67</v>
      </c>
      <c r="I71" s="21" t="s">
        <v>6</v>
      </c>
      <c r="J71" s="44">
        <f t="shared" si="8"/>
        <v>163736.85094641609</v>
      </c>
      <c r="K71" s="44">
        <f t="shared" si="11"/>
        <v>158438.02569842301</v>
      </c>
      <c r="L71" s="44">
        <f t="shared" si="12"/>
        <v>5299</v>
      </c>
      <c r="M71" s="28"/>
      <c r="N71" s="37">
        <f t="shared" si="9"/>
        <v>162430.2237326052</v>
      </c>
      <c r="O71" s="37">
        <f t="shared" si="10"/>
        <v>162430.2237326052</v>
      </c>
      <c r="P71" s="37">
        <f t="shared" si="13"/>
        <v>155585.32751225383</v>
      </c>
      <c r="Q71" s="44">
        <f t="shared" si="14"/>
        <v>6845</v>
      </c>
      <c r="R71" s="42">
        <v>0</v>
      </c>
    </row>
    <row r="72" spans="2:18" s="1" customFormat="1" ht="13.5" customHeight="1">
      <c r="B72" s="87">
        <v>68</v>
      </c>
      <c r="C72" s="21" t="s">
        <v>46</v>
      </c>
      <c r="D72" s="154">
        <v>169466.17110498928</v>
      </c>
      <c r="E72" s="154">
        <v>163918.70949344782</v>
      </c>
      <c r="F72" s="27"/>
      <c r="G72" s="28"/>
      <c r="H72" s="87">
        <v>68</v>
      </c>
      <c r="I72" s="21" t="s">
        <v>46</v>
      </c>
      <c r="J72" s="44">
        <f t="shared" si="8"/>
        <v>163918.70949344782</v>
      </c>
      <c r="K72" s="44">
        <f t="shared" si="11"/>
        <v>158456.77211369717</v>
      </c>
      <c r="L72" s="44">
        <f t="shared" si="12"/>
        <v>5462</v>
      </c>
      <c r="M72" s="28"/>
      <c r="N72" s="37">
        <f t="shared" si="9"/>
        <v>162430.2237326052</v>
      </c>
      <c r="O72" s="37">
        <f t="shared" si="10"/>
        <v>162430.2237326052</v>
      </c>
      <c r="P72" s="37">
        <f t="shared" si="13"/>
        <v>155585.32751225383</v>
      </c>
      <c r="Q72" s="44">
        <f t="shared" si="14"/>
        <v>6845</v>
      </c>
      <c r="R72" s="42">
        <v>0</v>
      </c>
    </row>
    <row r="73" spans="2:18" s="1" customFormat="1" ht="13.5" customHeight="1">
      <c r="B73" s="87">
        <v>69</v>
      </c>
      <c r="C73" s="21" t="s">
        <v>47</v>
      </c>
      <c r="D73" s="154">
        <v>148256.29680144839</v>
      </c>
      <c r="E73" s="154">
        <v>161473.8230609982</v>
      </c>
      <c r="F73" s="27"/>
      <c r="G73" s="28"/>
      <c r="H73" s="87">
        <v>69</v>
      </c>
      <c r="I73" s="21" t="s">
        <v>47</v>
      </c>
      <c r="J73" s="44">
        <f t="shared" si="8"/>
        <v>161473.8230609982</v>
      </c>
      <c r="K73" s="44">
        <f t="shared" si="11"/>
        <v>154891.98135099362</v>
      </c>
      <c r="L73" s="44">
        <f t="shared" si="12"/>
        <v>6582</v>
      </c>
      <c r="M73" s="28"/>
      <c r="N73" s="37">
        <f t="shared" si="9"/>
        <v>162430.2237326052</v>
      </c>
      <c r="O73" s="37">
        <f t="shared" si="10"/>
        <v>162430.2237326052</v>
      </c>
      <c r="P73" s="37">
        <f t="shared" si="13"/>
        <v>155585.32751225383</v>
      </c>
      <c r="Q73" s="44">
        <f t="shared" si="14"/>
        <v>6845</v>
      </c>
      <c r="R73" s="42">
        <v>0</v>
      </c>
    </row>
    <row r="74" spans="2:18" s="1" customFormat="1" ht="13.5" customHeight="1">
      <c r="B74" s="87">
        <v>70</v>
      </c>
      <c r="C74" s="21" t="s">
        <v>48</v>
      </c>
      <c r="D74" s="154">
        <v>140942.74498141263</v>
      </c>
      <c r="E74" s="154">
        <v>163232.91415532416</v>
      </c>
      <c r="F74" s="27"/>
      <c r="G74" s="28"/>
      <c r="H74" s="87">
        <v>70</v>
      </c>
      <c r="I74" s="21" t="s">
        <v>48</v>
      </c>
      <c r="J74" s="44">
        <f t="shared" si="8"/>
        <v>163232.91415532416</v>
      </c>
      <c r="K74" s="44">
        <f t="shared" si="11"/>
        <v>156823.68132391456</v>
      </c>
      <c r="L74" s="44">
        <f t="shared" si="12"/>
        <v>6409</v>
      </c>
      <c r="M74" s="28"/>
      <c r="N74" s="37">
        <f t="shared" si="9"/>
        <v>162430.2237326052</v>
      </c>
      <c r="O74" s="37">
        <f t="shared" si="10"/>
        <v>162430.2237326052</v>
      </c>
      <c r="P74" s="37">
        <f t="shared" si="13"/>
        <v>155585.32751225383</v>
      </c>
      <c r="Q74" s="44">
        <f t="shared" si="14"/>
        <v>6845</v>
      </c>
      <c r="R74" s="42">
        <v>0</v>
      </c>
    </row>
    <row r="75" spans="2:18" s="1" customFormat="1" ht="13.5" customHeight="1">
      <c r="B75" s="87">
        <v>71</v>
      </c>
      <c r="C75" s="21" t="s">
        <v>49</v>
      </c>
      <c r="D75" s="154">
        <v>166901.25189107412</v>
      </c>
      <c r="E75" s="154">
        <v>161861.73343250403</v>
      </c>
      <c r="F75" s="27"/>
      <c r="G75" s="28"/>
      <c r="H75" s="87">
        <v>71</v>
      </c>
      <c r="I75" s="21" t="s">
        <v>49</v>
      </c>
      <c r="J75" s="44">
        <f t="shared" si="8"/>
        <v>161861.73343250403</v>
      </c>
      <c r="K75" s="44">
        <f t="shared" si="11"/>
        <v>154708.98059319079</v>
      </c>
      <c r="L75" s="44">
        <f t="shared" si="12"/>
        <v>7153</v>
      </c>
      <c r="M75" s="28"/>
      <c r="N75" s="37">
        <f t="shared" si="9"/>
        <v>162430.2237326052</v>
      </c>
      <c r="O75" s="37">
        <f t="shared" si="10"/>
        <v>162430.2237326052</v>
      </c>
      <c r="P75" s="37">
        <f t="shared" si="13"/>
        <v>155585.32751225383</v>
      </c>
      <c r="Q75" s="44">
        <f t="shared" si="14"/>
        <v>6845</v>
      </c>
      <c r="R75" s="42">
        <v>0</v>
      </c>
    </row>
    <row r="76" spans="2:18" s="1" customFormat="1" ht="13.5" customHeight="1">
      <c r="B76" s="87">
        <v>72</v>
      </c>
      <c r="C76" s="21" t="s">
        <v>27</v>
      </c>
      <c r="D76" s="154">
        <v>128516.94177413052</v>
      </c>
      <c r="E76" s="154">
        <v>161464.31053901877</v>
      </c>
      <c r="F76" s="27"/>
      <c r="G76" s="28"/>
      <c r="H76" s="87">
        <v>72</v>
      </c>
      <c r="I76" s="21" t="s">
        <v>27</v>
      </c>
      <c r="J76" s="44">
        <f t="shared" si="8"/>
        <v>161464.31053901877</v>
      </c>
      <c r="K76" s="44">
        <f t="shared" si="11"/>
        <v>154719.62401983974</v>
      </c>
      <c r="L76" s="44">
        <f t="shared" si="12"/>
        <v>6744</v>
      </c>
      <c r="M76" s="28"/>
      <c r="N76" s="37">
        <f t="shared" si="9"/>
        <v>162430.2237326052</v>
      </c>
      <c r="O76" s="37">
        <f t="shared" si="10"/>
        <v>162430.2237326052</v>
      </c>
      <c r="P76" s="37">
        <f t="shared" si="13"/>
        <v>155585.32751225383</v>
      </c>
      <c r="Q76" s="44">
        <f t="shared" si="14"/>
        <v>6845</v>
      </c>
      <c r="R76" s="42">
        <v>0</v>
      </c>
    </row>
    <row r="77" spans="2:18" s="1" customFormat="1" ht="13.5" customHeight="1">
      <c r="B77" s="87">
        <v>73</v>
      </c>
      <c r="C77" s="21" t="s">
        <v>28</v>
      </c>
      <c r="D77" s="154">
        <v>136402.10210035005</v>
      </c>
      <c r="E77" s="154">
        <v>161886.5526482045</v>
      </c>
      <c r="F77" s="27"/>
      <c r="G77" s="28"/>
      <c r="H77" s="87">
        <v>73</v>
      </c>
      <c r="I77" s="21" t="s">
        <v>28</v>
      </c>
      <c r="J77" s="44">
        <f t="shared" si="8"/>
        <v>161886.5526482045</v>
      </c>
      <c r="K77" s="44">
        <f t="shared" si="11"/>
        <v>155135.49760965066</v>
      </c>
      <c r="L77" s="44">
        <f t="shared" si="12"/>
        <v>6752</v>
      </c>
      <c r="M77" s="28"/>
      <c r="N77" s="37">
        <f t="shared" si="9"/>
        <v>162430.2237326052</v>
      </c>
      <c r="O77" s="37">
        <f t="shared" si="10"/>
        <v>162430.2237326052</v>
      </c>
      <c r="P77" s="37">
        <f t="shared" si="13"/>
        <v>155585.32751225383</v>
      </c>
      <c r="Q77" s="44">
        <f t="shared" si="14"/>
        <v>6845</v>
      </c>
      <c r="R77" s="42">
        <v>0</v>
      </c>
    </row>
    <row r="78" spans="2:18" s="1" customFormat="1" ht="13.5" customHeight="1" thickBot="1">
      <c r="B78" s="87">
        <v>74</v>
      </c>
      <c r="C78" s="21" t="s">
        <v>29</v>
      </c>
      <c r="D78" s="154">
        <v>128874.04047322541</v>
      </c>
      <c r="E78" s="154">
        <v>160155.30298965069</v>
      </c>
      <c r="F78" s="27"/>
      <c r="G78" s="28"/>
      <c r="H78" s="87">
        <v>74</v>
      </c>
      <c r="I78" s="21" t="s">
        <v>29</v>
      </c>
      <c r="J78" s="44">
        <f t="shared" si="8"/>
        <v>160155.30298965069</v>
      </c>
      <c r="K78" s="44">
        <f t="shared" si="11"/>
        <v>152482.1976977594</v>
      </c>
      <c r="L78" s="44">
        <f t="shared" si="12"/>
        <v>7673</v>
      </c>
      <c r="M78" s="28"/>
      <c r="N78" s="37">
        <f t="shared" si="9"/>
        <v>162430.2237326052</v>
      </c>
      <c r="O78" s="37">
        <f t="shared" si="10"/>
        <v>162430.2237326052</v>
      </c>
      <c r="P78" s="37">
        <f t="shared" si="13"/>
        <v>155585.32751225383</v>
      </c>
      <c r="Q78" s="44">
        <f t="shared" si="14"/>
        <v>6845</v>
      </c>
      <c r="R78" s="42">
        <v>9999</v>
      </c>
    </row>
    <row r="79" spans="2:18" s="1" customFormat="1" ht="13.5" customHeight="1" thickTop="1">
      <c r="B79" s="212" t="s">
        <v>0</v>
      </c>
      <c r="C79" s="213"/>
      <c r="D79" s="155">
        <f>年齢階層別_生活習慣病の状況!L4</f>
        <v>162430.2237326052</v>
      </c>
      <c r="E79" s="155">
        <f>年齢階層別_生活習慣病の状況!L4</f>
        <v>162430.2237326052</v>
      </c>
      <c r="F79" s="27"/>
      <c r="G79" s="28"/>
      <c r="H79" s="2"/>
      <c r="I79" s="2"/>
      <c r="J79" s="2"/>
      <c r="K79" s="2"/>
      <c r="L79" s="28"/>
    </row>
    <row r="80" spans="2:18" ht="13.5" customHeight="1">
      <c r="B80" s="18"/>
    </row>
    <row r="81" spans="2:11" ht="13.5" customHeight="1">
      <c r="B81" s="18"/>
    </row>
    <row r="84" spans="2:11">
      <c r="H84" s="1" t="s">
        <v>257</v>
      </c>
    </row>
    <row r="85" spans="2:11" ht="13.5" customHeight="1">
      <c r="H85" s="231"/>
      <c r="I85" s="232" t="s">
        <v>133</v>
      </c>
      <c r="J85" s="221" t="s">
        <v>134</v>
      </c>
      <c r="K85" s="221" t="s">
        <v>135</v>
      </c>
    </row>
    <row r="86" spans="2:11">
      <c r="H86" s="231"/>
      <c r="I86" s="203"/>
      <c r="J86" s="222"/>
      <c r="K86" s="222"/>
    </row>
    <row r="87" spans="2:11">
      <c r="H87" s="90">
        <v>1</v>
      </c>
      <c r="I87" s="20" t="s">
        <v>50</v>
      </c>
      <c r="J87" s="66">
        <v>159090.37973108256</v>
      </c>
      <c r="K87" s="66">
        <v>157202.06574651986</v>
      </c>
    </row>
    <row r="88" spans="2:11">
      <c r="H88" s="87">
        <v>2</v>
      </c>
      <c r="I88" s="20" t="s">
        <v>93</v>
      </c>
      <c r="J88" s="66">
        <v>147163.40476497935</v>
      </c>
      <c r="K88" s="66">
        <v>156449.25808177749</v>
      </c>
    </row>
    <row r="89" spans="2:11">
      <c r="H89" s="87">
        <v>3</v>
      </c>
      <c r="I89" s="20" t="s">
        <v>94</v>
      </c>
      <c r="J89" s="66">
        <v>157806.73614965566</v>
      </c>
      <c r="K89" s="66">
        <v>156819.01657696679</v>
      </c>
    </row>
    <row r="90" spans="2:11">
      <c r="H90" s="87">
        <v>4</v>
      </c>
      <c r="I90" s="20" t="s">
        <v>95</v>
      </c>
      <c r="J90" s="66">
        <v>168662.14230199851</v>
      </c>
      <c r="K90" s="66">
        <v>157622.8782144532</v>
      </c>
    </row>
    <row r="91" spans="2:11">
      <c r="H91" s="87">
        <v>5</v>
      </c>
      <c r="I91" s="20" t="s">
        <v>96</v>
      </c>
      <c r="J91" s="66">
        <v>143280.78189300411</v>
      </c>
      <c r="K91" s="66">
        <v>156580.66427018566</v>
      </c>
    </row>
    <row r="92" spans="2:11">
      <c r="H92" s="87">
        <v>6</v>
      </c>
      <c r="I92" s="20" t="s">
        <v>97</v>
      </c>
      <c r="J92" s="66">
        <v>155439.76594142889</v>
      </c>
      <c r="K92" s="66">
        <v>158006.60179502447</v>
      </c>
    </row>
    <row r="93" spans="2:11">
      <c r="H93" s="87">
        <v>7</v>
      </c>
      <c r="I93" s="20" t="s">
        <v>98</v>
      </c>
      <c r="J93" s="66">
        <v>175666.28856094714</v>
      </c>
      <c r="K93" s="66">
        <v>157914.17113715358</v>
      </c>
    </row>
    <row r="94" spans="2:11">
      <c r="H94" s="87">
        <v>8</v>
      </c>
      <c r="I94" s="20" t="s">
        <v>51</v>
      </c>
      <c r="J94" s="66">
        <v>134652.78403011689</v>
      </c>
      <c r="K94" s="66">
        <v>156815.12481489498</v>
      </c>
    </row>
    <row r="95" spans="2:11">
      <c r="H95" s="87">
        <v>9</v>
      </c>
      <c r="I95" s="20" t="s">
        <v>99</v>
      </c>
      <c r="J95" s="66">
        <v>143342.9984702463</v>
      </c>
      <c r="K95" s="66">
        <v>157036.7614856555</v>
      </c>
    </row>
    <row r="96" spans="2:11">
      <c r="H96" s="87">
        <v>10</v>
      </c>
      <c r="I96" s="20" t="s">
        <v>52</v>
      </c>
      <c r="J96" s="66">
        <v>148156.80987871808</v>
      </c>
      <c r="K96" s="66">
        <v>156633.56224116744</v>
      </c>
    </row>
    <row r="97" spans="8:11">
      <c r="H97" s="87">
        <v>11</v>
      </c>
      <c r="I97" s="20" t="s">
        <v>53</v>
      </c>
      <c r="J97" s="66">
        <v>156286.8384333413</v>
      </c>
      <c r="K97" s="66">
        <v>157531.86215385608</v>
      </c>
    </row>
    <row r="98" spans="8:11">
      <c r="H98" s="87">
        <v>12</v>
      </c>
      <c r="I98" s="20" t="s">
        <v>100</v>
      </c>
      <c r="J98" s="66">
        <v>148080.85746222633</v>
      </c>
      <c r="K98" s="66">
        <v>157920.66322873728</v>
      </c>
    </row>
    <row r="99" spans="8:11">
      <c r="H99" s="87">
        <v>13</v>
      </c>
      <c r="I99" s="20" t="s">
        <v>101</v>
      </c>
      <c r="J99" s="66">
        <v>162072.9558723385</v>
      </c>
      <c r="K99" s="66">
        <v>158746.02375781676</v>
      </c>
    </row>
    <row r="100" spans="8:11">
      <c r="H100" s="87">
        <v>14</v>
      </c>
      <c r="I100" s="20" t="s">
        <v>102</v>
      </c>
      <c r="J100" s="66">
        <v>148159.81787689772</v>
      </c>
      <c r="K100" s="66">
        <v>157608.99937392786</v>
      </c>
    </row>
    <row r="101" spans="8:11">
      <c r="H101" s="87">
        <v>15</v>
      </c>
      <c r="I101" s="20" t="s">
        <v>103</v>
      </c>
      <c r="J101" s="66">
        <v>152469.66458956164</v>
      </c>
      <c r="K101" s="66">
        <v>157674.83779219861</v>
      </c>
    </row>
    <row r="102" spans="8:11">
      <c r="H102" s="87">
        <v>16</v>
      </c>
      <c r="I102" s="20" t="s">
        <v>54</v>
      </c>
      <c r="J102" s="66">
        <v>138548.31239768636</v>
      </c>
      <c r="K102" s="66">
        <v>157401.5663054802</v>
      </c>
    </row>
    <row r="103" spans="8:11">
      <c r="H103" s="87">
        <v>17</v>
      </c>
      <c r="I103" s="20" t="s">
        <v>104</v>
      </c>
      <c r="J103" s="66">
        <v>156620.94088176353</v>
      </c>
      <c r="K103" s="66">
        <v>157912.5510867011</v>
      </c>
    </row>
    <row r="104" spans="8:11">
      <c r="H104" s="87">
        <v>18</v>
      </c>
      <c r="I104" s="20" t="s">
        <v>55</v>
      </c>
      <c r="J104" s="66">
        <v>152992.94969177048</v>
      </c>
      <c r="K104" s="66">
        <v>157470.72927678967</v>
      </c>
    </row>
    <row r="105" spans="8:11">
      <c r="H105" s="87">
        <v>19</v>
      </c>
      <c r="I105" s="20" t="s">
        <v>105</v>
      </c>
      <c r="J105" s="66">
        <v>149243.78536706968</v>
      </c>
      <c r="K105" s="66">
        <v>159355.64750636919</v>
      </c>
    </row>
    <row r="106" spans="8:11">
      <c r="H106" s="87">
        <v>20</v>
      </c>
      <c r="I106" s="20" t="s">
        <v>106</v>
      </c>
      <c r="J106" s="66">
        <v>158087.43342098972</v>
      </c>
      <c r="K106" s="66">
        <v>156348.48397676708</v>
      </c>
    </row>
    <row r="107" spans="8:11">
      <c r="H107" s="87">
        <v>21</v>
      </c>
      <c r="I107" s="20" t="s">
        <v>107</v>
      </c>
      <c r="J107" s="66">
        <v>156505.7855178735</v>
      </c>
      <c r="K107" s="66">
        <v>158333.19905822305</v>
      </c>
    </row>
    <row r="108" spans="8:11">
      <c r="H108" s="87">
        <v>22</v>
      </c>
      <c r="I108" s="20" t="s">
        <v>56</v>
      </c>
      <c r="J108" s="66">
        <v>162204.9660713466</v>
      </c>
      <c r="K108" s="66">
        <v>156096.88594790048</v>
      </c>
    </row>
    <row r="109" spans="8:11">
      <c r="H109" s="87">
        <v>23</v>
      </c>
      <c r="I109" s="20" t="s">
        <v>108</v>
      </c>
      <c r="J109" s="66">
        <v>155382.48351615859</v>
      </c>
      <c r="K109" s="66">
        <v>158577.09395893585</v>
      </c>
    </row>
    <row r="110" spans="8:11">
      <c r="H110" s="87">
        <v>24</v>
      </c>
      <c r="I110" s="20" t="s">
        <v>109</v>
      </c>
      <c r="J110" s="66">
        <v>142227.83741258743</v>
      </c>
      <c r="K110" s="66">
        <v>157021.71654829837</v>
      </c>
    </row>
    <row r="111" spans="8:11">
      <c r="H111" s="87">
        <v>25</v>
      </c>
      <c r="I111" s="20" t="s">
        <v>110</v>
      </c>
      <c r="J111" s="66">
        <v>136917.19857757815</v>
      </c>
      <c r="K111" s="66">
        <v>155950.55995657871</v>
      </c>
    </row>
    <row r="112" spans="8:11">
      <c r="H112" s="87">
        <v>26</v>
      </c>
      <c r="I112" s="20" t="s">
        <v>30</v>
      </c>
      <c r="J112" s="66">
        <v>154254.98998699876</v>
      </c>
      <c r="K112" s="66">
        <v>156617.0870857143</v>
      </c>
    </row>
    <row r="113" spans="8:11">
      <c r="H113" s="87">
        <v>27</v>
      </c>
      <c r="I113" s="20" t="s">
        <v>31</v>
      </c>
      <c r="J113" s="66">
        <v>148788.17624258084</v>
      </c>
      <c r="K113" s="66">
        <v>157694.06759326119</v>
      </c>
    </row>
    <row r="114" spans="8:11">
      <c r="H114" s="87">
        <v>28</v>
      </c>
      <c r="I114" s="20" t="s">
        <v>32</v>
      </c>
      <c r="J114" s="66">
        <v>153459.70654036559</v>
      </c>
      <c r="K114" s="66">
        <v>156996.1565038414</v>
      </c>
    </row>
    <row r="115" spans="8:11">
      <c r="H115" s="87">
        <v>29</v>
      </c>
      <c r="I115" s="20" t="s">
        <v>33</v>
      </c>
      <c r="J115" s="66">
        <v>143505.85832657319</v>
      </c>
      <c r="K115" s="66">
        <v>157111.7431772268</v>
      </c>
    </row>
    <row r="116" spans="8:11">
      <c r="H116" s="87">
        <v>30</v>
      </c>
      <c r="I116" s="20" t="s">
        <v>34</v>
      </c>
      <c r="J116" s="66">
        <v>147577.41604639086</v>
      </c>
      <c r="K116" s="66">
        <v>156475.27679237537</v>
      </c>
    </row>
    <row r="117" spans="8:11">
      <c r="H117" s="87">
        <v>31</v>
      </c>
      <c r="I117" s="20" t="s">
        <v>35</v>
      </c>
      <c r="J117" s="66">
        <v>149545.73918002661</v>
      </c>
      <c r="K117" s="66">
        <v>156863.98262358247</v>
      </c>
    </row>
    <row r="118" spans="8:11">
      <c r="H118" s="87">
        <v>32</v>
      </c>
      <c r="I118" s="20" t="s">
        <v>36</v>
      </c>
      <c r="J118" s="66">
        <v>154051.84383145935</v>
      </c>
      <c r="K118" s="66">
        <v>157195.3237327495</v>
      </c>
    </row>
    <row r="119" spans="8:11">
      <c r="H119" s="87">
        <v>33</v>
      </c>
      <c r="I119" s="20" t="s">
        <v>37</v>
      </c>
      <c r="J119" s="66">
        <v>156999.05400397087</v>
      </c>
      <c r="K119" s="66">
        <v>154808.58461632562</v>
      </c>
    </row>
    <row r="120" spans="8:11">
      <c r="H120" s="87">
        <v>34</v>
      </c>
      <c r="I120" s="20" t="s">
        <v>38</v>
      </c>
      <c r="J120" s="66">
        <v>157983.95117512799</v>
      </c>
      <c r="K120" s="66">
        <v>157243.69756303314</v>
      </c>
    </row>
    <row r="121" spans="8:11">
      <c r="H121" s="87">
        <v>35</v>
      </c>
      <c r="I121" s="20" t="s">
        <v>1</v>
      </c>
      <c r="J121" s="66">
        <v>151327.25620544664</v>
      </c>
      <c r="K121" s="66">
        <v>154432.47146389913</v>
      </c>
    </row>
    <row r="122" spans="8:11">
      <c r="H122" s="87">
        <v>36</v>
      </c>
      <c r="I122" s="20" t="s">
        <v>2</v>
      </c>
      <c r="J122" s="66">
        <v>153840.95348080675</v>
      </c>
      <c r="K122" s="66">
        <v>155828.77868112121</v>
      </c>
    </row>
    <row r="123" spans="8:11">
      <c r="H123" s="87">
        <v>37</v>
      </c>
      <c r="I123" s="20" t="s">
        <v>3</v>
      </c>
      <c r="J123" s="66">
        <v>148471.61803662544</v>
      </c>
      <c r="K123" s="66">
        <v>154231.31717629288</v>
      </c>
    </row>
    <row r="124" spans="8:11">
      <c r="H124" s="87">
        <v>38</v>
      </c>
      <c r="I124" s="21" t="s">
        <v>39</v>
      </c>
      <c r="J124" s="66">
        <v>147234.07727690894</v>
      </c>
      <c r="K124" s="66">
        <v>155271.00369624823</v>
      </c>
    </row>
    <row r="125" spans="8:11">
      <c r="H125" s="87">
        <v>39</v>
      </c>
      <c r="I125" s="21" t="s">
        <v>7</v>
      </c>
      <c r="J125" s="66">
        <v>143791.6956672183</v>
      </c>
      <c r="K125" s="66">
        <v>154660.11534743645</v>
      </c>
    </row>
    <row r="126" spans="8:11">
      <c r="H126" s="87">
        <v>40</v>
      </c>
      <c r="I126" s="21" t="s">
        <v>40</v>
      </c>
      <c r="J126" s="66">
        <v>158701.11579754602</v>
      </c>
      <c r="K126" s="66">
        <v>158541.8550436775</v>
      </c>
    </row>
    <row r="127" spans="8:11">
      <c r="H127" s="87">
        <v>41</v>
      </c>
      <c r="I127" s="21" t="s">
        <v>11</v>
      </c>
      <c r="J127" s="66">
        <v>147755.28065446814</v>
      </c>
      <c r="K127" s="66">
        <v>155592.09495034773</v>
      </c>
    </row>
    <row r="128" spans="8:11">
      <c r="H128" s="87">
        <v>42</v>
      </c>
      <c r="I128" s="21" t="s">
        <v>12</v>
      </c>
      <c r="J128" s="66">
        <v>148651.84756788934</v>
      </c>
      <c r="K128" s="66">
        <v>154798.81520058395</v>
      </c>
    </row>
    <row r="129" spans="8:11">
      <c r="H129" s="87">
        <v>43</v>
      </c>
      <c r="I129" s="21" t="s">
        <v>8</v>
      </c>
      <c r="J129" s="66">
        <v>139543.56513829078</v>
      </c>
      <c r="K129" s="66">
        <v>155055.92430914583</v>
      </c>
    </row>
    <row r="130" spans="8:11">
      <c r="H130" s="87">
        <v>44</v>
      </c>
      <c r="I130" s="21" t="s">
        <v>18</v>
      </c>
      <c r="J130" s="66">
        <v>145339.2901206782</v>
      </c>
      <c r="K130" s="66">
        <v>154611.42677834758</v>
      </c>
    </row>
    <row r="131" spans="8:11">
      <c r="H131" s="87">
        <v>45</v>
      </c>
      <c r="I131" s="21" t="s">
        <v>41</v>
      </c>
      <c r="J131" s="66">
        <v>159663.64787782141</v>
      </c>
      <c r="K131" s="66">
        <v>159107.50372414992</v>
      </c>
    </row>
    <row r="132" spans="8:11">
      <c r="H132" s="87">
        <v>46</v>
      </c>
      <c r="I132" s="21" t="s">
        <v>21</v>
      </c>
      <c r="J132" s="66">
        <v>140093.32567375887</v>
      </c>
      <c r="K132" s="66">
        <v>156910.64666981183</v>
      </c>
    </row>
    <row r="133" spans="8:11">
      <c r="H133" s="87">
        <v>47</v>
      </c>
      <c r="I133" s="21" t="s">
        <v>13</v>
      </c>
      <c r="J133" s="66">
        <v>146748.43969423082</v>
      </c>
      <c r="K133" s="66">
        <v>154753.89265971002</v>
      </c>
    </row>
    <row r="134" spans="8:11">
      <c r="H134" s="87">
        <v>48</v>
      </c>
      <c r="I134" s="21" t="s">
        <v>22</v>
      </c>
      <c r="J134" s="66">
        <v>138238.37826256332</v>
      </c>
      <c r="K134" s="66">
        <v>154389.64863864172</v>
      </c>
    </row>
    <row r="135" spans="8:11">
      <c r="H135" s="87">
        <v>49</v>
      </c>
      <c r="I135" s="21" t="s">
        <v>23</v>
      </c>
      <c r="J135" s="66">
        <v>139463.30953628503</v>
      </c>
      <c r="K135" s="66">
        <v>154805.88382366954</v>
      </c>
    </row>
    <row r="136" spans="8:11">
      <c r="H136" s="87">
        <v>50</v>
      </c>
      <c r="I136" s="21" t="s">
        <v>14</v>
      </c>
      <c r="J136" s="66">
        <v>157712.99607711812</v>
      </c>
      <c r="K136" s="66">
        <v>155352.12950691525</v>
      </c>
    </row>
    <row r="137" spans="8:11">
      <c r="H137" s="87">
        <v>51</v>
      </c>
      <c r="I137" s="21" t="s">
        <v>42</v>
      </c>
      <c r="J137" s="66">
        <v>152832.75500786575</v>
      </c>
      <c r="K137" s="66">
        <v>155126.81492783254</v>
      </c>
    </row>
    <row r="138" spans="8:11">
      <c r="H138" s="87">
        <v>52</v>
      </c>
      <c r="I138" s="21" t="s">
        <v>4</v>
      </c>
      <c r="J138" s="66">
        <v>137490.32367318435</v>
      </c>
      <c r="K138" s="66">
        <v>153438.95151312806</v>
      </c>
    </row>
    <row r="139" spans="8:11">
      <c r="H139" s="87">
        <v>53</v>
      </c>
      <c r="I139" s="21" t="s">
        <v>19</v>
      </c>
      <c r="J139" s="66">
        <v>136419.03118649367</v>
      </c>
      <c r="K139" s="66">
        <v>155875.92730097388</v>
      </c>
    </row>
    <row r="140" spans="8:11">
      <c r="H140" s="87">
        <v>54</v>
      </c>
      <c r="I140" s="21" t="s">
        <v>24</v>
      </c>
      <c r="J140" s="66">
        <v>137026.02886471723</v>
      </c>
      <c r="K140" s="66">
        <v>155964.03242951311</v>
      </c>
    </row>
    <row r="141" spans="8:11">
      <c r="H141" s="87">
        <v>55</v>
      </c>
      <c r="I141" s="21" t="s">
        <v>15</v>
      </c>
      <c r="J141" s="66">
        <v>155470.46334470989</v>
      </c>
      <c r="K141" s="66">
        <v>156249.06703437224</v>
      </c>
    </row>
    <row r="142" spans="8:11">
      <c r="H142" s="87">
        <v>56</v>
      </c>
      <c r="I142" s="21" t="s">
        <v>9</v>
      </c>
      <c r="J142" s="66">
        <v>154215.03555086238</v>
      </c>
      <c r="K142" s="66">
        <v>154506.0857079979</v>
      </c>
    </row>
    <row r="143" spans="8:11">
      <c r="H143" s="87">
        <v>57</v>
      </c>
      <c r="I143" s="21" t="s">
        <v>43</v>
      </c>
      <c r="J143" s="66">
        <v>139000.70447731361</v>
      </c>
      <c r="K143" s="66">
        <v>156160.43390919748</v>
      </c>
    </row>
    <row r="144" spans="8:11">
      <c r="H144" s="87">
        <v>58</v>
      </c>
      <c r="I144" s="21" t="s">
        <v>25</v>
      </c>
      <c r="J144" s="66">
        <v>141358.62868587012</v>
      </c>
      <c r="K144" s="66">
        <v>155642.22008054797</v>
      </c>
    </row>
    <row r="145" spans="8:11">
      <c r="H145" s="87">
        <v>59</v>
      </c>
      <c r="I145" s="21" t="s">
        <v>20</v>
      </c>
      <c r="J145" s="66">
        <v>150109.66436242734</v>
      </c>
      <c r="K145" s="66">
        <v>154469.2701683139</v>
      </c>
    </row>
    <row r="146" spans="8:11">
      <c r="H146" s="87">
        <v>60</v>
      </c>
      <c r="I146" s="21" t="s">
        <v>44</v>
      </c>
      <c r="J146" s="66">
        <v>152593.53681667711</v>
      </c>
      <c r="K146" s="66">
        <v>155968.11157200948</v>
      </c>
    </row>
    <row r="147" spans="8:11">
      <c r="H147" s="87">
        <v>61</v>
      </c>
      <c r="I147" s="21" t="s">
        <v>16</v>
      </c>
      <c r="J147" s="66">
        <v>152880.71245646384</v>
      </c>
      <c r="K147" s="66">
        <v>153041.64101783856</v>
      </c>
    </row>
    <row r="148" spans="8:11">
      <c r="H148" s="87">
        <v>62</v>
      </c>
      <c r="I148" s="21" t="s">
        <v>17</v>
      </c>
      <c r="J148" s="66">
        <v>133634.7635013189</v>
      </c>
      <c r="K148" s="66">
        <v>154842.04429424892</v>
      </c>
    </row>
    <row r="149" spans="8:11">
      <c r="H149" s="87">
        <v>63</v>
      </c>
      <c r="I149" s="21" t="s">
        <v>26</v>
      </c>
      <c r="J149" s="66">
        <v>144751.0798558422</v>
      </c>
      <c r="K149" s="66">
        <v>154276.43537594462</v>
      </c>
    </row>
    <row r="150" spans="8:11">
      <c r="H150" s="87">
        <v>64</v>
      </c>
      <c r="I150" s="21" t="s">
        <v>45</v>
      </c>
      <c r="J150" s="66">
        <v>161376.30583941605</v>
      </c>
      <c r="K150" s="66">
        <v>158528.03238397537</v>
      </c>
    </row>
    <row r="151" spans="8:11">
      <c r="H151" s="87">
        <v>65</v>
      </c>
      <c r="I151" s="21" t="s">
        <v>10</v>
      </c>
      <c r="J151" s="66">
        <v>149578.7033405955</v>
      </c>
      <c r="K151" s="66">
        <v>154578.17549053975</v>
      </c>
    </row>
    <row r="152" spans="8:11">
      <c r="H152" s="87">
        <v>66</v>
      </c>
      <c r="I152" s="21" t="s">
        <v>5</v>
      </c>
      <c r="J152" s="66">
        <v>133603.29347442681</v>
      </c>
      <c r="K152" s="66">
        <v>153014.88775468236</v>
      </c>
    </row>
    <row r="153" spans="8:11">
      <c r="H153" s="87">
        <v>67</v>
      </c>
      <c r="I153" s="21" t="s">
        <v>6</v>
      </c>
      <c r="J153" s="66">
        <v>168745.17741273102</v>
      </c>
      <c r="K153" s="66">
        <v>158438.02569842301</v>
      </c>
    </row>
    <row r="154" spans="8:11">
      <c r="H154" s="87">
        <v>68</v>
      </c>
      <c r="I154" s="21" t="s">
        <v>46</v>
      </c>
      <c r="J154" s="66">
        <v>156706.51041009463</v>
      </c>
      <c r="K154" s="66">
        <v>158456.77211369717</v>
      </c>
    </row>
    <row r="155" spans="8:11">
      <c r="H155" s="87">
        <v>69</v>
      </c>
      <c r="I155" s="21" t="s">
        <v>47</v>
      </c>
      <c r="J155" s="66">
        <v>150812.69413265307</v>
      </c>
      <c r="K155" s="66">
        <v>154891.98135099362</v>
      </c>
    </row>
    <row r="156" spans="8:11">
      <c r="H156" s="87">
        <v>70</v>
      </c>
      <c r="I156" s="21" t="s">
        <v>48</v>
      </c>
      <c r="J156" s="66">
        <v>139629.10854503463</v>
      </c>
      <c r="K156" s="66">
        <v>156823.68132391456</v>
      </c>
    </row>
    <row r="157" spans="8:11">
      <c r="H157" s="87">
        <v>71</v>
      </c>
      <c r="I157" s="21" t="s">
        <v>49</v>
      </c>
      <c r="J157" s="66">
        <v>140532.60298661175</v>
      </c>
      <c r="K157" s="66">
        <v>154708.98059319079</v>
      </c>
    </row>
    <row r="158" spans="8:11">
      <c r="H158" s="87">
        <v>72</v>
      </c>
      <c r="I158" s="21" t="s">
        <v>27</v>
      </c>
      <c r="J158" s="66">
        <v>112773.53532498991</v>
      </c>
      <c r="K158" s="66">
        <v>154719.62401983974</v>
      </c>
    </row>
    <row r="159" spans="8:11">
      <c r="H159" s="87">
        <v>73</v>
      </c>
      <c r="I159" s="21" t="s">
        <v>28</v>
      </c>
      <c r="J159" s="66">
        <v>134294.01170468188</v>
      </c>
      <c r="K159" s="66">
        <v>155135.49760965066</v>
      </c>
    </row>
    <row r="160" spans="8:11">
      <c r="H160" s="87">
        <v>74</v>
      </c>
      <c r="I160" s="21" t="s">
        <v>29</v>
      </c>
      <c r="J160" s="44">
        <v>145160.42801556419</v>
      </c>
      <c r="K160" s="44">
        <v>152482.1976977594</v>
      </c>
    </row>
    <row r="161" spans="8:11">
      <c r="H161" s="202" t="s">
        <v>0</v>
      </c>
      <c r="I161" s="203"/>
      <c r="J161" s="73">
        <v>155585.32751225383</v>
      </c>
      <c r="K161" s="73">
        <v>155585.32751225383</v>
      </c>
    </row>
  </sheetData>
  <mergeCells count="16">
    <mergeCell ref="H85:H86"/>
    <mergeCell ref="I85:I86"/>
    <mergeCell ref="J85:J86"/>
    <mergeCell ref="K85:K86"/>
    <mergeCell ref="H161:I161"/>
    <mergeCell ref="R3:R4"/>
    <mergeCell ref="O3:Q3"/>
    <mergeCell ref="N3:N4"/>
    <mergeCell ref="B79:C79"/>
    <mergeCell ref="B3:B4"/>
    <mergeCell ref="C3:C4"/>
    <mergeCell ref="D3:D4"/>
    <mergeCell ref="E3:E4"/>
    <mergeCell ref="I3:I4"/>
    <mergeCell ref="J3:L3"/>
    <mergeCell ref="H3:H4"/>
  </mergeCells>
  <phoneticPr fontId="3"/>
  <pageMargins left="0.47244094488188981" right="0.39370078740157483" top="0.74803149606299213" bottom="0.74803149606299213" header="0.31496062992125984" footer="0.31496062992125984"/>
  <pageSetup paperSize="8" scale="69" fitToHeight="0" orientation="landscape" r:id="rId1"/>
  <headerFooter>
    <oddHeader>&amp;R&amp;"ＭＳ 明朝,標準"&amp;12生活習慣病に係る医療費等の状況</oddHeader>
  </headerFooter>
  <ignoredErrors>
    <ignoredError sqref="J5:J78" emptyCellReferenc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年齢階層別_生活習慣病の状況</vt:lpstr>
      <vt:lpstr>男女別_生活習慣病の状況</vt:lpstr>
      <vt:lpstr>要介護度別_生活習慣病の状況</vt:lpstr>
      <vt:lpstr>市区町村別_生活習慣病の状況</vt:lpstr>
      <vt:lpstr>市区町村別_生活習慣病患者割合グラフ</vt:lpstr>
      <vt:lpstr>市区町村別_生活習慣病患者割合MAP</vt:lpstr>
      <vt:lpstr>市区町村別_生活習慣病患者一人当たりグラフ</vt:lpstr>
      <vt:lpstr>市区町村別_生活習慣病患者一人当たりMAP</vt:lpstr>
      <vt:lpstr>市区町村別_年齢調整生活習慣病医療費</vt:lpstr>
      <vt:lpstr>市区町村別_年齢調整生活習慣病医療費グラフ</vt:lpstr>
      <vt:lpstr>生活習慣病疾病別の医療費</vt:lpstr>
      <vt:lpstr>市区町村別_生活習慣病疾病別の医療費</vt:lpstr>
      <vt:lpstr>市区町村別_生活習慣病疾病別の医療費グラフ①</vt:lpstr>
      <vt:lpstr>市区町村別_生活習慣病疾病別の医療費グラフ②</vt:lpstr>
      <vt:lpstr>市区町村別_年齢調整糖尿病医療費</vt:lpstr>
      <vt:lpstr>市区町村別_年齢調整糖尿病医療費グラフ</vt:lpstr>
      <vt:lpstr>市区町村別_年齢調整腎不全医療費</vt:lpstr>
      <vt:lpstr>市区町村別_年齢調整腎不全医療費グラフ</vt:lpstr>
      <vt:lpstr>市区町村別_年齢調整高血圧性疾患医療費</vt:lpstr>
      <vt:lpstr>市区町村別_年齢調整高血圧性疾患医療費グラフ</vt:lpstr>
      <vt:lpstr>市区町村別_生活習慣病の状況!Print_Area</vt:lpstr>
      <vt:lpstr>市区町村別_生活習慣病患者一人当たりMAP!Print_Area</vt:lpstr>
      <vt:lpstr>市区町村別_生活習慣病患者一人当たりグラフ!Print_Area</vt:lpstr>
      <vt:lpstr>市区町村別_生活習慣病患者割合MAP!Print_Area</vt:lpstr>
      <vt:lpstr>市区町村別_生活習慣病患者割合グラフ!Print_Area</vt:lpstr>
      <vt:lpstr>市区町村別_生活習慣病疾病別の医療費!Print_Area</vt:lpstr>
      <vt:lpstr>市区町村別_生活習慣病疾病別の医療費グラフ①!Print_Area</vt:lpstr>
      <vt:lpstr>市区町村別_生活習慣病疾病別の医療費グラフ②!Print_Area</vt:lpstr>
      <vt:lpstr>市区町村別_年齢調整高血圧性疾患医療費!Print_Area</vt:lpstr>
      <vt:lpstr>市区町村別_年齢調整高血圧性疾患医療費グラフ!Print_Area</vt:lpstr>
      <vt:lpstr>市区町村別_年齢調整腎不全医療費!Print_Area</vt:lpstr>
      <vt:lpstr>市区町村別_年齢調整腎不全医療費グラフ!Print_Area</vt:lpstr>
      <vt:lpstr>市区町村別_年齢調整生活習慣病医療費!Print_Area</vt:lpstr>
      <vt:lpstr>市区町村別_年齢調整糖尿病医療費!Print_Area</vt:lpstr>
      <vt:lpstr>市区町村別_年齢調整糖尿病医療費グラフ!Print_Area</vt:lpstr>
      <vt:lpstr>生活習慣病疾病別の医療費!Print_Area</vt:lpstr>
      <vt:lpstr>男女別_生活習慣病の状況!Print_Area</vt:lpstr>
      <vt:lpstr>年齢階層別_生活習慣病の状況!Print_Area</vt:lpstr>
      <vt:lpstr>要介護度別_生活習慣病の状況!Print_Area</vt:lpstr>
      <vt:lpstr>市区町村別_生活習慣病疾病別の医療費!Print_Titles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2024-09-17T02:38:30Z</dcterms:created>
  <dcterms:modified xsi:type="dcterms:W3CDTF">2025-11-14T07:34:24Z</dcterms:modified>
  <cp:category/>
  <cp:contentStatus/>
  <dc:language/>
  <cp:version/>
</cp:coreProperties>
</file>