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9E754F63-E808-4833-AFC3-43ED474B9D27}" xr6:coauthVersionLast="36" xr6:coauthVersionMax="36" xr10:uidLastSave="{00000000-0000-0000-0000-000000000000}"/>
  <bookViews>
    <workbookView xWindow="0" yWindow="0" windowWidth="13230" windowHeight="7680" tabRatio="690" xr2:uid="{00000000-000D-0000-FFFF-FFFF00000000}"/>
  </bookViews>
  <sheets>
    <sheet name="件数及び割合(年度別)" sheetId="60" r:id="rId1"/>
    <sheet name="件数及び割合" sheetId="18" r:id="rId2"/>
    <sheet name="年齢階層別_件数及び割合(年度別)" sheetId="64" r:id="rId3"/>
    <sheet name="年齢階層別_件数及び割合" sheetId="51" r:id="rId4"/>
    <sheet name="男女別_件数及び割合" sheetId="52" r:id="rId5"/>
    <sheet name="市区町村別_件数及び割合" sheetId="22" r:id="rId6"/>
    <sheet name="市区町村別_高額レセ医療費割合グラフ" sheetId="46" r:id="rId7"/>
    <sheet name="市区町村別_高額レセ医療費割合MAP" sheetId="65" r:id="rId8"/>
    <sheet name="年齢階層別_医療費" sheetId="19" r:id="rId9"/>
    <sheet name="男女別_医療費" sheetId="55" r:id="rId10"/>
    <sheet name="市区町村別_医療費" sheetId="1" r:id="rId11"/>
    <sheet name="年齢階層別_患者数" sheetId="20" r:id="rId12"/>
    <sheet name="男女別_患者数" sheetId="56" r:id="rId13"/>
    <sheet name="市区町村別_患者数" sheetId="25" r:id="rId14"/>
    <sheet name="年齢階層別_レセプト件数" sheetId="21" r:id="rId15"/>
    <sheet name="男女別_レセプト件数" sheetId="59" r:id="rId16"/>
    <sheet name="市区町村別_レセプト件数" sheetId="27" r:id="rId17"/>
    <sheet name="高額レセ疾病傾向(医療費順)(年度別)" sheetId="61" r:id="rId18"/>
    <sheet name="高額レセ疾病傾向(患者一人当たり医療費順)" sheetId="29" r:id="rId19"/>
    <sheet name="市区町村別_高額レセ疾病傾向(患者一人当たり医療費順)" sheetId="31" r:id="rId20"/>
    <sheet name="高額レセ疾病傾向(患者数順)(年度別)" sheetId="62" r:id="rId21"/>
    <sheet name="高額レセ疾病傾向(患者数順)" sheetId="30" r:id="rId22"/>
    <sheet name="市区町村別_高額レセ疾病傾向(患者数順)" sheetId="38" r:id="rId23"/>
    <sheet name="市区町村別_高額レセ疾病傾向(一人当たり医療費順)(市区町村)" sheetId="42" r:id="rId24"/>
    <sheet name="市区町村別_高額レセ疾病傾向(患者数順)(市区町村基準)" sheetId="43" r:id="rId25"/>
  </sheets>
  <definedNames>
    <definedName name="_xlnm._FilterDatabase" localSheetId="23" hidden="1">'市区町村別_高額レセ疾病傾向(一人当たり医療費順)(市区町村)'!$B$1:$N$385</definedName>
    <definedName name="_xlnm._FilterDatabase" localSheetId="19" hidden="1">'市区町村別_高額レセ疾病傾向(患者一人当たり医療費順)'!$A$4:$L$385</definedName>
    <definedName name="_xlnm._FilterDatabase" localSheetId="22" hidden="1">'市区町村別_高額レセ疾病傾向(患者数順)'!$I$4:$K$4</definedName>
    <definedName name="_xlnm._FilterDatabase" localSheetId="24" hidden="1">'市区町村別_高額レセ疾病傾向(患者数順)(市区町村基準)'!$I$4:$K$4</definedName>
    <definedName name="_Order1" hidden="1">255</definedName>
    <definedName name="_xlnm.Print_Area" localSheetId="1">件数及び割合!$A$1:$T$79</definedName>
    <definedName name="_xlnm.Print_Area" localSheetId="0">'件数及び割合(年度別)'!$A$1:$K$50</definedName>
    <definedName name="_xlnm.Print_Area" localSheetId="17">'高額レセ疾病傾向(医療費順)(年度別)'!$A$1:$K$35</definedName>
    <definedName name="_xlnm.Print_Area" localSheetId="18">'高額レセ疾病傾向(患者一人当たり医療費順)'!$A$1:$K$32</definedName>
    <definedName name="_xlnm.Print_Area" localSheetId="21">'高額レセ疾病傾向(患者数順)'!$A$1:$K$32</definedName>
    <definedName name="_xlnm.Print_Area" localSheetId="20">'高額レセ疾病傾向(患者数順)(年度別)'!$A$1:$K$35</definedName>
    <definedName name="_xlnm.Print_Area" localSheetId="13">市区町村別_患者数!$A$1:$AX$80</definedName>
    <definedName name="_xlnm.Print_Area" localSheetId="5">市区町村別_件数及び割合!$A$1:$J$80</definedName>
    <definedName name="_xlnm.Print_Area" localSheetId="7">市区町村別_高額レセ医療費割合MAP!$A$1:$W$122</definedName>
    <definedName name="_xlnm.Print_Area" localSheetId="6">市区町村別_高額レセ医療費割合グラフ!$A$1:$V$77</definedName>
    <definedName name="_xlnm.Print_Area" localSheetId="23">'市区町村別_高額レセ疾病傾向(一人当たり医療費順)(市区町村)'!$A$1:$M$385</definedName>
    <definedName name="_xlnm.Print_Area" localSheetId="19">'市区町村別_高額レセ疾病傾向(患者一人当たり医療費順)'!$A$1:$M$385</definedName>
    <definedName name="_xlnm.Print_Area" localSheetId="22">'市区町村別_高額レセ疾病傾向(患者数順)'!$A$1:$M$385</definedName>
    <definedName name="_xlnm.Print_Area" localSheetId="24">'市区町村別_高額レセ疾病傾向(患者数順)(市区町村基準)'!$A$1:$M$385</definedName>
    <definedName name="_xlnm.Print_Area" localSheetId="15">男女別_レセプト件数!$A$1:$F$6</definedName>
    <definedName name="_xlnm.Print_Area" localSheetId="9">男女別_医療費!$A$1:$F$6</definedName>
    <definedName name="_xlnm.Print_Area" localSheetId="12">男女別_患者数!$A$1:$H$6</definedName>
    <definedName name="_xlnm.Print_Area" localSheetId="4">男女別_件数及び割合!$A$1:$I$8</definedName>
    <definedName name="_xlnm.Print_Area" localSheetId="14">年齢階層別_レセプト件数!$A$1:$F$15</definedName>
    <definedName name="_xlnm.Print_Area" localSheetId="8">年齢階層別_医療費!$A$1:$F$15</definedName>
    <definedName name="_xlnm.Print_Area" localSheetId="11">年齢階層別_患者数!$A$1:$H$15</definedName>
    <definedName name="_xlnm.Print_Area" localSheetId="3">年齢階層別_件数及び割合!$A$1:$I$19</definedName>
    <definedName name="_xlnm.Print_Area" localSheetId="2">'年齢階層別_件数及び割合(年度別)'!$A$1:$P$50</definedName>
    <definedName name="_xlnm.Print_Titles" localSheetId="17">'高額レセ疾病傾向(医療費順)(年度別)'!$1:$4</definedName>
    <definedName name="_xlnm.Print_Titles" localSheetId="21">'高額レセ疾病傾向(患者数順)'!$1:$6</definedName>
    <definedName name="_xlnm.Print_Titles" localSheetId="20">'高額レセ疾病傾向(患者数順)(年度別)'!$1:$4</definedName>
    <definedName name="_xlnm.Print_Titles" localSheetId="13">市区町村別_患者数!$A:$C,市区町村別_患者数!$1:$5</definedName>
    <definedName name="_xlnm.Print_Titles" localSheetId="5">市区町村別_件数及び割合!$1:$5</definedName>
    <definedName name="_xlnm.Print_Titles" localSheetId="23">'市区町村別_高額レセ疾病傾向(一人当たり医療費順)(市区町村)'!$1:$4</definedName>
    <definedName name="_xlnm.Print_Titles" localSheetId="19">'市区町村別_高額レセ疾病傾向(患者一人当たり医療費順)'!$1:$4</definedName>
    <definedName name="_xlnm.Print_Titles" localSheetId="22">'市区町村別_高額レセ疾病傾向(患者数順)'!$1:$4</definedName>
    <definedName name="_xlnm.Print_Titles" localSheetId="24">'市区町村別_高額レセ疾病傾向(患者数順)(市区町村基準)'!$1:$4</definedName>
    <definedName name="その他レセプトの医療費" localSheetId="0">OFFSET('件数及び割合(年度別)'!$E$9,0,0,1,COUNTA('件数及び割合(年度別)'!$E$9:$J$9)-1)</definedName>
    <definedName name="高額レセプトの医療費" localSheetId="0">OFFSET('件数及び割合(年度別)'!$E$8,0,0,1,COUNTA('件数及び割合(年度別)'!$E$8:$J$8)-1)</definedName>
    <definedName name="総レセプト件数に占める高額レセプトの割合" localSheetId="0">OFFSET('件数及び割合(年度別)'!$E$6,0,0,1,COUNTA('件数及び割合(年度別)'!$E$6:$J$6)-1)</definedName>
    <definedName name="年度" localSheetId="0">OFFSET('件数及び割合(年度別)'!$E$3,0,0,1,COUNTA('件数及び割合(年度別)'!$E$3:$J$3)-1)</definedName>
  </definedNames>
  <calcPr calcId="191029"/>
</workbook>
</file>

<file path=xl/calcChain.xml><?xml version="1.0" encoding="utf-8"?>
<calcChain xmlns="http://schemas.openxmlformats.org/spreadsheetml/2006/main">
  <c r="J79" i="22" l="1"/>
  <c r="F79" i="22"/>
  <c r="J78" i="22"/>
  <c r="F78" i="22"/>
  <c r="J77" i="22"/>
  <c r="F77" i="22"/>
  <c r="J76" i="22"/>
  <c r="F76" i="22"/>
  <c r="J75" i="22"/>
  <c r="F75" i="22"/>
  <c r="J74" i="22"/>
  <c r="F74" i="22"/>
  <c r="J73" i="22"/>
  <c r="F73" i="22"/>
  <c r="J72" i="22"/>
  <c r="F72" i="22"/>
  <c r="J71" i="22"/>
  <c r="F71" i="22"/>
  <c r="J70" i="22"/>
  <c r="F70" i="22"/>
  <c r="J69" i="22"/>
  <c r="F69" i="22"/>
  <c r="J68" i="22"/>
  <c r="F68" i="22"/>
  <c r="J67" i="22"/>
  <c r="F67" i="22"/>
  <c r="J66" i="22"/>
  <c r="F66" i="22"/>
  <c r="J65" i="22"/>
  <c r="F65" i="22"/>
  <c r="J64" i="22"/>
  <c r="F64" i="22"/>
  <c r="J63" i="22"/>
  <c r="F63" i="22"/>
  <c r="J62" i="22"/>
  <c r="F62" i="22"/>
  <c r="J61" i="22"/>
  <c r="F61" i="22"/>
  <c r="J60" i="22"/>
  <c r="F60" i="22"/>
  <c r="J59" i="22"/>
  <c r="F59" i="22"/>
  <c r="J58" i="22"/>
  <c r="F58" i="22"/>
  <c r="J57" i="22"/>
  <c r="F57" i="22"/>
  <c r="J56" i="22"/>
  <c r="F56" i="22"/>
  <c r="J55" i="22"/>
  <c r="F55" i="22"/>
  <c r="J54" i="22"/>
  <c r="F54" i="22"/>
  <c r="J53" i="22"/>
  <c r="F53" i="22"/>
  <c r="J52" i="22"/>
  <c r="F52" i="22"/>
  <c r="J51" i="22"/>
  <c r="F51" i="22"/>
  <c r="J50" i="22"/>
  <c r="F50" i="22"/>
  <c r="J49" i="22"/>
  <c r="F49" i="22"/>
  <c r="J48" i="22"/>
  <c r="F48" i="22"/>
  <c r="J47" i="22"/>
  <c r="F47" i="22"/>
  <c r="J46" i="22"/>
  <c r="F46" i="22"/>
  <c r="J45" i="22"/>
  <c r="F45" i="22"/>
  <c r="J44" i="22"/>
  <c r="F44" i="22"/>
  <c r="J43" i="22"/>
  <c r="F43" i="22"/>
  <c r="J42" i="22"/>
  <c r="F42" i="22"/>
  <c r="J41" i="22"/>
  <c r="F41" i="22"/>
  <c r="J40" i="22"/>
  <c r="F40" i="22"/>
  <c r="J39" i="22"/>
  <c r="F39" i="22"/>
  <c r="J38" i="22"/>
  <c r="F38" i="22"/>
  <c r="J37" i="22"/>
  <c r="F37" i="22"/>
  <c r="J36" i="22"/>
  <c r="F36" i="22"/>
  <c r="J35" i="22"/>
  <c r="F35" i="22"/>
  <c r="J34" i="22"/>
  <c r="F34" i="22"/>
  <c r="J33" i="22"/>
  <c r="F33" i="22"/>
  <c r="J32" i="22"/>
  <c r="F32" i="22"/>
  <c r="H31" i="22"/>
  <c r="J31" i="22" s="1"/>
  <c r="G31" i="22"/>
  <c r="I31" i="22" s="1"/>
  <c r="E31" i="22"/>
  <c r="F31" i="22" s="1"/>
  <c r="D31" i="22"/>
  <c r="J30" i="22"/>
  <c r="F30" i="22"/>
  <c r="J29" i="22"/>
  <c r="F29" i="22"/>
  <c r="J28" i="22"/>
  <c r="F28" i="22"/>
  <c r="J27" i="22"/>
  <c r="F27" i="22"/>
  <c r="J26" i="22"/>
  <c r="F26" i="22"/>
  <c r="J25" i="22"/>
  <c r="F25" i="22"/>
  <c r="J24" i="22"/>
  <c r="F24" i="22"/>
  <c r="J23" i="22"/>
  <c r="F23" i="22"/>
  <c r="J22" i="22"/>
  <c r="F22" i="22"/>
  <c r="J21" i="22"/>
  <c r="F21" i="22"/>
  <c r="J20" i="22"/>
  <c r="F20" i="22"/>
  <c r="J19" i="22"/>
  <c r="F19" i="22"/>
  <c r="J18" i="22"/>
  <c r="F18" i="22"/>
  <c r="J17" i="22"/>
  <c r="F17" i="22"/>
  <c r="J16" i="22"/>
  <c r="F16" i="22"/>
  <c r="J15" i="22"/>
  <c r="F15" i="22"/>
  <c r="J14" i="22"/>
  <c r="F14" i="22"/>
  <c r="J13" i="22"/>
  <c r="F13" i="22"/>
  <c r="J12" i="22"/>
  <c r="F12" i="22"/>
  <c r="J11" i="22"/>
  <c r="F11" i="22"/>
  <c r="J10" i="22"/>
  <c r="F10" i="22"/>
  <c r="J9" i="22"/>
  <c r="F9" i="22"/>
  <c r="J8" i="22"/>
  <c r="F8" i="22"/>
  <c r="J7" i="22"/>
  <c r="F7" i="22"/>
  <c r="H6" i="22"/>
  <c r="J6" i="22" s="1"/>
  <c r="G6" i="22"/>
  <c r="I6" i="22" s="1"/>
  <c r="F6" i="22"/>
  <c r="E6" i="22"/>
  <c r="D6" i="22"/>
  <c r="D80" i="22"/>
  <c r="E80" i="22"/>
  <c r="F80" i="22"/>
  <c r="G80" i="22"/>
  <c r="H80" i="22"/>
  <c r="I80" i="22"/>
  <c r="J80" i="22"/>
  <c r="G38" i="64" l="1"/>
  <c r="G39" i="64"/>
  <c r="G40" i="64"/>
  <c r="G41" i="64"/>
  <c r="G42" i="64"/>
  <c r="G43" i="64"/>
  <c r="G37" i="64"/>
  <c r="F38" i="64"/>
  <c r="F39" i="64"/>
  <c r="F40" i="64"/>
  <c r="F41" i="64"/>
  <c r="F42" i="64"/>
  <c r="F43" i="64"/>
  <c r="F37" i="64"/>
  <c r="D38" i="64"/>
  <c r="D39" i="64"/>
  <c r="D40" i="64"/>
  <c r="D41" i="64"/>
  <c r="D42" i="64"/>
  <c r="D43" i="64"/>
  <c r="D37" i="64"/>
  <c r="C38" i="64"/>
  <c r="C39" i="64"/>
  <c r="C40" i="64"/>
  <c r="C41" i="64"/>
  <c r="C42" i="64"/>
  <c r="C43" i="64"/>
  <c r="C37" i="64"/>
  <c r="I9" i="60" l="1"/>
  <c r="I8" i="60"/>
  <c r="I7" i="60"/>
  <c r="I10" i="60" s="1"/>
  <c r="I5" i="60"/>
  <c r="I6" i="60" s="1"/>
  <c r="I4" i="60"/>
  <c r="X66" i="18" l="1"/>
  <c r="Z66" i="18" s="1"/>
  <c r="X65" i="18"/>
  <c r="Z65" i="18" s="1"/>
  <c r="X64" i="18"/>
  <c r="X62" i="18"/>
  <c r="X61" i="18"/>
  <c r="X60" i="18"/>
  <c r="Y61" i="18" l="1"/>
  <c r="Y62" i="18"/>
  <c r="Y60" i="18"/>
  <c r="X57" i="18"/>
  <c r="X56" i="18"/>
  <c r="Y56" i="18" s="1"/>
  <c r="X58" i="18" l="1"/>
  <c r="Y58" i="18" s="1"/>
  <c r="Y64" i="18"/>
  <c r="Y57" i="18"/>
  <c r="Y66" i="18"/>
  <c r="AA66" i="18" s="1"/>
  <c r="Y65" i="18"/>
  <c r="AA65" i="18" s="1"/>
  <c r="I43" i="64" l="1"/>
  <c r="H43" i="64"/>
  <c r="E43" i="64"/>
  <c r="I42" i="64"/>
  <c r="H42" i="64"/>
  <c r="E42" i="64"/>
  <c r="I41" i="64"/>
  <c r="H41" i="64"/>
  <c r="E41" i="64"/>
  <c r="I40" i="64"/>
  <c r="H40" i="64"/>
  <c r="E40" i="64"/>
  <c r="I39" i="64"/>
  <c r="H39" i="64"/>
  <c r="E39" i="64"/>
  <c r="I38" i="64"/>
  <c r="H38" i="64"/>
  <c r="E38" i="64"/>
  <c r="I37" i="64"/>
  <c r="H37" i="64"/>
  <c r="E37" i="64"/>
  <c r="K9" i="60" l="1"/>
  <c r="J9" i="60"/>
  <c r="K8" i="60"/>
  <c r="J8" i="60"/>
  <c r="K7" i="60"/>
  <c r="J7" i="60"/>
  <c r="K5" i="60"/>
  <c r="J5" i="60"/>
  <c r="K4" i="60"/>
  <c r="J4" i="60"/>
  <c r="J10" i="60" l="1"/>
  <c r="J6" i="60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K72" i="43"/>
  <c r="K73" i="43"/>
  <c r="K74" i="43"/>
  <c r="K75" i="43"/>
  <c r="K76" i="43"/>
  <c r="K77" i="43"/>
  <c r="K78" i="43"/>
  <c r="K79" i="43"/>
  <c r="K80" i="43"/>
  <c r="K81" i="43"/>
  <c r="K82" i="43"/>
  <c r="K83" i="43"/>
  <c r="K84" i="43"/>
  <c r="K85" i="43"/>
  <c r="K86" i="43"/>
  <c r="K87" i="43"/>
  <c r="K88" i="43"/>
  <c r="K89" i="43"/>
  <c r="K90" i="43"/>
  <c r="K91" i="43"/>
  <c r="K92" i="43"/>
  <c r="K93" i="43"/>
  <c r="K94" i="43"/>
  <c r="K95" i="43"/>
  <c r="K96" i="43"/>
  <c r="K97" i="43"/>
  <c r="K98" i="43"/>
  <c r="K99" i="43"/>
  <c r="K100" i="43"/>
  <c r="K101" i="43"/>
  <c r="K102" i="43"/>
  <c r="K103" i="43"/>
  <c r="K104" i="43"/>
  <c r="K105" i="43"/>
  <c r="K106" i="43"/>
  <c r="K107" i="43"/>
  <c r="K108" i="43"/>
  <c r="K109" i="43"/>
  <c r="K110" i="43"/>
  <c r="K111" i="43"/>
  <c r="K112" i="43"/>
  <c r="K113" i="43"/>
  <c r="K114" i="43"/>
  <c r="K115" i="43"/>
  <c r="K116" i="43"/>
  <c r="K117" i="43"/>
  <c r="K118" i="43"/>
  <c r="K119" i="43"/>
  <c r="K120" i="43"/>
  <c r="K121" i="43"/>
  <c r="K122" i="43"/>
  <c r="K123" i="43"/>
  <c r="K124" i="43"/>
  <c r="K125" i="43"/>
  <c r="K126" i="43"/>
  <c r="K127" i="43"/>
  <c r="K128" i="43"/>
  <c r="K129" i="43"/>
  <c r="C11" i="20" l="1"/>
  <c r="E3" i="30" l="1"/>
  <c r="E3" i="29"/>
  <c r="C6" i="56"/>
  <c r="AM80" i="25"/>
  <c r="AN80" i="25"/>
  <c r="AH80" i="25"/>
  <c r="AI80" i="25"/>
  <c r="AC80" i="25"/>
  <c r="AD80" i="25"/>
  <c r="X80" i="25"/>
  <c r="Y80" i="25"/>
  <c r="S80" i="25"/>
  <c r="T80" i="25"/>
  <c r="N80" i="25"/>
  <c r="O80" i="25"/>
  <c r="I80" i="25"/>
  <c r="J80" i="25"/>
  <c r="D80" i="25"/>
  <c r="Q79" i="31" l="1"/>
  <c r="D375" i="31" s="1"/>
  <c r="E379" i="38" l="1"/>
  <c r="E378" i="38"/>
  <c r="E377" i="38"/>
  <c r="E376" i="38"/>
  <c r="E375" i="38"/>
  <c r="F379" i="38"/>
  <c r="F378" i="38"/>
  <c r="F377" i="38"/>
  <c r="F376" i="38"/>
  <c r="F375" i="38"/>
  <c r="F379" i="31"/>
  <c r="F378" i="31"/>
  <c r="F377" i="31"/>
  <c r="F376" i="31"/>
  <c r="F375" i="31"/>
  <c r="F14" i="31"/>
  <c r="E14" i="31"/>
  <c r="F13" i="31"/>
  <c r="E13" i="31"/>
  <c r="F12" i="31"/>
  <c r="E12" i="31"/>
  <c r="F11" i="31"/>
  <c r="E11" i="31"/>
  <c r="F10" i="31"/>
  <c r="E10" i="31"/>
  <c r="E379" i="31"/>
  <c r="E378" i="31"/>
  <c r="E377" i="31"/>
  <c r="E376" i="31"/>
  <c r="E375" i="31"/>
  <c r="K379" i="43" l="1"/>
  <c r="E379" i="43"/>
  <c r="E378" i="43"/>
  <c r="E377" i="43"/>
  <c r="E376" i="43"/>
  <c r="E375" i="43"/>
  <c r="F379" i="43"/>
  <c r="F378" i="43"/>
  <c r="F377" i="43"/>
  <c r="F376" i="43"/>
  <c r="F375" i="43"/>
  <c r="G379" i="43"/>
  <c r="G378" i="43"/>
  <c r="G377" i="43"/>
  <c r="G376" i="43"/>
  <c r="G375" i="43"/>
  <c r="H379" i="43"/>
  <c r="H378" i="43"/>
  <c r="H377" i="43"/>
  <c r="H376" i="43"/>
  <c r="H375" i="43"/>
  <c r="I379" i="43"/>
  <c r="I378" i="43"/>
  <c r="I377" i="43"/>
  <c r="I376" i="43"/>
  <c r="I375" i="43"/>
  <c r="J379" i="43"/>
  <c r="J378" i="43"/>
  <c r="J377" i="43"/>
  <c r="J376" i="43"/>
  <c r="J375" i="43"/>
  <c r="K378" i="43"/>
  <c r="K377" i="43"/>
  <c r="K376" i="43"/>
  <c r="K375" i="43"/>
  <c r="K379" i="42"/>
  <c r="K378" i="42"/>
  <c r="K377" i="42"/>
  <c r="K376" i="42"/>
  <c r="K375" i="42"/>
  <c r="J379" i="42"/>
  <c r="J378" i="42"/>
  <c r="J377" i="42"/>
  <c r="J376" i="42"/>
  <c r="J375" i="42"/>
  <c r="I379" i="42"/>
  <c r="I378" i="42"/>
  <c r="I377" i="42"/>
  <c r="I376" i="42"/>
  <c r="I375" i="42"/>
  <c r="H379" i="42"/>
  <c r="H378" i="42"/>
  <c r="H377" i="42"/>
  <c r="H376" i="42"/>
  <c r="H375" i="42"/>
  <c r="G379" i="42"/>
  <c r="G378" i="42"/>
  <c r="G377" i="42"/>
  <c r="G376" i="42"/>
  <c r="G375" i="42"/>
  <c r="F379" i="42"/>
  <c r="F378" i="42"/>
  <c r="F377" i="42"/>
  <c r="F376" i="42"/>
  <c r="F375" i="42"/>
  <c r="E379" i="42"/>
  <c r="E378" i="42"/>
  <c r="E377" i="42"/>
  <c r="E376" i="42"/>
  <c r="E375" i="42"/>
  <c r="G379" i="38"/>
  <c r="G378" i="38"/>
  <c r="G377" i="38"/>
  <c r="G376" i="38"/>
  <c r="G375" i="38"/>
  <c r="H379" i="38"/>
  <c r="H378" i="38"/>
  <c r="H377" i="38"/>
  <c r="H376" i="38"/>
  <c r="H375" i="38"/>
  <c r="I379" i="38"/>
  <c r="I378" i="38"/>
  <c r="I377" i="38"/>
  <c r="I376" i="38"/>
  <c r="I375" i="38"/>
  <c r="K379" i="38"/>
  <c r="K378" i="38"/>
  <c r="K377" i="38"/>
  <c r="K376" i="38"/>
  <c r="K375" i="38"/>
  <c r="J379" i="38"/>
  <c r="J378" i="38"/>
  <c r="J377" i="38"/>
  <c r="J376" i="38"/>
  <c r="J375" i="38"/>
  <c r="J379" i="31"/>
  <c r="J378" i="31"/>
  <c r="J377" i="31"/>
  <c r="J376" i="31"/>
  <c r="J375" i="31"/>
  <c r="I379" i="31"/>
  <c r="I378" i="31"/>
  <c r="I377" i="31"/>
  <c r="I376" i="31"/>
  <c r="I375" i="31"/>
  <c r="H379" i="31"/>
  <c r="H378" i="31"/>
  <c r="H377" i="31"/>
  <c r="H376" i="31"/>
  <c r="H375" i="31"/>
  <c r="G379" i="31"/>
  <c r="G378" i="31"/>
  <c r="G377" i="31"/>
  <c r="G376" i="31"/>
  <c r="G375" i="31"/>
  <c r="K10" i="42" l="1"/>
  <c r="L10" i="42" s="1"/>
  <c r="K8" i="29" l="1"/>
  <c r="K7" i="29"/>
  <c r="AH80" i="27" l="1"/>
  <c r="AG80" i="27"/>
  <c r="AF80" i="27"/>
  <c r="AE80" i="27"/>
  <c r="AD80" i="27"/>
  <c r="AC80" i="27"/>
  <c r="AB80" i="27"/>
  <c r="AA80" i="27"/>
  <c r="Z80" i="27"/>
  <c r="Y80" i="27"/>
  <c r="X80" i="27"/>
  <c r="W80" i="27"/>
  <c r="V80" i="27"/>
  <c r="U80" i="27"/>
  <c r="T80" i="27"/>
  <c r="S80" i="27"/>
  <c r="R80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E6" i="59"/>
  <c r="D6" i="59"/>
  <c r="C6" i="59"/>
  <c r="AH80" i="1" l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E6" i="55"/>
  <c r="D6" i="55"/>
  <c r="C6" i="55"/>
  <c r="F13" i="51" l="1"/>
  <c r="F44" i="64" s="1"/>
  <c r="H44" i="64" s="1"/>
  <c r="C13" i="51"/>
  <c r="C44" i="64" s="1"/>
  <c r="G13" i="51"/>
  <c r="G44" i="64" s="1"/>
  <c r="D13" i="51"/>
  <c r="D44" i="64" s="1"/>
  <c r="I44" i="64" l="1"/>
  <c r="E44" i="64"/>
  <c r="H13" i="51"/>
  <c r="C8" i="52"/>
  <c r="E13" i="51"/>
  <c r="G8" i="52"/>
  <c r="D8" i="52"/>
  <c r="F8" i="52"/>
  <c r="I13" i="51"/>
  <c r="H8" i="52" l="1"/>
  <c r="E8" i="52"/>
  <c r="I8" i="52"/>
  <c r="AL79" i="25" l="1"/>
  <c r="AL78" i="25"/>
  <c r="AL77" i="25"/>
  <c r="AL76" i="25"/>
  <c r="AL75" i="25"/>
  <c r="AL74" i="25"/>
  <c r="AL73" i="25"/>
  <c r="AL72" i="25"/>
  <c r="AL71" i="25"/>
  <c r="AL70" i="25"/>
  <c r="AL69" i="25"/>
  <c r="AL68" i="25"/>
  <c r="AL67" i="25"/>
  <c r="AL66" i="25"/>
  <c r="AL65" i="25"/>
  <c r="AL64" i="25"/>
  <c r="AL63" i="25"/>
  <c r="AL62" i="25"/>
  <c r="AL61" i="25"/>
  <c r="AL60" i="25"/>
  <c r="AL59" i="25"/>
  <c r="AL58" i="25"/>
  <c r="AL57" i="25"/>
  <c r="AL56" i="25"/>
  <c r="AL55" i="25"/>
  <c r="AL54" i="25"/>
  <c r="AL53" i="25"/>
  <c r="AL52" i="25"/>
  <c r="AL51" i="25"/>
  <c r="AL50" i="25"/>
  <c r="AL49" i="25"/>
  <c r="AL48" i="25"/>
  <c r="AL47" i="25"/>
  <c r="AL46" i="25"/>
  <c r="AL45" i="25"/>
  <c r="AL44" i="25"/>
  <c r="AL43" i="25"/>
  <c r="AL42" i="25"/>
  <c r="AL41" i="25"/>
  <c r="AL40" i="25"/>
  <c r="AL39" i="25"/>
  <c r="AL38" i="25"/>
  <c r="AL37" i="25"/>
  <c r="AL36" i="25"/>
  <c r="AL35" i="25"/>
  <c r="AL34" i="25"/>
  <c r="AL33" i="25"/>
  <c r="AL32" i="25"/>
  <c r="AL31" i="25"/>
  <c r="AL30" i="25"/>
  <c r="AL29" i="25"/>
  <c r="AL28" i="25"/>
  <c r="AL27" i="25"/>
  <c r="AL26" i="25"/>
  <c r="AL25" i="25"/>
  <c r="AL24" i="25"/>
  <c r="AL23" i="25"/>
  <c r="AL22" i="25"/>
  <c r="AL21" i="25"/>
  <c r="AL20" i="25"/>
  <c r="AL19" i="25"/>
  <c r="AL18" i="25"/>
  <c r="AL17" i="25"/>
  <c r="AL16" i="25"/>
  <c r="AL15" i="25"/>
  <c r="AL14" i="25"/>
  <c r="AL13" i="25"/>
  <c r="AL12" i="25"/>
  <c r="AL11" i="25"/>
  <c r="AL10" i="25"/>
  <c r="AL9" i="25"/>
  <c r="AL8" i="25"/>
  <c r="AL7" i="25"/>
  <c r="AL6" i="25"/>
  <c r="AG79" i="25"/>
  <c r="AG78" i="25"/>
  <c r="AG77" i="25"/>
  <c r="AG76" i="25"/>
  <c r="AG75" i="25"/>
  <c r="AG74" i="25"/>
  <c r="AG73" i="25"/>
  <c r="AG72" i="25"/>
  <c r="AG71" i="25"/>
  <c r="AG70" i="25"/>
  <c r="AG69" i="25"/>
  <c r="AG68" i="25"/>
  <c r="AG67" i="25"/>
  <c r="AG66" i="25"/>
  <c r="AG65" i="25"/>
  <c r="AG64" i="25"/>
  <c r="AG63" i="25"/>
  <c r="AG62" i="25"/>
  <c r="AG61" i="25"/>
  <c r="AG60" i="25"/>
  <c r="AG59" i="25"/>
  <c r="AG58" i="25"/>
  <c r="AG57" i="25"/>
  <c r="AG56" i="25"/>
  <c r="AG55" i="25"/>
  <c r="AG54" i="25"/>
  <c r="AG53" i="25"/>
  <c r="AG52" i="25"/>
  <c r="AG51" i="25"/>
  <c r="AG50" i="25"/>
  <c r="AG49" i="25"/>
  <c r="AG48" i="25"/>
  <c r="AG47" i="25"/>
  <c r="AG46" i="25"/>
  <c r="AG45" i="25"/>
  <c r="AG44" i="25"/>
  <c r="AG43" i="25"/>
  <c r="AG42" i="25"/>
  <c r="AG41" i="25"/>
  <c r="AG40" i="25"/>
  <c r="AG39" i="25"/>
  <c r="AG38" i="25"/>
  <c r="AG37" i="25"/>
  <c r="AG36" i="25"/>
  <c r="AG35" i="25"/>
  <c r="AG34" i="25"/>
  <c r="AG33" i="25"/>
  <c r="AG32" i="25"/>
  <c r="AG31" i="25"/>
  <c r="AG30" i="25"/>
  <c r="AG29" i="25"/>
  <c r="AG28" i="25"/>
  <c r="AG27" i="25"/>
  <c r="AG26" i="25"/>
  <c r="AG25" i="25"/>
  <c r="AG24" i="25"/>
  <c r="AG23" i="25"/>
  <c r="AG22" i="25"/>
  <c r="AG21" i="25"/>
  <c r="AG20" i="25"/>
  <c r="AG19" i="25"/>
  <c r="AG18" i="25"/>
  <c r="AG17" i="25"/>
  <c r="AG16" i="25"/>
  <c r="AG15" i="25"/>
  <c r="AG14" i="25"/>
  <c r="AG13" i="25"/>
  <c r="AG12" i="25"/>
  <c r="AG11" i="25"/>
  <c r="AG10" i="25"/>
  <c r="AG9" i="25"/>
  <c r="AG8" i="25"/>
  <c r="AG7" i="25"/>
  <c r="AG6" i="25"/>
  <c r="AB79" i="25"/>
  <c r="AB78" i="25"/>
  <c r="AB77" i="25"/>
  <c r="AB76" i="25"/>
  <c r="AB75" i="25"/>
  <c r="AB74" i="25"/>
  <c r="AB73" i="25"/>
  <c r="AB72" i="25"/>
  <c r="AB71" i="25"/>
  <c r="AB70" i="25"/>
  <c r="AB69" i="25"/>
  <c r="AB68" i="25"/>
  <c r="AB67" i="25"/>
  <c r="AB66" i="25"/>
  <c r="AB65" i="25"/>
  <c r="AB64" i="25"/>
  <c r="AB63" i="25"/>
  <c r="AB62" i="25"/>
  <c r="AB61" i="25"/>
  <c r="AB60" i="25"/>
  <c r="AB59" i="25"/>
  <c r="AB58" i="25"/>
  <c r="AB57" i="25"/>
  <c r="AB56" i="25"/>
  <c r="AB55" i="25"/>
  <c r="AB54" i="25"/>
  <c r="AB53" i="25"/>
  <c r="AB52" i="25"/>
  <c r="AB51" i="25"/>
  <c r="AB50" i="25"/>
  <c r="AB49" i="25"/>
  <c r="AB48" i="25"/>
  <c r="AB47" i="25"/>
  <c r="AB46" i="25"/>
  <c r="AB45" i="25"/>
  <c r="AB44" i="25"/>
  <c r="AB43" i="25"/>
  <c r="AB42" i="25"/>
  <c r="AB41" i="25"/>
  <c r="AB40" i="25"/>
  <c r="AB39" i="25"/>
  <c r="AB38" i="25"/>
  <c r="AB37" i="25"/>
  <c r="AB36" i="25"/>
  <c r="AB35" i="25"/>
  <c r="AB34" i="25"/>
  <c r="AB33" i="25"/>
  <c r="AB32" i="25"/>
  <c r="AB31" i="25"/>
  <c r="AB30" i="25"/>
  <c r="AB29" i="25"/>
  <c r="AB28" i="25"/>
  <c r="AB27" i="25"/>
  <c r="AB26" i="25"/>
  <c r="AB25" i="25"/>
  <c r="AB24" i="25"/>
  <c r="AB23" i="25"/>
  <c r="AB22" i="25"/>
  <c r="AB21" i="25"/>
  <c r="AB20" i="25"/>
  <c r="AB19" i="25"/>
  <c r="AB18" i="25"/>
  <c r="AB17" i="25"/>
  <c r="AB16" i="25"/>
  <c r="AB15" i="25"/>
  <c r="AB14" i="25"/>
  <c r="AB13" i="25"/>
  <c r="AB12" i="25"/>
  <c r="AB11" i="25"/>
  <c r="AB10" i="25"/>
  <c r="AB9" i="25"/>
  <c r="AB8" i="25"/>
  <c r="AB7" i="25"/>
  <c r="AB6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W13" i="25"/>
  <c r="W12" i="25"/>
  <c r="W11" i="25"/>
  <c r="W10" i="25"/>
  <c r="W9" i="25"/>
  <c r="W8" i="25"/>
  <c r="W7" i="25"/>
  <c r="W6" i="25"/>
  <c r="R79" i="25"/>
  <c r="R78" i="25"/>
  <c r="R77" i="25"/>
  <c r="R76" i="25"/>
  <c r="R75" i="25"/>
  <c r="R74" i="25"/>
  <c r="R73" i="25"/>
  <c r="R72" i="25"/>
  <c r="R71" i="25"/>
  <c r="R70" i="25"/>
  <c r="R69" i="25"/>
  <c r="R68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8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M79" i="25"/>
  <c r="M78" i="25"/>
  <c r="M77" i="25"/>
  <c r="M76" i="25"/>
  <c r="M75" i="25"/>
  <c r="M74" i="25"/>
  <c r="M73" i="25"/>
  <c r="M72" i="25"/>
  <c r="M71" i="25"/>
  <c r="M70" i="25"/>
  <c r="M69" i="25"/>
  <c r="M68" i="25"/>
  <c r="M67" i="25"/>
  <c r="M66" i="25"/>
  <c r="M65" i="25"/>
  <c r="M64" i="25"/>
  <c r="M63" i="25"/>
  <c r="M62" i="25"/>
  <c r="M61" i="25"/>
  <c r="M60" i="25"/>
  <c r="M59" i="25"/>
  <c r="M58" i="25"/>
  <c r="M57" i="25"/>
  <c r="M56" i="25"/>
  <c r="M55" i="25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7" i="25"/>
  <c r="M6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I7" i="52"/>
  <c r="I6" i="52"/>
  <c r="E7" i="52"/>
  <c r="E6" i="52"/>
  <c r="I12" i="51"/>
  <c r="I11" i="51"/>
  <c r="I10" i="51"/>
  <c r="I9" i="51"/>
  <c r="I8" i="51"/>
  <c r="I7" i="51"/>
  <c r="I6" i="51"/>
  <c r="E12" i="51"/>
  <c r="E11" i="51"/>
  <c r="E10" i="51"/>
  <c r="E9" i="51"/>
  <c r="E8" i="51"/>
  <c r="E7" i="51"/>
  <c r="E6" i="51"/>
  <c r="AX80" i="25" l="1"/>
  <c r="AW80" i="25"/>
  <c r="AV80" i="25"/>
  <c r="AU80" i="25"/>
  <c r="AT80" i="25"/>
  <c r="AS80" i="25"/>
  <c r="AR80" i="25"/>
  <c r="AP80" i="25" l="1"/>
  <c r="AO80" i="25"/>
  <c r="AK80" i="25"/>
  <c r="AJ80" i="25"/>
  <c r="AF80" i="25"/>
  <c r="AE80" i="25"/>
  <c r="AA80" i="25"/>
  <c r="Z80" i="25"/>
  <c r="V80" i="25"/>
  <c r="U80" i="25"/>
  <c r="Q80" i="25"/>
  <c r="P80" i="25"/>
  <c r="L80" i="25"/>
  <c r="K80" i="25"/>
  <c r="G80" i="25"/>
  <c r="F80" i="25"/>
  <c r="E80" i="25"/>
  <c r="F6" i="56"/>
  <c r="E6" i="56"/>
  <c r="D6" i="56"/>
  <c r="K56" i="42" l="1"/>
  <c r="L56" i="42" s="1"/>
  <c r="X79" i="22" l="1"/>
  <c r="X78" i="22"/>
  <c r="X77" i="22"/>
  <c r="X76" i="22"/>
  <c r="X75" i="22"/>
  <c r="X74" i="22"/>
  <c r="X73" i="22"/>
  <c r="X72" i="22"/>
  <c r="X71" i="22"/>
  <c r="X70" i="22"/>
  <c r="X69" i="22"/>
  <c r="X68" i="22"/>
  <c r="X67" i="22"/>
  <c r="X66" i="22"/>
  <c r="X65" i="22"/>
  <c r="X64" i="22"/>
  <c r="X63" i="22"/>
  <c r="X62" i="22"/>
  <c r="X61" i="22"/>
  <c r="X60" i="22"/>
  <c r="X59" i="22"/>
  <c r="X58" i="22"/>
  <c r="X57" i="22"/>
  <c r="X56" i="22"/>
  <c r="X55" i="22"/>
  <c r="X54" i="22"/>
  <c r="X53" i="22"/>
  <c r="X52" i="22"/>
  <c r="X51" i="22"/>
  <c r="X50" i="22"/>
  <c r="X49" i="22"/>
  <c r="X48" i="22"/>
  <c r="X47" i="22"/>
  <c r="X46" i="22"/>
  <c r="X45" i="22"/>
  <c r="X44" i="22"/>
  <c r="X43" i="22"/>
  <c r="X42" i="22"/>
  <c r="X41" i="22"/>
  <c r="X40" i="22"/>
  <c r="X39" i="22"/>
  <c r="X38" i="22"/>
  <c r="X37" i="22"/>
  <c r="X36" i="22"/>
  <c r="X35" i="22"/>
  <c r="X34" i="22"/>
  <c r="X33" i="22"/>
  <c r="X32" i="22"/>
  <c r="X31" i="22"/>
  <c r="X30" i="22"/>
  <c r="X29" i="22"/>
  <c r="X28" i="22"/>
  <c r="X27" i="22"/>
  <c r="X26" i="22"/>
  <c r="X25" i="22"/>
  <c r="X24" i="22"/>
  <c r="X23" i="22"/>
  <c r="X22" i="22"/>
  <c r="X21" i="22"/>
  <c r="X20" i="22"/>
  <c r="X19" i="22"/>
  <c r="X18" i="22"/>
  <c r="X17" i="22"/>
  <c r="X16" i="22"/>
  <c r="X15" i="22"/>
  <c r="X14" i="22"/>
  <c r="X13" i="22"/>
  <c r="X12" i="22"/>
  <c r="X11" i="22"/>
  <c r="X10" i="22"/>
  <c r="X9" i="22"/>
  <c r="X8" i="22"/>
  <c r="X7" i="22"/>
  <c r="X6" i="22"/>
  <c r="K339" i="43" l="1"/>
  <c r="K338" i="43"/>
  <c r="K337" i="43"/>
  <c r="K336" i="43"/>
  <c r="K335" i="43"/>
  <c r="K350" i="43" l="1"/>
  <c r="K351" i="43"/>
  <c r="K352" i="43"/>
  <c r="K353" i="43"/>
  <c r="K354" i="43"/>
  <c r="H5" i="56" l="1"/>
  <c r="H4" i="56"/>
  <c r="G5" i="56" l="1"/>
  <c r="G4" i="56"/>
  <c r="H7" i="52" l="1"/>
  <c r="H6" i="52"/>
  <c r="H12" i="51"/>
  <c r="H11" i="51"/>
  <c r="H10" i="51"/>
  <c r="H9" i="51"/>
  <c r="H8" i="51"/>
  <c r="H7" i="51"/>
  <c r="H6" i="51"/>
  <c r="H11" i="20" l="1"/>
  <c r="H4" i="20"/>
  <c r="H10" i="20"/>
  <c r="H5" i="20"/>
  <c r="H6" i="20"/>
  <c r="H7" i="20"/>
  <c r="H8" i="20"/>
  <c r="H9" i="20"/>
  <c r="AA7" i="22"/>
  <c r="AA8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34" i="22"/>
  <c r="AA35" i="22"/>
  <c r="AA36" i="22"/>
  <c r="AA37" i="22"/>
  <c r="AA38" i="22"/>
  <c r="AA39" i="22"/>
  <c r="AA40" i="22"/>
  <c r="AA41" i="22"/>
  <c r="AA42" i="22"/>
  <c r="AA43" i="22"/>
  <c r="AA44" i="22"/>
  <c r="AA45" i="22"/>
  <c r="AA46" i="22"/>
  <c r="AA47" i="22"/>
  <c r="AA48" i="22"/>
  <c r="AA49" i="22"/>
  <c r="AA50" i="22"/>
  <c r="AA51" i="22"/>
  <c r="AA52" i="22"/>
  <c r="AA53" i="22"/>
  <c r="AA54" i="22"/>
  <c r="AA55" i="22"/>
  <c r="AA56" i="22"/>
  <c r="AA57" i="22"/>
  <c r="AA58" i="22"/>
  <c r="AA59" i="22"/>
  <c r="AA60" i="22"/>
  <c r="AA61" i="22"/>
  <c r="AA62" i="22"/>
  <c r="AA63" i="22"/>
  <c r="AA64" i="22"/>
  <c r="AA65" i="22"/>
  <c r="AA66" i="22"/>
  <c r="AA67" i="22"/>
  <c r="AA68" i="22"/>
  <c r="AA69" i="22"/>
  <c r="AA70" i="22"/>
  <c r="AA71" i="22"/>
  <c r="AA72" i="22"/>
  <c r="AA73" i="22"/>
  <c r="AA74" i="22"/>
  <c r="AA75" i="22"/>
  <c r="AA76" i="22"/>
  <c r="AA77" i="22"/>
  <c r="AA78" i="22"/>
  <c r="AA79" i="22"/>
  <c r="H6" i="56" l="1"/>
  <c r="AQ80" i="25"/>
  <c r="M80" i="25"/>
  <c r="AG80" i="25"/>
  <c r="AB80" i="25"/>
  <c r="W80" i="25"/>
  <c r="R80" i="25"/>
  <c r="H80" i="25"/>
  <c r="AL80" i="25"/>
  <c r="AA6" i="22"/>
  <c r="L379" i="31" l="1"/>
  <c r="L378" i="31"/>
  <c r="L377" i="31"/>
  <c r="L376" i="31"/>
  <c r="L375" i="31"/>
  <c r="K379" i="31"/>
  <c r="K378" i="31"/>
  <c r="K377" i="31"/>
  <c r="K376" i="31"/>
  <c r="K375" i="31"/>
  <c r="K6" i="42" l="1"/>
  <c r="K374" i="42"/>
  <c r="K373" i="42"/>
  <c r="K372" i="42"/>
  <c r="K371" i="42"/>
  <c r="K370" i="42"/>
  <c r="K369" i="42"/>
  <c r="K368" i="42"/>
  <c r="K367" i="42"/>
  <c r="K366" i="42"/>
  <c r="K365" i="42"/>
  <c r="K364" i="42"/>
  <c r="K363" i="42"/>
  <c r="K362" i="42"/>
  <c r="K361" i="42"/>
  <c r="K360" i="42"/>
  <c r="K359" i="42"/>
  <c r="K358" i="42"/>
  <c r="K357" i="42"/>
  <c r="K356" i="42"/>
  <c r="K355" i="42"/>
  <c r="K354" i="42"/>
  <c r="K353" i="42"/>
  <c r="K352" i="42"/>
  <c r="K351" i="42"/>
  <c r="K350" i="42"/>
  <c r="K349" i="42"/>
  <c r="K348" i="42"/>
  <c r="K347" i="42"/>
  <c r="K346" i="42"/>
  <c r="K345" i="42"/>
  <c r="K344" i="42"/>
  <c r="K343" i="42"/>
  <c r="K342" i="42"/>
  <c r="K341" i="42"/>
  <c r="K340" i="42"/>
  <c r="K339" i="42"/>
  <c r="K338" i="42"/>
  <c r="K337" i="42"/>
  <c r="K336" i="42"/>
  <c r="K335" i="42"/>
  <c r="K334" i="42"/>
  <c r="K333" i="42"/>
  <c r="K332" i="42"/>
  <c r="K331" i="42"/>
  <c r="K330" i="42"/>
  <c r="K329" i="42"/>
  <c r="K328" i="42"/>
  <c r="K327" i="42"/>
  <c r="K326" i="42"/>
  <c r="K325" i="42"/>
  <c r="K324" i="42"/>
  <c r="K323" i="42"/>
  <c r="K322" i="42"/>
  <c r="K321" i="42"/>
  <c r="K320" i="42"/>
  <c r="K319" i="42"/>
  <c r="K318" i="42"/>
  <c r="K317" i="42"/>
  <c r="K316" i="42"/>
  <c r="K315" i="42"/>
  <c r="K314" i="42"/>
  <c r="K313" i="42"/>
  <c r="K312" i="42"/>
  <c r="K311" i="42"/>
  <c r="K310" i="42"/>
  <c r="K309" i="42"/>
  <c r="K308" i="42"/>
  <c r="K307" i="42"/>
  <c r="K306" i="42"/>
  <c r="K305" i="42"/>
  <c r="K304" i="42"/>
  <c r="K303" i="42"/>
  <c r="K302" i="42"/>
  <c r="K301" i="42"/>
  <c r="K300" i="42"/>
  <c r="K299" i="42"/>
  <c r="K298" i="42"/>
  <c r="K297" i="42"/>
  <c r="K296" i="42"/>
  <c r="K295" i="42"/>
  <c r="K294" i="42"/>
  <c r="K293" i="42"/>
  <c r="K292" i="42"/>
  <c r="K291" i="42"/>
  <c r="K290" i="42"/>
  <c r="K289" i="42"/>
  <c r="K288" i="42"/>
  <c r="K287" i="42"/>
  <c r="K286" i="42"/>
  <c r="K285" i="42"/>
  <c r="K284" i="42"/>
  <c r="K283" i="42"/>
  <c r="K282" i="42"/>
  <c r="K281" i="42"/>
  <c r="K280" i="42"/>
  <c r="K279" i="42"/>
  <c r="K278" i="42"/>
  <c r="K277" i="42"/>
  <c r="K276" i="42"/>
  <c r="K275" i="42"/>
  <c r="K274" i="42"/>
  <c r="K273" i="42"/>
  <c r="K272" i="42"/>
  <c r="K271" i="42"/>
  <c r="K270" i="42"/>
  <c r="K269" i="42"/>
  <c r="K268" i="42"/>
  <c r="K267" i="42"/>
  <c r="K266" i="42"/>
  <c r="K265" i="42"/>
  <c r="K264" i="42"/>
  <c r="K263" i="42"/>
  <c r="K262" i="42"/>
  <c r="K261" i="42"/>
  <c r="K260" i="42"/>
  <c r="K259" i="42"/>
  <c r="K258" i="42"/>
  <c r="K257" i="42"/>
  <c r="K256" i="42"/>
  <c r="K255" i="42"/>
  <c r="K254" i="42"/>
  <c r="K253" i="42"/>
  <c r="K252" i="42"/>
  <c r="K251" i="42"/>
  <c r="K250" i="42"/>
  <c r="K249" i="42"/>
  <c r="K248" i="42"/>
  <c r="K247" i="42"/>
  <c r="K246" i="42"/>
  <c r="K245" i="42"/>
  <c r="K244" i="42"/>
  <c r="K243" i="42"/>
  <c r="K242" i="42"/>
  <c r="K241" i="42"/>
  <c r="K240" i="42"/>
  <c r="K239" i="42"/>
  <c r="K238" i="42"/>
  <c r="K237" i="42"/>
  <c r="K236" i="42"/>
  <c r="K235" i="42"/>
  <c r="K234" i="42"/>
  <c r="K233" i="42"/>
  <c r="K232" i="42"/>
  <c r="K231" i="42"/>
  <c r="K230" i="42"/>
  <c r="K229" i="42"/>
  <c r="K228" i="42"/>
  <c r="K227" i="42"/>
  <c r="K226" i="42"/>
  <c r="K225" i="42"/>
  <c r="K224" i="42"/>
  <c r="K223" i="42"/>
  <c r="K222" i="42"/>
  <c r="K221" i="42"/>
  <c r="K220" i="42"/>
  <c r="K219" i="42"/>
  <c r="K218" i="42"/>
  <c r="K217" i="42"/>
  <c r="K216" i="42"/>
  <c r="K215" i="42"/>
  <c r="K214" i="42"/>
  <c r="K213" i="42"/>
  <c r="K212" i="42"/>
  <c r="K211" i="42"/>
  <c r="K210" i="42"/>
  <c r="K209" i="42"/>
  <c r="K208" i="42"/>
  <c r="K207" i="42"/>
  <c r="K206" i="42"/>
  <c r="K205" i="42"/>
  <c r="K204" i="42"/>
  <c r="K203" i="42"/>
  <c r="K202" i="42"/>
  <c r="K201" i="42"/>
  <c r="K200" i="42"/>
  <c r="K199" i="42"/>
  <c r="K198" i="42"/>
  <c r="K197" i="42"/>
  <c r="K196" i="42"/>
  <c r="K195" i="42"/>
  <c r="K194" i="42"/>
  <c r="K193" i="42"/>
  <c r="K192" i="42"/>
  <c r="K191" i="42"/>
  <c r="K190" i="42"/>
  <c r="K189" i="42"/>
  <c r="K188" i="42"/>
  <c r="K187" i="42"/>
  <c r="K186" i="42"/>
  <c r="K185" i="42"/>
  <c r="K184" i="42"/>
  <c r="K183" i="42"/>
  <c r="K182" i="42"/>
  <c r="K181" i="42"/>
  <c r="K180" i="42"/>
  <c r="K179" i="42"/>
  <c r="K178" i="42"/>
  <c r="K177" i="42"/>
  <c r="K176" i="42"/>
  <c r="K175" i="42"/>
  <c r="K174" i="42"/>
  <c r="K173" i="42"/>
  <c r="K172" i="42"/>
  <c r="K171" i="42"/>
  <c r="K170" i="42"/>
  <c r="K169" i="42"/>
  <c r="K168" i="42"/>
  <c r="K167" i="42"/>
  <c r="K166" i="42"/>
  <c r="K165" i="42"/>
  <c r="K164" i="42"/>
  <c r="K163" i="42"/>
  <c r="K162" i="42"/>
  <c r="K161" i="42"/>
  <c r="K160" i="42"/>
  <c r="K159" i="42"/>
  <c r="K158" i="42"/>
  <c r="K157" i="42"/>
  <c r="K156" i="42"/>
  <c r="K155" i="42"/>
  <c r="K154" i="42"/>
  <c r="K153" i="42"/>
  <c r="K152" i="42"/>
  <c r="K151" i="42"/>
  <c r="K150" i="42"/>
  <c r="K149" i="42"/>
  <c r="K148" i="42"/>
  <c r="K147" i="42"/>
  <c r="K146" i="42"/>
  <c r="K145" i="42"/>
  <c r="K144" i="42"/>
  <c r="K143" i="42"/>
  <c r="K142" i="42"/>
  <c r="K141" i="42"/>
  <c r="K140" i="42"/>
  <c r="K139" i="42"/>
  <c r="K138" i="42"/>
  <c r="K137" i="42"/>
  <c r="K136" i="42"/>
  <c r="K135" i="42"/>
  <c r="K134" i="42"/>
  <c r="K133" i="42"/>
  <c r="K132" i="42"/>
  <c r="K131" i="42"/>
  <c r="K130" i="42"/>
  <c r="K129" i="42"/>
  <c r="K128" i="42"/>
  <c r="K127" i="42"/>
  <c r="K126" i="42"/>
  <c r="K125" i="42"/>
  <c r="K124" i="42"/>
  <c r="K123" i="42"/>
  <c r="K122" i="42"/>
  <c r="K121" i="42"/>
  <c r="K120" i="42"/>
  <c r="K119" i="42"/>
  <c r="K118" i="42"/>
  <c r="K117" i="42"/>
  <c r="K116" i="42"/>
  <c r="K115" i="42"/>
  <c r="K114" i="42"/>
  <c r="K113" i="42"/>
  <c r="K112" i="42"/>
  <c r="K111" i="42"/>
  <c r="K110" i="42"/>
  <c r="K109" i="42"/>
  <c r="K108" i="42"/>
  <c r="K107" i="42"/>
  <c r="K106" i="42"/>
  <c r="K105" i="42"/>
  <c r="K104" i="42"/>
  <c r="K103" i="42"/>
  <c r="K102" i="42"/>
  <c r="K101" i="42"/>
  <c r="K100" i="42"/>
  <c r="K99" i="42"/>
  <c r="K98" i="42"/>
  <c r="K97" i="42"/>
  <c r="K96" i="42"/>
  <c r="K95" i="42"/>
  <c r="K94" i="42"/>
  <c r="K93" i="42"/>
  <c r="K92" i="42"/>
  <c r="K91" i="42"/>
  <c r="K90" i="42"/>
  <c r="K89" i="42"/>
  <c r="K88" i="42"/>
  <c r="K87" i="42"/>
  <c r="K86" i="42"/>
  <c r="K85" i="42"/>
  <c r="K84" i="42"/>
  <c r="K83" i="42"/>
  <c r="K82" i="42"/>
  <c r="K81" i="42"/>
  <c r="K80" i="42"/>
  <c r="K79" i="42"/>
  <c r="K78" i="42"/>
  <c r="K77" i="42"/>
  <c r="K76" i="42"/>
  <c r="K75" i="42"/>
  <c r="K74" i="42"/>
  <c r="K73" i="42"/>
  <c r="K72" i="42"/>
  <c r="K71" i="42"/>
  <c r="K70" i="42"/>
  <c r="K69" i="42"/>
  <c r="K68" i="42"/>
  <c r="K67" i="42"/>
  <c r="K66" i="42"/>
  <c r="K65" i="42"/>
  <c r="K64" i="42"/>
  <c r="K63" i="42"/>
  <c r="K62" i="42"/>
  <c r="K61" i="42"/>
  <c r="K60" i="42"/>
  <c r="K59" i="42"/>
  <c r="K58" i="42"/>
  <c r="K57" i="42"/>
  <c r="K55" i="42"/>
  <c r="K54" i="42"/>
  <c r="K53" i="42"/>
  <c r="K52" i="42"/>
  <c r="K51" i="42"/>
  <c r="K50" i="42"/>
  <c r="K49" i="42"/>
  <c r="K48" i="42"/>
  <c r="K47" i="42"/>
  <c r="K46" i="42"/>
  <c r="K45" i="42"/>
  <c r="K44" i="42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9" i="42"/>
  <c r="K8" i="42"/>
  <c r="K7" i="42"/>
  <c r="K5" i="42"/>
  <c r="K6" i="43"/>
  <c r="K374" i="43"/>
  <c r="K373" i="43"/>
  <c r="K372" i="43"/>
  <c r="K371" i="43"/>
  <c r="K370" i="43"/>
  <c r="K369" i="43"/>
  <c r="K368" i="43"/>
  <c r="K367" i="43"/>
  <c r="K366" i="43"/>
  <c r="K365" i="43"/>
  <c r="K364" i="43"/>
  <c r="K363" i="43"/>
  <c r="K362" i="43"/>
  <c r="K361" i="43"/>
  <c r="K360" i="43"/>
  <c r="K359" i="43"/>
  <c r="K358" i="43"/>
  <c r="K357" i="43"/>
  <c r="K356" i="43"/>
  <c r="K355" i="43"/>
  <c r="K349" i="43"/>
  <c r="K348" i="43"/>
  <c r="K347" i="43"/>
  <c r="K346" i="43"/>
  <c r="K345" i="43"/>
  <c r="K344" i="43"/>
  <c r="K343" i="43"/>
  <c r="K342" i="43"/>
  <c r="K341" i="43"/>
  <c r="K340" i="43"/>
  <c r="K334" i="43"/>
  <c r="K333" i="43"/>
  <c r="K332" i="43"/>
  <c r="K331" i="43"/>
  <c r="K330" i="43"/>
  <c r="K329" i="43"/>
  <c r="K328" i="43"/>
  <c r="K327" i="43"/>
  <c r="K326" i="43"/>
  <c r="K325" i="43"/>
  <c r="K324" i="43"/>
  <c r="K323" i="43"/>
  <c r="K322" i="43"/>
  <c r="K321" i="43"/>
  <c r="K320" i="43"/>
  <c r="K319" i="43"/>
  <c r="K318" i="43"/>
  <c r="K317" i="43"/>
  <c r="K316" i="43"/>
  <c r="K315" i="43"/>
  <c r="K314" i="43"/>
  <c r="K313" i="43"/>
  <c r="K312" i="43"/>
  <c r="K311" i="43"/>
  <c r="K310" i="43"/>
  <c r="K309" i="43"/>
  <c r="K308" i="43"/>
  <c r="K307" i="43"/>
  <c r="K306" i="43"/>
  <c r="K305" i="43"/>
  <c r="K304" i="43"/>
  <c r="K303" i="43"/>
  <c r="K302" i="43"/>
  <c r="K301" i="43"/>
  <c r="K300" i="43"/>
  <c r="K299" i="43"/>
  <c r="K298" i="43"/>
  <c r="K297" i="43"/>
  <c r="K296" i="43"/>
  <c r="K295" i="43"/>
  <c r="K294" i="43"/>
  <c r="K293" i="43"/>
  <c r="K292" i="43"/>
  <c r="K291" i="43"/>
  <c r="K290" i="43"/>
  <c r="K289" i="43"/>
  <c r="K288" i="43"/>
  <c r="K287" i="43"/>
  <c r="K286" i="43"/>
  <c r="K285" i="43"/>
  <c r="K284" i="43"/>
  <c r="K283" i="43"/>
  <c r="K282" i="43"/>
  <c r="K281" i="43"/>
  <c r="K280" i="43"/>
  <c r="K279" i="43"/>
  <c r="K278" i="43"/>
  <c r="K277" i="43"/>
  <c r="K276" i="43"/>
  <c r="K275" i="43"/>
  <c r="K274" i="43"/>
  <c r="K273" i="43"/>
  <c r="K272" i="43"/>
  <c r="K271" i="43"/>
  <c r="K270" i="43"/>
  <c r="K269" i="43"/>
  <c r="K268" i="43"/>
  <c r="K267" i="43"/>
  <c r="K266" i="43"/>
  <c r="K265" i="43"/>
  <c r="K264" i="43"/>
  <c r="K263" i="43"/>
  <c r="K262" i="43"/>
  <c r="K261" i="43"/>
  <c r="K260" i="43"/>
  <c r="K259" i="43"/>
  <c r="K258" i="43"/>
  <c r="K257" i="43"/>
  <c r="K256" i="43"/>
  <c r="K255" i="43"/>
  <c r="K254" i="43"/>
  <c r="K253" i="43"/>
  <c r="K252" i="43"/>
  <c r="K251" i="43"/>
  <c r="K250" i="43"/>
  <c r="K249" i="43"/>
  <c r="K248" i="43"/>
  <c r="K247" i="43"/>
  <c r="K246" i="43"/>
  <c r="K245" i="43"/>
  <c r="K244" i="43"/>
  <c r="K243" i="43"/>
  <c r="K242" i="43"/>
  <c r="K241" i="43"/>
  <c r="K240" i="43"/>
  <c r="K239" i="43"/>
  <c r="K238" i="43"/>
  <c r="K237" i="43"/>
  <c r="K236" i="43"/>
  <c r="K235" i="43"/>
  <c r="K234" i="43"/>
  <c r="K233" i="43"/>
  <c r="K232" i="43"/>
  <c r="K231" i="43"/>
  <c r="K230" i="43"/>
  <c r="K229" i="43"/>
  <c r="K228" i="43"/>
  <c r="K227" i="43"/>
  <c r="K226" i="43"/>
  <c r="K225" i="43"/>
  <c r="K224" i="43"/>
  <c r="K223" i="43"/>
  <c r="K222" i="43"/>
  <c r="K221" i="43"/>
  <c r="K220" i="43"/>
  <c r="K219" i="43"/>
  <c r="K218" i="43"/>
  <c r="K217" i="43"/>
  <c r="K216" i="43"/>
  <c r="K215" i="43"/>
  <c r="K214" i="43"/>
  <c r="K213" i="43"/>
  <c r="K212" i="43"/>
  <c r="K211" i="43"/>
  <c r="K210" i="43"/>
  <c r="K209" i="43"/>
  <c r="K208" i="43"/>
  <c r="K207" i="43"/>
  <c r="K206" i="43"/>
  <c r="K205" i="43"/>
  <c r="K204" i="43"/>
  <c r="K203" i="43"/>
  <c r="K202" i="43"/>
  <c r="K201" i="43"/>
  <c r="K200" i="43"/>
  <c r="K199" i="43"/>
  <c r="K198" i="43"/>
  <c r="K197" i="43"/>
  <c r="K196" i="43"/>
  <c r="K195" i="43"/>
  <c r="K194" i="43"/>
  <c r="K193" i="43"/>
  <c r="K192" i="43"/>
  <c r="K191" i="43"/>
  <c r="K190" i="43"/>
  <c r="K189" i="43"/>
  <c r="K188" i="43"/>
  <c r="K187" i="43"/>
  <c r="K186" i="43"/>
  <c r="K185" i="43"/>
  <c r="K184" i="43"/>
  <c r="K183" i="43"/>
  <c r="K182" i="43"/>
  <c r="K181" i="43"/>
  <c r="K180" i="43"/>
  <c r="K179" i="43"/>
  <c r="K178" i="43"/>
  <c r="K177" i="43"/>
  <c r="K176" i="43"/>
  <c r="K175" i="43"/>
  <c r="K174" i="43"/>
  <c r="K173" i="43"/>
  <c r="K172" i="43"/>
  <c r="K171" i="43"/>
  <c r="K170" i="43"/>
  <c r="K169" i="43"/>
  <c r="K168" i="43"/>
  <c r="K167" i="43"/>
  <c r="K166" i="43"/>
  <c r="K165" i="43"/>
  <c r="K164" i="43"/>
  <c r="K163" i="43"/>
  <c r="K162" i="43"/>
  <c r="K161" i="43"/>
  <c r="K160" i="43"/>
  <c r="K159" i="43"/>
  <c r="K158" i="43"/>
  <c r="K157" i="43"/>
  <c r="K156" i="43"/>
  <c r="K155" i="43"/>
  <c r="K154" i="43"/>
  <c r="K153" i="43"/>
  <c r="K152" i="43"/>
  <c r="K151" i="43"/>
  <c r="K150" i="43"/>
  <c r="K149" i="43"/>
  <c r="K148" i="43"/>
  <c r="K147" i="43"/>
  <c r="K146" i="43"/>
  <c r="K145" i="43"/>
  <c r="K144" i="43"/>
  <c r="K143" i="43"/>
  <c r="K142" i="43"/>
  <c r="K141" i="43"/>
  <c r="K140" i="43"/>
  <c r="K139" i="43"/>
  <c r="K138" i="43"/>
  <c r="K137" i="43"/>
  <c r="K136" i="43"/>
  <c r="K135" i="43"/>
  <c r="K134" i="43"/>
  <c r="K133" i="43"/>
  <c r="K132" i="43"/>
  <c r="K131" i="43"/>
  <c r="K130" i="43"/>
  <c r="K9" i="43"/>
  <c r="K8" i="43"/>
  <c r="K7" i="43"/>
  <c r="K5" i="43"/>
  <c r="K374" i="38" l="1"/>
  <c r="K373" i="38"/>
  <c r="K372" i="38"/>
  <c r="K371" i="38"/>
  <c r="K370" i="38"/>
  <c r="K369" i="38"/>
  <c r="K368" i="38"/>
  <c r="K367" i="38"/>
  <c r="K366" i="38"/>
  <c r="K365" i="38"/>
  <c r="K364" i="38"/>
  <c r="K363" i="38"/>
  <c r="K362" i="38"/>
  <c r="K361" i="38"/>
  <c r="K360" i="38"/>
  <c r="K359" i="38"/>
  <c r="K358" i="38"/>
  <c r="K357" i="38"/>
  <c r="K356" i="38"/>
  <c r="K355" i="38"/>
  <c r="K354" i="38"/>
  <c r="K353" i="38"/>
  <c r="K352" i="38"/>
  <c r="K351" i="38"/>
  <c r="K350" i="38"/>
  <c r="K349" i="38"/>
  <c r="K348" i="38"/>
  <c r="K347" i="38"/>
  <c r="K346" i="38"/>
  <c r="K345" i="38"/>
  <c r="K344" i="38"/>
  <c r="K343" i="38"/>
  <c r="K342" i="38"/>
  <c r="K341" i="38"/>
  <c r="K340" i="38"/>
  <c r="K339" i="38"/>
  <c r="K338" i="38"/>
  <c r="K337" i="38"/>
  <c r="K336" i="38"/>
  <c r="K335" i="38"/>
  <c r="K334" i="38"/>
  <c r="K333" i="38"/>
  <c r="K332" i="38"/>
  <c r="K331" i="38"/>
  <c r="K330" i="38"/>
  <c r="K329" i="38"/>
  <c r="K328" i="38"/>
  <c r="K327" i="38"/>
  <c r="K326" i="38"/>
  <c r="K325" i="38"/>
  <c r="K324" i="38"/>
  <c r="K323" i="38"/>
  <c r="K322" i="38"/>
  <c r="K321" i="38"/>
  <c r="K320" i="38"/>
  <c r="K319" i="38"/>
  <c r="K318" i="38"/>
  <c r="K317" i="38"/>
  <c r="K316" i="38"/>
  <c r="K315" i="38"/>
  <c r="K314" i="38"/>
  <c r="K313" i="38"/>
  <c r="K312" i="38"/>
  <c r="K311" i="38"/>
  <c r="K310" i="38"/>
  <c r="K309" i="38"/>
  <c r="K308" i="38"/>
  <c r="K307" i="38"/>
  <c r="K306" i="38"/>
  <c r="K305" i="38"/>
  <c r="K304" i="38"/>
  <c r="K303" i="38"/>
  <c r="K302" i="38"/>
  <c r="K301" i="38"/>
  <c r="K300" i="38"/>
  <c r="K299" i="38"/>
  <c r="K298" i="38"/>
  <c r="K297" i="38"/>
  <c r="K296" i="38"/>
  <c r="K295" i="38"/>
  <c r="K294" i="38"/>
  <c r="K293" i="38"/>
  <c r="K292" i="38"/>
  <c r="K291" i="38"/>
  <c r="K290" i="38"/>
  <c r="K289" i="38"/>
  <c r="K288" i="38"/>
  <c r="K287" i="38"/>
  <c r="K286" i="38"/>
  <c r="K285" i="38"/>
  <c r="K284" i="38"/>
  <c r="K283" i="38"/>
  <c r="K282" i="38"/>
  <c r="K281" i="38"/>
  <c r="K280" i="38"/>
  <c r="K279" i="38"/>
  <c r="K278" i="38"/>
  <c r="K277" i="38"/>
  <c r="K276" i="38"/>
  <c r="K275" i="38"/>
  <c r="K274" i="38"/>
  <c r="K273" i="38"/>
  <c r="K272" i="38"/>
  <c r="K271" i="38"/>
  <c r="K270" i="38"/>
  <c r="K269" i="38"/>
  <c r="K268" i="38"/>
  <c r="K267" i="38"/>
  <c r="K266" i="38"/>
  <c r="K265" i="38"/>
  <c r="K264" i="38"/>
  <c r="K263" i="38"/>
  <c r="K262" i="38"/>
  <c r="K261" i="38"/>
  <c r="K260" i="38"/>
  <c r="K259" i="38"/>
  <c r="K258" i="38"/>
  <c r="K257" i="38"/>
  <c r="K256" i="38"/>
  <c r="K255" i="38"/>
  <c r="K254" i="38"/>
  <c r="K253" i="38"/>
  <c r="K252" i="38"/>
  <c r="K251" i="38"/>
  <c r="K250" i="38"/>
  <c r="K249" i="38"/>
  <c r="K248" i="38"/>
  <c r="K247" i="38"/>
  <c r="K246" i="38"/>
  <c r="K245" i="38"/>
  <c r="K244" i="38"/>
  <c r="K243" i="38"/>
  <c r="K242" i="38"/>
  <c r="K241" i="38"/>
  <c r="K240" i="38"/>
  <c r="K239" i="38"/>
  <c r="K238" i="38"/>
  <c r="K237" i="38"/>
  <c r="K236" i="38"/>
  <c r="K235" i="38"/>
  <c r="K234" i="38"/>
  <c r="K233" i="38"/>
  <c r="K232" i="38"/>
  <c r="K231" i="38"/>
  <c r="K230" i="38"/>
  <c r="K229" i="38"/>
  <c r="K228" i="38"/>
  <c r="K227" i="38"/>
  <c r="K226" i="38"/>
  <c r="K225" i="38"/>
  <c r="K224" i="38"/>
  <c r="K223" i="38"/>
  <c r="K222" i="38"/>
  <c r="K221" i="38"/>
  <c r="K220" i="38"/>
  <c r="K219" i="38"/>
  <c r="K218" i="38"/>
  <c r="K217" i="38"/>
  <c r="K216" i="38"/>
  <c r="K215" i="38"/>
  <c r="K214" i="38"/>
  <c r="K213" i="38"/>
  <c r="K212" i="38"/>
  <c r="K211" i="38"/>
  <c r="K210" i="38"/>
  <c r="K209" i="38"/>
  <c r="K208" i="38"/>
  <c r="K207" i="38"/>
  <c r="K206" i="38"/>
  <c r="K205" i="38"/>
  <c r="K204" i="38"/>
  <c r="K203" i="38"/>
  <c r="K202" i="38"/>
  <c r="K201" i="38"/>
  <c r="K200" i="38"/>
  <c r="K199" i="38"/>
  <c r="K198" i="38"/>
  <c r="K197" i="38"/>
  <c r="K196" i="38"/>
  <c r="K195" i="38"/>
  <c r="K194" i="38"/>
  <c r="K193" i="38"/>
  <c r="K192" i="38"/>
  <c r="K191" i="38"/>
  <c r="K190" i="38"/>
  <c r="K189" i="38"/>
  <c r="K188" i="38"/>
  <c r="K187" i="38"/>
  <c r="K186" i="38"/>
  <c r="K185" i="38"/>
  <c r="K184" i="38"/>
  <c r="K183" i="38"/>
  <c r="K182" i="38"/>
  <c r="K181" i="38"/>
  <c r="K180" i="38"/>
  <c r="K179" i="38"/>
  <c r="K178" i="38"/>
  <c r="K177" i="38"/>
  <c r="K176" i="38"/>
  <c r="K175" i="38"/>
  <c r="K174" i="38"/>
  <c r="K173" i="38"/>
  <c r="K172" i="38"/>
  <c r="K171" i="38"/>
  <c r="K170" i="38"/>
  <c r="K169" i="38"/>
  <c r="K168" i="38"/>
  <c r="K167" i="38"/>
  <c r="K166" i="38"/>
  <c r="K165" i="38"/>
  <c r="K164" i="38"/>
  <c r="K163" i="38"/>
  <c r="K162" i="38"/>
  <c r="K161" i="38"/>
  <c r="K160" i="38"/>
  <c r="K159" i="38"/>
  <c r="K158" i="38"/>
  <c r="K157" i="38"/>
  <c r="K156" i="38"/>
  <c r="K155" i="38"/>
  <c r="K154" i="38"/>
  <c r="K153" i="38"/>
  <c r="K152" i="38"/>
  <c r="K151" i="38"/>
  <c r="K150" i="38"/>
  <c r="K149" i="38"/>
  <c r="K148" i="38"/>
  <c r="K147" i="38"/>
  <c r="K146" i="38"/>
  <c r="K145" i="38"/>
  <c r="K144" i="38"/>
  <c r="K143" i="38"/>
  <c r="K142" i="38"/>
  <c r="K141" i="38"/>
  <c r="K140" i="38"/>
  <c r="K139" i="38"/>
  <c r="K138" i="38"/>
  <c r="K137" i="38"/>
  <c r="K136" i="38"/>
  <c r="K135" i="38"/>
  <c r="K134" i="38"/>
  <c r="K133" i="38"/>
  <c r="K132" i="38"/>
  <c r="K131" i="38"/>
  <c r="K130" i="38"/>
  <c r="K129" i="38"/>
  <c r="K128" i="38"/>
  <c r="K127" i="38"/>
  <c r="K126" i="38"/>
  <c r="K125" i="38"/>
  <c r="K124" i="38"/>
  <c r="K123" i="38"/>
  <c r="K122" i="38"/>
  <c r="K121" i="38"/>
  <c r="K120" i="38"/>
  <c r="K119" i="38"/>
  <c r="K118" i="38"/>
  <c r="K117" i="38"/>
  <c r="K116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3" i="38"/>
  <c r="K62" i="38"/>
  <c r="K61" i="38"/>
  <c r="K60" i="38"/>
  <c r="K59" i="38"/>
  <c r="K58" i="38"/>
  <c r="K57" i="38"/>
  <c r="K56" i="38"/>
  <c r="K55" i="38"/>
  <c r="K54" i="38"/>
  <c r="K53" i="38"/>
  <c r="K52" i="38"/>
  <c r="K51" i="38"/>
  <c r="K50" i="38"/>
  <c r="K49" i="38"/>
  <c r="K48" i="38"/>
  <c r="K47" i="38"/>
  <c r="K46" i="38"/>
  <c r="K45" i="38"/>
  <c r="K44" i="38"/>
  <c r="K43" i="38"/>
  <c r="K42" i="38"/>
  <c r="K41" i="38"/>
  <c r="K40" i="38"/>
  <c r="K39" i="38"/>
  <c r="K38" i="38"/>
  <c r="K37" i="38"/>
  <c r="K36" i="38"/>
  <c r="K35" i="38"/>
  <c r="K34" i="38"/>
  <c r="K33" i="38"/>
  <c r="K32" i="38"/>
  <c r="K31" i="38"/>
  <c r="K30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K8" i="38"/>
  <c r="K7" i="38"/>
  <c r="K6" i="38"/>
  <c r="K5" i="38"/>
  <c r="K374" i="31"/>
  <c r="K373" i="31"/>
  <c r="K372" i="31"/>
  <c r="K371" i="31"/>
  <c r="K370" i="31"/>
  <c r="K369" i="31"/>
  <c r="K368" i="31"/>
  <c r="K367" i="31"/>
  <c r="K366" i="31"/>
  <c r="K365" i="31"/>
  <c r="K364" i="31"/>
  <c r="K363" i="31"/>
  <c r="K362" i="31"/>
  <c r="K361" i="31"/>
  <c r="K360" i="31"/>
  <c r="K359" i="31"/>
  <c r="K358" i="31"/>
  <c r="K357" i="31"/>
  <c r="K356" i="31"/>
  <c r="K355" i="31"/>
  <c r="K354" i="31"/>
  <c r="K353" i="31"/>
  <c r="K352" i="31"/>
  <c r="K351" i="31"/>
  <c r="K350" i="31"/>
  <c r="K349" i="31"/>
  <c r="K348" i="31"/>
  <c r="K347" i="31"/>
  <c r="K346" i="31"/>
  <c r="K345" i="31"/>
  <c r="K344" i="31"/>
  <c r="K343" i="31"/>
  <c r="K342" i="31"/>
  <c r="K341" i="31"/>
  <c r="K340" i="31"/>
  <c r="K339" i="31"/>
  <c r="K338" i="31"/>
  <c r="K337" i="31"/>
  <c r="K336" i="31"/>
  <c r="K335" i="31"/>
  <c r="K334" i="31"/>
  <c r="K333" i="31"/>
  <c r="K332" i="31"/>
  <c r="K331" i="31"/>
  <c r="K330" i="31"/>
  <c r="K329" i="31"/>
  <c r="K328" i="31"/>
  <c r="K327" i="31"/>
  <c r="K326" i="31"/>
  <c r="K325" i="31"/>
  <c r="K324" i="31"/>
  <c r="K323" i="31"/>
  <c r="K322" i="31"/>
  <c r="K321" i="31"/>
  <c r="K320" i="31"/>
  <c r="K319" i="31"/>
  <c r="K318" i="31"/>
  <c r="K317" i="31"/>
  <c r="K316" i="31"/>
  <c r="K315" i="31"/>
  <c r="K314" i="31"/>
  <c r="K313" i="31"/>
  <c r="K312" i="31"/>
  <c r="K311" i="31"/>
  <c r="K310" i="31"/>
  <c r="K309" i="31"/>
  <c r="K308" i="31"/>
  <c r="K307" i="31"/>
  <c r="K306" i="31"/>
  <c r="K305" i="31"/>
  <c r="K304" i="31"/>
  <c r="K303" i="31"/>
  <c r="K302" i="31"/>
  <c r="K301" i="31"/>
  <c r="K300" i="31"/>
  <c r="K299" i="31"/>
  <c r="K298" i="31"/>
  <c r="K297" i="31"/>
  <c r="K296" i="31"/>
  <c r="K295" i="31"/>
  <c r="K294" i="31"/>
  <c r="K293" i="31"/>
  <c r="K292" i="31"/>
  <c r="K291" i="31"/>
  <c r="K290" i="31"/>
  <c r="K289" i="31"/>
  <c r="K288" i="31"/>
  <c r="K287" i="31"/>
  <c r="K286" i="31"/>
  <c r="K285" i="31"/>
  <c r="K284" i="31"/>
  <c r="K283" i="31"/>
  <c r="K282" i="31"/>
  <c r="K281" i="31"/>
  <c r="K280" i="31"/>
  <c r="K279" i="31"/>
  <c r="K278" i="31"/>
  <c r="K277" i="31"/>
  <c r="K276" i="31"/>
  <c r="K275" i="31"/>
  <c r="K274" i="31"/>
  <c r="K273" i="31"/>
  <c r="K272" i="31"/>
  <c r="K271" i="31"/>
  <c r="K270" i="31"/>
  <c r="K269" i="31"/>
  <c r="K268" i="31"/>
  <c r="K267" i="31"/>
  <c r="K266" i="31"/>
  <c r="K265" i="31"/>
  <c r="K264" i="31"/>
  <c r="K263" i="31"/>
  <c r="K262" i="31"/>
  <c r="K261" i="31"/>
  <c r="K260" i="31"/>
  <c r="K259" i="31"/>
  <c r="K258" i="31"/>
  <c r="K257" i="31"/>
  <c r="K256" i="31"/>
  <c r="K255" i="31"/>
  <c r="K254" i="31"/>
  <c r="K253" i="31"/>
  <c r="K252" i="31"/>
  <c r="K251" i="31"/>
  <c r="K250" i="31"/>
  <c r="K249" i="31"/>
  <c r="K248" i="31"/>
  <c r="K247" i="31"/>
  <c r="K246" i="31"/>
  <c r="K245" i="31"/>
  <c r="K244" i="31"/>
  <c r="K243" i="31"/>
  <c r="K242" i="31"/>
  <c r="K241" i="31"/>
  <c r="K240" i="31"/>
  <c r="K239" i="31"/>
  <c r="K238" i="31"/>
  <c r="K237" i="31"/>
  <c r="K236" i="31"/>
  <c r="K235" i="31"/>
  <c r="K234" i="31"/>
  <c r="K233" i="31"/>
  <c r="K232" i="31"/>
  <c r="K231" i="31"/>
  <c r="K230" i="31"/>
  <c r="K229" i="31"/>
  <c r="K228" i="31"/>
  <c r="K227" i="31"/>
  <c r="K226" i="31"/>
  <c r="K225" i="31"/>
  <c r="K224" i="31"/>
  <c r="K223" i="31"/>
  <c r="K222" i="31"/>
  <c r="K221" i="31"/>
  <c r="K220" i="31"/>
  <c r="K219" i="31"/>
  <c r="K218" i="31"/>
  <c r="K217" i="31"/>
  <c r="K216" i="31"/>
  <c r="K215" i="31"/>
  <c r="K214" i="31"/>
  <c r="K213" i="31"/>
  <c r="K212" i="31"/>
  <c r="K211" i="31"/>
  <c r="K210" i="31"/>
  <c r="K209" i="31"/>
  <c r="K208" i="31"/>
  <c r="K207" i="31"/>
  <c r="K206" i="31"/>
  <c r="K205" i="31"/>
  <c r="K204" i="31"/>
  <c r="K203" i="31"/>
  <c r="K202" i="31"/>
  <c r="K201" i="31"/>
  <c r="K200" i="31"/>
  <c r="K199" i="31"/>
  <c r="K198" i="31"/>
  <c r="K197" i="31"/>
  <c r="K196" i="31"/>
  <c r="K195" i="31"/>
  <c r="K194" i="31"/>
  <c r="K193" i="31"/>
  <c r="K192" i="31"/>
  <c r="K191" i="31"/>
  <c r="K190" i="31"/>
  <c r="K189" i="31"/>
  <c r="K188" i="31"/>
  <c r="K187" i="31"/>
  <c r="K186" i="31"/>
  <c r="K185" i="31"/>
  <c r="K184" i="31"/>
  <c r="K183" i="31"/>
  <c r="K182" i="31"/>
  <c r="K181" i="31"/>
  <c r="K180" i="31"/>
  <c r="K179" i="31"/>
  <c r="K178" i="31"/>
  <c r="K177" i="31"/>
  <c r="K176" i="31"/>
  <c r="K175" i="31"/>
  <c r="K174" i="31"/>
  <c r="K173" i="31"/>
  <c r="K172" i="31"/>
  <c r="K171" i="31"/>
  <c r="K170" i="31"/>
  <c r="K169" i="31"/>
  <c r="K168" i="31"/>
  <c r="K167" i="31"/>
  <c r="K166" i="31"/>
  <c r="K165" i="31"/>
  <c r="K164" i="31"/>
  <c r="K163" i="31"/>
  <c r="K162" i="31"/>
  <c r="K161" i="31"/>
  <c r="K160" i="31"/>
  <c r="K159" i="31"/>
  <c r="K158" i="31"/>
  <c r="K157" i="31"/>
  <c r="K156" i="31"/>
  <c r="K155" i="31"/>
  <c r="K154" i="31"/>
  <c r="K153" i="31"/>
  <c r="K152" i="31"/>
  <c r="K151" i="31"/>
  <c r="K150" i="31"/>
  <c r="K149" i="31"/>
  <c r="K148" i="31"/>
  <c r="K147" i="31"/>
  <c r="K146" i="31"/>
  <c r="K145" i="31"/>
  <c r="K144" i="31"/>
  <c r="K143" i="31"/>
  <c r="K142" i="31"/>
  <c r="K141" i="31"/>
  <c r="K140" i="31"/>
  <c r="K139" i="31"/>
  <c r="K138" i="31"/>
  <c r="K137" i="31"/>
  <c r="K136" i="31"/>
  <c r="K135" i="31"/>
  <c r="K134" i="31"/>
  <c r="K133" i="31"/>
  <c r="K132" i="31"/>
  <c r="K131" i="31"/>
  <c r="K130" i="31"/>
  <c r="K129" i="31"/>
  <c r="K128" i="31"/>
  <c r="K127" i="31"/>
  <c r="K126" i="31"/>
  <c r="K125" i="31"/>
  <c r="K124" i="31"/>
  <c r="K123" i="31"/>
  <c r="K122" i="31"/>
  <c r="K121" i="31"/>
  <c r="K120" i="31"/>
  <c r="K119" i="31"/>
  <c r="K118" i="31"/>
  <c r="K117" i="31"/>
  <c r="K116" i="31"/>
  <c r="K115" i="31"/>
  <c r="K114" i="31"/>
  <c r="K113" i="31"/>
  <c r="K112" i="31"/>
  <c r="K111" i="31"/>
  <c r="K110" i="31"/>
  <c r="K109" i="31"/>
  <c r="K108" i="31"/>
  <c r="K107" i="31"/>
  <c r="K106" i="31"/>
  <c r="K105" i="31"/>
  <c r="K104" i="31"/>
  <c r="K103" i="31"/>
  <c r="K102" i="31"/>
  <c r="K101" i="31"/>
  <c r="K100" i="31"/>
  <c r="K99" i="31"/>
  <c r="K98" i="31"/>
  <c r="K97" i="31"/>
  <c r="K96" i="31"/>
  <c r="K95" i="31"/>
  <c r="K94" i="31"/>
  <c r="K93" i="31"/>
  <c r="K92" i="31"/>
  <c r="K91" i="31"/>
  <c r="K90" i="31"/>
  <c r="K89" i="31"/>
  <c r="K88" i="31"/>
  <c r="K87" i="31"/>
  <c r="K86" i="31"/>
  <c r="K85" i="31"/>
  <c r="K84" i="31"/>
  <c r="K83" i="31"/>
  <c r="K82" i="31"/>
  <c r="K81" i="31"/>
  <c r="K80" i="31"/>
  <c r="K79" i="31"/>
  <c r="K78" i="31"/>
  <c r="K77" i="31"/>
  <c r="K76" i="31"/>
  <c r="K75" i="31"/>
  <c r="K74" i="31"/>
  <c r="K73" i="31"/>
  <c r="K72" i="31"/>
  <c r="K71" i="31"/>
  <c r="K70" i="31"/>
  <c r="K69" i="31"/>
  <c r="K68" i="31"/>
  <c r="K67" i="31"/>
  <c r="K66" i="31"/>
  <c r="K65" i="31"/>
  <c r="K64" i="31"/>
  <c r="K63" i="31"/>
  <c r="K62" i="31"/>
  <c r="K61" i="31"/>
  <c r="K60" i="31"/>
  <c r="K59" i="31"/>
  <c r="K58" i="31"/>
  <c r="K57" i="31"/>
  <c r="K56" i="31"/>
  <c r="K55" i="31"/>
  <c r="K54" i="31"/>
  <c r="K53" i="31"/>
  <c r="K52" i="31"/>
  <c r="K51" i="31"/>
  <c r="K50" i="31"/>
  <c r="K49" i="31"/>
  <c r="K48" i="31"/>
  <c r="K47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O6" i="1" l="1"/>
  <c r="R6" i="1"/>
  <c r="U6" i="1"/>
  <c r="X6" i="1"/>
  <c r="Y6" i="1"/>
  <c r="Z6" i="1"/>
  <c r="O7" i="1"/>
  <c r="R7" i="1"/>
  <c r="U7" i="1"/>
  <c r="X7" i="1"/>
  <c r="Y7" i="1"/>
  <c r="Z7" i="1"/>
  <c r="L376" i="43" l="1"/>
  <c r="L377" i="43"/>
  <c r="L378" i="43"/>
  <c r="L379" i="43"/>
  <c r="L375" i="43"/>
  <c r="L376" i="42"/>
  <c r="L377" i="42"/>
  <c r="L378" i="42"/>
  <c r="L379" i="42"/>
  <c r="L375" i="42"/>
  <c r="L376" i="38"/>
  <c r="L377" i="38"/>
  <c r="L378" i="38"/>
  <c r="L379" i="38"/>
  <c r="L375" i="38"/>
  <c r="L374" i="31"/>
  <c r="Z9" i="22" l="1"/>
  <c r="AB9" i="22" s="1"/>
  <c r="F362" i="31"/>
  <c r="Z6" i="22" l="1"/>
  <c r="AB6" i="22" s="1"/>
  <c r="Z27" i="22"/>
  <c r="AB27" i="22" s="1"/>
  <c r="Z49" i="22"/>
  <c r="AB49" i="22" s="1"/>
  <c r="Z77" i="22"/>
  <c r="AB77" i="22" s="1"/>
  <c r="Z53" i="22"/>
  <c r="AB53" i="22" s="1"/>
  <c r="Z21" i="22"/>
  <c r="AB21" i="22" s="1"/>
  <c r="Z29" i="22"/>
  <c r="AB29" i="22" s="1"/>
  <c r="Z73" i="22"/>
  <c r="AB73" i="22" s="1"/>
  <c r="Z62" i="22"/>
  <c r="AB62" i="22" s="1"/>
  <c r="Z30" i="22"/>
  <c r="AB30" i="22" s="1"/>
  <c r="Z37" i="22"/>
  <c r="AB37" i="22" s="1"/>
  <c r="Z34" i="22"/>
  <c r="AB34" i="22" s="1"/>
  <c r="Z36" i="22"/>
  <c r="AB36" i="22" s="1"/>
  <c r="Z45" i="22"/>
  <c r="AB45" i="22" s="1"/>
  <c r="Z17" i="22"/>
  <c r="AB17" i="22" s="1"/>
  <c r="Z66" i="22"/>
  <c r="AB66" i="22" s="1"/>
  <c r="Z64" i="22"/>
  <c r="AB64" i="22" s="1"/>
  <c r="Z59" i="22"/>
  <c r="AB59" i="22" s="1"/>
  <c r="Z71" i="22"/>
  <c r="AB71" i="22" s="1"/>
  <c r="Z72" i="22"/>
  <c r="AB72" i="22" s="1"/>
  <c r="Z15" i="22"/>
  <c r="AB15" i="22" s="1"/>
  <c r="Z61" i="22"/>
  <c r="AB61" i="22" s="1"/>
  <c r="Z23" i="22"/>
  <c r="AB23" i="22" s="1"/>
  <c r="Z68" i="22"/>
  <c r="AB68" i="22" s="1"/>
  <c r="Z31" i="22"/>
  <c r="AB31" i="22" s="1"/>
  <c r="Z39" i="22"/>
  <c r="AB39" i="22" s="1"/>
  <c r="Z54" i="22"/>
  <c r="AB54" i="22" s="1"/>
  <c r="Z22" i="22"/>
  <c r="AB22" i="22" s="1"/>
  <c r="Z67" i="22"/>
  <c r="AB67" i="22" s="1"/>
  <c r="Z57" i="22"/>
  <c r="AB57" i="22" s="1"/>
  <c r="Z44" i="22"/>
  <c r="AB44" i="22" s="1"/>
  <c r="Z35" i="22"/>
  <c r="AB35" i="22" s="1"/>
  <c r="Z25" i="22"/>
  <c r="AB25" i="22" s="1"/>
  <c r="Z14" i="22"/>
  <c r="AB14" i="22" s="1"/>
  <c r="Z58" i="22"/>
  <c r="AB58" i="22" s="1"/>
  <c r="Z26" i="22"/>
  <c r="AB26" i="22" s="1"/>
  <c r="Z47" i="22"/>
  <c r="AB47" i="22" s="1"/>
  <c r="Z69" i="22"/>
  <c r="AB69" i="22" s="1"/>
  <c r="Z78" i="22"/>
  <c r="AB78" i="22" s="1"/>
  <c r="Z55" i="22"/>
  <c r="AB55" i="22" s="1"/>
  <c r="Z76" i="22"/>
  <c r="AB76" i="22" s="1"/>
  <c r="Z63" i="22"/>
  <c r="AB63" i="22" s="1"/>
  <c r="Z74" i="22"/>
  <c r="AB74" i="22" s="1"/>
  <c r="Z16" i="22"/>
  <c r="AB16" i="22" s="1"/>
  <c r="Z46" i="22"/>
  <c r="AB46" i="22" s="1"/>
  <c r="Z12" i="22"/>
  <c r="AB12" i="22" s="1"/>
  <c r="Z65" i="22"/>
  <c r="AB65" i="22" s="1"/>
  <c r="Z52" i="22"/>
  <c r="AB52" i="22" s="1"/>
  <c r="Z43" i="22"/>
  <c r="AB43" i="22" s="1"/>
  <c r="Z33" i="22"/>
  <c r="AB33" i="22" s="1"/>
  <c r="Z20" i="22"/>
  <c r="AB20" i="22" s="1"/>
  <c r="Z8" i="22"/>
  <c r="AB8" i="22" s="1"/>
  <c r="Z50" i="22"/>
  <c r="AB50" i="22" s="1"/>
  <c r="Z18" i="22"/>
  <c r="AB18" i="22" s="1"/>
  <c r="Z56" i="22"/>
  <c r="AB56" i="22" s="1"/>
  <c r="Z24" i="22"/>
  <c r="AB24" i="22" s="1"/>
  <c r="Z70" i="22"/>
  <c r="AB70" i="22" s="1"/>
  <c r="Z32" i="22"/>
  <c r="AB32" i="22" s="1"/>
  <c r="Z75" i="22"/>
  <c r="AB75" i="22" s="1"/>
  <c r="Z40" i="22"/>
  <c r="AB40" i="22" s="1"/>
  <c r="Z48" i="22"/>
  <c r="AB48" i="22" s="1"/>
  <c r="Z13" i="22"/>
  <c r="AB13" i="22" s="1"/>
  <c r="Z38" i="22"/>
  <c r="AB38" i="22" s="1"/>
  <c r="Z11" i="22"/>
  <c r="AB11" i="22" s="1"/>
  <c r="Z60" i="22"/>
  <c r="AB60" i="22" s="1"/>
  <c r="Z51" i="22"/>
  <c r="AB51" i="22" s="1"/>
  <c r="Z41" i="22"/>
  <c r="AB41" i="22" s="1"/>
  <c r="Z28" i="22"/>
  <c r="AB28" i="22" s="1"/>
  <c r="Z19" i="22"/>
  <c r="AB19" i="22" s="1"/>
  <c r="Z7" i="22"/>
  <c r="AB7" i="22" s="1"/>
  <c r="Z42" i="22"/>
  <c r="AB42" i="22" s="1"/>
  <c r="Z10" i="22"/>
  <c r="AB10" i="22" s="1"/>
  <c r="AM79" i="25"/>
  <c r="AM78" i="25"/>
  <c r="AM77" i="25"/>
  <c r="AM76" i="25"/>
  <c r="AM75" i="25"/>
  <c r="AM74" i="25"/>
  <c r="AM73" i="25"/>
  <c r="AM72" i="25"/>
  <c r="AM71" i="25"/>
  <c r="AM70" i="25"/>
  <c r="AM69" i="25"/>
  <c r="AM68" i="25"/>
  <c r="AM67" i="25"/>
  <c r="AM66" i="25"/>
  <c r="AM65" i="25"/>
  <c r="AM64" i="25"/>
  <c r="AM63" i="25"/>
  <c r="AM62" i="25"/>
  <c r="AM61" i="25"/>
  <c r="AM60" i="25"/>
  <c r="AM59" i="25"/>
  <c r="AM58" i="25"/>
  <c r="AM57" i="25"/>
  <c r="AM56" i="25"/>
  <c r="AM55" i="25"/>
  <c r="AM54" i="25"/>
  <c r="AM53" i="25"/>
  <c r="AM52" i="25"/>
  <c r="AM51" i="25"/>
  <c r="AM50" i="25"/>
  <c r="AM49" i="25"/>
  <c r="AM48" i="25"/>
  <c r="AM47" i="25"/>
  <c r="AM46" i="25"/>
  <c r="AM45" i="25"/>
  <c r="AM44" i="25"/>
  <c r="AM43" i="25"/>
  <c r="AM42" i="25"/>
  <c r="AM41" i="25"/>
  <c r="AM40" i="25"/>
  <c r="AM39" i="25"/>
  <c r="AM38" i="25"/>
  <c r="AM37" i="25"/>
  <c r="AM36" i="25"/>
  <c r="AM35" i="25"/>
  <c r="AM34" i="25"/>
  <c r="AM33" i="25"/>
  <c r="AM32" i="25"/>
  <c r="AM31" i="25"/>
  <c r="AM30" i="25"/>
  <c r="AM29" i="25"/>
  <c r="AM28" i="25"/>
  <c r="AM27" i="25"/>
  <c r="AM26" i="25"/>
  <c r="AM25" i="25"/>
  <c r="AM24" i="25"/>
  <c r="AM23" i="25"/>
  <c r="AM22" i="25"/>
  <c r="AM21" i="25"/>
  <c r="AM20" i="25"/>
  <c r="AM19" i="25"/>
  <c r="AM18" i="25"/>
  <c r="AM17" i="25"/>
  <c r="AM16" i="25"/>
  <c r="AM15" i="25"/>
  <c r="AM14" i="25"/>
  <c r="AM13" i="25"/>
  <c r="AM12" i="25"/>
  <c r="AM11" i="25"/>
  <c r="AM10" i="25"/>
  <c r="AM9" i="25"/>
  <c r="AM8" i="25"/>
  <c r="AM7" i="25"/>
  <c r="AM6" i="25"/>
  <c r="Q56" i="42" l="1"/>
  <c r="M264" i="42" l="1"/>
  <c r="M262" i="42"/>
  <c r="M261" i="42"/>
  <c r="M260" i="42"/>
  <c r="M263" i="42"/>
  <c r="Q7" i="42" l="1"/>
  <c r="Q7" i="38"/>
  <c r="Q7" i="31"/>
  <c r="Q7" i="43"/>
  <c r="Q47" i="42"/>
  <c r="Q47" i="38"/>
  <c r="Q47" i="31"/>
  <c r="Q47" i="43"/>
  <c r="K7" i="30"/>
  <c r="Q6" i="38"/>
  <c r="Q6" i="31"/>
  <c r="Q6" i="42"/>
  <c r="Q6" i="43"/>
  <c r="Q14" i="38"/>
  <c r="Q14" i="31"/>
  <c r="Q14" i="42"/>
  <c r="Q14" i="43"/>
  <c r="Q22" i="38"/>
  <c r="Q22" i="31"/>
  <c r="Q22" i="42"/>
  <c r="Q22" i="43"/>
  <c r="Q30" i="38"/>
  <c r="Q30" i="31"/>
  <c r="Q30" i="42"/>
  <c r="Q30" i="43"/>
  <c r="Q38" i="38"/>
  <c r="Q38" i="31"/>
  <c r="Q38" i="42"/>
  <c r="Q38" i="43"/>
  <c r="Q46" i="38"/>
  <c r="Q46" i="31"/>
  <c r="Q46" i="42"/>
  <c r="Q46" i="43"/>
  <c r="Q54" i="38"/>
  <c r="Q54" i="31"/>
  <c r="Q54" i="42"/>
  <c r="Q54" i="43"/>
  <c r="Q62" i="38"/>
  <c r="Q62" i="31"/>
  <c r="Q62" i="42"/>
  <c r="Q62" i="43"/>
  <c r="Q70" i="38"/>
  <c r="Q70" i="31"/>
  <c r="Q70" i="42"/>
  <c r="Q70" i="43"/>
  <c r="Q78" i="38"/>
  <c r="Q78" i="31"/>
  <c r="Q78" i="42"/>
  <c r="Q78" i="43"/>
  <c r="Q55" i="42"/>
  <c r="Q55" i="38"/>
  <c r="Q55" i="31"/>
  <c r="Q55" i="43"/>
  <c r="Q8" i="43"/>
  <c r="Q8" i="42"/>
  <c r="Q8" i="38"/>
  <c r="Q8" i="31"/>
  <c r="Q16" i="43"/>
  <c r="Q16" i="42"/>
  <c r="Q16" i="38"/>
  <c r="Q16" i="31"/>
  <c r="Q24" i="43"/>
  <c r="Q24" i="42"/>
  <c r="Q24" i="38"/>
  <c r="Q24" i="31"/>
  <c r="Q32" i="43"/>
  <c r="Q32" i="42"/>
  <c r="Q32" i="38"/>
  <c r="Q32" i="31"/>
  <c r="Q40" i="43"/>
  <c r="Q40" i="42"/>
  <c r="Q40" i="38"/>
  <c r="Q40" i="31"/>
  <c r="Q48" i="43"/>
  <c r="Q48" i="42"/>
  <c r="Q48" i="38"/>
  <c r="Q48" i="31"/>
  <c r="Q56" i="43"/>
  <c r="Q56" i="38"/>
  <c r="Q56" i="31"/>
  <c r="Q64" i="43"/>
  <c r="Q64" i="42"/>
  <c r="Q64" i="38"/>
  <c r="Q64" i="31"/>
  <c r="Q72" i="43"/>
  <c r="Q72" i="42"/>
  <c r="Q72" i="38"/>
  <c r="Q72" i="31"/>
  <c r="Q63" i="42"/>
  <c r="Q63" i="38"/>
  <c r="Q63" i="31"/>
  <c r="Q63" i="43"/>
  <c r="Q9" i="43"/>
  <c r="Q9" i="42"/>
  <c r="Q9" i="38"/>
  <c r="Q9" i="31"/>
  <c r="Q17" i="43"/>
  <c r="Q17" i="42"/>
  <c r="Q17" i="38"/>
  <c r="Q17" i="31"/>
  <c r="Q25" i="43"/>
  <c r="Q25" i="42"/>
  <c r="Q25" i="38"/>
  <c r="Q25" i="31"/>
  <c r="Q33" i="43"/>
  <c r="Q33" i="42"/>
  <c r="Q33" i="38"/>
  <c r="Q33" i="31"/>
  <c r="Q41" i="43"/>
  <c r="Q41" i="42"/>
  <c r="Q41" i="38"/>
  <c r="Q41" i="31"/>
  <c r="Q49" i="43"/>
  <c r="Q49" i="42"/>
  <c r="Q49" i="38"/>
  <c r="Q49" i="31"/>
  <c r="Q57" i="43"/>
  <c r="Q57" i="42"/>
  <c r="Q57" i="38"/>
  <c r="Q57" i="31"/>
  <c r="Q65" i="43"/>
  <c r="Q65" i="42"/>
  <c r="Q65" i="38"/>
  <c r="Q65" i="31"/>
  <c r="Q73" i="43"/>
  <c r="Q73" i="42"/>
  <c r="Q73" i="38"/>
  <c r="Q73" i="31"/>
  <c r="Q23" i="42"/>
  <c r="Q23" i="38"/>
  <c r="Q23" i="31"/>
  <c r="Q23" i="43"/>
  <c r="Q10" i="43"/>
  <c r="Q10" i="42"/>
  <c r="Q10" i="38"/>
  <c r="Q10" i="31"/>
  <c r="Q18" i="43"/>
  <c r="Q18" i="42"/>
  <c r="Q18" i="38"/>
  <c r="Q18" i="31"/>
  <c r="Q26" i="43"/>
  <c r="Q26" i="42"/>
  <c r="Q26" i="38"/>
  <c r="Q26" i="31"/>
  <c r="Q34" i="43"/>
  <c r="Q34" i="42"/>
  <c r="Q34" i="31"/>
  <c r="Q34" i="38"/>
  <c r="Q42" i="43"/>
  <c r="Q42" i="42"/>
  <c r="Q42" i="31"/>
  <c r="Q42" i="38"/>
  <c r="Q50" i="43"/>
  <c r="Q50" i="42"/>
  <c r="Q50" i="31"/>
  <c r="Q50" i="38"/>
  <c r="Q58" i="43"/>
  <c r="Q58" i="42"/>
  <c r="Q58" i="31"/>
  <c r="Q58" i="38"/>
  <c r="Q66" i="43"/>
  <c r="Q66" i="42"/>
  <c r="Q66" i="38"/>
  <c r="Q66" i="31"/>
  <c r="Q74" i="43"/>
  <c r="Q74" i="42"/>
  <c r="Q74" i="38"/>
  <c r="Q74" i="31"/>
  <c r="Q71" i="42"/>
  <c r="Q71" i="38"/>
  <c r="Q71" i="31"/>
  <c r="Q71" i="43"/>
  <c r="Q11" i="43"/>
  <c r="Q11" i="42"/>
  <c r="Q11" i="38"/>
  <c r="Q11" i="31"/>
  <c r="Q19" i="43"/>
  <c r="Q19" i="42"/>
  <c r="Q19" i="38"/>
  <c r="Q19" i="31"/>
  <c r="Q27" i="43"/>
  <c r="Q27" i="42"/>
  <c r="Q27" i="38"/>
  <c r="Q27" i="31"/>
  <c r="Q35" i="43"/>
  <c r="Q35" i="42"/>
  <c r="Q35" i="38"/>
  <c r="Q35" i="31"/>
  <c r="Q43" i="43"/>
  <c r="Q43" i="42"/>
  <c r="Q43" i="38"/>
  <c r="Q43" i="31"/>
  <c r="Q51" i="43"/>
  <c r="Q51" i="42"/>
  <c r="Q51" i="38"/>
  <c r="Q51" i="31"/>
  <c r="Q59" i="43"/>
  <c r="Q59" i="42"/>
  <c r="Q59" i="38"/>
  <c r="Q59" i="31"/>
  <c r="Q67" i="43"/>
  <c r="Q67" i="42"/>
  <c r="Q67" i="38"/>
  <c r="Q67" i="31"/>
  <c r="Q75" i="43"/>
  <c r="Q75" i="42"/>
  <c r="Q75" i="38"/>
  <c r="Q75" i="31"/>
  <c r="Q15" i="42"/>
  <c r="Q15" i="38"/>
  <c r="Q15" i="31"/>
  <c r="Q15" i="43"/>
  <c r="Q39" i="42"/>
  <c r="Q39" i="38"/>
  <c r="Q39" i="31"/>
  <c r="Q39" i="43"/>
  <c r="Q12" i="38"/>
  <c r="Q12" i="31"/>
  <c r="Q12" i="43"/>
  <c r="Q12" i="42"/>
  <c r="Q20" i="38"/>
  <c r="Q20" i="31"/>
  <c r="Q20" i="43"/>
  <c r="Q20" i="42"/>
  <c r="Q28" i="38"/>
  <c r="Q28" i="31"/>
  <c r="Q28" i="43"/>
  <c r="Q28" i="42"/>
  <c r="Q36" i="38"/>
  <c r="Q36" i="31"/>
  <c r="Q36" i="43"/>
  <c r="Q36" i="42"/>
  <c r="Q44" i="38"/>
  <c r="Q44" i="31"/>
  <c r="Q44" i="43"/>
  <c r="Q44" i="42"/>
  <c r="Q52" i="38"/>
  <c r="Q52" i="31"/>
  <c r="Q52" i="43"/>
  <c r="Q52" i="42"/>
  <c r="Q60" i="38"/>
  <c r="Q60" i="31"/>
  <c r="Q60" i="43"/>
  <c r="Q60" i="42"/>
  <c r="Q68" i="38"/>
  <c r="Q68" i="31"/>
  <c r="Q68" i="43"/>
  <c r="Q68" i="42"/>
  <c r="Q76" i="38"/>
  <c r="Q76" i="31"/>
  <c r="Q76" i="43"/>
  <c r="Q76" i="42"/>
  <c r="Q31" i="42"/>
  <c r="Q31" i="38"/>
  <c r="Q31" i="31"/>
  <c r="Q31" i="43"/>
  <c r="Q5" i="43"/>
  <c r="Q5" i="42"/>
  <c r="Q5" i="31"/>
  <c r="Q5" i="38"/>
  <c r="Q13" i="38"/>
  <c r="Q13" i="31"/>
  <c r="Q13" i="43"/>
  <c r="Q13" i="42"/>
  <c r="Q21" i="38"/>
  <c r="Q21" i="31"/>
  <c r="Q21" i="43"/>
  <c r="Q21" i="42"/>
  <c r="Q29" i="38"/>
  <c r="Q29" i="31"/>
  <c r="Q29" i="43"/>
  <c r="Q29" i="42"/>
  <c r="Q37" i="38"/>
  <c r="Q37" i="31"/>
  <c r="Q37" i="43"/>
  <c r="Q37" i="42"/>
  <c r="Q45" i="38"/>
  <c r="Q45" i="31"/>
  <c r="Q45" i="43"/>
  <c r="Q45" i="42"/>
  <c r="Q53" i="38"/>
  <c r="Q53" i="31"/>
  <c r="Q53" i="43"/>
  <c r="Q53" i="42"/>
  <c r="Q61" i="38"/>
  <c r="Q61" i="31"/>
  <c r="Q61" i="43"/>
  <c r="Q61" i="42"/>
  <c r="Q69" i="38"/>
  <c r="Q69" i="31"/>
  <c r="Q69" i="43"/>
  <c r="Q69" i="42"/>
  <c r="Q77" i="38"/>
  <c r="Q77" i="31"/>
  <c r="Q77" i="43"/>
  <c r="Q77" i="42"/>
  <c r="M10" i="42" l="1"/>
  <c r="D10" i="42"/>
  <c r="M166" i="42"/>
  <c r="M165" i="42"/>
  <c r="M169" i="42"/>
  <c r="M168" i="42"/>
  <c r="M167" i="42"/>
  <c r="M7" i="42"/>
  <c r="M5" i="42"/>
  <c r="M6" i="42"/>
  <c r="M9" i="42"/>
  <c r="M8" i="42"/>
  <c r="M124" i="42"/>
  <c r="M123" i="42"/>
  <c r="M121" i="42"/>
  <c r="M120" i="42"/>
  <c r="M122" i="42"/>
  <c r="M57" i="38"/>
  <c r="M59" i="38"/>
  <c r="M56" i="38"/>
  <c r="M58" i="38"/>
  <c r="M55" i="38"/>
  <c r="M313" i="42"/>
  <c r="M312" i="42"/>
  <c r="M311" i="42"/>
  <c r="M310" i="42"/>
  <c r="M314" i="42"/>
  <c r="M190" i="42"/>
  <c r="M193" i="42"/>
  <c r="M194" i="42"/>
  <c r="M192" i="42"/>
  <c r="M191" i="42"/>
  <c r="M95" i="43"/>
  <c r="M96" i="43"/>
  <c r="M99" i="43"/>
  <c r="M98" i="43"/>
  <c r="M97" i="43"/>
  <c r="M226" i="42"/>
  <c r="M225" i="42"/>
  <c r="M229" i="42"/>
  <c r="M228" i="42"/>
  <c r="M227" i="42"/>
  <c r="M106" i="42"/>
  <c r="M105" i="42"/>
  <c r="M109" i="42"/>
  <c r="M107" i="42"/>
  <c r="M108" i="42"/>
  <c r="M60" i="38"/>
  <c r="M63" i="38"/>
  <c r="M62" i="38"/>
  <c r="M64" i="38"/>
  <c r="M61" i="38"/>
  <c r="M246" i="38"/>
  <c r="M248" i="38"/>
  <c r="M245" i="38"/>
  <c r="M249" i="38"/>
  <c r="M247" i="38"/>
  <c r="M5" i="43"/>
  <c r="M9" i="43"/>
  <c r="M8" i="43"/>
  <c r="M7" i="43"/>
  <c r="M6" i="43"/>
  <c r="M204" i="38"/>
  <c r="M203" i="38"/>
  <c r="M201" i="38"/>
  <c r="M202" i="38"/>
  <c r="M200" i="38"/>
  <c r="M278" i="43"/>
  <c r="M277" i="43"/>
  <c r="M276" i="43"/>
  <c r="M275" i="43"/>
  <c r="M279" i="43"/>
  <c r="M78" i="38"/>
  <c r="M75" i="38"/>
  <c r="M77" i="38"/>
  <c r="M76" i="38"/>
  <c r="M79" i="38"/>
  <c r="M314" i="43"/>
  <c r="M313" i="43"/>
  <c r="M312" i="43"/>
  <c r="M311" i="43"/>
  <c r="M310" i="43"/>
  <c r="M114" i="38"/>
  <c r="M111" i="38"/>
  <c r="M110" i="38"/>
  <c r="M113" i="38"/>
  <c r="M112" i="38"/>
  <c r="M229" i="43"/>
  <c r="M228" i="43"/>
  <c r="M227" i="43"/>
  <c r="M226" i="43"/>
  <c r="M225" i="43"/>
  <c r="M27" i="38"/>
  <c r="M29" i="38"/>
  <c r="M26" i="38"/>
  <c r="M28" i="38"/>
  <c r="M25" i="38"/>
  <c r="M184" i="42"/>
  <c r="M183" i="42"/>
  <c r="M181" i="42"/>
  <c r="M182" i="42"/>
  <c r="M180" i="42"/>
  <c r="M259" i="43"/>
  <c r="M258" i="43"/>
  <c r="M257" i="43"/>
  <c r="M255" i="43"/>
  <c r="M256" i="43"/>
  <c r="M170" i="43"/>
  <c r="M174" i="43"/>
  <c r="M173" i="43"/>
  <c r="M172" i="43"/>
  <c r="M171" i="43"/>
  <c r="M216" i="38"/>
  <c r="M219" i="38"/>
  <c r="M215" i="38"/>
  <c r="M218" i="38"/>
  <c r="M217" i="38"/>
  <c r="M325" i="42"/>
  <c r="M329" i="42"/>
  <c r="M328" i="42"/>
  <c r="M327" i="42"/>
  <c r="M326" i="42"/>
  <c r="M208" i="42"/>
  <c r="M207" i="42"/>
  <c r="M205" i="42"/>
  <c r="M209" i="42"/>
  <c r="M206" i="42"/>
  <c r="M88" i="42"/>
  <c r="M87" i="42"/>
  <c r="M85" i="42"/>
  <c r="M89" i="42"/>
  <c r="M86" i="42"/>
  <c r="M139" i="43"/>
  <c r="M138" i="43"/>
  <c r="M137" i="43"/>
  <c r="M136" i="43"/>
  <c r="M135" i="43"/>
  <c r="M283" i="42"/>
  <c r="M282" i="42"/>
  <c r="M281" i="42"/>
  <c r="M280" i="42"/>
  <c r="M284" i="42"/>
  <c r="M160" i="42"/>
  <c r="M163" i="42"/>
  <c r="M164" i="42"/>
  <c r="M162" i="42"/>
  <c r="M161" i="42"/>
  <c r="M40" i="42"/>
  <c r="M43" i="42"/>
  <c r="M44" i="42"/>
  <c r="M42" i="42"/>
  <c r="M41" i="42"/>
  <c r="M176" i="38"/>
  <c r="M179" i="38"/>
  <c r="M177" i="38"/>
  <c r="M178" i="38"/>
  <c r="M175" i="38"/>
  <c r="M319" i="42"/>
  <c r="M318" i="42"/>
  <c r="M317" i="42"/>
  <c r="M316" i="42"/>
  <c r="M315" i="42"/>
  <c r="M196" i="42"/>
  <c r="M195" i="42"/>
  <c r="M199" i="42"/>
  <c r="M198" i="42"/>
  <c r="M197" i="42"/>
  <c r="M76" i="42"/>
  <c r="M75" i="42"/>
  <c r="M79" i="42"/>
  <c r="M78" i="42"/>
  <c r="M77" i="42"/>
  <c r="M338" i="43"/>
  <c r="M337" i="43"/>
  <c r="M336" i="43"/>
  <c r="M335" i="43"/>
  <c r="M339" i="43"/>
  <c r="M354" i="42"/>
  <c r="M353" i="42"/>
  <c r="M352" i="42"/>
  <c r="M351" i="42"/>
  <c r="M350" i="42"/>
  <c r="M270" i="38"/>
  <c r="M274" i="38"/>
  <c r="M273" i="38"/>
  <c r="M272" i="38"/>
  <c r="M271" i="38"/>
  <c r="M234" i="42"/>
  <c r="M233" i="42"/>
  <c r="M232" i="42"/>
  <c r="M231" i="42"/>
  <c r="M230" i="42"/>
  <c r="M150" i="38"/>
  <c r="M152" i="38"/>
  <c r="M153" i="38"/>
  <c r="M154" i="38"/>
  <c r="M151" i="38"/>
  <c r="M112" i="42"/>
  <c r="M111" i="42"/>
  <c r="M114" i="42"/>
  <c r="M113" i="42"/>
  <c r="M110" i="42"/>
  <c r="M96" i="38"/>
  <c r="M99" i="38"/>
  <c r="M95" i="38"/>
  <c r="M98" i="38"/>
  <c r="M97" i="38"/>
  <c r="M265" i="42"/>
  <c r="M269" i="42"/>
  <c r="M268" i="42"/>
  <c r="M267" i="42"/>
  <c r="M266" i="42"/>
  <c r="M148" i="42"/>
  <c r="M147" i="42"/>
  <c r="M145" i="42"/>
  <c r="M149" i="42"/>
  <c r="M146" i="42"/>
  <c r="M28" i="42"/>
  <c r="M27" i="42"/>
  <c r="M25" i="42"/>
  <c r="M26" i="42"/>
  <c r="M29" i="42"/>
  <c r="M301" i="42"/>
  <c r="M300" i="42"/>
  <c r="M304" i="42"/>
  <c r="M303" i="42"/>
  <c r="M302" i="42"/>
  <c r="M222" i="38"/>
  <c r="M221" i="38"/>
  <c r="M224" i="38"/>
  <c r="M220" i="38"/>
  <c r="M223" i="38"/>
  <c r="M182" i="43"/>
  <c r="M181" i="43"/>
  <c r="M180" i="43"/>
  <c r="M183" i="43"/>
  <c r="M184" i="43"/>
  <c r="M102" i="38"/>
  <c r="M101" i="38"/>
  <c r="M100" i="38"/>
  <c r="M104" i="38"/>
  <c r="M103" i="38"/>
  <c r="M64" i="43"/>
  <c r="M62" i="43"/>
  <c r="M63" i="43"/>
  <c r="M61" i="43"/>
  <c r="M60" i="43"/>
  <c r="M374" i="38"/>
  <c r="M372" i="38"/>
  <c r="M373" i="38"/>
  <c r="M371" i="38"/>
  <c r="M370" i="38"/>
  <c r="M294" i="42"/>
  <c r="M293" i="42"/>
  <c r="M292" i="42"/>
  <c r="M291" i="42"/>
  <c r="M290" i="42"/>
  <c r="M252" i="38"/>
  <c r="M251" i="38"/>
  <c r="M250" i="38"/>
  <c r="M254" i="38"/>
  <c r="M253" i="38"/>
  <c r="M172" i="42"/>
  <c r="M171" i="42"/>
  <c r="M174" i="42"/>
  <c r="M170" i="42"/>
  <c r="M173" i="42"/>
  <c r="M132" i="38"/>
  <c r="M134" i="38"/>
  <c r="M131" i="38"/>
  <c r="M130" i="38"/>
  <c r="M133" i="38"/>
  <c r="M52" i="42"/>
  <c r="M51" i="42"/>
  <c r="M54" i="42"/>
  <c r="M50" i="42"/>
  <c r="M53" i="42"/>
  <c r="M12" i="38"/>
  <c r="M14" i="38"/>
  <c r="M11" i="38"/>
  <c r="M10" i="38"/>
  <c r="M13" i="38"/>
  <c r="M219" i="42"/>
  <c r="M217" i="42"/>
  <c r="M215" i="42"/>
  <c r="M218" i="42"/>
  <c r="M216" i="42"/>
  <c r="M326" i="43"/>
  <c r="M325" i="43"/>
  <c r="M329" i="43"/>
  <c r="M327" i="43"/>
  <c r="M328" i="43"/>
  <c r="M288" i="38"/>
  <c r="M287" i="38"/>
  <c r="M286" i="38"/>
  <c r="M285" i="38"/>
  <c r="M289" i="38"/>
  <c r="M206" i="43"/>
  <c r="M205" i="43"/>
  <c r="M209" i="43"/>
  <c r="M208" i="43"/>
  <c r="M207" i="43"/>
  <c r="M168" i="38"/>
  <c r="M165" i="38"/>
  <c r="M167" i="38"/>
  <c r="M166" i="38"/>
  <c r="M169" i="38"/>
  <c r="M88" i="43"/>
  <c r="M86" i="43"/>
  <c r="M85" i="43"/>
  <c r="M87" i="43"/>
  <c r="M89" i="43"/>
  <c r="M48" i="38"/>
  <c r="M45" i="38"/>
  <c r="M47" i="38"/>
  <c r="M46" i="38"/>
  <c r="M49" i="38"/>
  <c r="M363" i="38"/>
  <c r="M362" i="38"/>
  <c r="M360" i="38"/>
  <c r="M361" i="38"/>
  <c r="M364" i="38"/>
  <c r="M284" i="43"/>
  <c r="M283" i="43"/>
  <c r="M282" i="43"/>
  <c r="M281" i="43"/>
  <c r="M280" i="43"/>
  <c r="M240" i="38"/>
  <c r="M242" i="38"/>
  <c r="M244" i="38"/>
  <c r="M243" i="38"/>
  <c r="M241" i="38"/>
  <c r="M164" i="43"/>
  <c r="M163" i="43"/>
  <c r="M162" i="43"/>
  <c r="M161" i="43"/>
  <c r="M160" i="43"/>
  <c r="M120" i="38"/>
  <c r="M123" i="38"/>
  <c r="M124" i="38"/>
  <c r="M122" i="38"/>
  <c r="M121" i="38"/>
  <c r="M43" i="43"/>
  <c r="M42" i="43"/>
  <c r="M41" i="43"/>
  <c r="M40" i="43"/>
  <c r="M44" i="43"/>
  <c r="M178" i="42"/>
  <c r="M177" i="42"/>
  <c r="M175" i="42"/>
  <c r="M176" i="42"/>
  <c r="M179" i="42"/>
  <c r="M357" i="38"/>
  <c r="M356" i="38"/>
  <c r="M359" i="38"/>
  <c r="M358" i="38"/>
  <c r="M355" i="38"/>
  <c r="M319" i="43"/>
  <c r="M318" i="43"/>
  <c r="M317" i="43"/>
  <c r="M316" i="43"/>
  <c r="M315" i="43"/>
  <c r="M239" i="38"/>
  <c r="M237" i="38"/>
  <c r="M238" i="38"/>
  <c r="M236" i="38"/>
  <c r="M235" i="38"/>
  <c r="M199" i="43"/>
  <c r="M198" i="43"/>
  <c r="M197" i="43"/>
  <c r="M196" i="43"/>
  <c r="M195" i="43"/>
  <c r="M119" i="38"/>
  <c r="M116" i="38"/>
  <c r="M118" i="38"/>
  <c r="M117" i="38"/>
  <c r="M115" i="38"/>
  <c r="M77" i="43"/>
  <c r="M79" i="43"/>
  <c r="M78" i="43"/>
  <c r="M76" i="43"/>
  <c r="M75" i="43"/>
  <c r="M350" i="43"/>
  <c r="M354" i="43"/>
  <c r="M353" i="43"/>
  <c r="M352" i="43"/>
  <c r="M351" i="43"/>
  <c r="M230" i="43"/>
  <c r="M234" i="43"/>
  <c r="M233" i="43"/>
  <c r="M232" i="43"/>
  <c r="M231" i="43"/>
  <c r="M113" i="43"/>
  <c r="M110" i="43"/>
  <c r="M114" i="43"/>
  <c r="M112" i="43"/>
  <c r="M111" i="43"/>
  <c r="M30" i="38"/>
  <c r="M33" i="38"/>
  <c r="M32" i="38"/>
  <c r="M34" i="38"/>
  <c r="M31" i="38"/>
  <c r="M99" i="42"/>
  <c r="M97" i="42"/>
  <c r="M96" i="42"/>
  <c r="M98" i="42"/>
  <c r="M95" i="42"/>
  <c r="M309" i="38"/>
  <c r="M308" i="38"/>
  <c r="M306" i="38"/>
  <c r="M305" i="38"/>
  <c r="M307" i="38"/>
  <c r="M266" i="43"/>
  <c r="M265" i="43"/>
  <c r="M269" i="43"/>
  <c r="M268" i="43"/>
  <c r="M267" i="43"/>
  <c r="M186" i="38"/>
  <c r="M189" i="38"/>
  <c r="M185" i="38"/>
  <c r="M188" i="38"/>
  <c r="M187" i="38"/>
  <c r="M146" i="43"/>
  <c r="M145" i="43"/>
  <c r="M149" i="43"/>
  <c r="M147" i="43"/>
  <c r="M148" i="43"/>
  <c r="M66" i="38"/>
  <c r="M65" i="38"/>
  <c r="M69" i="38"/>
  <c r="M68" i="38"/>
  <c r="M67" i="38"/>
  <c r="M28" i="43"/>
  <c r="M26" i="43"/>
  <c r="M25" i="43"/>
  <c r="M27" i="43"/>
  <c r="M29" i="43"/>
  <c r="M344" i="38"/>
  <c r="M342" i="38"/>
  <c r="M341" i="38"/>
  <c r="M343" i="38"/>
  <c r="M340" i="38"/>
  <c r="M302" i="43"/>
  <c r="M301" i="43"/>
  <c r="M300" i="43"/>
  <c r="M304" i="43"/>
  <c r="M303" i="43"/>
  <c r="M220" i="42"/>
  <c r="M223" i="42"/>
  <c r="M224" i="42"/>
  <c r="M222" i="42"/>
  <c r="M221" i="42"/>
  <c r="M100" i="42"/>
  <c r="M103" i="42"/>
  <c r="M104" i="42"/>
  <c r="M102" i="42"/>
  <c r="M101" i="42"/>
  <c r="M258" i="38"/>
  <c r="M257" i="38"/>
  <c r="M256" i="38"/>
  <c r="M255" i="38"/>
  <c r="M259" i="38"/>
  <c r="M332" i="43"/>
  <c r="M331" i="43"/>
  <c r="M330" i="43"/>
  <c r="M334" i="43"/>
  <c r="M333" i="43"/>
  <c r="M212" i="43"/>
  <c r="M211" i="43"/>
  <c r="M210" i="43"/>
  <c r="M214" i="43"/>
  <c r="M213" i="43"/>
  <c r="M94" i="43"/>
  <c r="M93" i="43"/>
  <c r="M92" i="43"/>
  <c r="M91" i="43"/>
  <c r="M90" i="43"/>
  <c r="K22" i="30"/>
  <c r="K16" i="30"/>
  <c r="K10" i="30"/>
  <c r="K20" i="30"/>
  <c r="K8" i="30"/>
  <c r="K21" i="30"/>
  <c r="K15" i="30"/>
  <c r="K9" i="30"/>
  <c r="K26" i="30"/>
  <c r="K14" i="30"/>
  <c r="K25" i="30"/>
  <c r="K19" i="30"/>
  <c r="K13" i="30"/>
  <c r="K23" i="30"/>
  <c r="K11" i="30"/>
  <c r="K24" i="30"/>
  <c r="K18" i="30"/>
  <c r="K12" i="30"/>
  <c r="K17" i="30"/>
  <c r="M19" i="43"/>
  <c r="M18" i="43"/>
  <c r="M17" i="43"/>
  <c r="M16" i="43"/>
  <c r="M15" i="43"/>
  <c r="M289" i="42"/>
  <c r="M288" i="42"/>
  <c r="M287" i="42"/>
  <c r="M286" i="42"/>
  <c r="M285" i="42"/>
  <c r="M159" i="42"/>
  <c r="M157" i="42"/>
  <c r="M156" i="42"/>
  <c r="M155" i="42"/>
  <c r="M158" i="42"/>
  <c r="M234" i="38"/>
  <c r="M230" i="38"/>
  <c r="M233" i="38"/>
  <c r="M232" i="38"/>
  <c r="M231" i="38"/>
  <c r="M70" i="42"/>
  <c r="M73" i="42"/>
  <c r="M71" i="42"/>
  <c r="M74" i="42"/>
  <c r="M72" i="42"/>
  <c r="M140" i="43"/>
  <c r="M144" i="43"/>
  <c r="M143" i="43"/>
  <c r="M142" i="43"/>
  <c r="M141" i="43"/>
  <c r="M369" i="38"/>
  <c r="M368" i="38"/>
  <c r="M366" i="38"/>
  <c r="M367" i="38"/>
  <c r="M365" i="38"/>
  <c r="M126" i="38"/>
  <c r="M125" i="38"/>
  <c r="M129" i="38"/>
  <c r="M128" i="38"/>
  <c r="M127" i="38"/>
  <c r="M362" i="43"/>
  <c r="M361" i="43"/>
  <c r="M360" i="43"/>
  <c r="M363" i="43"/>
  <c r="M364" i="43"/>
  <c r="M242" i="43"/>
  <c r="M241" i="43"/>
  <c r="M240" i="43"/>
  <c r="M244" i="43"/>
  <c r="M243" i="43"/>
  <c r="M84" i="38"/>
  <c r="M83" i="38"/>
  <c r="M81" i="38"/>
  <c r="M80" i="38"/>
  <c r="M82" i="38"/>
  <c r="M315" i="38"/>
  <c r="M318" i="38"/>
  <c r="M319" i="38"/>
  <c r="M317" i="38"/>
  <c r="M316" i="38"/>
  <c r="M158" i="43"/>
  <c r="M157" i="43"/>
  <c r="M156" i="43"/>
  <c r="M155" i="43"/>
  <c r="M159" i="43"/>
  <c r="M351" i="38"/>
  <c r="M350" i="38"/>
  <c r="M354" i="38"/>
  <c r="M353" i="38"/>
  <c r="M352" i="38"/>
  <c r="M194" i="43"/>
  <c r="M193" i="43"/>
  <c r="M192" i="43"/>
  <c r="M191" i="43"/>
  <c r="M190" i="43"/>
  <c r="M349" i="43"/>
  <c r="M348" i="43"/>
  <c r="M347" i="43"/>
  <c r="M345" i="43"/>
  <c r="M346" i="43"/>
  <c r="M107" i="43"/>
  <c r="M109" i="43"/>
  <c r="M108" i="43"/>
  <c r="M106" i="43"/>
  <c r="M105" i="43"/>
  <c r="M303" i="38"/>
  <c r="M302" i="38"/>
  <c r="M300" i="38"/>
  <c r="M301" i="38"/>
  <c r="M304" i="38"/>
  <c r="M50" i="43"/>
  <c r="M54" i="43"/>
  <c r="M53" i="43"/>
  <c r="M51" i="43"/>
  <c r="M52" i="43"/>
  <c r="M129" i="42"/>
  <c r="M127" i="42"/>
  <c r="M128" i="42"/>
  <c r="M126" i="42"/>
  <c r="M125" i="42"/>
  <c r="M343" i="42"/>
  <c r="M342" i="42"/>
  <c r="M341" i="42"/>
  <c r="M340" i="42"/>
  <c r="M344" i="42"/>
  <c r="M46" i="42"/>
  <c r="M45" i="42"/>
  <c r="M49" i="42"/>
  <c r="M48" i="42"/>
  <c r="M47" i="42"/>
  <c r="M361" i="42"/>
  <c r="M360" i="42"/>
  <c r="M364" i="42"/>
  <c r="M363" i="42"/>
  <c r="M362" i="42"/>
  <c r="M176" i="43"/>
  <c r="M175" i="43"/>
  <c r="M179" i="43"/>
  <c r="M178" i="43"/>
  <c r="M177" i="43"/>
  <c r="M277" i="42"/>
  <c r="M276" i="42"/>
  <c r="M275" i="42"/>
  <c r="M279" i="42"/>
  <c r="M278" i="42"/>
  <c r="M20" i="43"/>
  <c r="M24" i="43"/>
  <c r="M23" i="43"/>
  <c r="M22" i="43"/>
  <c r="M21" i="43"/>
  <c r="M289" i="43"/>
  <c r="M288" i="43"/>
  <c r="M287" i="43"/>
  <c r="M286" i="43"/>
  <c r="M285" i="43"/>
  <c r="M169" i="43"/>
  <c r="M168" i="43"/>
  <c r="M167" i="43"/>
  <c r="M165" i="43"/>
  <c r="M166" i="43"/>
  <c r="M47" i="43"/>
  <c r="M49" i="43"/>
  <c r="M48" i="43"/>
  <c r="M46" i="43"/>
  <c r="M45" i="43"/>
  <c r="M321" i="38"/>
  <c r="M320" i="38"/>
  <c r="M324" i="38"/>
  <c r="M323" i="38"/>
  <c r="M322" i="38"/>
  <c r="M124" i="43"/>
  <c r="M123" i="43"/>
  <c r="M122" i="43"/>
  <c r="M121" i="43"/>
  <c r="M120" i="43"/>
  <c r="M58" i="42"/>
  <c r="M57" i="42"/>
  <c r="M55" i="42"/>
  <c r="M56" i="42"/>
  <c r="M59" i="42"/>
  <c r="M198" i="38"/>
  <c r="M197" i="38"/>
  <c r="M196" i="38"/>
  <c r="M195" i="38"/>
  <c r="M199" i="38"/>
  <c r="M36" i="43"/>
  <c r="M35" i="43"/>
  <c r="M39" i="43"/>
  <c r="M38" i="43"/>
  <c r="M37" i="43"/>
  <c r="M73" i="43"/>
  <c r="M71" i="43"/>
  <c r="M72" i="43"/>
  <c r="M70" i="43"/>
  <c r="M74" i="43"/>
  <c r="M267" i="38"/>
  <c r="M266" i="38"/>
  <c r="M269" i="38"/>
  <c r="M268" i="38"/>
  <c r="M265" i="38"/>
  <c r="M149" i="38"/>
  <c r="M148" i="38"/>
  <c r="M147" i="38"/>
  <c r="M146" i="38"/>
  <c r="M145" i="38"/>
  <c r="M295" i="42"/>
  <c r="M299" i="42"/>
  <c r="M298" i="42"/>
  <c r="M297" i="42"/>
  <c r="M296" i="42"/>
  <c r="M64" i="42"/>
  <c r="M63" i="42"/>
  <c r="M61" i="42"/>
  <c r="M60" i="42"/>
  <c r="M62" i="42"/>
  <c r="M290" i="43"/>
  <c r="M294" i="43"/>
  <c r="M293" i="43"/>
  <c r="M291" i="43"/>
  <c r="M292" i="43"/>
  <c r="M367" i="42"/>
  <c r="M366" i="42"/>
  <c r="M365" i="42"/>
  <c r="M369" i="42"/>
  <c r="M368" i="42"/>
  <c r="M247" i="42"/>
  <c r="M246" i="42"/>
  <c r="M245" i="42"/>
  <c r="M249" i="42"/>
  <c r="M248" i="42"/>
  <c r="M6" i="38"/>
  <c r="M5" i="38"/>
  <c r="M9" i="38"/>
  <c r="M7" i="38"/>
  <c r="M8" i="38"/>
  <c r="M138" i="38"/>
  <c r="M135" i="38"/>
  <c r="M137" i="38"/>
  <c r="M136" i="38"/>
  <c r="M139" i="38"/>
  <c r="M324" i="42"/>
  <c r="M323" i="42"/>
  <c r="M322" i="42"/>
  <c r="M321" i="42"/>
  <c r="M320" i="42"/>
  <c r="M202" i="42"/>
  <c r="M201" i="42"/>
  <c r="M200" i="42"/>
  <c r="M204" i="42"/>
  <c r="M203" i="42"/>
  <c r="M82" i="42"/>
  <c r="M81" i="42"/>
  <c r="M80" i="42"/>
  <c r="M84" i="42"/>
  <c r="M83" i="42"/>
  <c r="M58" i="43"/>
  <c r="M56" i="43"/>
  <c r="M55" i="43"/>
  <c r="M57" i="43"/>
  <c r="M59" i="43"/>
  <c r="M355" i="42"/>
  <c r="M359" i="42"/>
  <c r="M358" i="42"/>
  <c r="M357" i="42"/>
  <c r="M356" i="42"/>
  <c r="M235" i="42"/>
  <c r="M239" i="42"/>
  <c r="M238" i="42"/>
  <c r="M237" i="42"/>
  <c r="M236" i="42"/>
  <c r="M118" i="42"/>
  <c r="M117" i="42"/>
  <c r="M115" i="42"/>
  <c r="M116" i="42"/>
  <c r="M119" i="42"/>
  <c r="M339" i="38"/>
  <c r="M338" i="38"/>
  <c r="M336" i="38"/>
  <c r="M337" i="38"/>
  <c r="M335" i="38"/>
  <c r="M271" i="42"/>
  <c r="M270" i="42"/>
  <c r="M274" i="42"/>
  <c r="M272" i="42"/>
  <c r="M273" i="42"/>
  <c r="M192" i="38"/>
  <c r="M194" i="38"/>
  <c r="M191" i="38"/>
  <c r="M190" i="38"/>
  <c r="M193" i="38"/>
  <c r="M154" i="42"/>
  <c r="M153" i="42"/>
  <c r="M151" i="42"/>
  <c r="M152" i="42"/>
  <c r="M150" i="42"/>
  <c r="M34" i="42"/>
  <c r="M33" i="42"/>
  <c r="M31" i="42"/>
  <c r="M32" i="42"/>
  <c r="M30" i="42"/>
  <c r="M307" i="42"/>
  <c r="M306" i="42"/>
  <c r="M305" i="42"/>
  <c r="M309" i="42"/>
  <c r="M308" i="42"/>
  <c r="M189" i="42"/>
  <c r="M187" i="42"/>
  <c r="M188" i="42"/>
  <c r="M186" i="42"/>
  <c r="M185" i="42"/>
  <c r="M69" i="42"/>
  <c r="M67" i="42"/>
  <c r="M68" i="42"/>
  <c r="M66" i="42"/>
  <c r="M65" i="42"/>
  <c r="M296" i="43"/>
  <c r="M295" i="43"/>
  <c r="M299" i="43"/>
  <c r="M298" i="43"/>
  <c r="M297" i="43"/>
  <c r="M224" i="43"/>
  <c r="M223" i="43"/>
  <c r="M222" i="43"/>
  <c r="M221" i="43"/>
  <c r="M220" i="43"/>
  <c r="M144" i="38"/>
  <c r="M141" i="38"/>
  <c r="M143" i="38"/>
  <c r="M140" i="38"/>
  <c r="M142" i="38"/>
  <c r="M103" i="43"/>
  <c r="M101" i="43"/>
  <c r="M102" i="43"/>
  <c r="M100" i="43"/>
  <c r="M104" i="43"/>
  <c r="M24" i="38"/>
  <c r="M23" i="38"/>
  <c r="M21" i="38"/>
  <c r="M22" i="38"/>
  <c r="M20" i="38"/>
  <c r="M259" i="42"/>
  <c r="M258" i="42"/>
  <c r="M257" i="42"/>
  <c r="M256" i="42"/>
  <c r="M255" i="42"/>
  <c r="M331" i="42"/>
  <c r="M330" i="42"/>
  <c r="M334" i="42"/>
  <c r="M333" i="42"/>
  <c r="M332" i="42"/>
  <c r="M294" i="38"/>
  <c r="M293" i="38"/>
  <c r="M292" i="38"/>
  <c r="M291" i="38"/>
  <c r="M290" i="38"/>
  <c r="M214" i="42"/>
  <c r="M213" i="42"/>
  <c r="M211" i="42"/>
  <c r="M212" i="42"/>
  <c r="M210" i="42"/>
  <c r="M174" i="38"/>
  <c r="M173" i="38"/>
  <c r="M172" i="38"/>
  <c r="M171" i="38"/>
  <c r="M170" i="38"/>
  <c r="M94" i="42"/>
  <c r="M93" i="42"/>
  <c r="M91" i="42"/>
  <c r="M92" i="42"/>
  <c r="M90" i="42"/>
  <c r="M54" i="38"/>
  <c r="M53" i="38"/>
  <c r="M51" i="38"/>
  <c r="M52" i="38"/>
  <c r="M50" i="38"/>
  <c r="K24" i="29"/>
  <c r="K18" i="29"/>
  <c r="K12" i="29"/>
  <c r="K16" i="29"/>
  <c r="K23" i="29"/>
  <c r="K17" i="29"/>
  <c r="K11" i="29"/>
  <c r="K22" i="29"/>
  <c r="K10" i="29"/>
  <c r="K21" i="29"/>
  <c r="K15" i="29"/>
  <c r="K9" i="29"/>
  <c r="K19" i="29"/>
  <c r="K26" i="29"/>
  <c r="K20" i="29"/>
  <c r="K14" i="29"/>
  <c r="K25" i="29"/>
  <c r="K13" i="29"/>
  <c r="M368" i="43"/>
  <c r="M367" i="43"/>
  <c r="M366" i="43"/>
  <c r="M365" i="43"/>
  <c r="M369" i="43"/>
  <c r="M327" i="38"/>
  <c r="M326" i="38"/>
  <c r="M325" i="38"/>
  <c r="M329" i="38"/>
  <c r="M328" i="38"/>
  <c r="M248" i="43"/>
  <c r="M247" i="43"/>
  <c r="M246" i="43"/>
  <c r="M245" i="43"/>
  <c r="M249" i="43"/>
  <c r="M207" i="38"/>
  <c r="M209" i="38"/>
  <c r="M206" i="38"/>
  <c r="M208" i="38"/>
  <c r="M205" i="38"/>
  <c r="M128" i="43"/>
  <c r="M127" i="43"/>
  <c r="M126" i="43"/>
  <c r="M125" i="43"/>
  <c r="M129" i="43"/>
  <c r="M87" i="38"/>
  <c r="M89" i="38"/>
  <c r="M88" i="38"/>
  <c r="M86" i="38"/>
  <c r="M85" i="38"/>
  <c r="M136" i="42"/>
  <c r="M135" i="42"/>
  <c r="M139" i="42"/>
  <c r="M138" i="42"/>
  <c r="M137" i="42"/>
  <c r="M320" i="43"/>
  <c r="M324" i="43"/>
  <c r="M323" i="43"/>
  <c r="M322" i="43"/>
  <c r="M321" i="43"/>
  <c r="M282" i="38"/>
  <c r="M284" i="38"/>
  <c r="M281" i="38"/>
  <c r="M280" i="38"/>
  <c r="M283" i="38"/>
  <c r="M200" i="43"/>
  <c r="M204" i="43"/>
  <c r="M203" i="43"/>
  <c r="M201" i="43"/>
  <c r="M202" i="43"/>
  <c r="M162" i="38"/>
  <c r="M164" i="38"/>
  <c r="M161" i="38"/>
  <c r="M160" i="38"/>
  <c r="M163" i="38"/>
  <c r="M80" i="43"/>
  <c r="M84" i="43"/>
  <c r="M83" i="43"/>
  <c r="M82" i="43"/>
  <c r="M81" i="43"/>
  <c r="M42" i="38"/>
  <c r="M44" i="38"/>
  <c r="M41" i="38"/>
  <c r="M40" i="38"/>
  <c r="M43" i="38"/>
  <c r="M356" i="43"/>
  <c r="M355" i="43"/>
  <c r="M359" i="43"/>
  <c r="M358" i="43"/>
  <c r="M357" i="43"/>
  <c r="M276" i="38"/>
  <c r="M275" i="38"/>
  <c r="M279" i="38"/>
  <c r="M278" i="38"/>
  <c r="M277" i="38"/>
  <c r="M236" i="43"/>
  <c r="M235" i="43"/>
  <c r="M239" i="43"/>
  <c r="M237" i="43"/>
  <c r="M238" i="43"/>
  <c r="M156" i="38"/>
  <c r="M159" i="38"/>
  <c r="M155" i="38"/>
  <c r="M158" i="38"/>
  <c r="M157" i="38"/>
  <c r="M118" i="43"/>
  <c r="M116" i="43"/>
  <c r="M115" i="43"/>
  <c r="M117" i="43"/>
  <c r="M119" i="43"/>
  <c r="M36" i="38"/>
  <c r="M35" i="38"/>
  <c r="M39" i="38"/>
  <c r="M38" i="38"/>
  <c r="M37" i="38"/>
  <c r="M337" i="42"/>
  <c r="M336" i="42"/>
  <c r="M335" i="42"/>
  <c r="M339" i="42"/>
  <c r="M338" i="42"/>
  <c r="M314" i="38"/>
  <c r="M312" i="38"/>
  <c r="M313" i="38"/>
  <c r="M311" i="38"/>
  <c r="M310" i="38"/>
  <c r="M272" i="43"/>
  <c r="M271" i="43"/>
  <c r="M270" i="43"/>
  <c r="M273" i="43"/>
  <c r="M274" i="43"/>
  <c r="M152" i="43"/>
  <c r="M151" i="43"/>
  <c r="M150" i="43"/>
  <c r="M154" i="43"/>
  <c r="M153" i="43"/>
  <c r="M72" i="38"/>
  <c r="M74" i="38"/>
  <c r="M71" i="38"/>
  <c r="M70" i="38"/>
  <c r="M73" i="38"/>
  <c r="M34" i="43"/>
  <c r="M33" i="43"/>
  <c r="M31" i="43"/>
  <c r="M32" i="43"/>
  <c r="M30" i="43"/>
  <c r="M345" i="38"/>
  <c r="M348" i="38"/>
  <c r="M349" i="38"/>
  <c r="M347" i="38"/>
  <c r="M346" i="38"/>
  <c r="M308" i="43"/>
  <c r="M307" i="43"/>
  <c r="M306" i="43"/>
  <c r="M305" i="43"/>
  <c r="M309" i="43"/>
  <c r="M228" i="38"/>
  <c r="M227" i="38"/>
  <c r="M225" i="38"/>
  <c r="M226" i="38"/>
  <c r="M229" i="38"/>
  <c r="M188" i="43"/>
  <c r="M187" i="43"/>
  <c r="M186" i="43"/>
  <c r="M185" i="43"/>
  <c r="M189" i="43"/>
  <c r="M108" i="38"/>
  <c r="M107" i="38"/>
  <c r="M105" i="38"/>
  <c r="M106" i="38"/>
  <c r="M109" i="38"/>
  <c r="M65" i="43"/>
  <c r="M68" i="43"/>
  <c r="M69" i="43"/>
  <c r="M67" i="43"/>
  <c r="M66" i="43"/>
  <c r="M344" i="43"/>
  <c r="M343" i="43"/>
  <c r="M342" i="43"/>
  <c r="M341" i="43"/>
  <c r="M340" i="43"/>
  <c r="M264" i="38"/>
  <c r="M263" i="38"/>
  <c r="M261" i="38"/>
  <c r="M260" i="38"/>
  <c r="M262" i="38"/>
  <c r="M142" i="42"/>
  <c r="M141" i="42"/>
  <c r="M140" i="42"/>
  <c r="M143" i="42"/>
  <c r="M144" i="42"/>
  <c r="M22" i="42"/>
  <c r="M21" i="42"/>
  <c r="M20" i="42"/>
  <c r="M24" i="42"/>
  <c r="M23" i="42"/>
  <c r="M374" i="43"/>
  <c r="M373" i="43"/>
  <c r="M372" i="43"/>
  <c r="M371" i="43"/>
  <c r="M370" i="43"/>
  <c r="M254" i="43"/>
  <c r="M253" i="43"/>
  <c r="M252" i="43"/>
  <c r="M251" i="43"/>
  <c r="M250" i="43"/>
  <c r="M134" i="43"/>
  <c r="M133" i="43"/>
  <c r="M132" i="43"/>
  <c r="M131" i="43"/>
  <c r="M130" i="43"/>
  <c r="M14" i="43"/>
  <c r="M13" i="43"/>
  <c r="M12" i="43"/>
  <c r="M11" i="43"/>
  <c r="M10" i="43"/>
  <c r="M218" i="43"/>
  <c r="M217" i="43"/>
  <c r="M216" i="43"/>
  <c r="M215" i="43"/>
  <c r="M219" i="43"/>
  <c r="M18" i="38"/>
  <c r="M15" i="38"/>
  <c r="M17" i="38"/>
  <c r="M16" i="38"/>
  <c r="M19" i="38"/>
  <c r="M241" i="42"/>
  <c r="M240" i="42"/>
  <c r="M244" i="42"/>
  <c r="M243" i="42"/>
  <c r="M242" i="42"/>
  <c r="M39" i="42"/>
  <c r="M37" i="42"/>
  <c r="M35" i="42"/>
  <c r="M38" i="42"/>
  <c r="M36" i="42"/>
  <c r="M349" i="42"/>
  <c r="M348" i="42"/>
  <c r="M347" i="42"/>
  <c r="M346" i="42"/>
  <c r="M345" i="42"/>
  <c r="M299" i="38"/>
  <c r="M297" i="38"/>
  <c r="M296" i="38"/>
  <c r="M298" i="38"/>
  <c r="M295" i="38"/>
  <c r="M260" i="43"/>
  <c r="M264" i="43"/>
  <c r="M263" i="43"/>
  <c r="M262" i="43"/>
  <c r="M261" i="43"/>
  <c r="M180" i="38"/>
  <c r="M183" i="38"/>
  <c r="M182" i="38"/>
  <c r="M184" i="38"/>
  <c r="M181" i="38"/>
  <c r="M373" i="42"/>
  <c r="M372" i="42"/>
  <c r="M371" i="42"/>
  <c r="M370" i="42"/>
  <c r="M374" i="42"/>
  <c r="M333" i="38"/>
  <c r="M332" i="38"/>
  <c r="M330" i="38"/>
  <c r="M334" i="38"/>
  <c r="M331" i="38"/>
  <c r="M253" i="42"/>
  <c r="M252" i="42"/>
  <c r="M251" i="42"/>
  <c r="M250" i="42"/>
  <c r="M254" i="42"/>
  <c r="M210" i="38"/>
  <c r="M212" i="38"/>
  <c r="M214" i="38"/>
  <c r="M213" i="38"/>
  <c r="M211" i="38"/>
  <c r="M130" i="42"/>
  <c r="M133" i="42"/>
  <c r="M134" i="42"/>
  <c r="M132" i="42"/>
  <c r="M131" i="42"/>
  <c r="M90" i="38"/>
  <c r="M92" i="38"/>
  <c r="M94" i="38"/>
  <c r="M93" i="38"/>
  <c r="M91" i="38"/>
  <c r="M13" i="42"/>
  <c r="M12" i="42"/>
  <c r="M14" i="42"/>
  <c r="M11" i="42"/>
  <c r="M16" i="42"/>
  <c r="M15" i="42"/>
  <c r="M19" i="42"/>
  <c r="M18" i="42"/>
  <c r="M17" i="42"/>
  <c r="M168" i="31"/>
  <c r="M167" i="31"/>
  <c r="M166" i="31"/>
  <c r="M165" i="31"/>
  <c r="M169" i="31"/>
  <c r="M160" i="31"/>
  <c r="M164" i="31"/>
  <c r="M163" i="31"/>
  <c r="M162" i="31"/>
  <c r="M161" i="31"/>
  <c r="M334" i="31"/>
  <c r="M333" i="31"/>
  <c r="M332" i="31"/>
  <c r="M331" i="31"/>
  <c r="M330" i="31"/>
  <c r="M94" i="31"/>
  <c r="M93" i="31"/>
  <c r="M92" i="31"/>
  <c r="M91" i="31"/>
  <c r="M90" i="31"/>
  <c r="M216" i="31"/>
  <c r="M215" i="31"/>
  <c r="M219" i="31"/>
  <c r="M217" i="31"/>
  <c r="M218" i="31"/>
  <c r="M248" i="31"/>
  <c r="M247" i="31"/>
  <c r="M249" i="31"/>
  <c r="M246" i="31"/>
  <c r="M245" i="31"/>
  <c r="M174" i="31"/>
  <c r="M173" i="31"/>
  <c r="M172" i="31"/>
  <c r="M171" i="31"/>
  <c r="M170" i="31"/>
  <c r="M14" i="31"/>
  <c r="M13" i="31"/>
  <c r="M12" i="31"/>
  <c r="M11" i="31"/>
  <c r="M10" i="31"/>
  <c r="M359" i="31"/>
  <c r="M358" i="31"/>
  <c r="M357" i="31"/>
  <c r="M356" i="31"/>
  <c r="M355" i="31"/>
  <c r="M279" i="31"/>
  <c r="M278" i="31"/>
  <c r="M277" i="31"/>
  <c r="M276" i="31"/>
  <c r="M275" i="31"/>
  <c r="M199" i="31"/>
  <c r="M198" i="31"/>
  <c r="M197" i="31"/>
  <c r="M196" i="31"/>
  <c r="M195" i="31"/>
  <c r="M119" i="31"/>
  <c r="M118" i="31"/>
  <c r="M117" i="31"/>
  <c r="M116" i="31"/>
  <c r="M115" i="31"/>
  <c r="M39" i="31"/>
  <c r="M38" i="31"/>
  <c r="M37" i="31"/>
  <c r="M36" i="31"/>
  <c r="M35" i="31"/>
  <c r="M352" i="31"/>
  <c r="M351" i="31"/>
  <c r="M350" i="31"/>
  <c r="M354" i="31"/>
  <c r="M353" i="31"/>
  <c r="M112" i="31"/>
  <c r="M111" i="31"/>
  <c r="M110" i="31"/>
  <c r="M114" i="31"/>
  <c r="M113" i="31"/>
  <c r="M32" i="31"/>
  <c r="M31" i="31"/>
  <c r="M30" i="31"/>
  <c r="M33" i="31"/>
  <c r="M34" i="31"/>
  <c r="M305" i="31"/>
  <c r="M309" i="31"/>
  <c r="M308" i="31"/>
  <c r="M307" i="31"/>
  <c r="M306" i="31"/>
  <c r="M229" i="31"/>
  <c r="M228" i="31"/>
  <c r="M227" i="31"/>
  <c r="M226" i="31"/>
  <c r="M225" i="31"/>
  <c r="M149" i="31"/>
  <c r="M148" i="31"/>
  <c r="M147" i="31"/>
  <c r="M145" i="31"/>
  <c r="M146" i="31"/>
  <c r="M65" i="31"/>
  <c r="M69" i="31"/>
  <c r="M68" i="31"/>
  <c r="M67" i="31"/>
  <c r="M66" i="31"/>
  <c r="M344" i="31"/>
  <c r="M343" i="31"/>
  <c r="M342" i="31"/>
  <c r="M341" i="31"/>
  <c r="M340" i="31"/>
  <c r="M264" i="31"/>
  <c r="M263" i="31"/>
  <c r="M262" i="31"/>
  <c r="M261" i="31"/>
  <c r="M260" i="31"/>
  <c r="M184" i="31"/>
  <c r="M183" i="31"/>
  <c r="M182" i="31"/>
  <c r="M181" i="31"/>
  <c r="M180" i="31"/>
  <c r="M104" i="31"/>
  <c r="M103" i="31"/>
  <c r="M102" i="31"/>
  <c r="M101" i="31"/>
  <c r="M100" i="31"/>
  <c r="M24" i="31"/>
  <c r="M23" i="31"/>
  <c r="M22" i="31"/>
  <c r="M21" i="31"/>
  <c r="M20" i="31"/>
  <c r="M320" i="31"/>
  <c r="M324" i="31"/>
  <c r="M323" i="31"/>
  <c r="M322" i="31"/>
  <c r="M321" i="31"/>
  <c r="M176" i="31"/>
  <c r="M175" i="31"/>
  <c r="M177" i="31"/>
  <c r="M179" i="31"/>
  <c r="M178" i="31"/>
  <c r="M96" i="31"/>
  <c r="M95" i="31"/>
  <c r="M99" i="31"/>
  <c r="M97" i="31"/>
  <c r="M98" i="31"/>
  <c r="M256" i="31"/>
  <c r="M255" i="31"/>
  <c r="M257" i="31"/>
  <c r="M259" i="31"/>
  <c r="M258" i="31"/>
  <c r="M240" i="31"/>
  <c r="M241" i="31"/>
  <c r="M244" i="31"/>
  <c r="M243" i="31"/>
  <c r="M242" i="31"/>
  <c r="M254" i="31"/>
  <c r="M253" i="31"/>
  <c r="M252" i="31"/>
  <c r="M251" i="31"/>
  <c r="M250" i="31"/>
  <c r="M192" i="31"/>
  <c r="M191" i="31"/>
  <c r="M190" i="31"/>
  <c r="M193" i="31"/>
  <c r="M194" i="31"/>
  <c r="M368" i="31"/>
  <c r="M369" i="31"/>
  <c r="M367" i="31"/>
  <c r="M366" i="31"/>
  <c r="M365" i="31"/>
  <c r="M288" i="31"/>
  <c r="M289" i="31"/>
  <c r="M287" i="31"/>
  <c r="M286" i="31"/>
  <c r="M285" i="31"/>
  <c r="M208" i="31"/>
  <c r="M207" i="31"/>
  <c r="M206" i="31"/>
  <c r="M205" i="31"/>
  <c r="M209" i="31"/>
  <c r="M128" i="31"/>
  <c r="M129" i="31"/>
  <c r="M127" i="31"/>
  <c r="M126" i="31"/>
  <c r="M125" i="31"/>
  <c r="M48" i="31"/>
  <c r="M49" i="31"/>
  <c r="M47" i="31"/>
  <c r="M46" i="31"/>
  <c r="M45" i="31"/>
  <c r="M360" i="31"/>
  <c r="M364" i="31"/>
  <c r="M361" i="31"/>
  <c r="M363" i="31"/>
  <c r="M362" i="31"/>
  <c r="M280" i="31"/>
  <c r="M284" i="31"/>
  <c r="M281" i="31"/>
  <c r="M283" i="31"/>
  <c r="M282" i="31"/>
  <c r="M200" i="31"/>
  <c r="M201" i="31"/>
  <c r="M204" i="31"/>
  <c r="M203" i="31"/>
  <c r="M202" i="31"/>
  <c r="M120" i="31"/>
  <c r="M121" i="31"/>
  <c r="M124" i="31"/>
  <c r="M123" i="31"/>
  <c r="M122" i="31"/>
  <c r="M40" i="31"/>
  <c r="M41" i="31"/>
  <c r="M44" i="31"/>
  <c r="M43" i="31"/>
  <c r="M42" i="31"/>
  <c r="M374" i="31"/>
  <c r="M373" i="31"/>
  <c r="M372" i="31"/>
  <c r="M371" i="31"/>
  <c r="M370" i="31"/>
  <c r="M294" i="31"/>
  <c r="M293" i="31"/>
  <c r="M292" i="31"/>
  <c r="M291" i="31"/>
  <c r="M290" i="31"/>
  <c r="M214" i="31"/>
  <c r="M213" i="31"/>
  <c r="M212" i="31"/>
  <c r="M211" i="31"/>
  <c r="M210" i="31"/>
  <c r="M134" i="31"/>
  <c r="M133" i="31"/>
  <c r="M132" i="31"/>
  <c r="M131" i="31"/>
  <c r="M130" i="31"/>
  <c r="M54" i="31"/>
  <c r="M53" i="31"/>
  <c r="M52" i="31"/>
  <c r="M51" i="31"/>
  <c r="M50" i="31"/>
  <c r="M88" i="31"/>
  <c r="M87" i="31"/>
  <c r="M86" i="31"/>
  <c r="M85" i="31"/>
  <c r="M89" i="31"/>
  <c r="M80" i="31"/>
  <c r="M84" i="31"/>
  <c r="M81" i="31"/>
  <c r="M83" i="31"/>
  <c r="M82" i="31"/>
  <c r="M272" i="31"/>
  <c r="M271" i="31"/>
  <c r="M270" i="31"/>
  <c r="M274" i="31"/>
  <c r="M273" i="31"/>
  <c r="M16" i="31"/>
  <c r="M15" i="31"/>
  <c r="M19" i="31"/>
  <c r="M18" i="31"/>
  <c r="M17" i="31"/>
  <c r="M328" i="31"/>
  <c r="M329" i="31"/>
  <c r="M327" i="31"/>
  <c r="M326" i="31"/>
  <c r="M325" i="31"/>
  <c r="M319" i="31"/>
  <c r="M318" i="31"/>
  <c r="M317" i="31"/>
  <c r="M316" i="31"/>
  <c r="M315" i="31"/>
  <c r="M239" i="31"/>
  <c r="M238" i="31"/>
  <c r="M237" i="31"/>
  <c r="M236" i="31"/>
  <c r="M235" i="31"/>
  <c r="M159" i="31"/>
  <c r="M158" i="31"/>
  <c r="M157" i="31"/>
  <c r="M156" i="31"/>
  <c r="M155" i="31"/>
  <c r="M79" i="31"/>
  <c r="M78" i="31"/>
  <c r="M77" i="31"/>
  <c r="M76" i="31"/>
  <c r="M75" i="31"/>
  <c r="M312" i="31"/>
  <c r="M311" i="31"/>
  <c r="M310" i="31"/>
  <c r="M313" i="31"/>
  <c r="M314" i="31"/>
  <c r="M72" i="31"/>
  <c r="M71" i="31"/>
  <c r="M70" i="31"/>
  <c r="M73" i="31"/>
  <c r="M74" i="31"/>
  <c r="M349" i="31"/>
  <c r="M348" i="31"/>
  <c r="M347" i="31"/>
  <c r="M345" i="31"/>
  <c r="M346" i="31"/>
  <c r="M269" i="31"/>
  <c r="M268" i="31"/>
  <c r="M267" i="31"/>
  <c r="M265" i="31"/>
  <c r="M266" i="31"/>
  <c r="M185" i="31"/>
  <c r="M189" i="31"/>
  <c r="M188" i="31"/>
  <c r="M187" i="31"/>
  <c r="M186" i="31"/>
  <c r="M109" i="31"/>
  <c r="M105" i="31"/>
  <c r="M108" i="31"/>
  <c r="M107" i="31"/>
  <c r="M106" i="31"/>
  <c r="M29" i="31"/>
  <c r="M28" i="31"/>
  <c r="M27" i="31"/>
  <c r="M25" i="31"/>
  <c r="M26" i="31"/>
  <c r="M304" i="31"/>
  <c r="M303" i="31"/>
  <c r="M302" i="31"/>
  <c r="M301" i="31"/>
  <c r="M300" i="31"/>
  <c r="M224" i="31"/>
  <c r="M223" i="31"/>
  <c r="M222" i="31"/>
  <c r="M221" i="31"/>
  <c r="M220" i="31"/>
  <c r="M144" i="31"/>
  <c r="M143" i="31"/>
  <c r="M142" i="31"/>
  <c r="M141" i="31"/>
  <c r="M140" i="31"/>
  <c r="M64" i="31"/>
  <c r="M63" i="31"/>
  <c r="M62" i="31"/>
  <c r="M61" i="31"/>
  <c r="M60" i="31"/>
  <c r="M8" i="31"/>
  <c r="M7" i="31"/>
  <c r="M6" i="31"/>
  <c r="M5" i="31"/>
  <c r="M9" i="31"/>
  <c r="M136" i="31"/>
  <c r="M135" i="31"/>
  <c r="M137" i="31"/>
  <c r="M139" i="31"/>
  <c r="M138" i="31"/>
  <c r="M56" i="31"/>
  <c r="M55" i="31"/>
  <c r="M59" i="31"/>
  <c r="M58" i="31"/>
  <c r="M57" i="31"/>
  <c r="M336" i="31"/>
  <c r="M335" i="31"/>
  <c r="M337" i="31"/>
  <c r="M339" i="31"/>
  <c r="M338" i="31"/>
  <c r="M232" i="31"/>
  <c r="M231" i="31"/>
  <c r="M230" i="31"/>
  <c r="M233" i="31"/>
  <c r="M234" i="31"/>
  <c r="M152" i="31"/>
  <c r="M151" i="31"/>
  <c r="M150" i="31"/>
  <c r="M153" i="31"/>
  <c r="M154" i="31"/>
  <c r="M296" i="31"/>
  <c r="M295" i="31"/>
  <c r="M297" i="31"/>
  <c r="M299" i="31"/>
  <c r="M298" i="31"/>
  <c r="D325" i="31"/>
  <c r="D245" i="31"/>
  <c r="D165" i="31"/>
  <c r="D85" i="31"/>
  <c r="D5" i="42"/>
  <c r="D135" i="38"/>
  <c r="D320" i="31"/>
  <c r="D240" i="31"/>
  <c r="D160" i="31"/>
  <c r="D80" i="31"/>
  <c r="D55" i="38"/>
  <c r="D315" i="42"/>
  <c r="D235" i="42"/>
  <c r="D155" i="42"/>
  <c r="D75" i="42"/>
  <c r="D335" i="38"/>
  <c r="D310" i="42"/>
  <c r="D230" i="42"/>
  <c r="D150" i="42"/>
  <c r="D70" i="42"/>
  <c r="D345" i="42"/>
  <c r="D265" i="42"/>
  <c r="D185" i="42"/>
  <c r="D105" i="42"/>
  <c r="D25" i="42"/>
  <c r="D295" i="38"/>
  <c r="D300" i="42"/>
  <c r="D220" i="42"/>
  <c r="D140" i="42"/>
  <c r="D60" i="42"/>
  <c r="D330" i="31"/>
  <c r="D250" i="31"/>
  <c r="D170" i="31"/>
  <c r="D90" i="31"/>
  <c r="D10" i="31"/>
  <c r="D215" i="43"/>
  <c r="D325" i="38"/>
  <c r="D320" i="38"/>
  <c r="D315" i="43"/>
  <c r="D75" i="43"/>
  <c r="D150" i="43"/>
  <c r="D345" i="43"/>
  <c r="D265" i="43"/>
  <c r="D185" i="43"/>
  <c r="D105" i="43"/>
  <c r="D25" i="43"/>
  <c r="D295" i="42"/>
  <c r="D300" i="43"/>
  <c r="D220" i="43"/>
  <c r="D140" i="43"/>
  <c r="D60" i="43"/>
  <c r="D330" i="38"/>
  <c r="D250" i="38"/>
  <c r="D170" i="38"/>
  <c r="D90" i="38"/>
  <c r="D10" i="38"/>
  <c r="D215" i="31"/>
  <c r="Q79" i="42"/>
  <c r="D375" i="42" s="1"/>
  <c r="Q79" i="38"/>
  <c r="D375" i="38" s="1"/>
  <c r="Q79" i="43"/>
  <c r="D375" i="43" s="1"/>
  <c r="D240" i="38"/>
  <c r="D70" i="43"/>
  <c r="D365" i="42"/>
  <c r="D285" i="42"/>
  <c r="D205" i="42"/>
  <c r="D125" i="42"/>
  <c r="D45" i="42"/>
  <c r="D360" i="42"/>
  <c r="D280" i="42"/>
  <c r="D200" i="42"/>
  <c r="D120" i="42"/>
  <c r="D40" i="42"/>
  <c r="D175" i="43"/>
  <c r="D355" i="31"/>
  <c r="D275" i="31"/>
  <c r="D195" i="31"/>
  <c r="D115" i="31"/>
  <c r="D35" i="31"/>
  <c r="D350" i="31"/>
  <c r="D270" i="38"/>
  <c r="D190" i="38"/>
  <c r="D110" i="31"/>
  <c r="D30" i="31"/>
  <c r="D95" i="43"/>
  <c r="D305" i="31"/>
  <c r="D225" i="31"/>
  <c r="D145" i="31"/>
  <c r="D65" i="31"/>
  <c r="D340" i="31"/>
  <c r="D260" i="31"/>
  <c r="D180" i="31"/>
  <c r="D100" i="31"/>
  <c r="D20" i="31"/>
  <c r="D255" i="43"/>
  <c r="D370" i="43"/>
  <c r="D290" i="43"/>
  <c r="D210" i="43"/>
  <c r="D130" i="43"/>
  <c r="D50" i="43"/>
  <c r="D215" i="38"/>
  <c r="D85" i="38"/>
  <c r="D310" i="43"/>
  <c r="D365" i="43"/>
  <c r="D205" i="43"/>
  <c r="D125" i="43"/>
  <c r="D45" i="43"/>
  <c r="D360" i="43"/>
  <c r="D280" i="43"/>
  <c r="D200" i="43"/>
  <c r="D120" i="43"/>
  <c r="D40" i="43"/>
  <c r="D175" i="31"/>
  <c r="D355" i="38"/>
  <c r="D275" i="38"/>
  <c r="D195" i="38"/>
  <c r="D115" i="38"/>
  <c r="D35" i="38"/>
  <c r="D350" i="38"/>
  <c r="D270" i="31"/>
  <c r="D190" i="31"/>
  <c r="D110" i="38"/>
  <c r="D30" i="38"/>
  <c r="D95" i="31"/>
  <c r="D305" i="38"/>
  <c r="D225" i="38"/>
  <c r="D145" i="38"/>
  <c r="D65" i="38"/>
  <c r="D340" i="38"/>
  <c r="D260" i="38"/>
  <c r="D180" i="38"/>
  <c r="D100" i="38"/>
  <c r="D20" i="38"/>
  <c r="D255" i="31"/>
  <c r="D370" i="42"/>
  <c r="D290" i="42"/>
  <c r="D210" i="42"/>
  <c r="D130" i="42"/>
  <c r="D50" i="42"/>
  <c r="D215" i="42"/>
  <c r="D5" i="43"/>
  <c r="D55" i="42"/>
  <c r="D335" i="42"/>
  <c r="D285" i="43"/>
  <c r="D365" i="31"/>
  <c r="D285" i="31"/>
  <c r="D205" i="31"/>
  <c r="D125" i="31"/>
  <c r="D45" i="31"/>
  <c r="D360" i="31"/>
  <c r="D280" i="31"/>
  <c r="D200" i="31"/>
  <c r="D120" i="31"/>
  <c r="D40" i="31"/>
  <c r="D175" i="38"/>
  <c r="D355" i="42"/>
  <c r="D275" i="42"/>
  <c r="D195" i="42"/>
  <c r="D115" i="42"/>
  <c r="D35" i="42"/>
  <c r="D350" i="42"/>
  <c r="D270" i="42"/>
  <c r="D190" i="42"/>
  <c r="D110" i="42"/>
  <c r="D30" i="42"/>
  <c r="D95" i="38"/>
  <c r="D305" i="42"/>
  <c r="D225" i="42"/>
  <c r="D145" i="42"/>
  <c r="D65" i="42"/>
  <c r="D340" i="42"/>
  <c r="D260" i="42"/>
  <c r="D180" i="42"/>
  <c r="D100" i="42"/>
  <c r="D20" i="42"/>
  <c r="D255" i="38"/>
  <c r="D370" i="31"/>
  <c r="D290" i="31"/>
  <c r="D210" i="31"/>
  <c r="D130" i="31"/>
  <c r="D50" i="31"/>
  <c r="D15" i="43"/>
  <c r="D135" i="42"/>
  <c r="D235" i="43"/>
  <c r="D205" i="38"/>
  <c r="D200" i="38"/>
  <c r="D120" i="38"/>
  <c r="D40" i="38"/>
  <c r="D175" i="42"/>
  <c r="D355" i="43"/>
  <c r="D275" i="43"/>
  <c r="D195" i="43"/>
  <c r="D115" i="43"/>
  <c r="D35" i="43"/>
  <c r="D350" i="43"/>
  <c r="D270" i="43"/>
  <c r="D190" i="43"/>
  <c r="D110" i="43"/>
  <c r="D30" i="43"/>
  <c r="D95" i="42"/>
  <c r="D305" i="43"/>
  <c r="D225" i="43"/>
  <c r="D145" i="43"/>
  <c r="D65" i="43"/>
  <c r="D340" i="43"/>
  <c r="D260" i="43"/>
  <c r="D180" i="43"/>
  <c r="D100" i="43"/>
  <c r="D20" i="43"/>
  <c r="D255" i="42"/>
  <c r="D370" i="38"/>
  <c r="D290" i="38"/>
  <c r="D210" i="38"/>
  <c r="D130" i="38"/>
  <c r="D50" i="38"/>
  <c r="D15" i="31"/>
  <c r="D165" i="38"/>
  <c r="D160" i="38"/>
  <c r="D155" i="43"/>
  <c r="D365" i="38"/>
  <c r="D125" i="38"/>
  <c r="D360" i="38"/>
  <c r="D325" i="42"/>
  <c r="D245" i="42"/>
  <c r="D165" i="42"/>
  <c r="D85" i="42"/>
  <c r="D5" i="38"/>
  <c r="D135" i="43"/>
  <c r="D320" i="42"/>
  <c r="D240" i="42"/>
  <c r="D160" i="42"/>
  <c r="D80" i="42"/>
  <c r="D55" i="43"/>
  <c r="D315" i="31"/>
  <c r="D235" i="31"/>
  <c r="D155" i="31"/>
  <c r="D75" i="31"/>
  <c r="D335" i="43"/>
  <c r="D310" i="31"/>
  <c r="D230" i="38"/>
  <c r="D150" i="38"/>
  <c r="D70" i="31"/>
  <c r="D345" i="31"/>
  <c r="D265" i="31"/>
  <c r="D185" i="31"/>
  <c r="D105" i="31"/>
  <c r="D25" i="31"/>
  <c r="D295" i="43"/>
  <c r="D300" i="31"/>
  <c r="D220" i="31"/>
  <c r="D140" i="31"/>
  <c r="D60" i="31"/>
  <c r="D330" i="43"/>
  <c r="D250" i="43"/>
  <c r="D170" i="43"/>
  <c r="D90" i="43"/>
  <c r="D10" i="43"/>
  <c r="D15" i="38"/>
  <c r="D245" i="38"/>
  <c r="D80" i="38"/>
  <c r="D230" i="43"/>
  <c r="D285" i="38"/>
  <c r="D45" i="38"/>
  <c r="D280" i="38"/>
  <c r="D325" i="43"/>
  <c r="D245" i="43"/>
  <c r="D165" i="43"/>
  <c r="D85" i="43"/>
  <c r="D5" i="31"/>
  <c r="D135" i="31"/>
  <c r="D320" i="43"/>
  <c r="D240" i="43"/>
  <c r="D160" i="43"/>
  <c r="D80" i="43"/>
  <c r="D55" i="31"/>
  <c r="D315" i="38"/>
  <c r="D235" i="38"/>
  <c r="D155" i="38"/>
  <c r="D75" i="38"/>
  <c r="D335" i="31"/>
  <c r="D310" i="38"/>
  <c r="D230" i="31"/>
  <c r="D150" i="31"/>
  <c r="D70" i="38"/>
  <c r="D345" i="38"/>
  <c r="D265" i="38"/>
  <c r="D185" i="38"/>
  <c r="D105" i="38"/>
  <c r="D25" i="38"/>
  <c r="D295" i="31"/>
  <c r="D300" i="38"/>
  <c r="D220" i="38"/>
  <c r="D140" i="38"/>
  <c r="D60" i="38"/>
  <c r="D330" i="42"/>
  <c r="D250" i="42"/>
  <c r="D170" i="42"/>
  <c r="D90" i="42"/>
  <c r="D15" i="42"/>
  <c r="M375" i="42" l="1"/>
  <c r="M376" i="31"/>
  <c r="M377" i="31"/>
  <c r="M378" i="31"/>
  <c r="M379" i="31"/>
  <c r="M375" i="31"/>
  <c r="M377" i="38"/>
  <c r="M377" i="43"/>
  <c r="M379" i="42"/>
  <c r="M376" i="42"/>
  <c r="M377" i="42"/>
  <c r="M378" i="42"/>
  <c r="M378" i="38"/>
  <c r="M378" i="43"/>
  <c r="M376" i="38"/>
  <c r="M376" i="43"/>
  <c r="M375" i="38"/>
  <c r="M375" i="43"/>
  <c r="M379" i="43"/>
  <c r="M379" i="38"/>
  <c r="L154" i="31"/>
  <c r="L74" i="31"/>
  <c r="L73" i="31"/>
  <c r="L72" i="31"/>
  <c r="L19" i="31"/>
  <c r="L18" i="31"/>
  <c r="L14" i="31"/>
  <c r="L13" i="31"/>
  <c r="L314" i="31"/>
  <c r="L313" i="31"/>
  <c r="L304" i="31"/>
  <c r="L303" i="31"/>
  <c r="L302" i="31"/>
  <c r="L279" i="31"/>
  <c r="L278" i="31"/>
  <c r="L264" i="31"/>
  <c r="L263" i="31"/>
  <c r="L254" i="31"/>
  <c r="L253" i="31"/>
  <c r="L252" i="31"/>
  <c r="L174" i="31"/>
  <c r="L84" i="31"/>
  <c r="L83" i="31"/>
  <c r="L29" i="31"/>
  <c r="L28" i="31"/>
  <c r="L373" i="31"/>
  <c r="L372" i="31"/>
  <c r="L371" i="31"/>
  <c r="L369" i="31"/>
  <c r="L368" i="31"/>
  <c r="L367" i="31"/>
  <c r="L364" i="31"/>
  <c r="L363" i="31"/>
  <c r="L362" i="31"/>
  <c r="L359" i="31"/>
  <c r="L358" i="31"/>
  <c r="L354" i="31"/>
  <c r="L353" i="31"/>
  <c r="L352" i="31"/>
  <c r="L351" i="31"/>
  <c r="L349" i="31"/>
  <c r="L348" i="31"/>
  <c r="L347" i="31"/>
  <c r="L344" i="31"/>
  <c r="L343" i="31"/>
  <c r="L339" i="31"/>
  <c r="L338" i="31"/>
  <c r="L337" i="31"/>
  <c r="L336" i="31"/>
  <c r="L334" i="31"/>
  <c r="L332" i="31"/>
  <c r="L329" i="31"/>
  <c r="L328" i="31"/>
  <c r="L324" i="31"/>
  <c r="L323" i="31"/>
  <c r="L319" i="31"/>
  <c r="L318" i="31"/>
  <c r="L317" i="31"/>
  <c r="L309" i="31"/>
  <c r="L308" i="31"/>
  <c r="L307" i="31"/>
  <c r="L299" i="31"/>
  <c r="L294" i="31"/>
  <c r="L293" i="31"/>
  <c r="L289" i="31"/>
  <c r="L288" i="31"/>
  <c r="L287" i="31"/>
  <c r="L284" i="31"/>
  <c r="L283" i="31"/>
  <c r="L274" i="31"/>
  <c r="L273" i="31"/>
  <c r="L272" i="31"/>
  <c r="L269" i="31"/>
  <c r="L268" i="31"/>
  <c r="L259" i="31"/>
  <c r="L258" i="31"/>
  <c r="L249" i="31"/>
  <c r="L244" i="31"/>
  <c r="L239" i="31"/>
  <c r="L238" i="31"/>
  <c r="L234" i="31"/>
  <c r="L233" i="31"/>
  <c r="L229" i="31"/>
  <c r="L228" i="31"/>
  <c r="L224" i="31"/>
  <c r="L223" i="31"/>
  <c r="L219" i="31"/>
  <c r="L218" i="31"/>
  <c r="L209" i="31"/>
  <c r="L208" i="31"/>
  <c r="L204" i="31"/>
  <c r="L203" i="31"/>
  <c r="L199" i="31"/>
  <c r="L194" i="31"/>
  <c r="L193" i="31"/>
  <c r="L189" i="31"/>
  <c r="L188" i="31"/>
  <c r="L183" i="31"/>
  <c r="L179" i="31"/>
  <c r="L178" i="31"/>
  <c r="L168" i="31"/>
  <c r="L167" i="31"/>
  <c r="L164" i="31"/>
  <c r="L163" i="31"/>
  <c r="L159" i="31"/>
  <c r="L149" i="31"/>
  <c r="L148" i="31"/>
  <c r="L144" i="31"/>
  <c r="L143" i="31"/>
  <c r="L139" i="31"/>
  <c r="L138" i="31"/>
  <c r="L129" i="31"/>
  <c r="L128" i="31"/>
  <c r="L124" i="31"/>
  <c r="L123" i="31"/>
  <c r="L119" i="31"/>
  <c r="L118" i="31"/>
  <c r="L114" i="31"/>
  <c r="L113" i="31"/>
  <c r="L109" i="31"/>
  <c r="L108" i="31"/>
  <c r="L99" i="31"/>
  <c r="L94" i="31"/>
  <c r="L93" i="31"/>
  <c r="L89" i="31"/>
  <c r="L88" i="31"/>
  <c r="L79" i="31"/>
  <c r="L78" i="31"/>
  <c r="L69" i="31"/>
  <c r="L68" i="31"/>
  <c r="L64" i="31"/>
  <c r="L63" i="31"/>
  <c r="L59" i="31"/>
  <c r="L53" i="31"/>
  <c r="L49" i="31"/>
  <c r="L48" i="31"/>
  <c r="L47" i="31"/>
  <c r="L44" i="31"/>
  <c r="L43" i="31"/>
  <c r="L39" i="31"/>
  <c r="L38" i="31"/>
  <c r="L34" i="31"/>
  <c r="L33" i="31"/>
  <c r="L24" i="31"/>
  <c r="L23" i="31"/>
  <c r="AN7" i="25" l="1"/>
  <c r="AO7" i="25"/>
  <c r="AP7" i="25"/>
  <c r="AN8" i="25"/>
  <c r="AO8" i="25"/>
  <c r="AP8" i="25"/>
  <c r="AN9" i="25"/>
  <c r="AO9" i="25"/>
  <c r="AP9" i="25"/>
  <c r="AN10" i="25"/>
  <c r="AO10" i="25"/>
  <c r="AP10" i="25"/>
  <c r="AN11" i="25"/>
  <c r="AO11" i="25"/>
  <c r="AP11" i="25"/>
  <c r="AN12" i="25"/>
  <c r="AO12" i="25"/>
  <c r="AP12" i="25"/>
  <c r="AN13" i="25"/>
  <c r="AO13" i="25"/>
  <c r="AP13" i="25"/>
  <c r="AN14" i="25"/>
  <c r="AO14" i="25"/>
  <c r="AP14" i="25"/>
  <c r="AN15" i="25"/>
  <c r="AO15" i="25"/>
  <c r="AP15" i="25"/>
  <c r="AN16" i="25"/>
  <c r="AO16" i="25"/>
  <c r="AP16" i="25"/>
  <c r="AN17" i="25"/>
  <c r="AO17" i="25"/>
  <c r="AP17" i="25"/>
  <c r="AN18" i="25"/>
  <c r="AO18" i="25"/>
  <c r="AP18" i="25"/>
  <c r="AN19" i="25"/>
  <c r="AO19" i="25"/>
  <c r="AP19" i="25"/>
  <c r="AN20" i="25"/>
  <c r="AO20" i="25"/>
  <c r="AP20" i="25"/>
  <c r="AN21" i="25"/>
  <c r="AO21" i="25"/>
  <c r="AP21" i="25"/>
  <c r="AN22" i="25"/>
  <c r="AO22" i="25"/>
  <c r="AP22" i="25"/>
  <c r="AN23" i="25"/>
  <c r="AO23" i="25"/>
  <c r="AP23" i="25"/>
  <c r="AN24" i="25"/>
  <c r="AO24" i="25"/>
  <c r="AP24" i="25"/>
  <c r="AN25" i="25"/>
  <c r="AO25" i="25"/>
  <c r="AP25" i="25"/>
  <c r="AN26" i="25"/>
  <c r="AO26" i="25"/>
  <c r="AP26" i="25"/>
  <c r="AN27" i="25"/>
  <c r="AO27" i="25"/>
  <c r="AP27" i="25"/>
  <c r="AN28" i="25"/>
  <c r="AO28" i="25"/>
  <c r="AP28" i="25"/>
  <c r="AN29" i="25"/>
  <c r="AO29" i="25"/>
  <c r="AP29" i="25"/>
  <c r="AN30" i="25"/>
  <c r="AO30" i="25"/>
  <c r="AP30" i="25"/>
  <c r="AN31" i="25"/>
  <c r="AO31" i="25"/>
  <c r="AP31" i="25"/>
  <c r="AN32" i="25"/>
  <c r="AO32" i="25"/>
  <c r="AP32" i="25"/>
  <c r="AN33" i="25"/>
  <c r="AO33" i="25"/>
  <c r="AP33" i="25"/>
  <c r="AN34" i="25"/>
  <c r="AO34" i="25"/>
  <c r="AP34" i="25"/>
  <c r="AN35" i="25"/>
  <c r="AO35" i="25"/>
  <c r="AP35" i="25"/>
  <c r="AN36" i="25"/>
  <c r="AO36" i="25"/>
  <c r="AP36" i="25"/>
  <c r="AN37" i="25"/>
  <c r="AO37" i="25"/>
  <c r="AP37" i="25"/>
  <c r="AN38" i="25"/>
  <c r="AO38" i="25"/>
  <c r="AP38" i="25"/>
  <c r="AN39" i="25"/>
  <c r="AO39" i="25"/>
  <c r="AP39" i="25"/>
  <c r="AN40" i="25"/>
  <c r="AO40" i="25"/>
  <c r="AP40" i="25"/>
  <c r="AN41" i="25"/>
  <c r="AO41" i="25"/>
  <c r="AP41" i="25"/>
  <c r="AN42" i="25"/>
  <c r="AO42" i="25"/>
  <c r="AP42" i="25"/>
  <c r="AN43" i="25"/>
  <c r="AO43" i="25"/>
  <c r="AP43" i="25"/>
  <c r="AN44" i="25"/>
  <c r="AO44" i="25"/>
  <c r="AP44" i="25"/>
  <c r="AN45" i="25"/>
  <c r="AO45" i="25"/>
  <c r="AP45" i="25"/>
  <c r="AN46" i="25"/>
  <c r="AO46" i="25"/>
  <c r="AP46" i="25"/>
  <c r="AN47" i="25"/>
  <c r="AO47" i="25"/>
  <c r="AP47" i="25"/>
  <c r="AN48" i="25"/>
  <c r="AO48" i="25"/>
  <c r="AP48" i="25"/>
  <c r="AN49" i="25"/>
  <c r="AO49" i="25"/>
  <c r="AP49" i="25"/>
  <c r="AN50" i="25"/>
  <c r="AO50" i="25"/>
  <c r="AP50" i="25"/>
  <c r="AN51" i="25"/>
  <c r="AO51" i="25"/>
  <c r="AP51" i="25"/>
  <c r="AN52" i="25"/>
  <c r="AO52" i="25"/>
  <c r="AP52" i="25"/>
  <c r="AN53" i="25"/>
  <c r="AO53" i="25"/>
  <c r="AP53" i="25"/>
  <c r="AN54" i="25"/>
  <c r="AO54" i="25"/>
  <c r="AP54" i="25"/>
  <c r="AN55" i="25"/>
  <c r="AO55" i="25"/>
  <c r="AP55" i="25"/>
  <c r="AN56" i="25"/>
  <c r="AO56" i="25"/>
  <c r="AP56" i="25"/>
  <c r="AN57" i="25"/>
  <c r="AO57" i="25"/>
  <c r="AP57" i="25"/>
  <c r="AN58" i="25"/>
  <c r="AO58" i="25"/>
  <c r="AP58" i="25"/>
  <c r="AN59" i="25"/>
  <c r="AO59" i="25"/>
  <c r="AP59" i="25"/>
  <c r="AN60" i="25"/>
  <c r="AO60" i="25"/>
  <c r="AP60" i="25"/>
  <c r="AN61" i="25"/>
  <c r="AO61" i="25"/>
  <c r="AP61" i="25"/>
  <c r="AN62" i="25"/>
  <c r="AO62" i="25"/>
  <c r="AP62" i="25"/>
  <c r="AN63" i="25"/>
  <c r="AO63" i="25"/>
  <c r="AP63" i="25"/>
  <c r="AN64" i="25"/>
  <c r="AO64" i="25"/>
  <c r="AP64" i="25"/>
  <c r="AN65" i="25"/>
  <c r="AO65" i="25"/>
  <c r="AP65" i="25"/>
  <c r="AN66" i="25"/>
  <c r="AO66" i="25"/>
  <c r="AP66" i="25"/>
  <c r="AN67" i="25"/>
  <c r="AO67" i="25"/>
  <c r="AP67" i="25"/>
  <c r="AN68" i="25"/>
  <c r="AO68" i="25"/>
  <c r="AP68" i="25"/>
  <c r="AN69" i="25"/>
  <c r="AO69" i="25"/>
  <c r="AP69" i="25"/>
  <c r="AN70" i="25"/>
  <c r="AO70" i="25"/>
  <c r="AP70" i="25"/>
  <c r="AN71" i="25"/>
  <c r="AO71" i="25"/>
  <c r="AP71" i="25"/>
  <c r="AN72" i="25"/>
  <c r="AO72" i="25"/>
  <c r="AP72" i="25"/>
  <c r="AN73" i="25"/>
  <c r="AO73" i="25"/>
  <c r="AP73" i="25"/>
  <c r="AN74" i="25"/>
  <c r="AO74" i="25"/>
  <c r="AP74" i="25"/>
  <c r="AN75" i="25"/>
  <c r="AO75" i="25"/>
  <c r="AP75" i="25"/>
  <c r="AN76" i="25"/>
  <c r="AO76" i="25"/>
  <c r="AP76" i="25"/>
  <c r="AN77" i="25"/>
  <c r="AO77" i="25"/>
  <c r="AP77" i="25"/>
  <c r="AN78" i="25"/>
  <c r="AO78" i="25"/>
  <c r="AP78" i="25"/>
  <c r="AN79" i="25"/>
  <c r="AO79" i="25"/>
  <c r="AP79" i="25"/>
  <c r="AO6" i="25"/>
  <c r="AP6" i="25"/>
  <c r="AN6" i="25"/>
  <c r="AT79" i="25" l="1"/>
  <c r="AS79" i="25"/>
  <c r="AX79" i="25"/>
  <c r="AR79" i="25"/>
  <c r="AW79" i="25"/>
  <c r="AV79" i="25"/>
  <c r="AU79" i="25"/>
  <c r="AQ79" i="25"/>
  <c r="AU78" i="25"/>
  <c r="AT78" i="25"/>
  <c r="AS78" i="25"/>
  <c r="AX78" i="25"/>
  <c r="AR78" i="25"/>
  <c r="AW78" i="25"/>
  <c r="AV78" i="25"/>
  <c r="AQ78" i="25"/>
  <c r="AV77" i="25"/>
  <c r="AU77" i="25"/>
  <c r="AT77" i="25"/>
  <c r="AS77" i="25"/>
  <c r="AX77" i="25"/>
  <c r="AR77" i="25"/>
  <c r="AW77" i="25"/>
  <c r="AQ77" i="25"/>
  <c r="AW76" i="25"/>
  <c r="AV76" i="25"/>
  <c r="AU76" i="25"/>
  <c r="AT76" i="25"/>
  <c r="AS76" i="25"/>
  <c r="AX76" i="25"/>
  <c r="AR76" i="25"/>
  <c r="AQ76" i="25"/>
  <c r="AX75" i="25"/>
  <c r="AR75" i="25"/>
  <c r="AW75" i="25"/>
  <c r="AV75" i="25"/>
  <c r="AU75" i="25"/>
  <c r="AT75" i="25"/>
  <c r="AS75" i="25"/>
  <c r="AQ75" i="25"/>
  <c r="AS74" i="25"/>
  <c r="AX74" i="25"/>
  <c r="AR74" i="25"/>
  <c r="AW74" i="25"/>
  <c r="AV74" i="25"/>
  <c r="AU74" i="25"/>
  <c r="AT74" i="25"/>
  <c r="AQ74" i="25"/>
  <c r="AT73" i="25"/>
  <c r="AS73" i="25"/>
  <c r="AX73" i="25"/>
  <c r="AR73" i="25"/>
  <c r="AW73" i="25"/>
  <c r="AV73" i="25"/>
  <c r="AU73" i="25"/>
  <c r="AQ73" i="25"/>
  <c r="AU72" i="25"/>
  <c r="AT72" i="25"/>
  <c r="AS72" i="25"/>
  <c r="AX72" i="25"/>
  <c r="AR72" i="25"/>
  <c r="AW72" i="25"/>
  <c r="AV72" i="25"/>
  <c r="AQ72" i="25"/>
  <c r="AV71" i="25"/>
  <c r="AU71" i="25"/>
  <c r="AT71" i="25"/>
  <c r="AS71" i="25"/>
  <c r="AX71" i="25"/>
  <c r="AR71" i="25"/>
  <c r="AW71" i="25"/>
  <c r="AQ71" i="25"/>
  <c r="AW70" i="25"/>
  <c r="AV70" i="25"/>
  <c r="AU70" i="25"/>
  <c r="AT70" i="25"/>
  <c r="AS70" i="25"/>
  <c r="AX70" i="25"/>
  <c r="AR70" i="25"/>
  <c r="AQ70" i="25"/>
  <c r="AX69" i="25"/>
  <c r="AR69" i="25"/>
  <c r="AW69" i="25"/>
  <c r="AV69" i="25"/>
  <c r="AU69" i="25"/>
  <c r="AT69" i="25"/>
  <c r="AS69" i="25"/>
  <c r="AQ69" i="25"/>
  <c r="AS68" i="25"/>
  <c r="AX68" i="25"/>
  <c r="AR68" i="25"/>
  <c r="AW68" i="25"/>
  <c r="AV68" i="25"/>
  <c r="AU68" i="25"/>
  <c r="AT68" i="25"/>
  <c r="AQ68" i="25"/>
  <c r="AT67" i="25"/>
  <c r="AS67" i="25"/>
  <c r="AX67" i="25"/>
  <c r="AR67" i="25"/>
  <c r="AW67" i="25"/>
  <c r="AV67" i="25"/>
  <c r="AU67" i="25"/>
  <c r="AQ67" i="25"/>
  <c r="AU66" i="25"/>
  <c r="AT66" i="25"/>
  <c r="AS66" i="25"/>
  <c r="AX66" i="25"/>
  <c r="AR66" i="25"/>
  <c r="AW66" i="25"/>
  <c r="AV66" i="25"/>
  <c r="AQ66" i="25"/>
  <c r="AV65" i="25"/>
  <c r="AU65" i="25"/>
  <c r="AT65" i="25"/>
  <c r="AS65" i="25"/>
  <c r="AX65" i="25"/>
  <c r="AR65" i="25"/>
  <c r="AW65" i="25"/>
  <c r="AQ65" i="25"/>
  <c r="AW64" i="25"/>
  <c r="AV64" i="25"/>
  <c r="AU64" i="25"/>
  <c r="AT64" i="25"/>
  <c r="AS64" i="25"/>
  <c r="AX64" i="25"/>
  <c r="AR64" i="25"/>
  <c r="AQ64" i="25"/>
  <c r="AX63" i="25"/>
  <c r="AR63" i="25"/>
  <c r="AW63" i="25"/>
  <c r="AV63" i="25"/>
  <c r="AU63" i="25"/>
  <c r="AT63" i="25"/>
  <c r="AS63" i="25"/>
  <c r="AQ63" i="25"/>
  <c r="AS62" i="25"/>
  <c r="AX62" i="25"/>
  <c r="AR62" i="25"/>
  <c r="AW62" i="25"/>
  <c r="AV62" i="25"/>
  <c r="AU62" i="25"/>
  <c r="AT62" i="25"/>
  <c r="AQ62" i="25"/>
  <c r="AT61" i="25"/>
  <c r="AS61" i="25"/>
  <c r="AX61" i="25"/>
  <c r="AR61" i="25"/>
  <c r="AW61" i="25"/>
  <c r="AV61" i="25"/>
  <c r="AU61" i="25"/>
  <c r="AQ61" i="25"/>
  <c r="AU60" i="25"/>
  <c r="AT60" i="25"/>
  <c r="AS60" i="25"/>
  <c r="AX60" i="25"/>
  <c r="AR60" i="25"/>
  <c r="AW60" i="25"/>
  <c r="AV60" i="25"/>
  <c r="AQ60" i="25"/>
  <c r="AV59" i="25"/>
  <c r="AU59" i="25"/>
  <c r="AT59" i="25"/>
  <c r="AS59" i="25"/>
  <c r="AX59" i="25"/>
  <c r="AR59" i="25"/>
  <c r="AW59" i="25"/>
  <c r="AQ59" i="25"/>
  <c r="AW58" i="25"/>
  <c r="AV58" i="25"/>
  <c r="AU58" i="25"/>
  <c r="AT58" i="25"/>
  <c r="AS58" i="25"/>
  <c r="AX58" i="25"/>
  <c r="AR58" i="25"/>
  <c r="AQ58" i="25"/>
  <c r="AX57" i="25"/>
  <c r="AR57" i="25"/>
  <c r="AW57" i="25"/>
  <c r="AV57" i="25"/>
  <c r="AU57" i="25"/>
  <c r="AT57" i="25"/>
  <c r="AS57" i="25"/>
  <c r="AQ57" i="25"/>
  <c r="AS56" i="25"/>
  <c r="AX56" i="25"/>
  <c r="AR56" i="25"/>
  <c r="AW56" i="25"/>
  <c r="AV56" i="25"/>
  <c r="AU56" i="25"/>
  <c r="AT56" i="25"/>
  <c r="AQ56" i="25"/>
  <c r="AT55" i="25"/>
  <c r="AS55" i="25"/>
  <c r="AX55" i="25"/>
  <c r="AR55" i="25"/>
  <c r="AW55" i="25"/>
  <c r="AV55" i="25"/>
  <c r="AU55" i="25"/>
  <c r="AQ55" i="25"/>
  <c r="AU54" i="25"/>
  <c r="AT54" i="25"/>
  <c r="AS54" i="25"/>
  <c r="AX54" i="25"/>
  <c r="AR54" i="25"/>
  <c r="AW54" i="25"/>
  <c r="AV54" i="25"/>
  <c r="AQ54" i="25"/>
  <c r="AV53" i="25"/>
  <c r="AU53" i="25"/>
  <c r="AT53" i="25"/>
  <c r="AS53" i="25"/>
  <c r="AX53" i="25"/>
  <c r="AR53" i="25"/>
  <c r="AW53" i="25"/>
  <c r="AQ53" i="25"/>
  <c r="AW52" i="25"/>
  <c r="AV52" i="25"/>
  <c r="AU52" i="25"/>
  <c r="AT52" i="25"/>
  <c r="AS52" i="25"/>
  <c r="AX52" i="25"/>
  <c r="AR52" i="25"/>
  <c r="AQ52" i="25"/>
  <c r="AX51" i="25"/>
  <c r="AR51" i="25"/>
  <c r="AW51" i="25"/>
  <c r="AV51" i="25"/>
  <c r="AU51" i="25"/>
  <c r="AT51" i="25"/>
  <c r="AS51" i="25"/>
  <c r="AQ51" i="25"/>
  <c r="AS50" i="25"/>
  <c r="AX50" i="25"/>
  <c r="AR50" i="25"/>
  <c r="AW50" i="25"/>
  <c r="AV50" i="25"/>
  <c r="AU50" i="25"/>
  <c r="AT50" i="25"/>
  <c r="AQ50" i="25"/>
  <c r="AT49" i="25"/>
  <c r="AR49" i="25"/>
  <c r="AS49" i="25"/>
  <c r="AX49" i="25"/>
  <c r="AW49" i="25"/>
  <c r="AV49" i="25"/>
  <c r="AU49" i="25"/>
  <c r="AQ49" i="25"/>
  <c r="AU48" i="25"/>
  <c r="AT48" i="25"/>
  <c r="AS48" i="25"/>
  <c r="AX48" i="25"/>
  <c r="AR48" i="25"/>
  <c r="AW48" i="25"/>
  <c r="AV48" i="25"/>
  <c r="AQ48" i="25"/>
  <c r="AV47" i="25"/>
  <c r="AU47" i="25"/>
  <c r="AT47" i="25"/>
  <c r="AS47" i="25"/>
  <c r="AX47" i="25"/>
  <c r="AR47" i="25"/>
  <c r="AW47" i="25"/>
  <c r="AQ47" i="25"/>
  <c r="AW46" i="25"/>
  <c r="AV46" i="25"/>
  <c r="AU46" i="25"/>
  <c r="AT46" i="25"/>
  <c r="AS46" i="25"/>
  <c r="AX46" i="25"/>
  <c r="AR46" i="25"/>
  <c r="AQ46" i="25"/>
  <c r="AX45" i="25"/>
  <c r="AR45" i="25"/>
  <c r="AS45" i="25"/>
  <c r="AW45" i="25"/>
  <c r="AV45" i="25"/>
  <c r="AU45" i="25"/>
  <c r="AT45" i="25"/>
  <c r="AQ45" i="25"/>
  <c r="AS44" i="25"/>
  <c r="AX44" i="25"/>
  <c r="AR44" i="25"/>
  <c r="AW44" i="25"/>
  <c r="AV44" i="25"/>
  <c r="AU44" i="25"/>
  <c r="AT44" i="25"/>
  <c r="AQ44" i="25"/>
  <c r="AT43" i="25"/>
  <c r="AS43" i="25"/>
  <c r="AX43" i="25"/>
  <c r="AR43" i="25"/>
  <c r="AW43" i="25"/>
  <c r="AV43" i="25"/>
  <c r="AU43" i="25"/>
  <c r="AQ43" i="25"/>
  <c r="AU42" i="25"/>
  <c r="AT42" i="25"/>
  <c r="AS42" i="25"/>
  <c r="AX42" i="25"/>
  <c r="AR42" i="25"/>
  <c r="AW42" i="25"/>
  <c r="AV42" i="25"/>
  <c r="AQ42" i="25"/>
  <c r="AV41" i="25"/>
  <c r="AU41" i="25"/>
  <c r="AT41" i="25"/>
  <c r="AS41" i="25"/>
  <c r="AX41" i="25"/>
  <c r="AR41" i="25"/>
  <c r="AW41" i="25"/>
  <c r="AQ41" i="25"/>
  <c r="AW40" i="25"/>
  <c r="AV40" i="25"/>
  <c r="AU40" i="25"/>
  <c r="AT40" i="25"/>
  <c r="AS40" i="25"/>
  <c r="AX40" i="25"/>
  <c r="AR40" i="25"/>
  <c r="AQ40" i="25"/>
  <c r="AX39" i="25"/>
  <c r="AR39" i="25"/>
  <c r="AW39" i="25"/>
  <c r="AV39" i="25"/>
  <c r="AU39" i="25"/>
  <c r="AT39" i="25"/>
  <c r="AS39" i="25"/>
  <c r="AQ39" i="25"/>
  <c r="AS38" i="25"/>
  <c r="AX38" i="25"/>
  <c r="AR38" i="25"/>
  <c r="AW38" i="25"/>
  <c r="AV38" i="25"/>
  <c r="AU38" i="25"/>
  <c r="AT38" i="25"/>
  <c r="AQ38" i="25"/>
  <c r="AT37" i="25"/>
  <c r="AS37" i="25"/>
  <c r="AX37" i="25"/>
  <c r="AR37" i="25"/>
  <c r="AW37" i="25"/>
  <c r="AV37" i="25"/>
  <c r="AU37" i="25"/>
  <c r="AQ37" i="25"/>
  <c r="AU36" i="25"/>
  <c r="AT36" i="25"/>
  <c r="AS36" i="25"/>
  <c r="AX36" i="25"/>
  <c r="AR36" i="25"/>
  <c r="AW36" i="25"/>
  <c r="AV36" i="25"/>
  <c r="AQ36" i="25"/>
  <c r="AV35" i="25"/>
  <c r="AU35" i="25"/>
  <c r="AT35" i="25"/>
  <c r="AS35" i="25"/>
  <c r="AX35" i="25"/>
  <c r="AR35" i="25"/>
  <c r="AW35" i="25"/>
  <c r="AQ35" i="25"/>
  <c r="AW34" i="25"/>
  <c r="AV34" i="25"/>
  <c r="AU34" i="25"/>
  <c r="AT34" i="25"/>
  <c r="AS34" i="25"/>
  <c r="AX34" i="25"/>
  <c r="AR34" i="25"/>
  <c r="AQ34" i="25"/>
  <c r="AX33" i="25"/>
  <c r="AR33" i="25"/>
  <c r="AW33" i="25"/>
  <c r="AV33" i="25"/>
  <c r="AU33" i="25"/>
  <c r="AT33" i="25"/>
  <c r="AS33" i="25"/>
  <c r="AQ33" i="25"/>
  <c r="AS32" i="25"/>
  <c r="AX32" i="25"/>
  <c r="AR32" i="25"/>
  <c r="AW32" i="25"/>
  <c r="AV32" i="25"/>
  <c r="AU32" i="25"/>
  <c r="AT32" i="25"/>
  <c r="AQ32" i="25"/>
  <c r="AT31" i="25"/>
  <c r="AS31" i="25"/>
  <c r="AX31" i="25"/>
  <c r="AR31" i="25"/>
  <c r="AW31" i="25"/>
  <c r="AV31" i="25"/>
  <c r="AU31" i="25"/>
  <c r="AQ31" i="25"/>
  <c r="AU30" i="25"/>
  <c r="AT30" i="25"/>
  <c r="AS30" i="25"/>
  <c r="AX30" i="25"/>
  <c r="AR30" i="25"/>
  <c r="AW30" i="25"/>
  <c r="AV30" i="25"/>
  <c r="AQ30" i="25"/>
  <c r="AV29" i="25"/>
  <c r="AU29" i="25"/>
  <c r="AT29" i="25"/>
  <c r="AS29" i="25"/>
  <c r="AX29" i="25"/>
  <c r="AR29" i="25"/>
  <c r="AW29" i="25"/>
  <c r="AQ29" i="25"/>
  <c r="AW28" i="25"/>
  <c r="AV28" i="25"/>
  <c r="AU28" i="25"/>
  <c r="AT28" i="25"/>
  <c r="AS28" i="25"/>
  <c r="AX28" i="25"/>
  <c r="AR28" i="25"/>
  <c r="AQ28" i="25"/>
  <c r="AX27" i="25"/>
  <c r="AR27" i="25"/>
  <c r="AW27" i="25"/>
  <c r="AV27" i="25"/>
  <c r="AU27" i="25"/>
  <c r="AT27" i="25"/>
  <c r="AS27" i="25"/>
  <c r="AQ27" i="25"/>
  <c r="AS26" i="25"/>
  <c r="AX26" i="25"/>
  <c r="AR26" i="25"/>
  <c r="AW26" i="25"/>
  <c r="AV26" i="25"/>
  <c r="AU26" i="25"/>
  <c r="AT26" i="25"/>
  <c r="AQ26" i="25"/>
  <c r="AT25" i="25"/>
  <c r="AS25" i="25"/>
  <c r="AX25" i="25"/>
  <c r="AR25" i="25"/>
  <c r="AW25" i="25"/>
  <c r="AV25" i="25"/>
  <c r="AU25" i="25"/>
  <c r="AQ25" i="25"/>
  <c r="AU24" i="25"/>
  <c r="AT24" i="25"/>
  <c r="AS24" i="25"/>
  <c r="AX24" i="25"/>
  <c r="AR24" i="25"/>
  <c r="AW24" i="25"/>
  <c r="AV24" i="25"/>
  <c r="AQ24" i="25"/>
  <c r="AV23" i="25"/>
  <c r="AU23" i="25"/>
  <c r="AT23" i="25"/>
  <c r="AS23" i="25"/>
  <c r="AX23" i="25"/>
  <c r="AR23" i="25"/>
  <c r="AW23" i="25"/>
  <c r="AQ23" i="25"/>
  <c r="AW22" i="25"/>
  <c r="AV22" i="25"/>
  <c r="AU22" i="25"/>
  <c r="AT22" i="25"/>
  <c r="AS22" i="25"/>
  <c r="AX22" i="25"/>
  <c r="AR22" i="25"/>
  <c r="AQ22" i="25"/>
  <c r="AX21" i="25"/>
  <c r="AR21" i="25"/>
  <c r="AW21" i="25"/>
  <c r="AV21" i="25"/>
  <c r="AU21" i="25"/>
  <c r="AT21" i="25"/>
  <c r="AS21" i="25"/>
  <c r="AQ21" i="25"/>
  <c r="AS20" i="25"/>
  <c r="AX20" i="25"/>
  <c r="AR20" i="25"/>
  <c r="AW20" i="25"/>
  <c r="AV20" i="25"/>
  <c r="AU20" i="25"/>
  <c r="AT20" i="25"/>
  <c r="AQ20" i="25"/>
  <c r="AT19" i="25"/>
  <c r="AS19" i="25"/>
  <c r="AX19" i="25"/>
  <c r="AR19" i="25"/>
  <c r="AW19" i="25"/>
  <c r="AV19" i="25"/>
  <c r="AU19" i="25"/>
  <c r="AQ19" i="25"/>
  <c r="AU18" i="25"/>
  <c r="AT18" i="25"/>
  <c r="AS18" i="25"/>
  <c r="AX18" i="25"/>
  <c r="AR18" i="25"/>
  <c r="AW18" i="25"/>
  <c r="AV18" i="25"/>
  <c r="AQ18" i="25"/>
  <c r="AV17" i="25"/>
  <c r="AU17" i="25"/>
  <c r="AT17" i="25"/>
  <c r="AS17" i="25"/>
  <c r="AX17" i="25"/>
  <c r="AR17" i="25"/>
  <c r="AW17" i="25"/>
  <c r="AQ17" i="25"/>
  <c r="AW16" i="25"/>
  <c r="AV16" i="25"/>
  <c r="AU16" i="25"/>
  <c r="AT16" i="25"/>
  <c r="AS16" i="25"/>
  <c r="AX16" i="25"/>
  <c r="AR16" i="25"/>
  <c r="AQ16" i="25"/>
  <c r="AX15" i="25"/>
  <c r="AR15" i="25"/>
  <c r="AW15" i="25"/>
  <c r="AV15" i="25"/>
  <c r="AU15" i="25"/>
  <c r="AT15" i="25"/>
  <c r="AS15" i="25"/>
  <c r="AQ15" i="25"/>
  <c r="AS14" i="25"/>
  <c r="AX14" i="25"/>
  <c r="AR14" i="25"/>
  <c r="AW14" i="25"/>
  <c r="AV14" i="25"/>
  <c r="AU14" i="25"/>
  <c r="AT14" i="25"/>
  <c r="AQ14" i="25"/>
  <c r="AT13" i="25"/>
  <c r="AS13" i="25"/>
  <c r="AX13" i="25"/>
  <c r="AR13" i="25"/>
  <c r="AW13" i="25"/>
  <c r="AV13" i="25"/>
  <c r="AU13" i="25"/>
  <c r="AQ13" i="25"/>
  <c r="AU12" i="25"/>
  <c r="AT12" i="25"/>
  <c r="AS12" i="25"/>
  <c r="AX12" i="25"/>
  <c r="AR12" i="25"/>
  <c r="AW12" i="25"/>
  <c r="AV12" i="25"/>
  <c r="AQ12" i="25"/>
  <c r="AV11" i="25"/>
  <c r="AU11" i="25"/>
  <c r="AT11" i="25"/>
  <c r="AS11" i="25"/>
  <c r="AX11" i="25"/>
  <c r="AR11" i="25"/>
  <c r="AW11" i="25"/>
  <c r="AQ11" i="25"/>
  <c r="AW10" i="25"/>
  <c r="AV10" i="25"/>
  <c r="AU10" i="25"/>
  <c r="AT10" i="25"/>
  <c r="AS10" i="25"/>
  <c r="AX10" i="25"/>
  <c r="AR10" i="25"/>
  <c r="AQ10" i="25"/>
  <c r="AX9" i="25"/>
  <c r="AR9" i="25"/>
  <c r="AW9" i="25"/>
  <c r="AU9" i="25"/>
  <c r="AT9" i="25"/>
  <c r="AS9" i="25"/>
  <c r="AV9" i="25"/>
  <c r="AQ9" i="25"/>
  <c r="AS8" i="25"/>
  <c r="AX8" i="25"/>
  <c r="AR8" i="25"/>
  <c r="AW8" i="25"/>
  <c r="AV8" i="25"/>
  <c r="AU8" i="25"/>
  <c r="AT8" i="25"/>
  <c r="AQ8" i="25"/>
  <c r="AT7" i="25"/>
  <c r="AV7" i="25"/>
  <c r="AS7" i="25"/>
  <c r="AX7" i="25"/>
  <c r="AR7" i="25"/>
  <c r="AU7" i="25"/>
  <c r="AW7" i="25"/>
  <c r="AQ7" i="25"/>
  <c r="AU6" i="25"/>
  <c r="AT6" i="25"/>
  <c r="AS6" i="25"/>
  <c r="AV6" i="25"/>
  <c r="AX6" i="25"/>
  <c r="AR6" i="25"/>
  <c r="AW6" i="25"/>
  <c r="AQ6" i="25"/>
  <c r="S23" i="22" l="1"/>
  <c r="S16" i="22"/>
  <c r="S22" i="22"/>
  <c r="S69" i="22"/>
  <c r="S66" i="22"/>
  <c r="S60" i="22"/>
  <c r="S10" i="22"/>
  <c r="S43" i="22"/>
  <c r="S33" i="22"/>
  <c r="S34" i="22"/>
  <c r="S77" i="22"/>
  <c r="S79" i="22"/>
  <c r="S15" i="22"/>
  <c r="S78" i="22"/>
  <c r="S14" i="22"/>
  <c r="S61" i="22"/>
  <c r="S18" i="22"/>
  <c r="S52" i="22"/>
  <c r="S41" i="22"/>
  <c r="S35" i="22"/>
  <c r="S56" i="22"/>
  <c r="S39" i="22"/>
  <c r="S76" i="22"/>
  <c r="S30" i="22"/>
  <c r="S57" i="22"/>
  <c r="S71" i="22"/>
  <c r="S7" i="22"/>
  <c r="S70" i="22"/>
  <c r="S6" i="22"/>
  <c r="S53" i="22"/>
  <c r="S49" i="22"/>
  <c r="S44" i="22"/>
  <c r="S72" i="22"/>
  <c r="S27" i="22"/>
  <c r="S24" i="22"/>
  <c r="S40" i="22"/>
  <c r="S64" i="22"/>
  <c r="S51" i="22"/>
  <c r="S63" i="22"/>
  <c r="S50" i="22"/>
  <c r="S62" i="22"/>
  <c r="S42" i="22"/>
  <c r="S45" i="22"/>
  <c r="S9" i="22"/>
  <c r="S36" i="22"/>
  <c r="S32" i="22"/>
  <c r="S19" i="22"/>
  <c r="S38" i="22"/>
  <c r="S12" i="22"/>
  <c r="S68" i="22"/>
  <c r="S55" i="22"/>
  <c r="S26" i="22"/>
  <c r="S54" i="22"/>
  <c r="S73" i="22"/>
  <c r="S37" i="22"/>
  <c r="S48" i="22"/>
  <c r="S28" i="22"/>
  <c r="S75" i="22"/>
  <c r="S11" i="22"/>
  <c r="S25" i="22"/>
  <c r="S59" i="22"/>
  <c r="S13" i="22"/>
  <c r="S47" i="22"/>
  <c r="S65" i="22"/>
  <c r="S46" i="22"/>
  <c r="S17" i="22"/>
  <c r="S29" i="22"/>
  <c r="S8" i="22"/>
  <c r="S20" i="22"/>
  <c r="S67" i="22"/>
  <c r="S58" i="22"/>
  <c r="S21" i="22"/>
  <c r="S31" i="22"/>
  <c r="S74" i="22"/>
  <c r="M23" i="22"/>
  <c r="M46" i="22"/>
  <c r="M77" i="22"/>
  <c r="M13" i="22"/>
  <c r="M59" i="22"/>
  <c r="M58" i="22"/>
  <c r="M33" i="22"/>
  <c r="M64" i="22"/>
  <c r="M60" i="22"/>
  <c r="M30" i="22"/>
  <c r="M44" i="22"/>
  <c r="M74" i="22"/>
  <c r="M18" i="22"/>
  <c r="M22" i="22"/>
  <c r="M6" i="22"/>
  <c r="M73" i="22"/>
  <c r="M40" i="22"/>
  <c r="M55" i="22"/>
  <c r="M14" i="22"/>
  <c r="M10" i="22"/>
  <c r="M65" i="22"/>
  <c r="M32" i="22"/>
  <c r="M66" i="22"/>
  <c r="M8" i="22"/>
  <c r="M79" i="22"/>
  <c r="M15" i="22"/>
  <c r="M38" i="22"/>
  <c r="M69" i="22"/>
  <c r="M7" i="22"/>
  <c r="M51" i="22"/>
  <c r="M50" i="22"/>
  <c r="L50" i="22" s="1"/>
  <c r="O50" i="22" s="1"/>
  <c r="P50" i="22" s="1"/>
  <c r="M25" i="22"/>
  <c r="M56" i="22"/>
  <c r="M28" i="22"/>
  <c r="M61" i="22"/>
  <c r="M43" i="22"/>
  <c r="M17" i="22"/>
  <c r="M42" i="22"/>
  <c r="M53" i="22"/>
  <c r="M35" i="22"/>
  <c r="M9" i="22"/>
  <c r="M78" i="22"/>
  <c r="M45" i="22"/>
  <c r="M27" i="22"/>
  <c r="M52" i="22"/>
  <c r="M21" i="22"/>
  <c r="M41" i="22"/>
  <c r="M71" i="22"/>
  <c r="M36" i="22"/>
  <c r="M48" i="22"/>
  <c r="M63" i="22"/>
  <c r="M47" i="22"/>
  <c r="M70" i="22"/>
  <c r="M68" i="22"/>
  <c r="M37" i="22"/>
  <c r="M76" i="22"/>
  <c r="M19" i="22"/>
  <c r="M57" i="22"/>
  <c r="M20" i="22"/>
  <c r="M24" i="22"/>
  <c r="M39" i="22"/>
  <c r="M62" i="22"/>
  <c r="M12" i="22"/>
  <c r="M29" i="22"/>
  <c r="M75" i="22"/>
  <c r="M11" i="22"/>
  <c r="M49" i="22"/>
  <c r="M34" i="22"/>
  <c r="M16" i="22"/>
  <c r="M31" i="22"/>
  <c r="M54" i="22"/>
  <c r="M26" i="22"/>
  <c r="M67" i="22"/>
  <c r="M72" i="22"/>
  <c r="F5" i="59"/>
  <c r="F4" i="59"/>
  <c r="L6" i="22" l="1"/>
  <c r="O6" i="22" s="1"/>
  <c r="P6" i="22" s="1"/>
  <c r="N6" i="22"/>
  <c r="R76" i="22"/>
  <c r="T76" i="22" s="1"/>
  <c r="U76" i="22" s="1"/>
  <c r="R47" i="22"/>
  <c r="T47" i="22" s="1"/>
  <c r="U47" i="22" s="1"/>
  <c r="R49" i="22"/>
  <c r="T49" i="22" s="1"/>
  <c r="U49" i="22" s="1"/>
  <c r="R38" i="22"/>
  <c r="T38" i="22" s="1"/>
  <c r="U38" i="22" s="1"/>
  <c r="R71" i="22"/>
  <c r="T71" i="22" s="1"/>
  <c r="U71" i="22" s="1"/>
  <c r="R62" i="22"/>
  <c r="T62" i="22" s="1"/>
  <c r="U62" i="22" s="1"/>
  <c r="R42" i="22"/>
  <c r="T42" i="22" s="1"/>
  <c r="U42" i="22" s="1"/>
  <c r="R36" i="22"/>
  <c r="T36" i="22" s="1"/>
  <c r="U36" i="22" s="1"/>
  <c r="R17" i="22"/>
  <c r="T17" i="22" s="1"/>
  <c r="U17" i="22" s="1"/>
  <c r="R34" i="22"/>
  <c r="T34" i="22" s="1"/>
  <c r="U34" i="22" s="1"/>
  <c r="R37" i="22"/>
  <c r="T37" i="22" s="1"/>
  <c r="U37" i="22" s="1"/>
  <c r="R12" i="22"/>
  <c r="T12" i="22" s="1"/>
  <c r="U12" i="22" s="1"/>
  <c r="R61" i="22"/>
  <c r="T61" i="22" s="1"/>
  <c r="U61" i="22" s="1"/>
  <c r="R33" i="22"/>
  <c r="T33" i="22" s="1"/>
  <c r="U33" i="22" s="1"/>
  <c r="R14" i="22"/>
  <c r="T14" i="22" s="1"/>
  <c r="U14" i="22" s="1"/>
  <c r="R26" i="22"/>
  <c r="T26" i="22" s="1"/>
  <c r="U26" i="22" s="1"/>
  <c r="R32" i="22"/>
  <c r="T32" i="22" s="1"/>
  <c r="U32" i="22" s="1"/>
  <c r="R11" i="22"/>
  <c r="T11" i="22" s="1"/>
  <c r="U11" i="22" s="1"/>
  <c r="R10" i="22"/>
  <c r="T10" i="22" s="1"/>
  <c r="U10" i="22" s="1"/>
  <c r="R65" i="22"/>
  <c r="T65" i="22" s="1"/>
  <c r="U65" i="22" s="1"/>
  <c r="R43" i="22"/>
  <c r="T43" i="22" s="1"/>
  <c r="U43" i="22" s="1"/>
  <c r="R50" i="22"/>
  <c r="T50" i="22" s="1"/>
  <c r="U50" i="22" s="1"/>
  <c r="R40" i="22"/>
  <c r="T40" i="22" s="1"/>
  <c r="U40" i="22" s="1"/>
  <c r="R30" i="22"/>
  <c r="T30" i="22" s="1"/>
  <c r="U30" i="22" s="1"/>
  <c r="R78" i="22"/>
  <c r="T78" i="22" s="1"/>
  <c r="U78" i="22" s="1"/>
  <c r="R66" i="22"/>
  <c r="T66" i="22" s="1"/>
  <c r="U66" i="22" s="1"/>
  <c r="R7" i="22"/>
  <c r="T7" i="22" s="1"/>
  <c r="U7" i="22" s="1"/>
  <c r="R58" i="22"/>
  <c r="T58" i="22" s="1"/>
  <c r="U58" i="22" s="1"/>
  <c r="R51" i="22"/>
  <c r="T51" i="22" s="1"/>
  <c r="U51" i="22" s="1"/>
  <c r="R19" i="22"/>
  <c r="T19" i="22" s="1"/>
  <c r="U19" i="22" s="1"/>
  <c r="R48" i="22"/>
  <c r="T48" i="22" s="1"/>
  <c r="U48" i="22" s="1"/>
  <c r="R67" i="22"/>
  <c r="T67" i="22" s="1"/>
  <c r="U67" i="22" s="1"/>
  <c r="R70" i="22"/>
  <c r="T70" i="22" s="1"/>
  <c r="U70" i="22" s="1"/>
  <c r="R6" i="22"/>
  <c r="T6" i="22" s="1"/>
  <c r="U6" i="22" s="1"/>
  <c r="R24" i="22"/>
  <c r="T24" i="22" s="1"/>
  <c r="U24" i="22" s="1"/>
  <c r="R74" i="22"/>
  <c r="T74" i="22" s="1"/>
  <c r="U74" i="22" s="1"/>
  <c r="R29" i="22"/>
  <c r="T29" i="22" s="1"/>
  <c r="U29" i="22" s="1"/>
  <c r="R44" i="22"/>
  <c r="R60" i="22"/>
  <c r="T60" i="22" s="1"/>
  <c r="U60" i="22" s="1"/>
  <c r="R64" i="22"/>
  <c r="T64" i="22" s="1"/>
  <c r="U64" i="22" s="1"/>
  <c r="R23" i="22"/>
  <c r="T23" i="22" s="1"/>
  <c r="U23" i="22" s="1"/>
  <c r="R75" i="22"/>
  <c r="T75" i="22" s="1"/>
  <c r="U75" i="22" s="1"/>
  <c r="R39" i="22"/>
  <c r="T39" i="22" s="1"/>
  <c r="U39" i="22" s="1"/>
  <c r="R27" i="22"/>
  <c r="T27" i="22" s="1"/>
  <c r="U27" i="22" s="1"/>
  <c r="R8" i="22"/>
  <c r="T8" i="22" s="1"/>
  <c r="U8" i="22" s="1"/>
  <c r="R18" i="22"/>
  <c r="T18" i="22" s="1"/>
  <c r="U18" i="22" s="1"/>
  <c r="R31" i="22"/>
  <c r="T31" i="22" s="1"/>
  <c r="U31" i="22" s="1"/>
  <c r="R9" i="22"/>
  <c r="T9" i="22" s="1"/>
  <c r="U9" i="22" s="1"/>
  <c r="R79" i="22"/>
  <c r="T79" i="22" s="1"/>
  <c r="U79" i="22" s="1"/>
  <c r="R52" i="22"/>
  <c r="T52" i="22" s="1"/>
  <c r="U52" i="22" s="1"/>
  <c r="R46" i="22"/>
  <c r="T46" i="22" s="1"/>
  <c r="U46" i="22" s="1"/>
  <c r="R73" i="22"/>
  <c r="T73" i="22" s="1"/>
  <c r="U73" i="22" s="1"/>
  <c r="R45" i="22"/>
  <c r="T45" i="22" s="1"/>
  <c r="U45" i="22" s="1"/>
  <c r="R59" i="22"/>
  <c r="T59" i="22" s="1"/>
  <c r="U59" i="22" s="1"/>
  <c r="R53" i="22"/>
  <c r="T53" i="22" s="1"/>
  <c r="U53" i="22" s="1"/>
  <c r="R68" i="22"/>
  <c r="T68" i="22" s="1"/>
  <c r="U68" i="22" s="1"/>
  <c r="R35" i="22"/>
  <c r="T35" i="22" s="1"/>
  <c r="U35" i="22" s="1"/>
  <c r="R22" i="22"/>
  <c r="T22" i="22" s="1"/>
  <c r="U22" i="22" s="1"/>
  <c r="R77" i="22"/>
  <c r="T77" i="22" s="1"/>
  <c r="U77" i="22" s="1"/>
  <c r="R28" i="22"/>
  <c r="T28" i="22" s="1"/>
  <c r="U28" i="22" s="1"/>
  <c r="R56" i="22"/>
  <c r="T56" i="22" s="1"/>
  <c r="U56" i="22" s="1"/>
  <c r="R15" i="22"/>
  <c r="T15" i="22" s="1"/>
  <c r="U15" i="22" s="1"/>
  <c r="R20" i="22"/>
  <c r="T20" i="22" s="1"/>
  <c r="U20" i="22" s="1"/>
  <c r="R16" i="22"/>
  <c r="T16" i="22" s="1"/>
  <c r="U16" i="22" s="1"/>
  <c r="R72" i="22"/>
  <c r="T72" i="22" s="1"/>
  <c r="U72" i="22" s="1"/>
  <c r="R25" i="22"/>
  <c r="T25" i="22" s="1"/>
  <c r="U25" i="22" s="1"/>
  <c r="R55" i="22"/>
  <c r="T55" i="22" s="1"/>
  <c r="U55" i="22" s="1"/>
  <c r="R13" i="22"/>
  <c r="T13" i="22" s="1"/>
  <c r="U13" i="22" s="1"/>
  <c r="R69" i="22"/>
  <c r="T69" i="22" s="1"/>
  <c r="U69" i="22" s="1"/>
  <c r="R54" i="22"/>
  <c r="T54" i="22" s="1"/>
  <c r="U54" i="22" s="1"/>
  <c r="R41" i="22"/>
  <c r="T41" i="22" s="1"/>
  <c r="U41" i="22" s="1"/>
  <c r="R57" i="22"/>
  <c r="T57" i="22" s="1"/>
  <c r="U57" i="22" s="1"/>
  <c r="R63" i="22"/>
  <c r="T63" i="22" s="1"/>
  <c r="U63" i="22" s="1"/>
  <c r="R21" i="22"/>
  <c r="T21" i="22" s="1"/>
  <c r="U21" i="22" s="1"/>
  <c r="N76" i="22"/>
  <c r="L76" i="22"/>
  <c r="O76" i="22" s="1"/>
  <c r="P76" i="22" s="1"/>
  <c r="N72" i="22"/>
  <c r="L72" i="22"/>
  <c r="O72" i="22" s="1"/>
  <c r="P72" i="22" s="1"/>
  <c r="L45" i="22"/>
  <c r="O45" i="22" s="1"/>
  <c r="P45" i="22" s="1"/>
  <c r="N45" i="22"/>
  <c r="L11" i="22"/>
  <c r="O11" i="22" s="1"/>
  <c r="P11" i="22" s="1"/>
  <c r="N11" i="22"/>
  <c r="L30" i="22"/>
  <c r="O30" i="22" s="1"/>
  <c r="P30" i="22" s="1"/>
  <c r="N30" i="22"/>
  <c r="L49" i="22"/>
  <c r="O49" i="22" s="1"/>
  <c r="P49" i="22" s="1"/>
  <c r="N49" i="22"/>
  <c r="L17" i="22"/>
  <c r="O17" i="22" s="1"/>
  <c r="P17" i="22" s="1"/>
  <c r="N17" i="22"/>
  <c r="L13" i="22"/>
  <c r="O13" i="22" s="1"/>
  <c r="P13" i="22" s="1"/>
  <c r="N13" i="22"/>
  <c r="N75" i="22"/>
  <c r="L75" i="22"/>
  <c r="O75" i="22" s="1"/>
  <c r="P75" i="22" s="1"/>
  <c r="N15" i="22"/>
  <c r="L15" i="22"/>
  <c r="O15" i="22" s="1"/>
  <c r="P15" i="22" s="1"/>
  <c r="N58" i="22"/>
  <c r="L58" i="22"/>
  <c r="O58" i="22" s="1"/>
  <c r="P58" i="22" s="1"/>
  <c r="N71" i="22"/>
  <c r="L71" i="22"/>
  <c r="O71" i="22" s="1"/>
  <c r="P71" i="22" s="1"/>
  <c r="N67" i="22"/>
  <c r="L67" i="22"/>
  <c r="O67" i="22" s="1"/>
  <c r="P67" i="22" s="1"/>
  <c r="L53" i="22"/>
  <c r="O53" i="22" s="1"/>
  <c r="P53" i="22" s="1"/>
  <c r="N53" i="22"/>
  <c r="N44" i="22"/>
  <c r="L44" i="22"/>
  <c r="O44" i="22" s="1"/>
  <c r="P44" i="22" s="1"/>
  <c r="N35" i="22"/>
  <c r="L35" i="22"/>
  <c r="O35" i="22" s="1"/>
  <c r="P35" i="22" s="1"/>
  <c r="L21" i="22"/>
  <c r="O21" i="22" s="1"/>
  <c r="P21" i="22" s="1"/>
  <c r="N21" i="22"/>
  <c r="L9" i="22"/>
  <c r="O9" i="22" s="1"/>
  <c r="P9" i="22" s="1"/>
  <c r="N9" i="22"/>
  <c r="L54" i="22"/>
  <c r="O54" i="22" s="1"/>
  <c r="P54" i="22" s="1"/>
  <c r="N54" i="22"/>
  <c r="L22" i="22"/>
  <c r="O22" i="22" s="1"/>
  <c r="P22" i="22" s="1"/>
  <c r="N22" i="22"/>
  <c r="L57" i="22"/>
  <c r="O57" i="22" s="1"/>
  <c r="P57" i="22" s="1"/>
  <c r="N57" i="22"/>
  <c r="N48" i="22"/>
  <c r="L48" i="22"/>
  <c r="O48" i="22" s="1"/>
  <c r="P48" i="22" s="1"/>
  <c r="N39" i="22"/>
  <c r="L39" i="22"/>
  <c r="O39" i="22" s="1"/>
  <c r="P39" i="22" s="1"/>
  <c r="L25" i="22"/>
  <c r="O25" i="22" s="1"/>
  <c r="P25" i="22" s="1"/>
  <c r="N25" i="22"/>
  <c r="N16" i="22"/>
  <c r="L16" i="22"/>
  <c r="O16" i="22" s="1"/>
  <c r="P16" i="22" s="1"/>
  <c r="N18" i="22"/>
  <c r="L18" i="22"/>
  <c r="O18" i="22" s="1"/>
  <c r="P18" i="22" s="1"/>
  <c r="N68" i="22"/>
  <c r="L68" i="22"/>
  <c r="O68" i="22" s="1"/>
  <c r="P68" i="22" s="1"/>
  <c r="N36" i="22"/>
  <c r="L36" i="22"/>
  <c r="O36" i="22" s="1"/>
  <c r="P36" i="22" s="1"/>
  <c r="L62" i="22"/>
  <c r="O62" i="22" s="1"/>
  <c r="P62" i="22" s="1"/>
  <c r="N62" i="22"/>
  <c r="N40" i="22"/>
  <c r="L40" i="22"/>
  <c r="O40" i="22" s="1"/>
  <c r="P40" i="22" s="1"/>
  <c r="L10" i="22"/>
  <c r="O10" i="22" s="1"/>
  <c r="P10" i="22" s="1"/>
  <c r="N10" i="22"/>
  <c r="L69" i="22"/>
  <c r="O69" i="22" s="1"/>
  <c r="P69" i="22" s="1"/>
  <c r="N69" i="22"/>
  <c r="N12" i="22"/>
  <c r="L12" i="22"/>
  <c r="O12" i="22" s="1"/>
  <c r="P12" i="22" s="1"/>
  <c r="N26" i="22"/>
  <c r="L26" i="22"/>
  <c r="O26" i="22" s="1"/>
  <c r="P26" i="22" s="1"/>
  <c r="N66" i="22"/>
  <c r="L66" i="22"/>
  <c r="O66" i="22" s="1"/>
  <c r="P66" i="22" s="1"/>
  <c r="L61" i="22"/>
  <c r="O61" i="22" s="1"/>
  <c r="P61" i="22" s="1"/>
  <c r="N61" i="22"/>
  <c r="N52" i="22"/>
  <c r="L52" i="22"/>
  <c r="O52" i="22" s="1"/>
  <c r="P52" i="22" s="1"/>
  <c r="N43" i="22"/>
  <c r="L43" i="22"/>
  <c r="O43" i="22" s="1"/>
  <c r="P43" i="22" s="1"/>
  <c r="L29" i="22"/>
  <c r="O29" i="22" s="1"/>
  <c r="P29" i="22" s="1"/>
  <c r="N29" i="22"/>
  <c r="N20" i="22"/>
  <c r="L20" i="22"/>
  <c r="O20" i="22" s="1"/>
  <c r="P20" i="22" s="1"/>
  <c r="N8" i="22"/>
  <c r="L8" i="22"/>
  <c r="O8" i="22" s="1"/>
  <c r="P8" i="22" s="1"/>
  <c r="L46" i="22"/>
  <c r="O46" i="22" s="1"/>
  <c r="P46" i="22" s="1"/>
  <c r="N46" i="22"/>
  <c r="L65" i="22"/>
  <c r="O65" i="22" s="1"/>
  <c r="P65" i="22" s="1"/>
  <c r="N65" i="22"/>
  <c r="N56" i="22"/>
  <c r="L56" i="22"/>
  <c r="O56" i="22" s="1"/>
  <c r="P56" i="22" s="1"/>
  <c r="N47" i="22"/>
  <c r="L47" i="22"/>
  <c r="O47" i="22" s="1"/>
  <c r="P47" i="22" s="1"/>
  <c r="L33" i="22"/>
  <c r="O33" i="22" s="1"/>
  <c r="P33" i="22" s="1"/>
  <c r="N33" i="22"/>
  <c r="N24" i="22"/>
  <c r="L24" i="22"/>
  <c r="O24" i="22" s="1"/>
  <c r="P24" i="22" s="1"/>
  <c r="L14" i="22"/>
  <c r="O14" i="22" s="1"/>
  <c r="P14" i="22" s="1"/>
  <c r="N14" i="22"/>
  <c r="N42" i="22"/>
  <c r="L42" i="22"/>
  <c r="O42" i="22" s="1"/>
  <c r="P42" i="22" s="1"/>
  <c r="L70" i="22"/>
  <c r="O70" i="22" s="1"/>
  <c r="P70" i="22" s="1"/>
  <c r="N70" i="22"/>
  <c r="N59" i="22"/>
  <c r="L59" i="22"/>
  <c r="O59" i="22" s="1"/>
  <c r="P59" i="22" s="1"/>
  <c r="N27" i="22"/>
  <c r="L27" i="22"/>
  <c r="O27" i="22" s="1"/>
  <c r="P27" i="22" s="1"/>
  <c r="N63" i="22"/>
  <c r="L63" i="22"/>
  <c r="O63" i="22" s="1"/>
  <c r="P63" i="22" s="1"/>
  <c r="N31" i="22"/>
  <c r="L31" i="22"/>
  <c r="O31" i="22" s="1"/>
  <c r="P31" i="22" s="1"/>
  <c r="N74" i="22"/>
  <c r="L74" i="22"/>
  <c r="O74" i="22" s="1"/>
  <c r="P74" i="22" s="1"/>
  <c r="L77" i="22"/>
  <c r="O77" i="22" s="1"/>
  <c r="P77" i="22" s="1"/>
  <c r="N77" i="22"/>
  <c r="N50" i="22"/>
  <c r="Q50" i="22" s="1"/>
  <c r="L78" i="22"/>
  <c r="O78" i="22" s="1"/>
  <c r="P78" i="22" s="1"/>
  <c r="N78" i="22"/>
  <c r="L73" i="22"/>
  <c r="O73" i="22" s="1"/>
  <c r="P73" i="22" s="1"/>
  <c r="N73" i="22"/>
  <c r="N34" i="22"/>
  <c r="L34" i="22"/>
  <c r="O34" i="22" s="1"/>
  <c r="P34" i="22" s="1"/>
  <c r="N60" i="22"/>
  <c r="L60" i="22"/>
  <c r="O60" i="22" s="1"/>
  <c r="P60" i="22" s="1"/>
  <c r="N51" i="22"/>
  <c r="L51" i="22"/>
  <c r="O51" i="22" s="1"/>
  <c r="P51" i="22" s="1"/>
  <c r="L37" i="22"/>
  <c r="O37" i="22" s="1"/>
  <c r="P37" i="22" s="1"/>
  <c r="N37" i="22"/>
  <c r="N28" i="22"/>
  <c r="L28" i="22"/>
  <c r="O28" i="22" s="1"/>
  <c r="P28" i="22" s="1"/>
  <c r="N19" i="22"/>
  <c r="L19" i="22"/>
  <c r="O19" i="22" s="1"/>
  <c r="P19" i="22" s="1"/>
  <c r="N7" i="22"/>
  <c r="L7" i="22"/>
  <c r="O7" i="22" s="1"/>
  <c r="P7" i="22" s="1"/>
  <c r="L38" i="22"/>
  <c r="O38" i="22" s="1"/>
  <c r="P38" i="22" s="1"/>
  <c r="N38" i="22"/>
  <c r="N64" i="22"/>
  <c r="L64" i="22"/>
  <c r="O64" i="22" s="1"/>
  <c r="P64" i="22" s="1"/>
  <c r="N55" i="22"/>
  <c r="L55" i="22"/>
  <c r="O55" i="22" s="1"/>
  <c r="P55" i="22" s="1"/>
  <c r="L41" i="22"/>
  <c r="O41" i="22" s="1"/>
  <c r="P41" i="22" s="1"/>
  <c r="N41" i="22"/>
  <c r="N32" i="22"/>
  <c r="L32" i="22"/>
  <c r="O32" i="22" s="1"/>
  <c r="P32" i="22" s="1"/>
  <c r="N23" i="22"/>
  <c r="L23" i="22"/>
  <c r="O23" i="22" s="1"/>
  <c r="P23" i="22" s="1"/>
  <c r="L79" i="22"/>
  <c r="O79" i="22" s="1"/>
  <c r="P79" i="22" s="1"/>
  <c r="N79" i="22"/>
  <c r="Q58" i="22" l="1"/>
  <c r="Q44" i="22"/>
  <c r="Q46" i="22"/>
  <c r="Q79" i="22"/>
  <c r="Q12" i="22"/>
  <c r="Q31" i="22"/>
  <c r="Q56" i="22"/>
  <c r="Q20" i="22"/>
  <c r="Q36" i="22"/>
  <c r="Q18" i="22"/>
  <c r="Q48" i="22"/>
  <c r="Q27" i="22"/>
  <c r="Q38" i="22"/>
  <c r="Q37" i="22"/>
  <c r="Q73" i="22"/>
  <c r="Q33" i="22"/>
  <c r="Q53" i="22"/>
  <c r="Q71" i="22"/>
  <c r="Q74" i="22"/>
  <c r="Q59" i="22"/>
  <c r="Q24" i="22"/>
  <c r="Q66" i="22"/>
  <c r="Q68" i="22"/>
  <c r="Q39" i="22"/>
  <c r="Q32" i="22"/>
  <c r="Q70" i="22"/>
  <c r="Q9" i="22"/>
  <c r="Q49" i="22"/>
  <c r="Q78" i="22"/>
  <c r="Q43" i="22"/>
  <c r="Q26" i="22"/>
  <c r="Q40" i="22"/>
  <c r="Q15" i="22"/>
  <c r="Q72" i="22"/>
  <c r="Q62" i="22"/>
  <c r="Q57" i="22"/>
  <c r="Q21" i="22"/>
  <c r="Q30" i="22"/>
  <c r="Q63" i="22"/>
  <c r="Q42" i="22"/>
  <c r="Q47" i="22"/>
  <c r="Q8" i="22"/>
  <c r="Q52" i="22"/>
  <c r="Q16" i="22"/>
  <c r="Q67" i="22"/>
  <c r="Q75" i="22"/>
  <c r="Q76" i="22"/>
  <c r="Q55" i="22"/>
  <c r="Q19" i="22"/>
  <c r="Q60" i="22"/>
  <c r="Q77" i="22"/>
  <c r="Q14" i="22"/>
  <c r="Q61" i="22"/>
  <c r="Q69" i="22"/>
  <c r="Q25" i="22"/>
  <c r="Q22" i="22"/>
  <c r="Q13" i="22"/>
  <c r="Q11" i="22"/>
  <c r="Q35" i="22"/>
  <c r="Q41" i="22"/>
  <c r="Q7" i="22"/>
  <c r="Q51" i="22"/>
  <c r="Q23" i="22"/>
  <c r="Q64" i="22"/>
  <c r="Q28" i="22"/>
  <c r="Q34" i="22"/>
  <c r="Q65" i="22"/>
  <c r="Q29" i="22"/>
  <c r="Q10" i="22"/>
  <c r="Q54" i="22"/>
  <c r="Q17" i="22"/>
  <c r="Q45" i="22"/>
  <c r="Q6" i="22"/>
  <c r="T44" i="22"/>
  <c r="U44" i="22" s="1"/>
  <c r="L130" i="43"/>
  <c r="L131" i="43"/>
  <c r="L132" i="43"/>
  <c r="L133" i="43"/>
  <c r="L134" i="43"/>
  <c r="L52" i="43" l="1"/>
  <c r="L371" i="42"/>
  <c r="F374" i="38" l="1"/>
  <c r="E374" i="38"/>
  <c r="F373" i="38"/>
  <c r="E373" i="38"/>
  <c r="F372" i="38"/>
  <c r="E372" i="38"/>
  <c r="F371" i="38"/>
  <c r="E371" i="38"/>
  <c r="F370" i="38"/>
  <c r="E370" i="38"/>
  <c r="F369" i="38"/>
  <c r="E369" i="38"/>
  <c r="F368" i="38"/>
  <c r="E368" i="38"/>
  <c r="F367" i="38"/>
  <c r="E367" i="38"/>
  <c r="F366" i="38"/>
  <c r="E366" i="38"/>
  <c r="F365" i="38"/>
  <c r="E365" i="38"/>
  <c r="F364" i="38"/>
  <c r="E364" i="38"/>
  <c r="F363" i="38"/>
  <c r="E363" i="38"/>
  <c r="F362" i="38"/>
  <c r="E362" i="38"/>
  <c r="F361" i="38"/>
  <c r="E361" i="38"/>
  <c r="F360" i="38"/>
  <c r="E360" i="38"/>
  <c r="F359" i="38"/>
  <c r="E359" i="38"/>
  <c r="F358" i="38"/>
  <c r="E358" i="38"/>
  <c r="F357" i="38"/>
  <c r="E357" i="38"/>
  <c r="F356" i="38"/>
  <c r="E356" i="38"/>
  <c r="F355" i="38"/>
  <c r="E355" i="38"/>
  <c r="F354" i="38"/>
  <c r="E354" i="38"/>
  <c r="F353" i="38"/>
  <c r="E353" i="38"/>
  <c r="F352" i="38"/>
  <c r="E352" i="38"/>
  <c r="F351" i="38"/>
  <c r="E351" i="38"/>
  <c r="F350" i="38"/>
  <c r="E350" i="38"/>
  <c r="F349" i="38"/>
  <c r="E349" i="38"/>
  <c r="F348" i="38"/>
  <c r="E348" i="38"/>
  <c r="F347" i="38"/>
  <c r="E347" i="38"/>
  <c r="F346" i="38"/>
  <c r="E346" i="38"/>
  <c r="F345" i="38"/>
  <c r="E345" i="38"/>
  <c r="F344" i="38"/>
  <c r="E344" i="38"/>
  <c r="F343" i="38"/>
  <c r="E343" i="38"/>
  <c r="F342" i="38"/>
  <c r="E342" i="38"/>
  <c r="F341" i="38"/>
  <c r="E341" i="38"/>
  <c r="F340" i="38"/>
  <c r="E340" i="38"/>
  <c r="F339" i="38"/>
  <c r="E339" i="38"/>
  <c r="F338" i="38"/>
  <c r="E338" i="38"/>
  <c r="F337" i="38"/>
  <c r="E337" i="38"/>
  <c r="F336" i="38"/>
  <c r="E336" i="38"/>
  <c r="F335" i="38"/>
  <c r="E335" i="38"/>
  <c r="F334" i="38"/>
  <c r="E334" i="38"/>
  <c r="F333" i="38"/>
  <c r="E333" i="38"/>
  <c r="F332" i="38"/>
  <c r="E332" i="38"/>
  <c r="F331" i="38"/>
  <c r="E331" i="38"/>
  <c r="F330" i="38"/>
  <c r="E330" i="38"/>
  <c r="F329" i="38"/>
  <c r="E329" i="38"/>
  <c r="F328" i="38"/>
  <c r="E328" i="38"/>
  <c r="F327" i="38"/>
  <c r="E327" i="38"/>
  <c r="F326" i="38"/>
  <c r="E326" i="38"/>
  <c r="F325" i="38"/>
  <c r="E325" i="38"/>
  <c r="F324" i="38"/>
  <c r="E324" i="38"/>
  <c r="F323" i="38"/>
  <c r="E323" i="38"/>
  <c r="F322" i="38"/>
  <c r="E322" i="38"/>
  <c r="F321" i="38"/>
  <c r="E321" i="38"/>
  <c r="F320" i="38"/>
  <c r="E320" i="38"/>
  <c r="F319" i="38"/>
  <c r="E319" i="38"/>
  <c r="F318" i="38"/>
  <c r="E318" i="38"/>
  <c r="F317" i="38"/>
  <c r="E317" i="38"/>
  <c r="F316" i="38"/>
  <c r="E316" i="38"/>
  <c r="F315" i="38"/>
  <c r="E315" i="38"/>
  <c r="F314" i="38"/>
  <c r="E314" i="38"/>
  <c r="F313" i="38"/>
  <c r="E313" i="38"/>
  <c r="F312" i="38"/>
  <c r="E312" i="38"/>
  <c r="F311" i="38"/>
  <c r="E311" i="38"/>
  <c r="F310" i="38"/>
  <c r="E310" i="38"/>
  <c r="F309" i="38"/>
  <c r="E309" i="38"/>
  <c r="F308" i="38"/>
  <c r="E308" i="38"/>
  <c r="F307" i="38"/>
  <c r="E307" i="38"/>
  <c r="F306" i="38"/>
  <c r="E306" i="38"/>
  <c r="F305" i="38"/>
  <c r="E305" i="38"/>
  <c r="F304" i="38"/>
  <c r="E304" i="38"/>
  <c r="F303" i="38"/>
  <c r="E303" i="38"/>
  <c r="F302" i="38"/>
  <c r="E302" i="38"/>
  <c r="F301" i="38"/>
  <c r="E301" i="38"/>
  <c r="F300" i="38"/>
  <c r="E300" i="38"/>
  <c r="F299" i="38"/>
  <c r="E299" i="38"/>
  <c r="F298" i="38"/>
  <c r="E298" i="38"/>
  <c r="F297" i="38"/>
  <c r="E297" i="38"/>
  <c r="F296" i="38"/>
  <c r="E296" i="38"/>
  <c r="F295" i="38"/>
  <c r="E295" i="38"/>
  <c r="F294" i="38"/>
  <c r="E294" i="38"/>
  <c r="F293" i="38"/>
  <c r="E293" i="38"/>
  <c r="F292" i="38"/>
  <c r="E292" i="38"/>
  <c r="F291" i="38"/>
  <c r="E291" i="38"/>
  <c r="F290" i="38"/>
  <c r="E290" i="38"/>
  <c r="F289" i="38"/>
  <c r="E289" i="38"/>
  <c r="F288" i="38"/>
  <c r="E288" i="38"/>
  <c r="F287" i="38"/>
  <c r="E287" i="38"/>
  <c r="F286" i="38"/>
  <c r="E286" i="38"/>
  <c r="F285" i="38"/>
  <c r="E285" i="38"/>
  <c r="F284" i="38"/>
  <c r="E284" i="38"/>
  <c r="F283" i="38"/>
  <c r="E283" i="38"/>
  <c r="F282" i="38"/>
  <c r="E282" i="38"/>
  <c r="F281" i="38"/>
  <c r="E281" i="38"/>
  <c r="F280" i="38"/>
  <c r="E280" i="38"/>
  <c r="F279" i="38"/>
  <c r="E279" i="38"/>
  <c r="F278" i="38"/>
  <c r="E278" i="38"/>
  <c r="F277" i="38"/>
  <c r="E277" i="38"/>
  <c r="F276" i="38"/>
  <c r="E276" i="38"/>
  <c r="F275" i="38"/>
  <c r="E275" i="38"/>
  <c r="F274" i="38"/>
  <c r="E274" i="38"/>
  <c r="F273" i="38"/>
  <c r="E273" i="38"/>
  <c r="F272" i="38"/>
  <c r="E272" i="38"/>
  <c r="F271" i="38"/>
  <c r="E271" i="38"/>
  <c r="F270" i="38"/>
  <c r="E270" i="38"/>
  <c r="F269" i="38"/>
  <c r="E269" i="38"/>
  <c r="F268" i="38"/>
  <c r="E268" i="38"/>
  <c r="F267" i="38"/>
  <c r="E267" i="38"/>
  <c r="F266" i="38"/>
  <c r="E266" i="38"/>
  <c r="F265" i="38"/>
  <c r="E265" i="38"/>
  <c r="F264" i="38"/>
  <c r="E264" i="38"/>
  <c r="F263" i="38"/>
  <c r="E263" i="38"/>
  <c r="F262" i="38"/>
  <c r="E262" i="38"/>
  <c r="F261" i="38"/>
  <c r="E261" i="38"/>
  <c r="F260" i="38"/>
  <c r="E260" i="38"/>
  <c r="F259" i="38"/>
  <c r="E259" i="38"/>
  <c r="F258" i="38"/>
  <c r="E258" i="38"/>
  <c r="F257" i="38"/>
  <c r="E257" i="38"/>
  <c r="F256" i="38"/>
  <c r="E256" i="38"/>
  <c r="F255" i="38"/>
  <c r="E255" i="38"/>
  <c r="F254" i="38"/>
  <c r="E254" i="38"/>
  <c r="F253" i="38"/>
  <c r="E253" i="38"/>
  <c r="F252" i="38"/>
  <c r="E252" i="38"/>
  <c r="F251" i="38"/>
  <c r="E251" i="38"/>
  <c r="F250" i="38"/>
  <c r="E250" i="38"/>
  <c r="F249" i="38"/>
  <c r="E249" i="38"/>
  <c r="F248" i="38"/>
  <c r="E248" i="38"/>
  <c r="F247" i="38"/>
  <c r="E247" i="38"/>
  <c r="F246" i="38"/>
  <c r="E246" i="38"/>
  <c r="F245" i="38"/>
  <c r="E245" i="38"/>
  <c r="F244" i="38"/>
  <c r="E244" i="38"/>
  <c r="F243" i="38"/>
  <c r="E243" i="38"/>
  <c r="F242" i="38"/>
  <c r="E242" i="38"/>
  <c r="F241" i="38"/>
  <c r="E241" i="38"/>
  <c r="F240" i="38"/>
  <c r="E240" i="38"/>
  <c r="F239" i="38"/>
  <c r="E239" i="38"/>
  <c r="F238" i="38"/>
  <c r="E238" i="38"/>
  <c r="F237" i="38"/>
  <c r="E237" i="38"/>
  <c r="F236" i="38"/>
  <c r="E236" i="38"/>
  <c r="F235" i="38"/>
  <c r="E235" i="38"/>
  <c r="F234" i="38"/>
  <c r="E234" i="38"/>
  <c r="F233" i="38"/>
  <c r="E233" i="38"/>
  <c r="F232" i="38"/>
  <c r="E232" i="38"/>
  <c r="F231" i="38"/>
  <c r="E231" i="38"/>
  <c r="F230" i="38"/>
  <c r="E230" i="38"/>
  <c r="F229" i="38"/>
  <c r="E229" i="38"/>
  <c r="F228" i="38"/>
  <c r="E228" i="38"/>
  <c r="F227" i="38"/>
  <c r="E227" i="38"/>
  <c r="F226" i="38"/>
  <c r="E226" i="38"/>
  <c r="F225" i="38"/>
  <c r="E225" i="38"/>
  <c r="F224" i="38"/>
  <c r="E224" i="38"/>
  <c r="F223" i="38"/>
  <c r="E223" i="38"/>
  <c r="F222" i="38"/>
  <c r="E222" i="38"/>
  <c r="F221" i="38"/>
  <c r="E221" i="38"/>
  <c r="F220" i="38"/>
  <c r="E220" i="38"/>
  <c r="F219" i="38"/>
  <c r="E219" i="38"/>
  <c r="F218" i="38"/>
  <c r="E218" i="38"/>
  <c r="F217" i="38"/>
  <c r="E217" i="38"/>
  <c r="F216" i="38"/>
  <c r="E216" i="38"/>
  <c r="F215" i="38"/>
  <c r="E215" i="38"/>
  <c r="F214" i="38"/>
  <c r="E214" i="38"/>
  <c r="F213" i="38"/>
  <c r="E213" i="38"/>
  <c r="F212" i="38"/>
  <c r="E212" i="38"/>
  <c r="F211" i="38"/>
  <c r="E211" i="38"/>
  <c r="F210" i="38"/>
  <c r="E210" i="38"/>
  <c r="F209" i="38"/>
  <c r="E209" i="38"/>
  <c r="F208" i="38"/>
  <c r="E208" i="38"/>
  <c r="F207" i="38"/>
  <c r="E207" i="38"/>
  <c r="F206" i="38"/>
  <c r="E206" i="38"/>
  <c r="F205" i="38"/>
  <c r="E205" i="38"/>
  <c r="F204" i="38"/>
  <c r="E204" i="38"/>
  <c r="F203" i="38"/>
  <c r="E203" i="38"/>
  <c r="F202" i="38"/>
  <c r="E202" i="38"/>
  <c r="F201" i="38"/>
  <c r="E201" i="38"/>
  <c r="F200" i="38"/>
  <c r="E200" i="38"/>
  <c r="F199" i="38"/>
  <c r="E199" i="38"/>
  <c r="F198" i="38"/>
  <c r="E198" i="38"/>
  <c r="F197" i="38"/>
  <c r="E197" i="38"/>
  <c r="F196" i="38"/>
  <c r="E196" i="38"/>
  <c r="F195" i="38"/>
  <c r="E195" i="38"/>
  <c r="F194" i="38"/>
  <c r="E194" i="38"/>
  <c r="F193" i="38"/>
  <c r="E193" i="38"/>
  <c r="F192" i="38"/>
  <c r="E192" i="38"/>
  <c r="F191" i="38"/>
  <c r="E191" i="38"/>
  <c r="F190" i="38"/>
  <c r="E190" i="38"/>
  <c r="F189" i="38"/>
  <c r="E189" i="38"/>
  <c r="F188" i="38"/>
  <c r="E188" i="38"/>
  <c r="F187" i="38"/>
  <c r="E187" i="38"/>
  <c r="F186" i="38"/>
  <c r="E186" i="38"/>
  <c r="F185" i="38"/>
  <c r="E185" i="38"/>
  <c r="F184" i="38"/>
  <c r="E184" i="38"/>
  <c r="F183" i="38"/>
  <c r="E183" i="38"/>
  <c r="F182" i="38"/>
  <c r="E182" i="38"/>
  <c r="F181" i="38"/>
  <c r="E181" i="38"/>
  <c r="F180" i="38"/>
  <c r="E180" i="38"/>
  <c r="F179" i="38"/>
  <c r="E179" i="38"/>
  <c r="F178" i="38"/>
  <c r="E178" i="38"/>
  <c r="F177" i="38"/>
  <c r="E177" i="38"/>
  <c r="F176" i="38"/>
  <c r="E176" i="38"/>
  <c r="F175" i="38"/>
  <c r="E175" i="38"/>
  <c r="F174" i="38"/>
  <c r="E174" i="38"/>
  <c r="F173" i="38"/>
  <c r="E173" i="38"/>
  <c r="F172" i="38"/>
  <c r="E172" i="38"/>
  <c r="F171" i="38"/>
  <c r="E171" i="38"/>
  <c r="F170" i="38"/>
  <c r="E170" i="38"/>
  <c r="F169" i="38"/>
  <c r="E169" i="38"/>
  <c r="F168" i="38"/>
  <c r="E168" i="38"/>
  <c r="F167" i="38"/>
  <c r="E167" i="38"/>
  <c r="F166" i="38"/>
  <c r="E166" i="38"/>
  <c r="F165" i="38"/>
  <c r="E165" i="38"/>
  <c r="F164" i="38"/>
  <c r="E164" i="38"/>
  <c r="F163" i="38"/>
  <c r="E163" i="38"/>
  <c r="F162" i="38"/>
  <c r="E162" i="38"/>
  <c r="F161" i="38"/>
  <c r="E161" i="38"/>
  <c r="F160" i="38"/>
  <c r="E160" i="38"/>
  <c r="F159" i="38"/>
  <c r="E159" i="38"/>
  <c r="F158" i="38"/>
  <c r="E158" i="38"/>
  <c r="F157" i="38"/>
  <c r="E157" i="38"/>
  <c r="F156" i="38"/>
  <c r="E156" i="38"/>
  <c r="F155" i="38"/>
  <c r="E155" i="38"/>
  <c r="F154" i="38"/>
  <c r="E154" i="38"/>
  <c r="F153" i="38"/>
  <c r="E153" i="38"/>
  <c r="F152" i="38"/>
  <c r="E152" i="38"/>
  <c r="F151" i="38"/>
  <c r="E151" i="38"/>
  <c r="F150" i="38"/>
  <c r="E150" i="38"/>
  <c r="F149" i="38"/>
  <c r="E149" i="38"/>
  <c r="F148" i="38"/>
  <c r="E148" i="38"/>
  <c r="F147" i="38"/>
  <c r="E147" i="38"/>
  <c r="F146" i="38"/>
  <c r="E146" i="38"/>
  <c r="F145" i="38"/>
  <c r="E145" i="38"/>
  <c r="F144" i="38"/>
  <c r="E144" i="38"/>
  <c r="F143" i="38"/>
  <c r="E143" i="38"/>
  <c r="F142" i="38"/>
  <c r="E142" i="38"/>
  <c r="F141" i="38"/>
  <c r="E141" i="38"/>
  <c r="F140" i="38"/>
  <c r="E140" i="38"/>
  <c r="F139" i="38"/>
  <c r="E139" i="38"/>
  <c r="F138" i="38"/>
  <c r="E138" i="38"/>
  <c r="F137" i="38"/>
  <c r="E137" i="38"/>
  <c r="F136" i="38"/>
  <c r="E136" i="38"/>
  <c r="F135" i="38"/>
  <c r="E135" i="38"/>
  <c r="F134" i="38"/>
  <c r="E134" i="38"/>
  <c r="F133" i="38"/>
  <c r="E133" i="38"/>
  <c r="F132" i="38"/>
  <c r="E132" i="38"/>
  <c r="F131" i="38"/>
  <c r="E131" i="38"/>
  <c r="F130" i="38"/>
  <c r="E130" i="38"/>
  <c r="F129" i="38"/>
  <c r="E129" i="38"/>
  <c r="F128" i="38"/>
  <c r="E128" i="38"/>
  <c r="F127" i="38"/>
  <c r="E127" i="38"/>
  <c r="F126" i="38"/>
  <c r="E126" i="38"/>
  <c r="F125" i="38"/>
  <c r="E125" i="38"/>
  <c r="F124" i="38"/>
  <c r="E124" i="38"/>
  <c r="F123" i="38"/>
  <c r="E123" i="38"/>
  <c r="F122" i="38"/>
  <c r="E122" i="38"/>
  <c r="F121" i="38"/>
  <c r="E121" i="38"/>
  <c r="F120" i="38"/>
  <c r="E120" i="38"/>
  <c r="F119" i="38"/>
  <c r="E119" i="38"/>
  <c r="F118" i="38"/>
  <c r="E118" i="38"/>
  <c r="F117" i="38"/>
  <c r="E117" i="38"/>
  <c r="F116" i="38"/>
  <c r="E116" i="38"/>
  <c r="F115" i="38"/>
  <c r="E115" i="38"/>
  <c r="F114" i="38"/>
  <c r="E114" i="38"/>
  <c r="F113" i="38"/>
  <c r="E113" i="38"/>
  <c r="F112" i="38"/>
  <c r="E112" i="38"/>
  <c r="F111" i="38"/>
  <c r="E111" i="38"/>
  <c r="F110" i="38"/>
  <c r="E110" i="38"/>
  <c r="F109" i="38"/>
  <c r="E109" i="38"/>
  <c r="F108" i="38"/>
  <c r="E108" i="38"/>
  <c r="F107" i="38"/>
  <c r="E107" i="38"/>
  <c r="F106" i="38"/>
  <c r="E106" i="38"/>
  <c r="F105" i="38"/>
  <c r="E105" i="38"/>
  <c r="F104" i="38"/>
  <c r="E104" i="38"/>
  <c r="F103" i="38"/>
  <c r="E103" i="38"/>
  <c r="F102" i="38"/>
  <c r="E102" i="38"/>
  <c r="F101" i="38"/>
  <c r="E101" i="38"/>
  <c r="F100" i="38"/>
  <c r="E100" i="38"/>
  <c r="F99" i="38"/>
  <c r="E99" i="38"/>
  <c r="F98" i="38"/>
  <c r="E98" i="38"/>
  <c r="F97" i="38"/>
  <c r="E97" i="38"/>
  <c r="F96" i="38"/>
  <c r="E96" i="38"/>
  <c r="F95" i="38"/>
  <c r="E95" i="38"/>
  <c r="F94" i="38"/>
  <c r="E94" i="38"/>
  <c r="F93" i="38"/>
  <c r="E93" i="38"/>
  <c r="F92" i="38"/>
  <c r="E92" i="38"/>
  <c r="F91" i="38"/>
  <c r="E91" i="38"/>
  <c r="F90" i="38"/>
  <c r="E90" i="38"/>
  <c r="F89" i="38"/>
  <c r="E89" i="38"/>
  <c r="F88" i="38"/>
  <c r="E88" i="38"/>
  <c r="F87" i="38"/>
  <c r="E87" i="38"/>
  <c r="F86" i="38"/>
  <c r="E86" i="38"/>
  <c r="F85" i="38"/>
  <c r="E85" i="38"/>
  <c r="F84" i="38"/>
  <c r="E84" i="38"/>
  <c r="F83" i="38"/>
  <c r="E83" i="38"/>
  <c r="F82" i="38"/>
  <c r="E82" i="38"/>
  <c r="F81" i="38"/>
  <c r="E81" i="38"/>
  <c r="F80" i="38"/>
  <c r="E80" i="38"/>
  <c r="F79" i="38"/>
  <c r="E79" i="38"/>
  <c r="F78" i="38"/>
  <c r="E78" i="38"/>
  <c r="F77" i="38"/>
  <c r="E77" i="38"/>
  <c r="F76" i="38"/>
  <c r="E76" i="38"/>
  <c r="F75" i="38"/>
  <c r="E75" i="38"/>
  <c r="F74" i="38"/>
  <c r="E74" i="38"/>
  <c r="F73" i="38"/>
  <c r="E73" i="38"/>
  <c r="F72" i="38"/>
  <c r="E72" i="38"/>
  <c r="F71" i="38"/>
  <c r="E71" i="38"/>
  <c r="F70" i="38"/>
  <c r="E70" i="38"/>
  <c r="F69" i="38"/>
  <c r="E69" i="38"/>
  <c r="F68" i="38"/>
  <c r="E68" i="38"/>
  <c r="F67" i="38"/>
  <c r="E67" i="38"/>
  <c r="F66" i="38"/>
  <c r="E66" i="38"/>
  <c r="F65" i="38"/>
  <c r="E65" i="38"/>
  <c r="F64" i="38"/>
  <c r="E64" i="38"/>
  <c r="F63" i="38"/>
  <c r="E63" i="38"/>
  <c r="F62" i="38"/>
  <c r="E62" i="38"/>
  <c r="F61" i="38"/>
  <c r="E61" i="38"/>
  <c r="F60" i="38"/>
  <c r="E60" i="38"/>
  <c r="F59" i="38"/>
  <c r="E59" i="38"/>
  <c r="F58" i="38"/>
  <c r="E58" i="38"/>
  <c r="F57" i="38"/>
  <c r="E57" i="38"/>
  <c r="F56" i="38"/>
  <c r="E56" i="38"/>
  <c r="F55" i="38"/>
  <c r="E55" i="38"/>
  <c r="F54" i="38"/>
  <c r="E54" i="38"/>
  <c r="F53" i="38"/>
  <c r="E53" i="38"/>
  <c r="F52" i="38"/>
  <c r="E52" i="38"/>
  <c r="F51" i="38"/>
  <c r="E51" i="38"/>
  <c r="F50" i="38"/>
  <c r="E50" i="38"/>
  <c r="F49" i="38"/>
  <c r="E49" i="38"/>
  <c r="F48" i="38"/>
  <c r="E48" i="38"/>
  <c r="F47" i="38"/>
  <c r="E47" i="38"/>
  <c r="F46" i="38"/>
  <c r="E46" i="38"/>
  <c r="F45" i="38"/>
  <c r="E45" i="38"/>
  <c r="F44" i="38"/>
  <c r="E44" i="38"/>
  <c r="F43" i="38"/>
  <c r="E43" i="38"/>
  <c r="F42" i="38"/>
  <c r="E42" i="38"/>
  <c r="F41" i="38"/>
  <c r="E41" i="38"/>
  <c r="F40" i="38"/>
  <c r="E40" i="38"/>
  <c r="F39" i="38"/>
  <c r="E39" i="38"/>
  <c r="F38" i="38"/>
  <c r="E38" i="38"/>
  <c r="F37" i="38"/>
  <c r="E37" i="38"/>
  <c r="F36" i="38"/>
  <c r="E36" i="38"/>
  <c r="F35" i="38"/>
  <c r="E35" i="38"/>
  <c r="F34" i="38"/>
  <c r="E34" i="38"/>
  <c r="F33" i="38"/>
  <c r="E33" i="38"/>
  <c r="F32" i="38"/>
  <c r="E32" i="38"/>
  <c r="F31" i="38"/>
  <c r="E31" i="38"/>
  <c r="F30" i="38"/>
  <c r="E30" i="38"/>
  <c r="F29" i="38"/>
  <c r="E29" i="38"/>
  <c r="F28" i="38"/>
  <c r="E28" i="38"/>
  <c r="F27" i="38"/>
  <c r="E27" i="38"/>
  <c r="F26" i="38"/>
  <c r="E26" i="38"/>
  <c r="F25" i="38"/>
  <c r="E25" i="38"/>
  <c r="F24" i="38"/>
  <c r="E24" i="38"/>
  <c r="F23" i="38"/>
  <c r="E23" i="38"/>
  <c r="F22" i="38"/>
  <c r="E22" i="38"/>
  <c r="F21" i="38"/>
  <c r="E21" i="38"/>
  <c r="F20" i="38"/>
  <c r="E20" i="38"/>
  <c r="F19" i="38"/>
  <c r="E19" i="38"/>
  <c r="F18" i="38"/>
  <c r="E18" i="38"/>
  <c r="F17" i="38"/>
  <c r="E17" i="38"/>
  <c r="F16" i="38"/>
  <c r="E16" i="38"/>
  <c r="F15" i="38"/>
  <c r="E15" i="38"/>
  <c r="F14" i="38"/>
  <c r="E14" i="38"/>
  <c r="F13" i="38"/>
  <c r="E13" i="38"/>
  <c r="F12" i="38"/>
  <c r="E12" i="38"/>
  <c r="F11" i="38"/>
  <c r="E11" i="38"/>
  <c r="F10" i="38"/>
  <c r="E10" i="38"/>
  <c r="F9" i="38"/>
  <c r="E9" i="38"/>
  <c r="F8" i="38"/>
  <c r="E8" i="38"/>
  <c r="F7" i="38"/>
  <c r="E7" i="38"/>
  <c r="F6" i="38"/>
  <c r="E6" i="38"/>
  <c r="F5" i="38"/>
  <c r="E5" i="38"/>
  <c r="F374" i="31"/>
  <c r="E374" i="31"/>
  <c r="F373" i="31"/>
  <c r="E373" i="31"/>
  <c r="F372" i="31"/>
  <c r="E372" i="31"/>
  <c r="F371" i="31"/>
  <c r="E371" i="31"/>
  <c r="F370" i="31"/>
  <c r="E370" i="31"/>
  <c r="F369" i="31"/>
  <c r="E369" i="31"/>
  <c r="F368" i="31"/>
  <c r="E368" i="31"/>
  <c r="F367" i="31"/>
  <c r="E367" i="31"/>
  <c r="F366" i="31"/>
  <c r="E366" i="31"/>
  <c r="F365" i="31"/>
  <c r="E365" i="31"/>
  <c r="F364" i="31"/>
  <c r="E364" i="31"/>
  <c r="F363" i="31"/>
  <c r="E363" i="31"/>
  <c r="E362" i="31"/>
  <c r="F361" i="31"/>
  <c r="E361" i="31"/>
  <c r="F360" i="31"/>
  <c r="E360" i="31"/>
  <c r="F359" i="31"/>
  <c r="E359" i="31"/>
  <c r="F358" i="31"/>
  <c r="E358" i="31"/>
  <c r="F357" i="31"/>
  <c r="E357" i="31"/>
  <c r="F356" i="31"/>
  <c r="E356" i="31"/>
  <c r="F355" i="31"/>
  <c r="E355" i="31"/>
  <c r="F354" i="31"/>
  <c r="E354" i="31"/>
  <c r="F353" i="31"/>
  <c r="E353" i="31"/>
  <c r="F352" i="31"/>
  <c r="E352" i="31"/>
  <c r="F351" i="31"/>
  <c r="E351" i="31"/>
  <c r="F350" i="31"/>
  <c r="E350" i="31"/>
  <c r="F349" i="31"/>
  <c r="E349" i="31"/>
  <c r="F348" i="31"/>
  <c r="E348" i="31"/>
  <c r="F347" i="31"/>
  <c r="E347" i="31"/>
  <c r="F346" i="31"/>
  <c r="E346" i="31"/>
  <c r="F345" i="31"/>
  <c r="E345" i="31"/>
  <c r="F344" i="31"/>
  <c r="E344" i="31"/>
  <c r="F343" i="31"/>
  <c r="E343" i="31"/>
  <c r="F342" i="31"/>
  <c r="E342" i="31"/>
  <c r="F341" i="31"/>
  <c r="E341" i="31"/>
  <c r="F340" i="31"/>
  <c r="E340" i="31"/>
  <c r="F339" i="31"/>
  <c r="E339" i="31"/>
  <c r="F338" i="31"/>
  <c r="E338" i="31"/>
  <c r="F337" i="31"/>
  <c r="E337" i="31"/>
  <c r="F336" i="31"/>
  <c r="E336" i="31"/>
  <c r="F335" i="31"/>
  <c r="E335" i="31"/>
  <c r="F334" i="31"/>
  <c r="E334" i="31"/>
  <c r="F333" i="31"/>
  <c r="E333" i="31"/>
  <c r="F332" i="31"/>
  <c r="E332" i="31"/>
  <c r="F331" i="31"/>
  <c r="E331" i="31"/>
  <c r="F330" i="31"/>
  <c r="E330" i="31"/>
  <c r="F329" i="31"/>
  <c r="E329" i="31"/>
  <c r="F328" i="31"/>
  <c r="E328" i="31"/>
  <c r="F327" i="31"/>
  <c r="E327" i="31"/>
  <c r="F326" i="31"/>
  <c r="E326" i="31"/>
  <c r="F325" i="31"/>
  <c r="E325" i="31"/>
  <c r="F324" i="31"/>
  <c r="E324" i="31"/>
  <c r="F323" i="31"/>
  <c r="E323" i="31"/>
  <c r="F322" i="31"/>
  <c r="E322" i="31"/>
  <c r="F321" i="31"/>
  <c r="E321" i="31"/>
  <c r="F320" i="31"/>
  <c r="E320" i="31"/>
  <c r="F319" i="31"/>
  <c r="E319" i="31"/>
  <c r="F318" i="31"/>
  <c r="E318" i="31"/>
  <c r="F317" i="31"/>
  <c r="E317" i="31"/>
  <c r="F316" i="31"/>
  <c r="E316" i="31"/>
  <c r="F315" i="31"/>
  <c r="E315" i="31"/>
  <c r="F314" i="31"/>
  <c r="E314" i="31"/>
  <c r="F313" i="31"/>
  <c r="E313" i="31"/>
  <c r="F312" i="31"/>
  <c r="E312" i="31"/>
  <c r="F311" i="31"/>
  <c r="E311" i="31"/>
  <c r="F310" i="31"/>
  <c r="E310" i="31"/>
  <c r="F309" i="31"/>
  <c r="E309" i="31"/>
  <c r="F308" i="31"/>
  <c r="E308" i="31"/>
  <c r="F307" i="31"/>
  <c r="E307" i="31"/>
  <c r="F306" i="31"/>
  <c r="E306" i="31"/>
  <c r="F305" i="31"/>
  <c r="E305" i="31"/>
  <c r="F304" i="31"/>
  <c r="E304" i="31"/>
  <c r="F303" i="31"/>
  <c r="E303" i="31"/>
  <c r="F302" i="31"/>
  <c r="E302" i="31"/>
  <c r="F301" i="31"/>
  <c r="E301" i="31"/>
  <c r="F300" i="31"/>
  <c r="E300" i="31"/>
  <c r="F299" i="31"/>
  <c r="E299" i="31"/>
  <c r="F298" i="31"/>
  <c r="E298" i="31"/>
  <c r="F297" i="31"/>
  <c r="E297" i="31"/>
  <c r="F296" i="31"/>
  <c r="E296" i="31"/>
  <c r="F295" i="31"/>
  <c r="E295" i="31"/>
  <c r="F294" i="31"/>
  <c r="E294" i="31"/>
  <c r="F293" i="31"/>
  <c r="E293" i="31"/>
  <c r="F292" i="31"/>
  <c r="E292" i="31"/>
  <c r="F291" i="31"/>
  <c r="E291" i="31"/>
  <c r="F290" i="31"/>
  <c r="E290" i="31"/>
  <c r="F289" i="31"/>
  <c r="E289" i="31"/>
  <c r="F288" i="31"/>
  <c r="E288" i="31"/>
  <c r="F287" i="31"/>
  <c r="E287" i="31"/>
  <c r="F286" i="31"/>
  <c r="E286" i="31"/>
  <c r="F285" i="31"/>
  <c r="E285" i="31"/>
  <c r="F284" i="31"/>
  <c r="E284" i="31"/>
  <c r="F283" i="31"/>
  <c r="E283" i="31"/>
  <c r="F282" i="31"/>
  <c r="E282" i="31"/>
  <c r="F281" i="31"/>
  <c r="E281" i="31"/>
  <c r="F280" i="31"/>
  <c r="E280" i="31"/>
  <c r="F279" i="31"/>
  <c r="E279" i="31"/>
  <c r="F278" i="31"/>
  <c r="E278" i="31"/>
  <c r="F277" i="31"/>
  <c r="E277" i="31"/>
  <c r="F276" i="31"/>
  <c r="E276" i="31"/>
  <c r="F275" i="31"/>
  <c r="E275" i="31"/>
  <c r="F274" i="31"/>
  <c r="E274" i="31"/>
  <c r="F273" i="31"/>
  <c r="E273" i="31"/>
  <c r="F272" i="31"/>
  <c r="E272" i="31"/>
  <c r="F271" i="31"/>
  <c r="E271" i="31"/>
  <c r="F270" i="31"/>
  <c r="E270" i="31"/>
  <c r="F269" i="31"/>
  <c r="E269" i="31"/>
  <c r="F268" i="31"/>
  <c r="E268" i="31"/>
  <c r="F267" i="31"/>
  <c r="E267" i="31"/>
  <c r="F266" i="31"/>
  <c r="E266" i="31"/>
  <c r="F265" i="31"/>
  <c r="E265" i="31"/>
  <c r="F264" i="31"/>
  <c r="E264" i="31"/>
  <c r="F263" i="31"/>
  <c r="E263" i="31"/>
  <c r="F262" i="31"/>
  <c r="E262" i="31"/>
  <c r="F261" i="31"/>
  <c r="E261" i="31"/>
  <c r="F260" i="31"/>
  <c r="E260" i="31"/>
  <c r="F259" i="31"/>
  <c r="E259" i="31"/>
  <c r="F258" i="31"/>
  <c r="E258" i="31"/>
  <c r="F257" i="31"/>
  <c r="E257" i="31"/>
  <c r="F256" i="31"/>
  <c r="E256" i="31"/>
  <c r="F255" i="31"/>
  <c r="E255" i="31"/>
  <c r="F254" i="31"/>
  <c r="E254" i="31"/>
  <c r="F253" i="31"/>
  <c r="E253" i="31"/>
  <c r="F252" i="31"/>
  <c r="E252" i="31"/>
  <c r="F251" i="31"/>
  <c r="E251" i="31"/>
  <c r="F250" i="31"/>
  <c r="E250" i="31"/>
  <c r="F249" i="31"/>
  <c r="E249" i="31"/>
  <c r="F248" i="31"/>
  <c r="E248" i="31"/>
  <c r="F247" i="31"/>
  <c r="E247" i="31"/>
  <c r="F246" i="31"/>
  <c r="E246" i="31"/>
  <c r="F245" i="31"/>
  <c r="E245" i="31"/>
  <c r="F244" i="31"/>
  <c r="E244" i="31"/>
  <c r="F243" i="31"/>
  <c r="E243" i="31"/>
  <c r="F242" i="31"/>
  <c r="E242" i="31"/>
  <c r="F241" i="31"/>
  <c r="E241" i="31"/>
  <c r="F240" i="31"/>
  <c r="E240" i="31"/>
  <c r="F239" i="31"/>
  <c r="E239" i="31"/>
  <c r="F238" i="31"/>
  <c r="E238" i="31"/>
  <c r="F237" i="31"/>
  <c r="E237" i="31"/>
  <c r="F236" i="31"/>
  <c r="E236" i="31"/>
  <c r="F235" i="31"/>
  <c r="E235" i="31"/>
  <c r="F234" i="31"/>
  <c r="E234" i="31"/>
  <c r="F233" i="31"/>
  <c r="E233" i="31"/>
  <c r="F232" i="31"/>
  <c r="E232" i="31"/>
  <c r="F231" i="31"/>
  <c r="E231" i="31"/>
  <c r="F230" i="31"/>
  <c r="E230" i="31"/>
  <c r="F229" i="31"/>
  <c r="E229" i="31"/>
  <c r="F228" i="31"/>
  <c r="E228" i="31"/>
  <c r="F227" i="31"/>
  <c r="E227" i="31"/>
  <c r="F226" i="31"/>
  <c r="E226" i="31"/>
  <c r="F225" i="31"/>
  <c r="E225" i="31"/>
  <c r="F224" i="31"/>
  <c r="E224" i="31"/>
  <c r="F223" i="31"/>
  <c r="E223" i="31"/>
  <c r="F222" i="31"/>
  <c r="E222" i="31"/>
  <c r="F221" i="31"/>
  <c r="E221" i="31"/>
  <c r="F220" i="31"/>
  <c r="E220" i="31"/>
  <c r="F219" i="31"/>
  <c r="E219" i="31"/>
  <c r="F218" i="31"/>
  <c r="E218" i="31"/>
  <c r="F217" i="31"/>
  <c r="E217" i="31"/>
  <c r="F216" i="31"/>
  <c r="E216" i="31"/>
  <c r="F215" i="31"/>
  <c r="E215" i="31"/>
  <c r="F214" i="31"/>
  <c r="E214" i="31"/>
  <c r="F213" i="31"/>
  <c r="E213" i="31"/>
  <c r="F212" i="31"/>
  <c r="E212" i="31"/>
  <c r="F211" i="31"/>
  <c r="E211" i="31"/>
  <c r="F210" i="31"/>
  <c r="E210" i="31"/>
  <c r="F209" i="31"/>
  <c r="E209" i="31"/>
  <c r="F208" i="31"/>
  <c r="E208" i="31"/>
  <c r="F207" i="31"/>
  <c r="E207" i="31"/>
  <c r="F206" i="31"/>
  <c r="E206" i="31"/>
  <c r="F205" i="31"/>
  <c r="E205" i="31"/>
  <c r="F204" i="31"/>
  <c r="E204" i="31"/>
  <c r="F203" i="31"/>
  <c r="E203" i="31"/>
  <c r="F202" i="31"/>
  <c r="E202" i="31"/>
  <c r="F201" i="31"/>
  <c r="E201" i="31"/>
  <c r="F200" i="31"/>
  <c r="E200" i="31"/>
  <c r="F199" i="31"/>
  <c r="E199" i="31"/>
  <c r="F198" i="31"/>
  <c r="E198" i="31"/>
  <c r="F197" i="31"/>
  <c r="E197" i="31"/>
  <c r="F196" i="31"/>
  <c r="E196" i="31"/>
  <c r="F195" i="31"/>
  <c r="E195" i="31"/>
  <c r="F194" i="31"/>
  <c r="E194" i="31"/>
  <c r="F193" i="31"/>
  <c r="E193" i="31"/>
  <c r="F192" i="31"/>
  <c r="E192" i="31"/>
  <c r="F191" i="31"/>
  <c r="E191" i="31"/>
  <c r="F190" i="31"/>
  <c r="E190" i="31"/>
  <c r="F189" i="31"/>
  <c r="E189" i="31"/>
  <c r="F188" i="31"/>
  <c r="E188" i="31"/>
  <c r="F187" i="31"/>
  <c r="E187" i="31"/>
  <c r="F186" i="31"/>
  <c r="E186" i="31"/>
  <c r="F185" i="31"/>
  <c r="E185" i="31"/>
  <c r="F184" i="31"/>
  <c r="E184" i="31"/>
  <c r="F183" i="31"/>
  <c r="E183" i="31"/>
  <c r="F182" i="31"/>
  <c r="E182" i="31"/>
  <c r="F181" i="31"/>
  <c r="E181" i="31"/>
  <c r="F180" i="31"/>
  <c r="E180" i="31"/>
  <c r="F179" i="31"/>
  <c r="E179" i="31"/>
  <c r="F178" i="31"/>
  <c r="E178" i="31"/>
  <c r="F177" i="31"/>
  <c r="E177" i="31"/>
  <c r="F176" i="31"/>
  <c r="E176" i="31"/>
  <c r="F175" i="31"/>
  <c r="E175" i="31"/>
  <c r="F174" i="31"/>
  <c r="E174" i="31"/>
  <c r="F173" i="31"/>
  <c r="E173" i="31"/>
  <c r="F172" i="31"/>
  <c r="E172" i="31"/>
  <c r="F171" i="31"/>
  <c r="E171" i="31"/>
  <c r="F170" i="31"/>
  <c r="E170" i="31"/>
  <c r="F169" i="31"/>
  <c r="E169" i="31"/>
  <c r="F168" i="31"/>
  <c r="E168" i="31"/>
  <c r="F167" i="31"/>
  <c r="E167" i="31"/>
  <c r="F166" i="31"/>
  <c r="E166" i="31"/>
  <c r="F165" i="31"/>
  <c r="E165" i="31"/>
  <c r="F164" i="31"/>
  <c r="E164" i="31"/>
  <c r="F163" i="31"/>
  <c r="E163" i="31"/>
  <c r="F162" i="31"/>
  <c r="E162" i="31"/>
  <c r="F161" i="31"/>
  <c r="E161" i="31"/>
  <c r="F160" i="31"/>
  <c r="E160" i="31"/>
  <c r="F159" i="31"/>
  <c r="E159" i="31"/>
  <c r="F158" i="31"/>
  <c r="E158" i="31"/>
  <c r="F157" i="31"/>
  <c r="E157" i="31"/>
  <c r="F156" i="31"/>
  <c r="E156" i="31"/>
  <c r="F155" i="31"/>
  <c r="E155" i="31"/>
  <c r="F154" i="31"/>
  <c r="E154" i="31"/>
  <c r="F153" i="31"/>
  <c r="E153" i="31"/>
  <c r="F152" i="31"/>
  <c r="E152" i="31"/>
  <c r="F151" i="31"/>
  <c r="E151" i="31"/>
  <c r="F150" i="31"/>
  <c r="E150" i="31"/>
  <c r="F149" i="31"/>
  <c r="E149" i="31"/>
  <c r="F148" i="31"/>
  <c r="E148" i="31"/>
  <c r="F147" i="31"/>
  <c r="E147" i="31"/>
  <c r="F146" i="31"/>
  <c r="E146" i="31"/>
  <c r="F145" i="31"/>
  <c r="E145" i="31"/>
  <c r="F144" i="31"/>
  <c r="E144" i="31"/>
  <c r="F143" i="31"/>
  <c r="E143" i="31"/>
  <c r="F142" i="31"/>
  <c r="E142" i="31"/>
  <c r="F141" i="31"/>
  <c r="E141" i="31"/>
  <c r="F140" i="31"/>
  <c r="E140" i="31"/>
  <c r="F139" i="31"/>
  <c r="E139" i="31"/>
  <c r="F138" i="31"/>
  <c r="E138" i="31"/>
  <c r="F137" i="31"/>
  <c r="E137" i="31"/>
  <c r="F136" i="31"/>
  <c r="E136" i="31"/>
  <c r="F135" i="31"/>
  <c r="E135" i="31"/>
  <c r="F134" i="31"/>
  <c r="E134" i="31"/>
  <c r="F133" i="31"/>
  <c r="E133" i="31"/>
  <c r="F132" i="31"/>
  <c r="E132" i="31"/>
  <c r="F131" i="31"/>
  <c r="E131" i="31"/>
  <c r="F130" i="31"/>
  <c r="E130" i="31"/>
  <c r="F129" i="31"/>
  <c r="E129" i="31"/>
  <c r="F128" i="31"/>
  <c r="E128" i="31"/>
  <c r="F127" i="31"/>
  <c r="E127" i="31"/>
  <c r="F126" i="31"/>
  <c r="E126" i="31"/>
  <c r="F125" i="31"/>
  <c r="E125" i="31"/>
  <c r="F124" i="31"/>
  <c r="E124" i="31"/>
  <c r="F123" i="31"/>
  <c r="E123" i="31"/>
  <c r="F122" i="31"/>
  <c r="E122" i="31"/>
  <c r="F121" i="31"/>
  <c r="E121" i="31"/>
  <c r="F120" i="31"/>
  <c r="E120" i="31"/>
  <c r="F119" i="31"/>
  <c r="E119" i="31"/>
  <c r="F118" i="31"/>
  <c r="E118" i="31"/>
  <c r="F117" i="31"/>
  <c r="E117" i="31"/>
  <c r="F116" i="31"/>
  <c r="E116" i="31"/>
  <c r="F115" i="31"/>
  <c r="E115" i="31"/>
  <c r="F114" i="31"/>
  <c r="E114" i="31"/>
  <c r="F113" i="31"/>
  <c r="E113" i="31"/>
  <c r="F112" i="31"/>
  <c r="E112" i="31"/>
  <c r="F111" i="31"/>
  <c r="E111" i="31"/>
  <c r="F110" i="31"/>
  <c r="E110" i="31"/>
  <c r="F109" i="31"/>
  <c r="E109" i="31"/>
  <c r="F108" i="31"/>
  <c r="E108" i="31"/>
  <c r="F107" i="31"/>
  <c r="E107" i="31"/>
  <c r="F106" i="31"/>
  <c r="E106" i="31"/>
  <c r="F105" i="31"/>
  <c r="E105" i="31"/>
  <c r="F104" i="31"/>
  <c r="E104" i="31"/>
  <c r="F103" i="31"/>
  <c r="E103" i="31"/>
  <c r="F102" i="31"/>
  <c r="E102" i="31"/>
  <c r="F101" i="31"/>
  <c r="E101" i="31"/>
  <c r="F100" i="31"/>
  <c r="E100" i="31"/>
  <c r="F99" i="31"/>
  <c r="E99" i="31"/>
  <c r="F98" i="31"/>
  <c r="E98" i="31"/>
  <c r="F97" i="31"/>
  <c r="E97" i="31"/>
  <c r="F96" i="31"/>
  <c r="E96" i="31"/>
  <c r="F95" i="31"/>
  <c r="E95" i="31"/>
  <c r="F94" i="31"/>
  <c r="E94" i="31"/>
  <c r="F93" i="31"/>
  <c r="E93" i="31"/>
  <c r="F92" i="31"/>
  <c r="E92" i="31"/>
  <c r="F91" i="31"/>
  <c r="E91" i="31"/>
  <c r="F90" i="31"/>
  <c r="E90" i="31"/>
  <c r="F89" i="31"/>
  <c r="E89" i="31"/>
  <c r="F88" i="31"/>
  <c r="E88" i="31"/>
  <c r="F87" i="31"/>
  <c r="E87" i="31"/>
  <c r="F86" i="31"/>
  <c r="E86" i="31"/>
  <c r="F85" i="31"/>
  <c r="E85" i="31"/>
  <c r="F84" i="31"/>
  <c r="E84" i="31"/>
  <c r="F83" i="31"/>
  <c r="E83" i="31"/>
  <c r="F82" i="31"/>
  <c r="E82" i="31"/>
  <c r="F81" i="31"/>
  <c r="E81" i="31"/>
  <c r="F80" i="31"/>
  <c r="E80" i="31"/>
  <c r="F79" i="31"/>
  <c r="E79" i="31"/>
  <c r="F78" i="31"/>
  <c r="E78" i="31"/>
  <c r="F77" i="31"/>
  <c r="E77" i="31"/>
  <c r="F76" i="31"/>
  <c r="E76" i="31"/>
  <c r="F75" i="31"/>
  <c r="E75" i="31"/>
  <c r="F74" i="31"/>
  <c r="E74" i="31"/>
  <c r="F73" i="31"/>
  <c r="E73" i="31"/>
  <c r="F72" i="31"/>
  <c r="E72" i="31"/>
  <c r="F71" i="31"/>
  <c r="E71" i="31"/>
  <c r="F70" i="31"/>
  <c r="E70" i="31"/>
  <c r="F69" i="31"/>
  <c r="E69" i="31"/>
  <c r="F68" i="31"/>
  <c r="E68" i="31"/>
  <c r="F67" i="31"/>
  <c r="E67" i="31"/>
  <c r="F66" i="31"/>
  <c r="E66" i="31"/>
  <c r="F65" i="31"/>
  <c r="E65" i="31"/>
  <c r="F64" i="31"/>
  <c r="E64" i="31"/>
  <c r="F63" i="31"/>
  <c r="E63" i="31"/>
  <c r="F62" i="31"/>
  <c r="E62" i="31"/>
  <c r="F61" i="31"/>
  <c r="E61" i="31"/>
  <c r="F60" i="31"/>
  <c r="E60" i="31"/>
  <c r="F59" i="31"/>
  <c r="E59" i="31"/>
  <c r="F58" i="31"/>
  <c r="E58" i="31"/>
  <c r="F57" i="31"/>
  <c r="E57" i="31"/>
  <c r="F56" i="31"/>
  <c r="E56" i="31"/>
  <c r="F55" i="31"/>
  <c r="E55" i="31"/>
  <c r="F54" i="31"/>
  <c r="E54" i="31"/>
  <c r="F53" i="31"/>
  <c r="E53" i="31"/>
  <c r="F52" i="31"/>
  <c r="E52" i="31"/>
  <c r="F51" i="31"/>
  <c r="E51" i="31"/>
  <c r="F50" i="31"/>
  <c r="E50" i="31"/>
  <c r="F49" i="31"/>
  <c r="E49" i="31"/>
  <c r="F48" i="31"/>
  <c r="E48" i="31"/>
  <c r="F47" i="31"/>
  <c r="E47" i="31"/>
  <c r="F46" i="31"/>
  <c r="E46" i="31"/>
  <c r="F45" i="31"/>
  <c r="E45" i="31"/>
  <c r="F44" i="31"/>
  <c r="E44" i="31"/>
  <c r="F43" i="31"/>
  <c r="E43" i="31"/>
  <c r="F42" i="31"/>
  <c r="E42" i="31"/>
  <c r="F41" i="31"/>
  <c r="E41" i="31"/>
  <c r="F40" i="31"/>
  <c r="E40" i="31"/>
  <c r="F39" i="31"/>
  <c r="E39" i="31"/>
  <c r="F38" i="31"/>
  <c r="E38" i="31"/>
  <c r="F37" i="31"/>
  <c r="E37" i="31"/>
  <c r="F36" i="31"/>
  <c r="E36" i="31"/>
  <c r="F35" i="31"/>
  <c r="E35" i="31"/>
  <c r="F34" i="31"/>
  <c r="E34" i="31"/>
  <c r="F33" i="31"/>
  <c r="E33" i="31"/>
  <c r="F32" i="31"/>
  <c r="E32" i="31"/>
  <c r="F31" i="31"/>
  <c r="E31" i="31"/>
  <c r="F30" i="31"/>
  <c r="E30" i="31"/>
  <c r="F29" i="31"/>
  <c r="E29" i="31"/>
  <c r="F28" i="31"/>
  <c r="E28" i="31"/>
  <c r="F27" i="31"/>
  <c r="E27" i="31"/>
  <c r="F26" i="31"/>
  <c r="E26" i="31"/>
  <c r="F25" i="31"/>
  <c r="E25" i="31"/>
  <c r="F24" i="31"/>
  <c r="E24" i="31"/>
  <c r="F23" i="31"/>
  <c r="E23" i="31"/>
  <c r="F22" i="31"/>
  <c r="E22" i="31"/>
  <c r="F21" i="31"/>
  <c r="E21" i="31"/>
  <c r="F20" i="31"/>
  <c r="E20" i="31"/>
  <c r="F19" i="31"/>
  <c r="E19" i="31"/>
  <c r="F18" i="31"/>
  <c r="E18" i="31"/>
  <c r="F17" i="31"/>
  <c r="E17" i="31"/>
  <c r="F16" i="31"/>
  <c r="E16" i="31"/>
  <c r="F15" i="31"/>
  <c r="E15" i="31"/>
  <c r="F9" i="31"/>
  <c r="E9" i="31"/>
  <c r="F8" i="31"/>
  <c r="E8" i="31"/>
  <c r="F7" i="31"/>
  <c r="E7" i="31"/>
  <c r="F6" i="31"/>
  <c r="E6" i="31"/>
  <c r="F5" i="31"/>
  <c r="E5" i="31"/>
  <c r="Z79" i="27"/>
  <c r="Y79" i="27"/>
  <c r="X79" i="27"/>
  <c r="U79" i="27"/>
  <c r="R79" i="27"/>
  <c r="O79" i="27"/>
  <c r="L79" i="27"/>
  <c r="I79" i="27"/>
  <c r="F79" i="27"/>
  <c r="Z78" i="27"/>
  <c r="Y78" i="27"/>
  <c r="X78" i="27"/>
  <c r="U78" i="27"/>
  <c r="R78" i="27"/>
  <c r="O78" i="27"/>
  <c r="L78" i="27"/>
  <c r="I78" i="27"/>
  <c r="F78" i="27"/>
  <c r="Z77" i="27"/>
  <c r="Y77" i="27"/>
  <c r="X77" i="27"/>
  <c r="U77" i="27"/>
  <c r="R77" i="27"/>
  <c r="O77" i="27"/>
  <c r="L77" i="27"/>
  <c r="I77" i="27"/>
  <c r="F77" i="27"/>
  <c r="Z76" i="27"/>
  <c r="Y76" i="27"/>
  <c r="X76" i="27"/>
  <c r="U76" i="27"/>
  <c r="R76" i="27"/>
  <c r="O76" i="27"/>
  <c r="L76" i="27"/>
  <c r="I76" i="27"/>
  <c r="F76" i="27"/>
  <c r="Z75" i="27"/>
  <c r="Y75" i="27"/>
  <c r="X75" i="27"/>
  <c r="U75" i="27"/>
  <c r="R75" i="27"/>
  <c r="O75" i="27"/>
  <c r="L75" i="27"/>
  <c r="I75" i="27"/>
  <c r="F75" i="27"/>
  <c r="Z74" i="27"/>
  <c r="Y74" i="27"/>
  <c r="X74" i="27"/>
  <c r="U74" i="27"/>
  <c r="R74" i="27"/>
  <c r="O74" i="27"/>
  <c r="L74" i="27"/>
  <c r="I74" i="27"/>
  <c r="F74" i="27"/>
  <c r="Z73" i="27"/>
  <c r="Y73" i="27"/>
  <c r="X73" i="27"/>
  <c r="U73" i="27"/>
  <c r="R73" i="27"/>
  <c r="O73" i="27"/>
  <c r="L73" i="27"/>
  <c r="I73" i="27"/>
  <c r="F73" i="27"/>
  <c r="Z72" i="27"/>
  <c r="Y72" i="27"/>
  <c r="X72" i="27"/>
  <c r="U72" i="27"/>
  <c r="R72" i="27"/>
  <c r="O72" i="27"/>
  <c r="L72" i="27"/>
  <c r="I72" i="27"/>
  <c r="F72" i="27"/>
  <c r="Z71" i="27"/>
  <c r="Y71" i="27"/>
  <c r="X71" i="27"/>
  <c r="U71" i="27"/>
  <c r="R71" i="27"/>
  <c r="O71" i="27"/>
  <c r="L71" i="27"/>
  <c r="I71" i="27"/>
  <c r="F71" i="27"/>
  <c r="Z70" i="27"/>
  <c r="Y70" i="27"/>
  <c r="X70" i="27"/>
  <c r="U70" i="27"/>
  <c r="R70" i="27"/>
  <c r="O70" i="27"/>
  <c r="L70" i="27"/>
  <c r="I70" i="27"/>
  <c r="F70" i="27"/>
  <c r="Z69" i="27"/>
  <c r="Y69" i="27"/>
  <c r="X69" i="27"/>
  <c r="U69" i="27"/>
  <c r="R69" i="27"/>
  <c r="O69" i="27"/>
  <c r="L69" i="27"/>
  <c r="I69" i="27"/>
  <c r="F69" i="27"/>
  <c r="Z68" i="27"/>
  <c r="Y68" i="27"/>
  <c r="X68" i="27"/>
  <c r="U68" i="27"/>
  <c r="R68" i="27"/>
  <c r="O68" i="27"/>
  <c r="L68" i="27"/>
  <c r="I68" i="27"/>
  <c r="F68" i="27"/>
  <c r="Z67" i="27"/>
  <c r="Y67" i="27"/>
  <c r="X67" i="27"/>
  <c r="U67" i="27"/>
  <c r="R67" i="27"/>
  <c r="O67" i="27"/>
  <c r="L67" i="27"/>
  <c r="I67" i="27"/>
  <c r="F67" i="27"/>
  <c r="Z66" i="27"/>
  <c r="Y66" i="27"/>
  <c r="X66" i="27"/>
  <c r="U66" i="27"/>
  <c r="R66" i="27"/>
  <c r="O66" i="27"/>
  <c r="L66" i="27"/>
  <c r="I66" i="27"/>
  <c r="F66" i="27"/>
  <c r="Z65" i="27"/>
  <c r="Y65" i="27"/>
  <c r="X65" i="27"/>
  <c r="U65" i="27"/>
  <c r="R65" i="27"/>
  <c r="O65" i="27"/>
  <c r="L65" i="27"/>
  <c r="I65" i="27"/>
  <c r="F65" i="27"/>
  <c r="Z64" i="27"/>
  <c r="Y64" i="27"/>
  <c r="X64" i="27"/>
  <c r="U64" i="27"/>
  <c r="R64" i="27"/>
  <c r="O64" i="27"/>
  <c r="L64" i="27"/>
  <c r="I64" i="27"/>
  <c r="F64" i="27"/>
  <c r="Z63" i="27"/>
  <c r="Y63" i="27"/>
  <c r="X63" i="27"/>
  <c r="U63" i="27"/>
  <c r="R63" i="27"/>
  <c r="O63" i="27"/>
  <c r="L63" i="27"/>
  <c r="I63" i="27"/>
  <c r="F63" i="27"/>
  <c r="Z62" i="27"/>
  <c r="Y62" i="27"/>
  <c r="X62" i="27"/>
  <c r="U62" i="27"/>
  <c r="R62" i="27"/>
  <c r="O62" i="27"/>
  <c r="L62" i="27"/>
  <c r="I62" i="27"/>
  <c r="F62" i="27"/>
  <c r="Z61" i="27"/>
  <c r="Y61" i="27"/>
  <c r="X61" i="27"/>
  <c r="U61" i="27"/>
  <c r="R61" i="27"/>
  <c r="O61" i="27"/>
  <c r="L61" i="27"/>
  <c r="I61" i="27"/>
  <c r="F61" i="27"/>
  <c r="Z60" i="27"/>
  <c r="Y60" i="27"/>
  <c r="X60" i="27"/>
  <c r="U60" i="27"/>
  <c r="R60" i="27"/>
  <c r="O60" i="27"/>
  <c r="L60" i="27"/>
  <c r="I60" i="27"/>
  <c r="F60" i="27"/>
  <c r="Z59" i="27"/>
  <c r="Y59" i="27"/>
  <c r="X59" i="27"/>
  <c r="U59" i="27"/>
  <c r="R59" i="27"/>
  <c r="O59" i="27"/>
  <c r="L59" i="27"/>
  <c r="I59" i="27"/>
  <c r="F59" i="27"/>
  <c r="Z58" i="27"/>
  <c r="Y58" i="27"/>
  <c r="X58" i="27"/>
  <c r="U58" i="27"/>
  <c r="R58" i="27"/>
  <c r="O58" i="27"/>
  <c r="L58" i="27"/>
  <c r="I58" i="27"/>
  <c r="F58" i="27"/>
  <c r="Z57" i="27"/>
  <c r="Y57" i="27"/>
  <c r="X57" i="27"/>
  <c r="U57" i="27"/>
  <c r="R57" i="27"/>
  <c r="O57" i="27"/>
  <c r="L57" i="27"/>
  <c r="I57" i="27"/>
  <c r="F57" i="27"/>
  <c r="Z56" i="27"/>
  <c r="Y56" i="27"/>
  <c r="X56" i="27"/>
  <c r="U56" i="27"/>
  <c r="R56" i="27"/>
  <c r="O56" i="27"/>
  <c r="L56" i="27"/>
  <c r="I56" i="27"/>
  <c r="F56" i="27"/>
  <c r="Z55" i="27"/>
  <c r="Y55" i="27"/>
  <c r="X55" i="27"/>
  <c r="U55" i="27"/>
  <c r="R55" i="27"/>
  <c r="O55" i="27"/>
  <c r="L55" i="27"/>
  <c r="I55" i="27"/>
  <c r="F55" i="27"/>
  <c r="Z54" i="27"/>
  <c r="Y54" i="27"/>
  <c r="X54" i="27"/>
  <c r="U54" i="27"/>
  <c r="R54" i="27"/>
  <c r="O54" i="27"/>
  <c r="L54" i="27"/>
  <c r="I54" i="27"/>
  <c r="F54" i="27"/>
  <c r="Z53" i="27"/>
  <c r="Y53" i="27"/>
  <c r="X53" i="27"/>
  <c r="U53" i="27"/>
  <c r="R53" i="27"/>
  <c r="O53" i="27"/>
  <c r="L53" i="27"/>
  <c r="I53" i="27"/>
  <c r="F53" i="27"/>
  <c r="Z52" i="27"/>
  <c r="Y52" i="27"/>
  <c r="X52" i="27"/>
  <c r="U52" i="27"/>
  <c r="R52" i="27"/>
  <c r="O52" i="27"/>
  <c r="L52" i="27"/>
  <c r="I52" i="27"/>
  <c r="F52" i="27"/>
  <c r="Z51" i="27"/>
  <c r="Y51" i="27"/>
  <c r="X51" i="27"/>
  <c r="U51" i="27"/>
  <c r="R51" i="27"/>
  <c r="O51" i="27"/>
  <c r="L51" i="27"/>
  <c r="I51" i="27"/>
  <c r="F51" i="27"/>
  <c r="Z50" i="27"/>
  <c r="Y50" i="27"/>
  <c r="X50" i="27"/>
  <c r="U50" i="27"/>
  <c r="R50" i="27"/>
  <c r="O50" i="27"/>
  <c r="L50" i="27"/>
  <c r="I50" i="27"/>
  <c r="F50" i="27"/>
  <c r="Z49" i="27"/>
  <c r="Y49" i="27"/>
  <c r="X49" i="27"/>
  <c r="U49" i="27"/>
  <c r="R49" i="27"/>
  <c r="O49" i="27"/>
  <c r="L49" i="27"/>
  <c r="I49" i="27"/>
  <c r="F49" i="27"/>
  <c r="Z48" i="27"/>
  <c r="Y48" i="27"/>
  <c r="X48" i="27"/>
  <c r="U48" i="27"/>
  <c r="R48" i="27"/>
  <c r="O48" i="27"/>
  <c r="L48" i="27"/>
  <c r="I48" i="27"/>
  <c r="F48" i="27"/>
  <c r="Z47" i="27"/>
  <c r="Y47" i="27"/>
  <c r="X47" i="27"/>
  <c r="U47" i="27"/>
  <c r="R47" i="27"/>
  <c r="O47" i="27"/>
  <c r="L47" i="27"/>
  <c r="I47" i="27"/>
  <c r="F47" i="27"/>
  <c r="Z46" i="27"/>
  <c r="Y46" i="27"/>
  <c r="X46" i="27"/>
  <c r="U46" i="27"/>
  <c r="R46" i="27"/>
  <c r="O46" i="27"/>
  <c r="L46" i="27"/>
  <c r="I46" i="27"/>
  <c r="F46" i="27"/>
  <c r="Z45" i="27"/>
  <c r="Y45" i="27"/>
  <c r="X45" i="27"/>
  <c r="U45" i="27"/>
  <c r="R45" i="27"/>
  <c r="O45" i="27"/>
  <c r="L45" i="27"/>
  <c r="I45" i="27"/>
  <c r="F45" i="27"/>
  <c r="Z44" i="27"/>
  <c r="Y44" i="27"/>
  <c r="X44" i="27"/>
  <c r="U44" i="27"/>
  <c r="R44" i="27"/>
  <c r="O44" i="27"/>
  <c r="L44" i="27"/>
  <c r="I44" i="27"/>
  <c r="F44" i="27"/>
  <c r="Z43" i="27"/>
  <c r="Y43" i="27"/>
  <c r="X43" i="27"/>
  <c r="U43" i="27"/>
  <c r="R43" i="27"/>
  <c r="O43" i="27"/>
  <c r="L43" i="27"/>
  <c r="I43" i="27"/>
  <c r="F43" i="27"/>
  <c r="Z42" i="27"/>
  <c r="Y42" i="27"/>
  <c r="X42" i="27"/>
  <c r="U42" i="27"/>
  <c r="R42" i="27"/>
  <c r="O42" i="27"/>
  <c r="L42" i="27"/>
  <c r="I42" i="27"/>
  <c r="F42" i="27"/>
  <c r="Z41" i="27"/>
  <c r="Y41" i="27"/>
  <c r="X41" i="27"/>
  <c r="U41" i="27"/>
  <c r="R41" i="27"/>
  <c r="O41" i="27"/>
  <c r="L41" i="27"/>
  <c r="I41" i="27"/>
  <c r="F41" i="27"/>
  <c r="Z40" i="27"/>
  <c r="Y40" i="27"/>
  <c r="X40" i="27"/>
  <c r="U40" i="27"/>
  <c r="R40" i="27"/>
  <c r="O40" i="27"/>
  <c r="L40" i="27"/>
  <c r="I40" i="27"/>
  <c r="F40" i="27"/>
  <c r="Z39" i="27"/>
  <c r="Y39" i="27"/>
  <c r="X39" i="27"/>
  <c r="U39" i="27"/>
  <c r="R39" i="27"/>
  <c r="O39" i="27"/>
  <c r="L39" i="27"/>
  <c r="I39" i="27"/>
  <c r="F39" i="27"/>
  <c r="Z38" i="27"/>
  <c r="Y38" i="27"/>
  <c r="X38" i="27"/>
  <c r="U38" i="27"/>
  <c r="R38" i="27"/>
  <c r="O38" i="27"/>
  <c r="L38" i="27"/>
  <c r="I38" i="27"/>
  <c r="F38" i="27"/>
  <c r="Z37" i="27"/>
  <c r="Y37" i="27"/>
  <c r="X37" i="27"/>
  <c r="U37" i="27"/>
  <c r="R37" i="27"/>
  <c r="O37" i="27"/>
  <c r="L37" i="27"/>
  <c r="I37" i="27"/>
  <c r="F37" i="27"/>
  <c r="Z36" i="27"/>
  <c r="Y36" i="27"/>
  <c r="X36" i="27"/>
  <c r="U36" i="27"/>
  <c r="R36" i="27"/>
  <c r="O36" i="27"/>
  <c r="L36" i="27"/>
  <c r="I36" i="27"/>
  <c r="F36" i="27"/>
  <c r="Z35" i="27"/>
  <c r="Y35" i="27"/>
  <c r="X35" i="27"/>
  <c r="U35" i="27"/>
  <c r="R35" i="27"/>
  <c r="O35" i="27"/>
  <c r="L35" i="27"/>
  <c r="I35" i="27"/>
  <c r="F35" i="27"/>
  <c r="Z34" i="27"/>
  <c r="Y34" i="27"/>
  <c r="X34" i="27"/>
  <c r="U34" i="27"/>
  <c r="R34" i="27"/>
  <c r="O34" i="27"/>
  <c r="L34" i="27"/>
  <c r="I34" i="27"/>
  <c r="F34" i="27"/>
  <c r="Z33" i="27"/>
  <c r="Y33" i="27"/>
  <c r="X33" i="27"/>
  <c r="U33" i="27"/>
  <c r="R33" i="27"/>
  <c r="O33" i="27"/>
  <c r="L33" i="27"/>
  <c r="I33" i="27"/>
  <c r="F33" i="27"/>
  <c r="Z32" i="27"/>
  <c r="Y32" i="27"/>
  <c r="X32" i="27"/>
  <c r="U32" i="27"/>
  <c r="R32" i="27"/>
  <c r="O32" i="27"/>
  <c r="L32" i="27"/>
  <c r="I32" i="27"/>
  <c r="F32" i="27"/>
  <c r="Z31" i="27"/>
  <c r="Y31" i="27"/>
  <c r="X31" i="27"/>
  <c r="U31" i="27"/>
  <c r="R31" i="27"/>
  <c r="O31" i="27"/>
  <c r="L31" i="27"/>
  <c r="I31" i="27"/>
  <c r="F31" i="27"/>
  <c r="Z30" i="27"/>
  <c r="Y30" i="27"/>
  <c r="X30" i="27"/>
  <c r="U30" i="27"/>
  <c r="R30" i="27"/>
  <c r="O30" i="27"/>
  <c r="L30" i="27"/>
  <c r="I30" i="27"/>
  <c r="F30" i="27"/>
  <c r="Z29" i="27"/>
  <c r="Y29" i="27"/>
  <c r="X29" i="27"/>
  <c r="U29" i="27"/>
  <c r="R29" i="27"/>
  <c r="O29" i="27"/>
  <c r="L29" i="27"/>
  <c r="I29" i="27"/>
  <c r="F29" i="27"/>
  <c r="Z28" i="27"/>
  <c r="Y28" i="27"/>
  <c r="X28" i="27"/>
  <c r="U28" i="27"/>
  <c r="R28" i="27"/>
  <c r="O28" i="27"/>
  <c r="L28" i="27"/>
  <c r="I28" i="27"/>
  <c r="F28" i="27"/>
  <c r="Z27" i="27"/>
  <c r="Y27" i="27"/>
  <c r="X27" i="27"/>
  <c r="U27" i="27"/>
  <c r="R27" i="27"/>
  <c r="O27" i="27"/>
  <c r="L27" i="27"/>
  <c r="I27" i="27"/>
  <c r="F27" i="27"/>
  <c r="Z26" i="27"/>
  <c r="Y26" i="27"/>
  <c r="X26" i="27"/>
  <c r="U26" i="27"/>
  <c r="R26" i="27"/>
  <c r="O26" i="27"/>
  <c r="L26" i="27"/>
  <c r="I26" i="27"/>
  <c r="F26" i="27"/>
  <c r="Z25" i="27"/>
  <c r="Y25" i="27"/>
  <c r="X25" i="27"/>
  <c r="U25" i="27"/>
  <c r="R25" i="27"/>
  <c r="O25" i="27"/>
  <c r="L25" i="27"/>
  <c r="I25" i="27"/>
  <c r="F25" i="27"/>
  <c r="Z24" i="27"/>
  <c r="Y24" i="27"/>
  <c r="X24" i="27"/>
  <c r="U24" i="27"/>
  <c r="R24" i="27"/>
  <c r="O24" i="27"/>
  <c r="L24" i="27"/>
  <c r="I24" i="27"/>
  <c r="F24" i="27"/>
  <c r="Z23" i="27"/>
  <c r="Y23" i="27"/>
  <c r="X23" i="27"/>
  <c r="U23" i="27"/>
  <c r="R23" i="27"/>
  <c r="O23" i="27"/>
  <c r="L23" i="27"/>
  <c r="I23" i="27"/>
  <c r="F23" i="27"/>
  <c r="Z22" i="27"/>
  <c r="Y22" i="27"/>
  <c r="X22" i="27"/>
  <c r="U22" i="27"/>
  <c r="R22" i="27"/>
  <c r="O22" i="27"/>
  <c r="L22" i="27"/>
  <c r="I22" i="27"/>
  <c r="F22" i="27"/>
  <c r="Z21" i="27"/>
  <c r="Y21" i="27"/>
  <c r="X21" i="27"/>
  <c r="U21" i="27"/>
  <c r="R21" i="27"/>
  <c r="O21" i="27"/>
  <c r="L21" i="27"/>
  <c r="I21" i="27"/>
  <c r="F21" i="27"/>
  <c r="Z20" i="27"/>
  <c r="Y20" i="27"/>
  <c r="X20" i="27"/>
  <c r="U20" i="27"/>
  <c r="R20" i="27"/>
  <c r="O20" i="27"/>
  <c r="L20" i="27"/>
  <c r="I20" i="27"/>
  <c r="F20" i="27"/>
  <c r="Z19" i="27"/>
  <c r="Y19" i="27"/>
  <c r="X19" i="27"/>
  <c r="U19" i="27"/>
  <c r="R19" i="27"/>
  <c r="O19" i="27"/>
  <c r="L19" i="27"/>
  <c r="I19" i="27"/>
  <c r="F19" i="27"/>
  <c r="Z18" i="27"/>
  <c r="Y18" i="27"/>
  <c r="X18" i="27"/>
  <c r="U18" i="27"/>
  <c r="R18" i="27"/>
  <c r="O18" i="27"/>
  <c r="L18" i="27"/>
  <c r="I18" i="27"/>
  <c r="F18" i="27"/>
  <c r="Z17" i="27"/>
  <c r="Y17" i="27"/>
  <c r="X17" i="27"/>
  <c r="U17" i="27"/>
  <c r="R17" i="27"/>
  <c r="O17" i="27"/>
  <c r="L17" i="27"/>
  <c r="I17" i="27"/>
  <c r="F17" i="27"/>
  <c r="Z16" i="27"/>
  <c r="Y16" i="27"/>
  <c r="X16" i="27"/>
  <c r="U16" i="27"/>
  <c r="R16" i="27"/>
  <c r="O16" i="27"/>
  <c r="L16" i="27"/>
  <c r="I16" i="27"/>
  <c r="F16" i="27"/>
  <c r="Z15" i="27"/>
  <c r="Y15" i="27"/>
  <c r="X15" i="27"/>
  <c r="U15" i="27"/>
  <c r="R15" i="27"/>
  <c r="O15" i="27"/>
  <c r="L15" i="27"/>
  <c r="I15" i="27"/>
  <c r="F15" i="27"/>
  <c r="Z14" i="27"/>
  <c r="Y14" i="27"/>
  <c r="X14" i="27"/>
  <c r="U14" i="27"/>
  <c r="R14" i="27"/>
  <c r="O14" i="27"/>
  <c r="L14" i="27"/>
  <c r="I14" i="27"/>
  <c r="F14" i="27"/>
  <c r="Z13" i="27"/>
  <c r="Y13" i="27"/>
  <c r="X13" i="27"/>
  <c r="U13" i="27"/>
  <c r="R13" i="27"/>
  <c r="O13" i="27"/>
  <c r="L13" i="27"/>
  <c r="I13" i="27"/>
  <c r="F13" i="27"/>
  <c r="Z12" i="27"/>
  <c r="Y12" i="27"/>
  <c r="X12" i="27"/>
  <c r="U12" i="27"/>
  <c r="R12" i="27"/>
  <c r="O12" i="27"/>
  <c r="L12" i="27"/>
  <c r="I12" i="27"/>
  <c r="F12" i="27"/>
  <c r="Z11" i="27"/>
  <c r="Y11" i="27"/>
  <c r="X11" i="27"/>
  <c r="U11" i="27"/>
  <c r="R11" i="27"/>
  <c r="O11" i="27"/>
  <c r="L11" i="27"/>
  <c r="I11" i="27"/>
  <c r="F11" i="27"/>
  <c r="Z10" i="27"/>
  <c r="Y10" i="27"/>
  <c r="X10" i="27"/>
  <c r="U10" i="27"/>
  <c r="R10" i="27"/>
  <c r="O10" i="27"/>
  <c r="L10" i="27"/>
  <c r="I10" i="27"/>
  <c r="F10" i="27"/>
  <c r="Z9" i="27"/>
  <c r="Y9" i="27"/>
  <c r="X9" i="27"/>
  <c r="U9" i="27"/>
  <c r="R9" i="27"/>
  <c r="O9" i="27"/>
  <c r="L9" i="27"/>
  <c r="I9" i="27"/>
  <c r="F9" i="27"/>
  <c r="Z8" i="27"/>
  <c r="Y8" i="27"/>
  <c r="X8" i="27"/>
  <c r="U8" i="27"/>
  <c r="R8" i="27"/>
  <c r="O8" i="27"/>
  <c r="L8" i="27"/>
  <c r="I8" i="27"/>
  <c r="F8" i="27"/>
  <c r="Z7" i="27"/>
  <c r="Y7" i="27"/>
  <c r="X7" i="27"/>
  <c r="U7" i="27"/>
  <c r="R7" i="27"/>
  <c r="O7" i="27"/>
  <c r="L7" i="27"/>
  <c r="I7" i="27"/>
  <c r="F7" i="27"/>
  <c r="Z6" i="27"/>
  <c r="Y6" i="27"/>
  <c r="X6" i="27"/>
  <c r="U6" i="27"/>
  <c r="R6" i="27"/>
  <c r="O6" i="27"/>
  <c r="L6" i="27"/>
  <c r="I6" i="27"/>
  <c r="F6" i="27"/>
  <c r="Y8" i="1"/>
  <c r="Z79" i="22" l="1"/>
  <c r="AB79" i="22" s="1"/>
  <c r="AA78" i="27"/>
  <c r="AA45" i="27"/>
  <c r="AA53" i="27"/>
  <c r="AA69" i="27"/>
  <c r="AA77" i="27"/>
  <c r="AA61" i="27"/>
  <c r="AA14" i="27"/>
  <c r="AA22" i="27"/>
  <c r="AA30" i="27"/>
  <c r="AA23" i="27"/>
  <c r="AA31" i="27"/>
  <c r="AA56" i="27"/>
  <c r="AA64" i="27"/>
  <c r="AA41" i="27"/>
  <c r="AA49" i="27"/>
  <c r="AA65" i="27"/>
  <c r="AA73" i="27"/>
  <c r="AA57" i="27"/>
  <c r="AA74" i="27"/>
  <c r="AA10" i="27"/>
  <c r="AA18" i="27"/>
  <c r="AA26" i="27"/>
  <c r="AA19" i="27"/>
  <c r="AA27" i="27"/>
  <c r="AA35" i="27"/>
  <c r="AA60" i="27"/>
  <c r="AA8" i="27"/>
  <c r="AA12" i="27"/>
  <c r="AA7" i="27"/>
  <c r="AA11" i="27"/>
  <c r="AA15" i="27"/>
  <c r="AA9" i="27"/>
  <c r="AA13" i="27"/>
  <c r="AA16" i="27"/>
  <c r="AA20" i="27"/>
  <c r="AA24" i="27"/>
  <c r="AA28" i="27"/>
  <c r="AA32" i="27"/>
  <c r="AA33" i="27"/>
  <c r="AA37" i="27"/>
  <c r="AA17" i="27"/>
  <c r="AA21" i="27"/>
  <c r="AA25" i="27"/>
  <c r="AA29" i="27"/>
  <c r="AA36" i="27"/>
  <c r="AA6" i="27"/>
  <c r="AA34" i="27"/>
  <c r="AA38" i="27"/>
  <c r="AA39" i="27"/>
  <c r="AA40" i="27"/>
  <c r="AA42" i="27"/>
  <c r="AA46" i="27"/>
  <c r="AA50" i="27"/>
  <c r="AA54" i="27"/>
  <c r="AA58" i="27"/>
  <c r="AA62" i="27"/>
  <c r="AA66" i="27"/>
  <c r="AA70" i="27"/>
  <c r="AA43" i="27"/>
  <c r="AA47" i="27"/>
  <c r="AA51" i="27"/>
  <c r="AA55" i="27"/>
  <c r="AA59" i="27"/>
  <c r="AA63" i="27"/>
  <c r="AA67" i="27"/>
  <c r="AA71" i="27"/>
  <c r="AA75" i="27"/>
  <c r="AA79" i="27"/>
  <c r="AA44" i="27"/>
  <c r="AA48" i="27"/>
  <c r="AA52" i="27"/>
  <c r="AA68" i="27"/>
  <c r="AA72" i="27"/>
  <c r="AA76" i="27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AB31" i="27" l="1"/>
  <c r="AH79" i="27"/>
  <c r="AG79" i="27"/>
  <c r="AF79" i="27"/>
  <c r="AE79" i="27"/>
  <c r="AD79" i="27"/>
  <c r="AC79" i="27"/>
  <c r="AB79" i="27"/>
  <c r="AC78" i="27"/>
  <c r="AH78" i="27"/>
  <c r="AG78" i="27"/>
  <c r="AF78" i="27"/>
  <c r="AE78" i="27"/>
  <c r="AD78" i="27"/>
  <c r="AB78" i="27"/>
  <c r="AD77" i="27"/>
  <c r="AC77" i="27"/>
  <c r="AH77" i="27"/>
  <c r="AG77" i="27"/>
  <c r="AF77" i="27"/>
  <c r="AE77" i="27"/>
  <c r="AB77" i="27"/>
  <c r="AE76" i="27"/>
  <c r="AD76" i="27"/>
  <c r="AC76" i="27"/>
  <c r="AH76" i="27"/>
  <c r="AG76" i="27"/>
  <c r="AF76" i="27"/>
  <c r="AB76" i="27"/>
  <c r="AF75" i="27"/>
  <c r="AE75" i="27"/>
  <c r="AD75" i="27"/>
  <c r="AC75" i="27"/>
  <c r="AH75" i="27"/>
  <c r="AG75" i="27"/>
  <c r="AB75" i="27"/>
  <c r="AG74" i="27"/>
  <c r="AF74" i="27"/>
  <c r="AE74" i="27"/>
  <c r="AD74" i="27"/>
  <c r="AC74" i="27"/>
  <c r="AH74" i="27"/>
  <c r="AB74" i="27"/>
  <c r="AH73" i="27"/>
  <c r="AG73" i="27"/>
  <c r="AF73" i="27"/>
  <c r="AE73" i="27"/>
  <c r="AD73" i="27"/>
  <c r="AC73" i="27"/>
  <c r="AB73" i="27"/>
  <c r="AC72" i="27"/>
  <c r="AH72" i="27"/>
  <c r="AG72" i="27"/>
  <c r="AF72" i="27"/>
  <c r="AE72" i="27"/>
  <c r="AD72" i="27"/>
  <c r="AB72" i="27"/>
  <c r="AD71" i="27"/>
  <c r="AC71" i="27"/>
  <c r="AH71" i="27"/>
  <c r="AG71" i="27"/>
  <c r="AF71" i="27"/>
  <c r="AE71" i="27"/>
  <c r="AB71" i="27"/>
  <c r="AE70" i="27"/>
  <c r="AD70" i="27"/>
  <c r="AC70" i="27"/>
  <c r="AH70" i="27"/>
  <c r="AG70" i="27"/>
  <c r="AF70" i="27"/>
  <c r="AB70" i="27"/>
  <c r="AF69" i="27"/>
  <c r="AE69" i="27"/>
  <c r="AD69" i="27"/>
  <c r="AC69" i="27"/>
  <c r="AH69" i="27"/>
  <c r="AG69" i="27"/>
  <c r="AB69" i="27"/>
  <c r="AG68" i="27"/>
  <c r="AF68" i="27"/>
  <c r="AE68" i="27"/>
  <c r="AD68" i="27"/>
  <c r="AC68" i="27"/>
  <c r="AH68" i="27"/>
  <c r="AB68" i="27"/>
  <c r="AH67" i="27"/>
  <c r="AG67" i="27"/>
  <c r="AF67" i="27"/>
  <c r="AE67" i="27"/>
  <c r="AD67" i="27"/>
  <c r="AC67" i="27"/>
  <c r="AB67" i="27"/>
  <c r="AC66" i="27"/>
  <c r="AH66" i="27"/>
  <c r="AG66" i="27"/>
  <c r="AF66" i="27"/>
  <c r="AE66" i="27"/>
  <c r="AD66" i="27"/>
  <c r="AB66" i="27"/>
  <c r="AD65" i="27"/>
  <c r="AC65" i="27"/>
  <c r="AH65" i="27"/>
  <c r="AG65" i="27"/>
  <c r="AF65" i="27"/>
  <c r="AE65" i="27"/>
  <c r="AB65" i="27"/>
  <c r="AE64" i="27"/>
  <c r="AD64" i="27"/>
  <c r="AC64" i="27"/>
  <c r="AH64" i="27"/>
  <c r="AG64" i="27"/>
  <c r="AF64" i="27"/>
  <c r="AB64" i="27"/>
  <c r="AF63" i="27"/>
  <c r="AE63" i="27"/>
  <c r="AD63" i="27"/>
  <c r="AC63" i="27"/>
  <c r="AH63" i="27"/>
  <c r="AG63" i="27"/>
  <c r="AB63" i="27"/>
  <c r="AG62" i="27"/>
  <c r="AF62" i="27"/>
  <c r="AE62" i="27"/>
  <c r="AD62" i="27"/>
  <c r="AC62" i="27"/>
  <c r="AH62" i="27"/>
  <c r="AB62" i="27"/>
  <c r="AH61" i="27"/>
  <c r="AG61" i="27"/>
  <c r="AF61" i="27"/>
  <c r="AE61" i="27"/>
  <c r="AD61" i="27"/>
  <c r="AC61" i="27"/>
  <c r="AB61" i="27"/>
  <c r="AC60" i="27"/>
  <c r="AH60" i="27"/>
  <c r="AG60" i="27"/>
  <c r="AF60" i="27"/>
  <c r="AE60" i="27"/>
  <c r="AD60" i="27"/>
  <c r="AB60" i="27"/>
  <c r="AD59" i="27"/>
  <c r="AC59" i="27"/>
  <c r="AH59" i="27"/>
  <c r="AG59" i="27"/>
  <c r="AF59" i="27"/>
  <c r="AE59" i="27"/>
  <c r="AB59" i="27"/>
  <c r="AE58" i="27"/>
  <c r="AD58" i="27"/>
  <c r="AG58" i="27"/>
  <c r="AF58" i="27"/>
  <c r="AC58" i="27"/>
  <c r="AH58" i="27"/>
  <c r="AB58" i="27"/>
  <c r="AF57" i="27"/>
  <c r="AE57" i="27"/>
  <c r="AD57" i="27"/>
  <c r="AC57" i="27"/>
  <c r="AH57" i="27"/>
  <c r="AG57" i="27"/>
  <c r="AB57" i="27"/>
  <c r="AG56" i="27"/>
  <c r="AF56" i="27"/>
  <c r="AE56" i="27"/>
  <c r="AD56" i="27"/>
  <c r="AC56" i="27"/>
  <c r="AH56" i="27"/>
  <c r="AB56" i="27"/>
  <c r="AH55" i="27"/>
  <c r="AG55" i="27"/>
  <c r="AF55" i="27"/>
  <c r="AE55" i="27"/>
  <c r="AD55" i="27"/>
  <c r="AC55" i="27"/>
  <c r="AB55" i="27"/>
  <c r="AC54" i="27"/>
  <c r="AH54" i="27"/>
  <c r="AG54" i="27"/>
  <c r="AF54" i="27"/>
  <c r="AE54" i="27"/>
  <c r="AD54" i="27"/>
  <c r="AB54" i="27"/>
  <c r="AD53" i="27"/>
  <c r="AC53" i="27"/>
  <c r="AH53" i="27"/>
  <c r="AG53" i="27"/>
  <c r="AF53" i="27"/>
  <c r="AE53" i="27"/>
  <c r="AB53" i="27"/>
  <c r="AE52" i="27"/>
  <c r="AD52" i="27"/>
  <c r="AC52" i="27"/>
  <c r="AH52" i="27"/>
  <c r="AG52" i="27"/>
  <c r="AF52" i="27"/>
  <c r="AB52" i="27"/>
  <c r="AF51" i="27"/>
  <c r="AE51" i="27"/>
  <c r="AD51" i="27"/>
  <c r="AC51" i="27"/>
  <c r="AH51" i="27"/>
  <c r="AG51" i="27"/>
  <c r="AB51" i="27"/>
  <c r="AG50" i="27"/>
  <c r="AF50" i="27"/>
  <c r="AE50" i="27"/>
  <c r="AD50" i="27"/>
  <c r="AC50" i="27"/>
  <c r="AH50" i="27"/>
  <c r="AB50" i="27"/>
  <c r="AH49" i="27"/>
  <c r="AG49" i="27"/>
  <c r="AF49" i="27"/>
  <c r="AE49" i="27"/>
  <c r="AD49" i="27"/>
  <c r="AC49" i="27"/>
  <c r="AB49" i="27"/>
  <c r="AC48" i="27"/>
  <c r="AH48" i="27"/>
  <c r="AG48" i="27"/>
  <c r="AF48" i="27"/>
  <c r="AE48" i="27"/>
  <c r="AD48" i="27"/>
  <c r="AB48" i="27"/>
  <c r="AD47" i="27"/>
  <c r="AC47" i="27"/>
  <c r="AH47" i="27"/>
  <c r="AG47" i="27"/>
  <c r="AF47" i="27"/>
  <c r="AE47" i="27"/>
  <c r="AB47" i="27"/>
  <c r="AE46" i="27"/>
  <c r="AD46" i="27"/>
  <c r="AC46" i="27"/>
  <c r="AH46" i="27"/>
  <c r="AG46" i="27"/>
  <c r="AF46" i="27"/>
  <c r="AB46" i="27"/>
  <c r="AF45" i="27"/>
  <c r="AE45" i="27"/>
  <c r="AD45" i="27"/>
  <c r="AC45" i="27"/>
  <c r="AH45" i="27"/>
  <c r="AG45" i="27"/>
  <c r="AB45" i="27"/>
  <c r="AG44" i="27"/>
  <c r="AF44" i="27"/>
  <c r="AE44" i="27"/>
  <c r="AD44" i="27"/>
  <c r="AC44" i="27"/>
  <c r="AH44" i="27"/>
  <c r="AB44" i="27"/>
  <c r="AH43" i="27"/>
  <c r="AG43" i="27"/>
  <c r="AF43" i="27"/>
  <c r="AE43" i="27"/>
  <c r="AD43" i="27"/>
  <c r="AC43" i="27"/>
  <c r="AB43" i="27"/>
  <c r="AC42" i="27"/>
  <c r="AH42" i="27"/>
  <c r="AG42" i="27"/>
  <c r="AF42" i="27"/>
  <c r="AE42" i="27"/>
  <c r="AD42" i="27"/>
  <c r="AB42" i="27"/>
  <c r="AD41" i="27"/>
  <c r="AC41" i="27"/>
  <c r="AH41" i="27"/>
  <c r="AG41" i="27"/>
  <c r="AF41" i="27"/>
  <c r="AE41" i="27"/>
  <c r="AB41" i="27"/>
  <c r="AE40" i="27"/>
  <c r="AD40" i="27"/>
  <c r="AC40" i="27"/>
  <c r="AH40" i="27"/>
  <c r="AG40" i="27"/>
  <c r="AF40" i="27"/>
  <c r="AB40" i="27"/>
  <c r="AF39" i="27"/>
  <c r="AE39" i="27"/>
  <c r="AD39" i="27"/>
  <c r="AC39" i="27"/>
  <c r="AH39" i="27"/>
  <c r="AG39" i="27"/>
  <c r="AB39" i="27"/>
  <c r="AG38" i="27"/>
  <c r="AF38" i="27"/>
  <c r="AE38" i="27"/>
  <c r="AD38" i="27"/>
  <c r="AC38" i="27"/>
  <c r="AH38" i="27"/>
  <c r="AB38" i="27"/>
  <c r="AH37" i="27"/>
  <c r="AG37" i="27"/>
  <c r="AF37" i="27"/>
  <c r="AE37" i="27"/>
  <c r="AD37" i="27"/>
  <c r="AC37" i="27"/>
  <c r="AB37" i="27"/>
  <c r="AC36" i="27"/>
  <c r="AH36" i="27"/>
  <c r="AG36" i="27"/>
  <c r="AF36" i="27"/>
  <c r="AE36" i="27"/>
  <c r="AD36" i="27"/>
  <c r="AB36" i="27"/>
  <c r="AD35" i="27"/>
  <c r="AC35" i="27"/>
  <c r="AH35" i="27"/>
  <c r="AG35" i="27"/>
  <c r="AF35" i="27"/>
  <c r="AE35" i="27"/>
  <c r="AB35" i="27"/>
  <c r="AE34" i="27"/>
  <c r="AD34" i="27"/>
  <c r="AC34" i="27"/>
  <c r="AH34" i="27"/>
  <c r="AG34" i="27"/>
  <c r="AF34" i="27"/>
  <c r="AB34" i="27"/>
  <c r="AF33" i="27"/>
  <c r="AE33" i="27"/>
  <c r="AD33" i="27"/>
  <c r="AC33" i="27"/>
  <c r="AH33" i="27"/>
  <c r="AG33" i="27"/>
  <c r="AB33" i="27"/>
  <c r="AG32" i="27"/>
  <c r="AF32" i="27"/>
  <c r="AE32" i="27"/>
  <c r="AD32" i="27"/>
  <c r="AC32" i="27"/>
  <c r="AH32" i="27"/>
  <c r="AB32" i="27"/>
  <c r="AH31" i="27"/>
  <c r="AG31" i="27"/>
  <c r="AF31" i="27"/>
  <c r="AE31" i="27"/>
  <c r="AD31" i="27"/>
  <c r="AC31" i="27"/>
  <c r="AC30" i="27"/>
  <c r="AH30" i="27"/>
  <c r="AG30" i="27"/>
  <c r="AF30" i="27"/>
  <c r="AE30" i="27"/>
  <c r="AD30" i="27"/>
  <c r="AB30" i="27"/>
  <c r="AD29" i="27"/>
  <c r="AC29" i="27"/>
  <c r="AH29" i="27"/>
  <c r="AG29" i="27"/>
  <c r="AF29" i="27"/>
  <c r="AE29" i="27"/>
  <c r="AB29" i="27"/>
  <c r="AE28" i="27"/>
  <c r="AD28" i="27"/>
  <c r="AC28" i="27"/>
  <c r="AH28" i="27"/>
  <c r="AG28" i="27"/>
  <c r="AF28" i="27"/>
  <c r="AB28" i="27"/>
  <c r="AF27" i="27"/>
  <c r="AE27" i="27"/>
  <c r="AD27" i="27"/>
  <c r="AC27" i="27"/>
  <c r="AH27" i="27"/>
  <c r="AG27" i="27"/>
  <c r="AB27" i="27"/>
  <c r="AG26" i="27"/>
  <c r="AF26" i="27"/>
  <c r="AE26" i="27"/>
  <c r="AD26" i="27"/>
  <c r="AC26" i="27"/>
  <c r="AH26" i="27"/>
  <c r="AB26" i="27"/>
  <c r="AH25" i="27"/>
  <c r="AG25" i="27"/>
  <c r="AF25" i="27"/>
  <c r="AE25" i="27"/>
  <c r="AD25" i="27"/>
  <c r="AC25" i="27"/>
  <c r="AB25" i="27"/>
  <c r="AC24" i="27"/>
  <c r="AH24" i="27"/>
  <c r="AG24" i="27"/>
  <c r="AF24" i="27"/>
  <c r="AE24" i="27"/>
  <c r="AD24" i="27"/>
  <c r="AB24" i="27"/>
  <c r="AD23" i="27"/>
  <c r="AC23" i="27"/>
  <c r="AH23" i="27"/>
  <c r="AG23" i="27"/>
  <c r="AF23" i="27"/>
  <c r="AE23" i="27"/>
  <c r="AB23" i="27"/>
  <c r="AE22" i="27"/>
  <c r="AD22" i="27"/>
  <c r="AC22" i="27"/>
  <c r="AH22" i="27"/>
  <c r="AG22" i="27"/>
  <c r="AF22" i="27"/>
  <c r="AB22" i="27"/>
  <c r="AF21" i="27"/>
  <c r="AE21" i="27"/>
  <c r="AD21" i="27"/>
  <c r="AC21" i="27"/>
  <c r="AH21" i="27"/>
  <c r="AG21" i="27"/>
  <c r="AB21" i="27"/>
  <c r="AG20" i="27"/>
  <c r="AF20" i="27"/>
  <c r="AE20" i="27"/>
  <c r="AD20" i="27"/>
  <c r="AC20" i="27"/>
  <c r="AH20" i="27"/>
  <c r="AB20" i="27"/>
  <c r="AH19" i="27"/>
  <c r="AG19" i="27"/>
  <c r="AF19" i="27"/>
  <c r="AE19" i="27"/>
  <c r="AD19" i="27"/>
  <c r="AC19" i="27"/>
  <c r="AB19" i="27"/>
  <c r="AC18" i="27"/>
  <c r="AH18" i="27"/>
  <c r="AG18" i="27"/>
  <c r="AF18" i="27"/>
  <c r="AE18" i="27"/>
  <c r="AD18" i="27"/>
  <c r="AB18" i="27"/>
  <c r="AD17" i="27"/>
  <c r="AC17" i="27"/>
  <c r="AH17" i="27"/>
  <c r="AG17" i="27"/>
  <c r="AF17" i="27"/>
  <c r="AE17" i="27"/>
  <c r="AB17" i="27"/>
  <c r="AE16" i="27"/>
  <c r="AD16" i="27"/>
  <c r="AC16" i="27"/>
  <c r="AH16" i="27"/>
  <c r="AG16" i="27"/>
  <c r="AF16" i="27"/>
  <c r="AB16" i="27"/>
  <c r="AF15" i="27"/>
  <c r="AE15" i="27"/>
  <c r="AD15" i="27"/>
  <c r="AC15" i="27"/>
  <c r="AH15" i="27"/>
  <c r="AG15" i="27"/>
  <c r="AB15" i="27"/>
  <c r="AG14" i="27"/>
  <c r="AF14" i="27"/>
  <c r="AE14" i="27"/>
  <c r="AD14" i="27"/>
  <c r="AC14" i="27"/>
  <c r="AH14" i="27"/>
  <c r="AB14" i="27"/>
  <c r="AH13" i="27"/>
  <c r="AG13" i="27"/>
  <c r="AF13" i="27"/>
  <c r="AE13" i="27"/>
  <c r="AD13" i="27"/>
  <c r="AC13" i="27"/>
  <c r="AB13" i="27"/>
  <c r="AC12" i="27"/>
  <c r="AH12" i="27"/>
  <c r="AG12" i="27"/>
  <c r="AF12" i="27"/>
  <c r="AE12" i="27"/>
  <c r="AD12" i="27"/>
  <c r="AB12" i="27"/>
  <c r="AD11" i="27"/>
  <c r="AC11" i="27"/>
  <c r="AH11" i="27"/>
  <c r="AG11" i="27"/>
  <c r="AF11" i="27"/>
  <c r="AE11" i="27"/>
  <c r="AB11" i="27"/>
  <c r="AE10" i="27"/>
  <c r="AD10" i="27"/>
  <c r="AC10" i="27"/>
  <c r="AH10" i="27"/>
  <c r="AG10" i="27"/>
  <c r="AF10" i="27"/>
  <c r="AB10" i="27"/>
  <c r="AF9" i="27"/>
  <c r="AE9" i="27"/>
  <c r="AD9" i="27"/>
  <c r="AC9" i="27"/>
  <c r="AH9" i="27"/>
  <c r="AG9" i="27"/>
  <c r="AB9" i="27"/>
  <c r="AG8" i="27"/>
  <c r="AF8" i="27"/>
  <c r="AE8" i="27"/>
  <c r="AD8" i="27"/>
  <c r="AC8" i="27"/>
  <c r="AH8" i="27"/>
  <c r="AB8" i="27"/>
  <c r="AH7" i="27"/>
  <c r="AG7" i="27"/>
  <c r="AF7" i="27"/>
  <c r="AE7" i="27"/>
  <c r="AD7" i="27"/>
  <c r="AC7" i="27"/>
  <c r="AB7" i="27"/>
  <c r="AC6" i="27"/>
  <c r="AH6" i="27"/>
  <c r="AD6" i="27"/>
  <c r="AG6" i="27"/>
  <c r="AF6" i="27"/>
  <c r="AE6" i="27"/>
  <c r="AB6" i="27"/>
  <c r="W60" i="22"/>
  <c r="Y60" i="22" s="1"/>
  <c r="W28" i="22"/>
  <c r="Y28" i="22" s="1"/>
  <c r="W46" i="22"/>
  <c r="Y46" i="22" s="1"/>
  <c r="W75" i="22"/>
  <c r="Y75" i="22" s="1"/>
  <c r="W67" i="22"/>
  <c r="Y67" i="22" s="1"/>
  <c r="W59" i="22"/>
  <c r="Y59" i="22" s="1"/>
  <c r="W51" i="22"/>
  <c r="Y51" i="22" s="1"/>
  <c r="W43" i="22"/>
  <c r="Y43" i="22" s="1"/>
  <c r="W35" i="22"/>
  <c r="Y35" i="22" s="1"/>
  <c r="W27" i="22"/>
  <c r="Y27" i="22" s="1"/>
  <c r="W19" i="22"/>
  <c r="Y19" i="22" s="1"/>
  <c r="W11" i="22"/>
  <c r="Y11" i="22" s="1"/>
  <c r="W74" i="22"/>
  <c r="Y74" i="22" s="1"/>
  <c r="W58" i="22"/>
  <c r="Y58" i="22" s="1"/>
  <c r="W50" i="22"/>
  <c r="Y50" i="22" s="1"/>
  <c r="W42" i="22"/>
  <c r="Y42" i="22" s="1"/>
  <c r="W26" i="22"/>
  <c r="Y26" i="22" s="1"/>
  <c r="W18" i="22"/>
  <c r="Y18" i="22" s="1"/>
  <c r="W7" i="22"/>
  <c r="Y7" i="22" s="1"/>
  <c r="W78" i="22"/>
  <c r="Y78" i="22" s="1"/>
  <c r="W14" i="22"/>
  <c r="Y14" i="22" s="1"/>
  <c r="W66" i="22"/>
  <c r="Y66" i="22" s="1"/>
  <c r="W34" i="22"/>
  <c r="Y34" i="22" s="1"/>
  <c r="W10" i="22"/>
  <c r="Y10" i="22" s="1"/>
  <c r="W38" i="22"/>
  <c r="Y38" i="22" s="1"/>
  <c r="W73" i="22"/>
  <c r="Y73" i="22" s="1"/>
  <c r="W65" i="22"/>
  <c r="Y65" i="22" s="1"/>
  <c r="W57" i="22"/>
  <c r="Y57" i="22" s="1"/>
  <c r="W49" i="22"/>
  <c r="Y49" i="22" s="1"/>
  <c r="W41" i="22"/>
  <c r="Y41" i="22" s="1"/>
  <c r="W33" i="22"/>
  <c r="Y33" i="22" s="1"/>
  <c r="W25" i="22"/>
  <c r="Y25" i="22" s="1"/>
  <c r="W17" i="22"/>
  <c r="Y17" i="22" s="1"/>
  <c r="W9" i="22"/>
  <c r="Y9" i="22" s="1"/>
  <c r="W79" i="22"/>
  <c r="Y79" i="22" s="1"/>
  <c r="W63" i="22"/>
  <c r="Y63" i="22" s="1"/>
  <c r="W47" i="22"/>
  <c r="Y47" i="22" s="1"/>
  <c r="W23" i="22"/>
  <c r="Y23" i="22" s="1"/>
  <c r="W70" i="22"/>
  <c r="Y70" i="22" s="1"/>
  <c r="W30" i="22"/>
  <c r="Y30" i="22" s="1"/>
  <c r="W72" i="22"/>
  <c r="Y72" i="22" s="1"/>
  <c r="W64" i="22"/>
  <c r="Y64" i="22" s="1"/>
  <c r="W56" i="22"/>
  <c r="Y56" i="22" s="1"/>
  <c r="W48" i="22"/>
  <c r="Y48" i="22" s="1"/>
  <c r="W40" i="22"/>
  <c r="Y40" i="22" s="1"/>
  <c r="W32" i="22"/>
  <c r="Y32" i="22" s="1"/>
  <c r="W24" i="22"/>
  <c r="Y24" i="22" s="1"/>
  <c r="W16" i="22"/>
  <c r="Y16" i="22" s="1"/>
  <c r="W8" i="22"/>
  <c r="Y8" i="22" s="1"/>
  <c r="W71" i="22"/>
  <c r="Y71" i="22" s="1"/>
  <c r="W55" i="22"/>
  <c r="Y55" i="22" s="1"/>
  <c r="W39" i="22"/>
  <c r="Y39" i="22" s="1"/>
  <c r="W31" i="22"/>
  <c r="Y31" i="22" s="1"/>
  <c r="W54" i="22"/>
  <c r="Y54" i="22" s="1"/>
  <c r="W77" i="22"/>
  <c r="Y77" i="22" s="1"/>
  <c r="W69" i="22"/>
  <c r="Y69" i="22" s="1"/>
  <c r="W61" i="22"/>
  <c r="Y61" i="22" s="1"/>
  <c r="W53" i="22"/>
  <c r="Y53" i="22" s="1"/>
  <c r="W45" i="22"/>
  <c r="Y45" i="22" s="1"/>
  <c r="W37" i="22"/>
  <c r="Y37" i="22" s="1"/>
  <c r="W29" i="22"/>
  <c r="Y29" i="22" s="1"/>
  <c r="W21" i="22"/>
  <c r="Y21" i="22" s="1"/>
  <c r="W13" i="22"/>
  <c r="Y13" i="22" s="1"/>
  <c r="W6" i="22"/>
  <c r="Y6" i="22" s="1"/>
  <c r="W76" i="22"/>
  <c r="Y76" i="22" s="1"/>
  <c r="W68" i="22"/>
  <c r="Y68" i="22" s="1"/>
  <c r="W52" i="22"/>
  <c r="Y52" i="22" s="1"/>
  <c r="W44" i="22"/>
  <c r="Y44" i="22" s="1"/>
  <c r="W36" i="22"/>
  <c r="Y36" i="22" s="1"/>
  <c r="W20" i="22"/>
  <c r="Y20" i="22" s="1"/>
  <c r="W12" i="22"/>
  <c r="Y12" i="22" s="1"/>
  <c r="W15" i="22"/>
  <c r="Y15" i="22" s="1"/>
  <c r="W62" i="22"/>
  <c r="Y62" i="22" s="1"/>
  <c r="W22" i="22"/>
  <c r="Y22" i="22" s="1"/>
  <c r="L374" i="43" l="1"/>
  <c r="L373" i="43"/>
  <c r="L372" i="43"/>
  <c r="L371" i="43"/>
  <c r="L370" i="43"/>
  <c r="L369" i="43"/>
  <c r="L368" i="43"/>
  <c r="L367" i="43"/>
  <c r="L366" i="43"/>
  <c r="L365" i="43"/>
  <c r="L364" i="43"/>
  <c r="L363" i="43"/>
  <c r="L362" i="43"/>
  <c r="L361" i="43"/>
  <c r="L360" i="43"/>
  <c r="L359" i="43"/>
  <c r="L358" i="43"/>
  <c r="L357" i="43"/>
  <c r="L356" i="43"/>
  <c r="L355" i="43"/>
  <c r="L354" i="43"/>
  <c r="L353" i="43"/>
  <c r="L352" i="43"/>
  <c r="L351" i="43"/>
  <c r="L350" i="43"/>
  <c r="L349" i="43"/>
  <c r="L348" i="43"/>
  <c r="L347" i="43"/>
  <c r="L346" i="43"/>
  <c r="L345" i="43"/>
  <c r="L344" i="43"/>
  <c r="L343" i="43"/>
  <c r="L342" i="43"/>
  <c r="L341" i="43"/>
  <c r="L340" i="43"/>
  <c r="L339" i="43"/>
  <c r="L338" i="43"/>
  <c r="L337" i="43"/>
  <c r="L336" i="43"/>
  <c r="L335" i="43"/>
  <c r="L334" i="43"/>
  <c r="L333" i="43"/>
  <c r="L332" i="43"/>
  <c r="L331" i="43"/>
  <c r="L330" i="43"/>
  <c r="L329" i="43"/>
  <c r="L328" i="43"/>
  <c r="L327" i="43"/>
  <c r="L326" i="43"/>
  <c r="L325" i="43"/>
  <c r="L324" i="43"/>
  <c r="L323" i="43"/>
  <c r="L322" i="43"/>
  <c r="L321" i="43"/>
  <c r="L320" i="43"/>
  <c r="L319" i="43"/>
  <c r="L318" i="43"/>
  <c r="L317" i="43"/>
  <c r="L316" i="43"/>
  <c r="L315" i="43"/>
  <c r="L314" i="43"/>
  <c r="L313" i="43"/>
  <c r="L312" i="43"/>
  <c r="L311" i="43"/>
  <c r="L310" i="43"/>
  <c r="L309" i="43"/>
  <c r="L308" i="43"/>
  <c r="L307" i="43"/>
  <c r="L306" i="43"/>
  <c r="L305" i="43"/>
  <c r="L304" i="43"/>
  <c r="L303" i="43"/>
  <c r="L302" i="43"/>
  <c r="L301" i="43"/>
  <c r="L300" i="43"/>
  <c r="L299" i="43"/>
  <c r="L298" i="43"/>
  <c r="L297" i="43"/>
  <c r="L296" i="43"/>
  <c r="L295" i="43"/>
  <c r="L294" i="43"/>
  <c r="L293" i="43"/>
  <c r="L292" i="43"/>
  <c r="L291" i="43"/>
  <c r="L290" i="43"/>
  <c r="L289" i="43"/>
  <c r="L288" i="43"/>
  <c r="L287" i="43"/>
  <c r="L286" i="43"/>
  <c r="L285" i="43"/>
  <c r="L284" i="43"/>
  <c r="L283" i="43"/>
  <c r="L282" i="43"/>
  <c r="L281" i="43"/>
  <c r="L280" i="43"/>
  <c r="L279" i="43"/>
  <c r="L278" i="43"/>
  <c r="L277" i="43"/>
  <c r="L276" i="43"/>
  <c r="L275" i="43"/>
  <c r="L274" i="43"/>
  <c r="L273" i="43"/>
  <c r="L272" i="43"/>
  <c r="L271" i="43"/>
  <c r="L270" i="43"/>
  <c r="L269" i="43"/>
  <c r="L268" i="43"/>
  <c r="L267" i="43"/>
  <c r="L266" i="43"/>
  <c r="L265" i="43"/>
  <c r="L264" i="43"/>
  <c r="L263" i="43"/>
  <c r="L262" i="43"/>
  <c r="L261" i="43"/>
  <c r="L260" i="43"/>
  <c r="L259" i="43"/>
  <c r="L258" i="43"/>
  <c r="L257" i="43"/>
  <c r="L256" i="43"/>
  <c r="L255" i="43"/>
  <c r="L254" i="43"/>
  <c r="L253" i="43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L223" i="43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L207" i="43"/>
  <c r="L206" i="43"/>
  <c r="L205" i="43"/>
  <c r="L204" i="43"/>
  <c r="L203" i="43"/>
  <c r="L202" i="43"/>
  <c r="L201" i="43"/>
  <c r="L200" i="43"/>
  <c r="L199" i="43"/>
  <c r="L198" i="43"/>
  <c r="L197" i="43"/>
  <c r="L196" i="43"/>
  <c r="L195" i="43"/>
  <c r="L194" i="43"/>
  <c r="L193" i="43"/>
  <c r="L192" i="43"/>
  <c r="L191" i="43"/>
  <c r="L190" i="43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L14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29" i="43"/>
  <c r="L128" i="43"/>
  <c r="L127" i="43"/>
  <c r="L126" i="43"/>
  <c r="L125" i="43"/>
  <c r="L124" i="43"/>
  <c r="L123" i="43"/>
  <c r="L122" i="43"/>
  <c r="L121" i="43"/>
  <c r="L120" i="43"/>
  <c r="L119" i="43"/>
  <c r="L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7" i="43"/>
  <c r="L6" i="43"/>
  <c r="L5" i="43"/>
  <c r="L374" i="42"/>
  <c r="L373" i="42"/>
  <c r="L372" i="42"/>
  <c r="L370" i="42"/>
  <c r="L369" i="42"/>
  <c r="L368" i="42"/>
  <c r="L367" i="42"/>
  <c r="L366" i="42"/>
  <c r="L365" i="42"/>
  <c r="L364" i="42"/>
  <c r="L363" i="42"/>
  <c r="L362" i="42"/>
  <c r="L361" i="42"/>
  <c r="L360" i="42"/>
  <c r="L359" i="42"/>
  <c r="L358" i="42"/>
  <c r="L357" i="42"/>
  <c r="L356" i="42"/>
  <c r="L355" i="42"/>
  <c r="L354" i="42"/>
  <c r="L353" i="42"/>
  <c r="L352" i="42"/>
  <c r="L351" i="42"/>
  <c r="L350" i="42"/>
  <c r="L349" i="42"/>
  <c r="L348" i="42"/>
  <c r="L347" i="42"/>
  <c r="L346" i="42"/>
  <c r="L345" i="42"/>
  <c r="L344" i="42"/>
  <c r="L343" i="42"/>
  <c r="L342" i="42"/>
  <c r="L341" i="42"/>
  <c r="L340" i="42"/>
  <c r="L339" i="42"/>
  <c r="L338" i="42"/>
  <c r="L337" i="42"/>
  <c r="L336" i="42"/>
  <c r="L335" i="42"/>
  <c r="L334" i="42"/>
  <c r="L333" i="42"/>
  <c r="L332" i="42"/>
  <c r="L331" i="42"/>
  <c r="L330" i="42"/>
  <c r="L329" i="42"/>
  <c r="L328" i="42"/>
  <c r="L327" i="42"/>
  <c r="L326" i="42"/>
  <c r="L325" i="42"/>
  <c r="L324" i="42"/>
  <c r="L323" i="42"/>
  <c r="L322" i="42"/>
  <c r="L321" i="42"/>
  <c r="L320" i="42"/>
  <c r="L319" i="42"/>
  <c r="L318" i="42"/>
  <c r="L317" i="42"/>
  <c r="L316" i="42"/>
  <c r="L315" i="42"/>
  <c r="L314" i="42"/>
  <c r="L313" i="42"/>
  <c r="L312" i="42"/>
  <c r="L311" i="42"/>
  <c r="L310" i="42"/>
  <c r="L309" i="42"/>
  <c r="L308" i="42"/>
  <c r="L307" i="42"/>
  <c r="L306" i="42"/>
  <c r="L305" i="42"/>
  <c r="L304" i="42"/>
  <c r="L303" i="42"/>
  <c r="L302" i="42"/>
  <c r="L301" i="42"/>
  <c r="L300" i="42"/>
  <c r="L299" i="42"/>
  <c r="L298" i="42"/>
  <c r="L297" i="42"/>
  <c r="L296" i="42"/>
  <c r="L295" i="42"/>
  <c r="L294" i="42"/>
  <c r="L293" i="42"/>
  <c r="L292" i="42"/>
  <c r="L291" i="42"/>
  <c r="L290" i="42"/>
  <c r="L289" i="42"/>
  <c r="L288" i="42"/>
  <c r="L287" i="42"/>
  <c r="L286" i="42"/>
  <c r="L285" i="42"/>
  <c r="L284" i="42"/>
  <c r="L283" i="42"/>
  <c r="L282" i="42"/>
  <c r="L281" i="42"/>
  <c r="L280" i="42"/>
  <c r="L279" i="42"/>
  <c r="L278" i="42"/>
  <c r="L277" i="42"/>
  <c r="L276" i="42"/>
  <c r="L275" i="42"/>
  <c r="L274" i="42"/>
  <c r="L273" i="42"/>
  <c r="L272" i="42"/>
  <c r="L271" i="42"/>
  <c r="L270" i="42"/>
  <c r="L269" i="42"/>
  <c r="L268" i="42"/>
  <c r="L267" i="42"/>
  <c r="L266" i="42"/>
  <c r="L265" i="42"/>
  <c r="L264" i="42"/>
  <c r="L263" i="42"/>
  <c r="L262" i="42"/>
  <c r="L261" i="42"/>
  <c r="L260" i="42"/>
  <c r="L259" i="42"/>
  <c r="L258" i="42"/>
  <c r="L257" i="42"/>
  <c r="L256" i="42"/>
  <c r="L255" i="42"/>
  <c r="L254" i="42"/>
  <c r="L253" i="42"/>
  <c r="L252" i="42"/>
  <c r="L251" i="42"/>
  <c r="L250" i="42"/>
  <c r="L249" i="42"/>
  <c r="L248" i="42"/>
  <c r="L247" i="42"/>
  <c r="L246" i="42"/>
  <c r="L245" i="42"/>
  <c r="L244" i="42"/>
  <c r="L243" i="42"/>
  <c r="L242" i="42"/>
  <c r="L241" i="42"/>
  <c r="L240" i="42"/>
  <c r="L239" i="42"/>
  <c r="L238" i="42"/>
  <c r="L237" i="42"/>
  <c r="L236" i="42"/>
  <c r="L235" i="42"/>
  <c r="L234" i="42"/>
  <c r="L233" i="42"/>
  <c r="L232" i="42"/>
  <c r="L231" i="42"/>
  <c r="L230" i="42"/>
  <c r="L229" i="42"/>
  <c r="L228" i="42"/>
  <c r="L227" i="42"/>
  <c r="L226" i="42"/>
  <c r="L225" i="42"/>
  <c r="L224" i="42"/>
  <c r="L223" i="42"/>
  <c r="L222" i="42"/>
  <c r="L221" i="42"/>
  <c r="L220" i="42"/>
  <c r="L219" i="42"/>
  <c r="L218" i="42"/>
  <c r="L217" i="42"/>
  <c r="L216" i="42"/>
  <c r="L215" i="42"/>
  <c r="L214" i="42"/>
  <c r="L213" i="42"/>
  <c r="L212" i="42"/>
  <c r="L211" i="42"/>
  <c r="L210" i="42"/>
  <c r="L209" i="42"/>
  <c r="L208" i="42"/>
  <c r="L207" i="42"/>
  <c r="L206" i="42"/>
  <c r="L205" i="42"/>
  <c r="L204" i="42"/>
  <c r="L203" i="42"/>
  <c r="L202" i="42"/>
  <c r="L201" i="42"/>
  <c r="L200" i="42"/>
  <c r="L199" i="42"/>
  <c r="L198" i="42"/>
  <c r="L197" i="42"/>
  <c r="L196" i="42"/>
  <c r="L195" i="42"/>
  <c r="L194" i="42"/>
  <c r="L193" i="42"/>
  <c r="L192" i="42"/>
  <c r="L191" i="42"/>
  <c r="L190" i="42"/>
  <c r="L189" i="42"/>
  <c r="L188" i="42"/>
  <c r="L187" i="42"/>
  <c r="L186" i="42"/>
  <c r="L185" i="42"/>
  <c r="L184" i="42"/>
  <c r="L183" i="42"/>
  <c r="L182" i="42"/>
  <c r="L181" i="42"/>
  <c r="L180" i="42"/>
  <c r="L179" i="42"/>
  <c r="L178" i="42"/>
  <c r="L177" i="42"/>
  <c r="L176" i="42"/>
  <c r="L175" i="42"/>
  <c r="L174" i="42"/>
  <c r="L173" i="42"/>
  <c r="L172" i="42"/>
  <c r="L171" i="42"/>
  <c r="L170" i="42"/>
  <c r="L169" i="42"/>
  <c r="L168" i="42"/>
  <c r="L167" i="42"/>
  <c r="L166" i="42"/>
  <c r="L165" i="42"/>
  <c r="L164" i="42"/>
  <c r="L163" i="42"/>
  <c r="L162" i="42"/>
  <c r="L161" i="42"/>
  <c r="L160" i="42"/>
  <c r="L159" i="42"/>
  <c r="L158" i="42"/>
  <c r="L157" i="42"/>
  <c r="L156" i="42"/>
  <c r="L155" i="42"/>
  <c r="L154" i="42"/>
  <c r="L153" i="42"/>
  <c r="L152" i="42"/>
  <c r="L151" i="42"/>
  <c r="L150" i="42"/>
  <c r="L149" i="42"/>
  <c r="L148" i="42"/>
  <c r="L147" i="42"/>
  <c r="L146" i="42"/>
  <c r="L145" i="42"/>
  <c r="L144" i="42"/>
  <c r="L143" i="42"/>
  <c r="L142" i="42"/>
  <c r="L141" i="42"/>
  <c r="L140" i="42"/>
  <c r="L139" i="42"/>
  <c r="L138" i="42"/>
  <c r="L137" i="42"/>
  <c r="L136" i="42"/>
  <c r="L135" i="42"/>
  <c r="L134" i="42"/>
  <c r="L133" i="42"/>
  <c r="L132" i="42"/>
  <c r="L131" i="42"/>
  <c r="L130" i="42"/>
  <c r="L129" i="42"/>
  <c r="L128" i="42"/>
  <c r="L127" i="42"/>
  <c r="L126" i="42"/>
  <c r="L125" i="42"/>
  <c r="L124" i="42"/>
  <c r="L123" i="42"/>
  <c r="L122" i="42"/>
  <c r="L121" i="42"/>
  <c r="L120" i="42"/>
  <c r="L119" i="42"/>
  <c r="L118" i="42"/>
  <c r="L117" i="42"/>
  <c r="L116" i="42"/>
  <c r="L115" i="42"/>
  <c r="L114" i="42"/>
  <c r="L113" i="42"/>
  <c r="L112" i="42"/>
  <c r="L111" i="42"/>
  <c r="L110" i="42"/>
  <c r="L109" i="42"/>
  <c r="L108" i="42"/>
  <c r="L107" i="42"/>
  <c r="L106" i="42"/>
  <c r="L105" i="42"/>
  <c r="L104" i="42"/>
  <c r="L103" i="42"/>
  <c r="L102" i="42"/>
  <c r="L101" i="42"/>
  <c r="L100" i="42"/>
  <c r="L99" i="42"/>
  <c r="L98" i="42"/>
  <c r="L97" i="42"/>
  <c r="L96" i="42"/>
  <c r="L95" i="42"/>
  <c r="L94" i="42"/>
  <c r="L93" i="42"/>
  <c r="L92" i="42"/>
  <c r="L91" i="42"/>
  <c r="L90" i="42"/>
  <c r="L89" i="42"/>
  <c r="L88" i="42"/>
  <c r="L87" i="42"/>
  <c r="L86" i="42"/>
  <c r="L85" i="42"/>
  <c r="L84" i="42"/>
  <c r="L83" i="42"/>
  <c r="L82" i="42"/>
  <c r="L81" i="42"/>
  <c r="L80" i="42"/>
  <c r="L79" i="42"/>
  <c r="L78" i="42"/>
  <c r="L77" i="42"/>
  <c r="L76" i="42"/>
  <c r="L75" i="42"/>
  <c r="L74" i="42"/>
  <c r="L73" i="42"/>
  <c r="L72" i="42"/>
  <c r="L71" i="42"/>
  <c r="L70" i="42"/>
  <c r="L69" i="42"/>
  <c r="L68" i="42"/>
  <c r="L67" i="42"/>
  <c r="L66" i="42"/>
  <c r="L65" i="42"/>
  <c r="L64" i="42"/>
  <c r="L63" i="42"/>
  <c r="L62" i="42"/>
  <c r="L61" i="42"/>
  <c r="L60" i="42"/>
  <c r="L59" i="42"/>
  <c r="L58" i="42"/>
  <c r="L57" i="42"/>
  <c r="L55" i="42"/>
  <c r="L54" i="42"/>
  <c r="L53" i="42"/>
  <c r="L52" i="42"/>
  <c r="L51" i="42"/>
  <c r="L50" i="42"/>
  <c r="L49" i="42"/>
  <c r="L48" i="42"/>
  <c r="L47" i="42"/>
  <c r="L46" i="42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9" i="42"/>
  <c r="L8" i="42"/>
  <c r="L7" i="42"/>
  <c r="L6" i="42"/>
  <c r="L5" i="42"/>
  <c r="L374" i="38" l="1"/>
  <c r="L373" i="38"/>
  <c r="L372" i="38"/>
  <c r="L371" i="38"/>
  <c r="L370" i="38"/>
  <c r="L369" i="38"/>
  <c r="L368" i="38"/>
  <c r="L367" i="38"/>
  <c r="L366" i="38"/>
  <c r="L365" i="38"/>
  <c r="L364" i="38"/>
  <c r="L363" i="38"/>
  <c r="L362" i="38"/>
  <c r="L361" i="38"/>
  <c r="L360" i="38"/>
  <c r="L359" i="38"/>
  <c r="L358" i="38"/>
  <c r="L357" i="38"/>
  <c r="L356" i="38"/>
  <c r="L355" i="38"/>
  <c r="L354" i="38"/>
  <c r="L353" i="38"/>
  <c r="L352" i="38"/>
  <c r="L351" i="38"/>
  <c r="L350" i="38"/>
  <c r="L349" i="38"/>
  <c r="L348" i="38"/>
  <c r="L347" i="38"/>
  <c r="L346" i="38"/>
  <c r="L345" i="38"/>
  <c r="L344" i="38"/>
  <c r="L343" i="38"/>
  <c r="L342" i="38"/>
  <c r="L341" i="38"/>
  <c r="L340" i="38"/>
  <c r="L339" i="38"/>
  <c r="L338" i="38"/>
  <c r="L337" i="38"/>
  <c r="L336" i="38"/>
  <c r="L335" i="38"/>
  <c r="L334" i="38"/>
  <c r="L333" i="38"/>
  <c r="L332" i="38"/>
  <c r="L331" i="38"/>
  <c r="L330" i="38"/>
  <c r="L329" i="38"/>
  <c r="L328" i="38"/>
  <c r="L327" i="38"/>
  <c r="L326" i="38"/>
  <c r="L325" i="38"/>
  <c r="L324" i="38"/>
  <c r="L323" i="38"/>
  <c r="L322" i="38"/>
  <c r="L321" i="38"/>
  <c r="L320" i="38"/>
  <c r="L319" i="38"/>
  <c r="L318" i="38"/>
  <c r="L317" i="38"/>
  <c r="L316" i="38"/>
  <c r="L315" i="38"/>
  <c r="L314" i="38"/>
  <c r="L313" i="38"/>
  <c r="L312" i="38"/>
  <c r="L311" i="38"/>
  <c r="L310" i="38"/>
  <c r="L309" i="38"/>
  <c r="L308" i="38"/>
  <c r="L307" i="38"/>
  <c r="L306" i="38"/>
  <c r="L305" i="38"/>
  <c r="L304" i="38"/>
  <c r="L303" i="38"/>
  <c r="L302" i="38"/>
  <c r="L301" i="38"/>
  <c r="L300" i="38"/>
  <c r="L299" i="38"/>
  <c r="L298" i="38"/>
  <c r="L297" i="38"/>
  <c r="L296" i="38"/>
  <c r="L295" i="38"/>
  <c r="L294" i="38"/>
  <c r="L293" i="38"/>
  <c r="L292" i="38"/>
  <c r="L291" i="38"/>
  <c r="L290" i="38"/>
  <c r="L289" i="38"/>
  <c r="L288" i="38"/>
  <c r="L287" i="38"/>
  <c r="L286" i="38"/>
  <c r="L285" i="38"/>
  <c r="L284" i="38"/>
  <c r="L283" i="38"/>
  <c r="L282" i="38"/>
  <c r="L281" i="38"/>
  <c r="L280" i="38"/>
  <c r="L279" i="38"/>
  <c r="L278" i="38"/>
  <c r="L277" i="38"/>
  <c r="L276" i="38"/>
  <c r="L275" i="38"/>
  <c r="L274" i="38"/>
  <c r="L273" i="38"/>
  <c r="L272" i="38"/>
  <c r="L271" i="38"/>
  <c r="L270" i="38"/>
  <c r="L269" i="38"/>
  <c r="L268" i="38"/>
  <c r="L267" i="38"/>
  <c r="L266" i="38"/>
  <c r="L265" i="38"/>
  <c r="L264" i="38"/>
  <c r="L263" i="38"/>
  <c r="L262" i="38"/>
  <c r="L261" i="38"/>
  <c r="L260" i="38"/>
  <c r="L259" i="38"/>
  <c r="L258" i="38"/>
  <c r="L257" i="38"/>
  <c r="L256" i="38"/>
  <c r="L255" i="38"/>
  <c r="L254" i="38"/>
  <c r="L253" i="38"/>
  <c r="L252" i="38"/>
  <c r="L251" i="38"/>
  <c r="L250" i="38"/>
  <c r="L249" i="38"/>
  <c r="L248" i="38"/>
  <c r="L247" i="38"/>
  <c r="L246" i="38"/>
  <c r="L245" i="38"/>
  <c r="L244" i="38"/>
  <c r="L243" i="38"/>
  <c r="L242" i="38"/>
  <c r="L241" i="38"/>
  <c r="L240" i="38"/>
  <c r="L239" i="38"/>
  <c r="L238" i="38"/>
  <c r="L237" i="38"/>
  <c r="L236" i="38"/>
  <c r="L235" i="38"/>
  <c r="L234" i="38"/>
  <c r="L233" i="38"/>
  <c r="L232" i="38"/>
  <c r="L231" i="38"/>
  <c r="L230" i="38"/>
  <c r="L229" i="38"/>
  <c r="L228" i="38"/>
  <c r="L227" i="38"/>
  <c r="L226" i="38"/>
  <c r="L225" i="38"/>
  <c r="L224" i="38"/>
  <c r="L223" i="38"/>
  <c r="L222" i="38"/>
  <c r="L221" i="38"/>
  <c r="L220" i="38"/>
  <c r="L219" i="38"/>
  <c r="L218" i="38"/>
  <c r="L217" i="38"/>
  <c r="L216" i="38"/>
  <c r="L215" i="38"/>
  <c r="L214" i="38"/>
  <c r="L213" i="38"/>
  <c r="L212" i="38"/>
  <c r="L211" i="38"/>
  <c r="L210" i="38"/>
  <c r="L209" i="38"/>
  <c r="L208" i="38"/>
  <c r="L207" i="38"/>
  <c r="L206" i="38"/>
  <c r="L205" i="38"/>
  <c r="L204" i="38"/>
  <c r="L203" i="38"/>
  <c r="L202" i="38"/>
  <c r="L201" i="38"/>
  <c r="L200" i="38"/>
  <c r="L199" i="38"/>
  <c r="L198" i="38"/>
  <c r="L197" i="38"/>
  <c r="L196" i="38"/>
  <c r="L195" i="38"/>
  <c r="L194" i="38"/>
  <c r="L193" i="38"/>
  <c r="L192" i="38"/>
  <c r="L191" i="38"/>
  <c r="L190" i="38"/>
  <c r="L189" i="38"/>
  <c r="L188" i="38"/>
  <c r="L187" i="38"/>
  <c r="L186" i="38"/>
  <c r="L185" i="38"/>
  <c r="L184" i="38"/>
  <c r="L183" i="38"/>
  <c r="L182" i="38"/>
  <c r="L181" i="38"/>
  <c r="L180" i="38"/>
  <c r="L179" i="38"/>
  <c r="L178" i="38"/>
  <c r="L177" i="38"/>
  <c r="L176" i="38"/>
  <c r="L175" i="38"/>
  <c r="L174" i="38"/>
  <c r="L173" i="38"/>
  <c r="L172" i="38"/>
  <c r="L171" i="38"/>
  <c r="L170" i="38"/>
  <c r="L169" i="38"/>
  <c r="L168" i="38"/>
  <c r="L167" i="38"/>
  <c r="L166" i="38"/>
  <c r="L165" i="38"/>
  <c r="L164" i="38"/>
  <c r="L163" i="38"/>
  <c r="L162" i="38"/>
  <c r="L161" i="38"/>
  <c r="L160" i="38"/>
  <c r="L159" i="38"/>
  <c r="L158" i="38"/>
  <c r="L157" i="38"/>
  <c r="L156" i="38"/>
  <c r="L155" i="38"/>
  <c r="L154" i="38"/>
  <c r="L153" i="38"/>
  <c r="L152" i="38"/>
  <c r="L151" i="38"/>
  <c r="L150" i="38"/>
  <c r="L149" i="38"/>
  <c r="L148" i="38"/>
  <c r="L147" i="38"/>
  <c r="L146" i="38"/>
  <c r="L145" i="38"/>
  <c r="L144" i="38"/>
  <c r="L143" i="38"/>
  <c r="L142" i="38"/>
  <c r="L141" i="38"/>
  <c r="L140" i="38"/>
  <c r="L139" i="38"/>
  <c r="L138" i="38"/>
  <c r="L137" i="38"/>
  <c r="L136" i="38"/>
  <c r="L135" i="38"/>
  <c r="L134" i="38"/>
  <c r="L133" i="38"/>
  <c r="L132" i="38"/>
  <c r="L131" i="38"/>
  <c r="L130" i="38"/>
  <c r="L129" i="38"/>
  <c r="L128" i="38"/>
  <c r="L127" i="38"/>
  <c r="L126" i="38"/>
  <c r="L125" i="38"/>
  <c r="L124" i="38"/>
  <c r="L123" i="38"/>
  <c r="L122" i="38"/>
  <c r="L121" i="38"/>
  <c r="L120" i="38"/>
  <c r="L119" i="38"/>
  <c r="L118" i="38"/>
  <c r="L117" i="38"/>
  <c r="L116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3" i="38"/>
  <c r="L62" i="38"/>
  <c r="L61" i="38"/>
  <c r="L60" i="38"/>
  <c r="L59" i="38"/>
  <c r="L58" i="38"/>
  <c r="L57" i="38"/>
  <c r="L56" i="38"/>
  <c r="L55" i="38"/>
  <c r="L54" i="38"/>
  <c r="L53" i="38"/>
  <c r="L52" i="38"/>
  <c r="L51" i="38"/>
  <c r="L50" i="38"/>
  <c r="L49" i="38"/>
  <c r="L48" i="38"/>
  <c r="L47" i="38"/>
  <c r="L46" i="38"/>
  <c r="L45" i="38"/>
  <c r="L44" i="38"/>
  <c r="L43" i="38"/>
  <c r="L42" i="38"/>
  <c r="L41" i="38"/>
  <c r="L40" i="38"/>
  <c r="L39" i="38"/>
  <c r="L38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L7" i="38"/>
  <c r="L6" i="38"/>
  <c r="L5" i="38"/>
  <c r="L370" i="31"/>
  <c r="L366" i="31"/>
  <c r="L365" i="31"/>
  <c r="L361" i="31"/>
  <c r="L360" i="31"/>
  <c r="L357" i="31"/>
  <c r="L356" i="31"/>
  <c r="L355" i="31"/>
  <c r="L350" i="31"/>
  <c r="L346" i="31"/>
  <c r="L345" i="31"/>
  <c r="L342" i="31"/>
  <c r="L341" i="31"/>
  <c r="L340" i="31"/>
  <c r="L335" i="31"/>
  <c r="L333" i="31"/>
  <c r="L331" i="31"/>
  <c r="L330" i="31"/>
  <c r="L327" i="31"/>
  <c r="L326" i="31"/>
  <c r="L325" i="31"/>
  <c r="L322" i="31"/>
  <c r="L321" i="31"/>
  <c r="L320" i="31"/>
  <c r="L316" i="31"/>
  <c r="L315" i="31"/>
  <c r="L312" i="31"/>
  <c r="L311" i="31"/>
  <c r="L310" i="31"/>
  <c r="L306" i="31"/>
  <c r="L305" i="31"/>
  <c r="L301" i="31"/>
  <c r="L300" i="31"/>
  <c r="L298" i="31"/>
  <c r="L297" i="31"/>
  <c r="L296" i="31"/>
  <c r="L295" i="31"/>
  <c r="L292" i="31"/>
  <c r="L291" i="31"/>
  <c r="L290" i="31"/>
  <c r="L286" i="31"/>
  <c r="L285" i="31"/>
  <c r="L282" i="31"/>
  <c r="L281" i="31"/>
  <c r="L280" i="31"/>
  <c r="L277" i="31"/>
  <c r="L276" i="31"/>
  <c r="L275" i="31"/>
  <c r="L271" i="31"/>
  <c r="L270" i="31"/>
  <c r="L267" i="31"/>
  <c r="L266" i="31"/>
  <c r="L265" i="31"/>
  <c r="L262" i="31"/>
  <c r="L261" i="31"/>
  <c r="L260" i="31"/>
  <c r="L257" i="31"/>
  <c r="L256" i="31"/>
  <c r="L255" i="31"/>
  <c r="L251" i="31"/>
  <c r="L250" i="31"/>
  <c r="L248" i="31"/>
  <c r="L247" i="31"/>
  <c r="L246" i="31"/>
  <c r="L245" i="31"/>
  <c r="L243" i="31"/>
  <c r="L242" i="31"/>
  <c r="L241" i="31"/>
  <c r="L240" i="31"/>
  <c r="L237" i="31"/>
  <c r="L236" i="31"/>
  <c r="L235" i="31"/>
  <c r="L232" i="31"/>
  <c r="L231" i="31"/>
  <c r="L230" i="31"/>
  <c r="L227" i="31"/>
  <c r="L226" i="31"/>
  <c r="L225" i="31"/>
  <c r="L222" i="31"/>
  <c r="L221" i="31"/>
  <c r="L220" i="31"/>
  <c r="L217" i="31"/>
  <c r="L216" i="31"/>
  <c r="L215" i="31"/>
  <c r="L214" i="31"/>
  <c r="L213" i="31"/>
  <c r="L212" i="31"/>
  <c r="L211" i="31"/>
  <c r="L210" i="31"/>
  <c r="L207" i="31"/>
  <c r="L206" i="31"/>
  <c r="L205" i="31"/>
  <c r="L202" i="31"/>
  <c r="L201" i="31"/>
  <c r="L200" i="31"/>
  <c r="L198" i="31"/>
  <c r="L197" i="31"/>
  <c r="L196" i="31"/>
  <c r="L195" i="31"/>
  <c r="L192" i="31"/>
  <c r="L191" i="31"/>
  <c r="L190" i="31"/>
  <c r="L187" i="31"/>
  <c r="L186" i="31"/>
  <c r="L185" i="31"/>
  <c r="L184" i="31"/>
  <c r="L182" i="31"/>
  <c r="L181" i="31"/>
  <c r="L180" i="31"/>
  <c r="L177" i="31"/>
  <c r="L176" i="31"/>
  <c r="L175" i="31"/>
  <c r="L173" i="31"/>
  <c r="L172" i="31"/>
  <c r="L171" i="31"/>
  <c r="L170" i="31"/>
  <c r="L169" i="31"/>
  <c r="L166" i="31"/>
  <c r="L165" i="31"/>
  <c r="L162" i="31"/>
  <c r="L161" i="31"/>
  <c r="L160" i="31"/>
  <c r="L158" i="31"/>
  <c r="L157" i="31"/>
  <c r="L156" i="31"/>
  <c r="L155" i="31"/>
  <c r="L153" i="31"/>
  <c r="L152" i="31"/>
  <c r="L151" i="31"/>
  <c r="L150" i="31"/>
  <c r="L147" i="31"/>
  <c r="L146" i="31"/>
  <c r="L145" i="31"/>
  <c r="L142" i="31"/>
  <c r="L141" i="31"/>
  <c r="L140" i="31"/>
  <c r="L137" i="31"/>
  <c r="L136" i="31"/>
  <c r="L135" i="31"/>
  <c r="L134" i="31"/>
  <c r="L133" i="31"/>
  <c r="L132" i="31"/>
  <c r="L131" i="31"/>
  <c r="L130" i="31"/>
  <c r="L127" i="31"/>
  <c r="L126" i="31"/>
  <c r="L125" i="31"/>
  <c r="L122" i="31"/>
  <c r="L121" i="31"/>
  <c r="L120" i="31"/>
  <c r="L117" i="31"/>
  <c r="L116" i="31"/>
  <c r="L115" i="31"/>
  <c r="L112" i="31"/>
  <c r="L111" i="31"/>
  <c r="L110" i="31"/>
  <c r="L107" i="31"/>
  <c r="L106" i="31"/>
  <c r="L105" i="31"/>
  <c r="L104" i="31"/>
  <c r="L103" i="31"/>
  <c r="L102" i="31"/>
  <c r="L101" i="31"/>
  <c r="L100" i="31"/>
  <c r="L98" i="31"/>
  <c r="L97" i="31"/>
  <c r="L96" i="31"/>
  <c r="L95" i="31"/>
  <c r="L92" i="31"/>
  <c r="L91" i="31"/>
  <c r="L90" i="31"/>
  <c r="L87" i="31"/>
  <c r="L86" i="31"/>
  <c r="L85" i="31"/>
  <c r="L82" i="31"/>
  <c r="L81" i="31"/>
  <c r="L80" i="31"/>
  <c r="L77" i="31"/>
  <c r="L76" i="31"/>
  <c r="L75" i="31"/>
  <c r="L71" i="31"/>
  <c r="L70" i="31"/>
  <c r="L67" i="31"/>
  <c r="L66" i="31"/>
  <c r="L65" i="31"/>
  <c r="L62" i="31"/>
  <c r="L61" i="31"/>
  <c r="L60" i="31"/>
  <c r="L58" i="31"/>
  <c r="L57" i="31"/>
  <c r="L56" i="31"/>
  <c r="L55" i="31"/>
  <c r="L54" i="31"/>
  <c r="L52" i="31"/>
  <c r="L51" i="31"/>
  <c r="L50" i="31"/>
  <c r="L46" i="31"/>
  <c r="L45" i="31"/>
  <c r="L42" i="31"/>
  <c r="L41" i="31"/>
  <c r="L40" i="31"/>
  <c r="L37" i="31"/>
  <c r="L36" i="31"/>
  <c r="L35" i="31"/>
  <c r="L32" i="31"/>
  <c r="L31" i="31"/>
  <c r="L30" i="31"/>
  <c r="L27" i="31"/>
  <c r="L26" i="31"/>
  <c r="L25" i="31"/>
  <c r="L22" i="31"/>
  <c r="L21" i="31"/>
  <c r="L20" i="31"/>
  <c r="L17" i="31"/>
  <c r="L16" i="31"/>
  <c r="L15" i="31"/>
  <c r="L12" i="31"/>
  <c r="L11" i="31"/>
  <c r="L10" i="31"/>
  <c r="L9" i="31"/>
  <c r="L8" i="31"/>
  <c r="L7" i="31"/>
  <c r="L6" i="31"/>
  <c r="L5" i="31"/>
  <c r="L6" i="1"/>
  <c r="I79" i="1" l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6" i="1"/>
  <c r="AA6" i="1" l="1"/>
  <c r="AA7" i="1"/>
  <c r="AA66" i="1"/>
  <c r="AA62" i="1"/>
  <c r="AA58" i="1"/>
  <c r="AA54" i="1"/>
  <c r="AA50" i="1"/>
  <c r="AA46" i="1"/>
  <c r="AA42" i="1"/>
  <c r="AA38" i="1"/>
  <c r="AA34" i="1"/>
  <c r="AA30" i="1"/>
  <c r="AA26" i="1"/>
  <c r="AA22" i="1"/>
  <c r="AA18" i="1"/>
  <c r="AA14" i="1"/>
  <c r="AA10" i="1"/>
  <c r="AA72" i="1"/>
  <c r="AA64" i="1"/>
  <c r="AA56" i="1"/>
  <c r="AA48" i="1"/>
  <c r="AA40" i="1"/>
  <c r="AA28" i="1"/>
  <c r="AA20" i="1"/>
  <c r="AA8" i="1"/>
  <c r="AA76" i="1"/>
  <c r="AA68" i="1"/>
  <c r="AA60" i="1"/>
  <c r="AA52" i="1"/>
  <c r="AA44" i="1"/>
  <c r="AA36" i="1"/>
  <c r="AA32" i="1"/>
  <c r="AA24" i="1"/>
  <c r="AA16" i="1"/>
  <c r="AA12" i="1"/>
  <c r="AA77" i="1"/>
  <c r="AA73" i="1"/>
  <c r="AA69" i="1"/>
  <c r="AA65" i="1"/>
  <c r="AA61" i="1"/>
  <c r="AA57" i="1"/>
  <c r="AA53" i="1"/>
  <c r="AA49" i="1"/>
  <c r="AA45" i="1"/>
  <c r="AA41" i="1"/>
  <c r="AA37" i="1"/>
  <c r="AA33" i="1"/>
  <c r="AA29" i="1"/>
  <c r="AA25" i="1"/>
  <c r="AA21" i="1"/>
  <c r="AA17" i="1"/>
  <c r="AA13" i="1"/>
  <c r="AA9" i="1"/>
  <c r="AA70" i="1"/>
  <c r="AA74" i="1"/>
  <c r="AA78" i="1"/>
  <c r="AA79" i="1"/>
  <c r="AA75" i="1"/>
  <c r="AA71" i="1"/>
  <c r="AA67" i="1"/>
  <c r="AA63" i="1"/>
  <c r="AA59" i="1"/>
  <c r="AA55" i="1"/>
  <c r="AA51" i="1"/>
  <c r="AA47" i="1"/>
  <c r="AA43" i="1"/>
  <c r="AA39" i="1"/>
  <c r="AA35" i="1"/>
  <c r="AA31" i="1"/>
  <c r="AA27" i="1"/>
  <c r="AA23" i="1"/>
  <c r="AA19" i="1"/>
  <c r="AA15" i="1"/>
  <c r="AA11" i="1"/>
  <c r="AB32" i="1" l="1"/>
  <c r="AD79" i="1"/>
  <c r="AC79" i="1"/>
  <c r="AH79" i="1"/>
  <c r="AE79" i="1"/>
  <c r="AG79" i="1"/>
  <c r="AF79" i="1"/>
  <c r="AB79" i="1"/>
  <c r="AE78" i="1"/>
  <c r="AD78" i="1"/>
  <c r="AC78" i="1"/>
  <c r="AH78" i="1"/>
  <c r="AG78" i="1"/>
  <c r="AF78" i="1"/>
  <c r="AB78" i="1"/>
  <c r="AF77" i="1"/>
  <c r="AH77" i="1"/>
  <c r="AE77" i="1"/>
  <c r="AG77" i="1"/>
  <c r="AD77" i="1"/>
  <c r="AC77" i="1"/>
  <c r="AB77" i="1"/>
  <c r="AG76" i="1"/>
  <c r="AH76" i="1"/>
  <c r="AF76" i="1"/>
  <c r="AD76" i="1"/>
  <c r="AE76" i="1"/>
  <c r="AC76" i="1"/>
  <c r="AB76" i="1"/>
  <c r="AH75" i="1"/>
  <c r="AD75" i="1"/>
  <c r="AG75" i="1"/>
  <c r="AF75" i="1"/>
  <c r="AC75" i="1"/>
  <c r="AE75" i="1"/>
  <c r="AB75" i="1"/>
  <c r="AC74" i="1"/>
  <c r="AH74" i="1"/>
  <c r="AE74" i="1"/>
  <c r="AD74" i="1"/>
  <c r="AG74" i="1"/>
  <c r="AF74" i="1"/>
  <c r="AB74" i="1"/>
  <c r="AD73" i="1"/>
  <c r="AC73" i="1"/>
  <c r="AG73" i="1"/>
  <c r="AE73" i="1"/>
  <c r="AH73" i="1"/>
  <c r="AF73" i="1"/>
  <c r="AB73" i="1"/>
  <c r="AE72" i="1"/>
  <c r="AC72" i="1"/>
  <c r="AD72" i="1"/>
  <c r="AH72" i="1"/>
  <c r="AF72" i="1"/>
  <c r="AG72" i="1"/>
  <c r="AB72" i="1"/>
  <c r="AF71" i="1"/>
  <c r="AE71" i="1"/>
  <c r="AG71" i="1"/>
  <c r="AD71" i="1"/>
  <c r="AC71" i="1"/>
  <c r="AH71" i="1"/>
  <c r="AB71" i="1"/>
  <c r="AG70" i="1"/>
  <c r="AD70" i="1"/>
  <c r="AH70" i="1"/>
  <c r="AF70" i="1"/>
  <c r="AE70" i="1"/>
  <c r="AC70" i="1"/>
  <c r="AB70" i="1"/>
  <c r="AH69" i="1"/>
  <c r="AF69" i="1"/>
  <c r="AG69" i="1"/>
  <c r="AE69" i="1"/>
  <c r="AC69" i="1"/>
  <c r="AD69" i="1"/>
  <c r="AB69" i="1"/>
  <c r="AC68" i="1"/>
  <c r="AE68" i="1"/>
  <c r="AH68" i="1"/>
  <c r="AF68" i="1"/>
  <c r="AG68" i="1"/>
  <c r="AD68" i="1"/>
  <c r="AB68" i="1"/>
  <c r="AD67" i="1"/>
  <c r="AH67" i="1"/>
  <c r="AG67" i="1"/>
  <c r="AC67" i="1"/>
  <c r="AF67" i="1"/>
  <c r="AE67" i="1"/>
  <c r="AB67" i="1"/>
  <c r="AE66" i="1"/>
  <c r="AD66" i="1"/>
  <c r="AH66" i="1"/>
  <c r="AC66" i="1"/>
  <c r="AG66" i="1"/>
  <c r="AF66" i="1"/>
  <c r="AB66" i="1"/>
  <c r="AF65" i="1"/>
  <c r="AE65" i="1"/>
  <c r="AH65" i="1"/>
  <c r="AG65" i="1"/>
  <c r="AD65" i="1"/>
  <c r="AC65" i="1"/>
  <c r="AB65" i="1"/>
  <c r="AG64" i="1"/>
  <c r="AF64" i="1"/>
  <c r="AC64" i="1"/>
  <c r="AE64" i="1"/>
  <c r="AD64" i="1"/>
  <c r="AH64" i="1"/>
  <c r="AB64" i="1"/>
  <c r="AH63" i="1"/>
  <c r="AF63" i="1"/>
  <c r="AE63" i="1"/>
  <c r="AG63" i="1"/>
  <c r="AD63" i="1"/>
  <c r="AC63" i="1"/>
  <c r="AB63" i="1"/>
  <c r="AC62" i="1"/>
  <c r="AE62" i="1"/>
  <c r="AH62" i="1"/>
  <c r="AF62" i="1"/>
  <c r="AD62" i="1"/>
  <c r="AG62" i="1"/>
  <c r="AB62" i="1"/>
  <c r="AD61" i="1"/>
  <c r="AG61" i="1"/>
  <c r="AE61" i="1"/>
  <c r="AC61" i="1"/>
  <c r="AF61" i="1"/>
  <c r="AH61" i="1"/>
  <c r="AB61" i="1"/>
  <c r="AE60" i="1"/>
  <c r="AC60" i="1"/>
  <c r="AD60" i="1"/>
  <c r="AG60" i="1"/>
  <c r="AH60" i="1"/>
  <c r="AF60" i="1"/>
  <c r="AB60" i="1"/>
  <c r="AF59" i="1"/>
  <c r="AG59" i="1"/>
  <c r="AE59" i="1"/>
  <c r="AD59" i="1"/>
  <c r="AC59" i="1"/>
  <c r="AH59" i="1"/>
  <c r="AB59" i="1"/>
  <c r="AG58" i="1"/>
  <c r="AF58" i="1"/>
  <c r="AD58" i="1"/>
  <c r="AE58" i="1"/>
  <c r="AC58" i="1"/>
  <c r="AH58" i="1"/>
  <c r="AB58" i="1"/>
  <c r="AH57" i="1"/>
  <c r="AE57" i="1"/>
  <c r="AD57" i="1"/>
  <c r="AG57" i="1"/>
  <c r="AF57" i="1"/>
  <c r="AC57" i="1"/>
  <c r="AB57" i="1"/>
  <c r="AC56" i="1"/>
  <c r="AD56" i="1"/>
  <c r="AH56" i="1"/>
  <c r="AG56" i="1"/>
  <c r="AF56" i="1"/>
  <c r="AE56" i="1"/>
  <c r="AB56" i="1"/>
  <c r="AD55" i="1"/>
  <c r="AH55" i="1"/>
  <c r="AE55" i="1"/>
  <c r="AC55" i="1"/>
  <c r="AF55" i="1"/>
  <c r="AG55" i="1"/>
  <c r="AB55" i="1"/>
  <c r="AE54" i="1"/>
  <c r="AH54" i="1"/>
  <c r="AD54" i="1"/>
  <c r="AC54" i="1"/>
  <c r="AG54" i="1"/>
  <c r="AF54" i="1"/>
  <c r="AB54" i="1"/>
  <c r="AF53" i="1"/>
  <c r="AC53" i="1"/>
  <c r="AE53" i="1"/>
  <c r="AG53" i="1"/>
  <c r="AD53" i="1"/>
  <c r="AH53" i="1"/>
  <c r="AB53" i="1"/>
  <c r="AG52" i="1"/>
  <c r="AF52" i="1"/>
  <c r="AH52" i="1"/>
  <c r="AE52" i="1"/>
  <c r="AD52" i="1"/>
  <c r="AC52" i="1"/>
  <c r="AB52" i="1"/>
  <c r="AH51" i="1"/>
  <c r="AG51" i="1"/>
  <c r="AD51" i="1"/>
  <c r="AF51" i="1"/>
  <c r="AC51" i="1"/>
  <c r="AE51" i="1"/>
  <c r="AB51" i="1"/>
  <c r="AC50" i="1"/>
  <c r="AG50" i="1"/>
  <c r="AH50" i="1"/>
  <c r="AF50" i="1"/>
  <c r="AD50" i="1"/>
  <c r="AE50" i="1"/>
  <c r="AB50" i="1"/>
  <c r="AD49" i="1"/>
  <c r="AE49" i="1"/>
  <c r="AC49" i="1"/>
  <c r="AH49" i="1"/>
  <c r="AF49" i="1"/>
  <c r="AG49" i="1"/>
  <c r="AB49" i="1"/>
  <c r="AE48" i="1"/>
  <c r="AC48" i="1"/>
  <c r="AF48" i="1"/>
  <c r="AD48" i="1"/>
  <c r="AH48" i="1"/>
  <c r="AG48" i="1"/>
  <c r="AB48" i="1"/>
  <c r="AF47" i="1"/>
  <c r="AH47" i="1"/>
  <c r="AG47" i="1"/>
  <c r="AE47" i="1"/>
  <c r="AC47" i="1"/>
  <c r="AD47" i="1"/>
  <c r="AB47" i="1"/>
  <c r="AG46" i="1"/>
  <c r="AH46" i="1"/>
  <c r="AF46" i="1"/>
  <c r="AE46" i="1"/>
  <c r="AD46" i="1"/>
  <c r="AC46" i="1"/>
  <c r="AB46" i="1"/>
  <c r="AH45" i="1"/>
  <c r="AG45" i="1"/>
  <c r="AF45" i="1"/>
  <c r="AC45" i="1"/>
  <c r="AE45" i="1"/>
  <c r="AD45" i="1"/>
  <c r="AB45" i="1"/>
  <c r="AC44" i="1"/>
  <c r="AH44" i="1"/>
  <c r="AG44" i="1"/>
  <c r="AF44" i="1"/>
  <c r="AE44" i="1"/>
  <c r="AD44" i="1"/>
  <c r="AB44" i="1"/>
  <c r="AD43" i="1"/>
  <c r="AF43" i="1"/>
  <c r="AC43" i="1"/>
  <c r="AH43" i="1"/>
  <c r="AG43" i="1"/>
  <c r="AE43" i="1"/>
  <c r="AB43" i="1"/>
  <c r="AE42" i="1"/>
  <c r="AC42" i="1"/>
  <c r="AD42" i="1"/>
  <c r="AG42" i="1"/>
  <c r="AH42" i="1"/>
  <c r="AF42" i="1"/>
  <c r="AB42" i="1"/>
  <c r="AF41" i="1"/>
  <c r="AG41" i="1"/>
  <c r="AE41" i="1"/>
  <c r="AH41" i="1"/>
  <c r="AD41" i="1"/>
  <c r="AC41" i="1"/>
  <c r="AB41" i="1"/>
  <c r="AG40" i="1"/>
  <c r="AE40" i="1"/>
  <c r="AD40" i="1"/>
  <c r="AF40" i="1"/>
  <c r="AC40" i="1"/>
  <c r="AH40" i="1"/>
  <c r="AB40" i="1"/>
  <c r="AH39" i="1"/>
  <c r="AE39" i="1"/>
  <c r="AG39" i="1"/>
  <c r="AF39" i="1"/>
  <c r="AD39" i="1"/>
  <c r="AC39" i="1"/>
  <c r="AB39" i="1"/>
  <c r="AC38" i="1"/>
  <c r="AG38" i="1"/>
  <c r="AD38" i="1"/>
  <c r="AH38" i="1"/>
  <c r="AE38" i="1"/>
  <c r="AF38" i="1"/>
  <c r="AB38" i="1"/>
  <c r="AD37" i="1"/>
  <c r="AC37" i="1"/>
  <c r="AG37" i="1"/>
  <c r="AH37" i="1"/>
  <c r="AF37" i="1"/>
  <c r="AE37" i="1"/>
  <c r="AB37" i="1"/>
  <c r="AE36" i="1"/>
  <c r="AD36" i="1"/>
  <c r="AC36" i="1"/>
  <c r="AH36" i="1"/>
  <c r="AG36" i="1"/>
  <c r="AF36" i="1"/>
  <c r="AB36" i="1"/>
  <c r="AF35" i="1"/>
  <c r="AC35" i="1"/>
  <c r="AG35" i="1"/>
  <c r="AE35" i="1"/>
  <c r="AD35" i="1"/>
  <c r="AH35" i="1"/>
  <c r="AB35" i="1"/>
  <c r="AG34" i="1"/>
  <c r="AE34" i="1"/>
  <c r="AF34" i="1"/>
  <c r="AD34" i="1"/>
  <c r="AC34" i="1"/>
  <c r="AH34" i="1"/>
  <c r="AB34" i="1"/>
  <c r="AH33" i="1"/>
  <c r="AE33" i="1"/>
  <c r="AG33" i="1"/>
  <c r="AF33" i="1"/>
  <c r="AD33" i="1"/>
  <c r="AC33" i="1"/>
  <c r="AB33" i="1"/>
  <c r="AC32" i="1"/>
  <c r="AF32" i="1"/>
  <c r="AH32" i="1"/>
  <c r="AG32" i="1"/>
  <c r="AE32" i="1"/>
  <c r="AD32" i="1"/>
  <c r="AD31" i="1"/>
  <c r="AC31" i="1"/>
  <c r="AF31" i="1"/>
  <c r="AH31" i="1"/>
  <c r="AG31" i="1"/>
  <c r="AE31" i="1"/>
  <c r="AB31" i="1"/>
  <c r="AE30" i="1"/>
  <c r="AD30" i="1"/>
  <c r="AF30" i="1"/>
  <c r="AC30" i="1"/>
  <c r="AH30" i="1"/>
  <c r="AG30" i="1"/>
  <c r="AB30" i="1"/>
  <c r="AF29" i="1"/>
  <c r="AC29" i="1"/>
  <c r="AG29" i="1"/>
  <c r="AE29" i="1"/>
  <c r="AD29" i="1"/>
  <c r="AH29" i="1"/>
  <c r="AB29" i="1"/>
  <c r="AG28" i="1"/>
  <c r="AE28" i="1"/>
  <c r="AF28" i="1"/>
  <c r="AD28" i="1"/>
  <c r="AC28" i="1"/>
  <c r="AH28" i="1"/>
  <c r="AB28" i="1"/>
  <c r="AH27" i="1"/>
  <c r="AE27" i="1"/>
  <c r="AD27" i="1"/>
  <c r="AG27" i="1"/>
  <c r="AF27" i="1"/>
  <c r="AC27" i="1"/>
  <c r="AB27" i="1"/>
  <c r="AC26" i="1"/>
  <c r="AH26" i="1"/>
  <c r="AF26" i="1"/>
  <c r="AE26" i="1"/>
  <c r="AG26" i="1"/>
  <c r="AD26" i="1"/>
  <c r="AB26" i="1"/>
  <c r="AD25" i="1"/>
  <c r="AF25" i="1"/>
  <c r="AE25" i="1"/>
  <c r="AC25" i="1"/>
  <c r="AH25" i="1"/>
  <c r="AG25" i="1"/>
  <c r="AB25" i="1"/>
  <c r="AE24" i="1"/>
  <c r="AC24" i="1"/>
  <c r="AF24" i="1"/>
  <c r="AD24" i="1"/>
  <c r="AH24" i="1"/>
  <c r="AG24" i="1"/>
  <c r="AB24" i="1"/>
  <c r="AF23" i="1"/>
  <c r="AE23" i="1"/>
  <c r="AC23" i="1"/>
  <c r="AD23" i="1"/>
  <c r="AH23" i="1"/>
  <c r="AG23" i="1"/>
  <c r="AB23" i="1"/>
  <c r="AG22" i="1"/>
  <c r="AD22" i="1"/>
  <c r="AF22" i="1"/>
  <c r="AE22" i="1"/>
  <c r="AH22" i="1"/>
  <c r="AC22" i="1"/>
  <c r="AB22" i="1"/>
  <c r="AH21" i="1"/>
  <c r="AG21" i="1"/>
  <c r="AD21" i="1"/>
  <c r="AF21" i="1"/>
  <c r="AE21" i="1"/>
  <c r="AC21" i="1"/>
  <c r="AB21" i="1"/>
  <c r="AC20" i="1"/>
  <c r="AF20" i="1"/>
  <c r="AH20" i="1"/>
  <c r="AG20" i="1"/>
  <c r="AE20" i="1"/>
  <c r="AD20" i="1"/>
  <c r="AB20" i="1"/>
  <c r="AD19" i="1"/>
  <c r="AH19" i="1"/>
  <c r="AC19" i="1"/>
  <c r="AG19" i="1"/>
  <c r="AE19" i="1"/>
  <c r="AF19" i="1"/>
  <c r="AB19" i="1"/>
  <c r="AE18" i="1"/>
  <c r="AD18" i="1"/>
  <c r="AC18" i="1"/>
  <c r="AH18" i="1"/>
  <c r="AG18" i="1"/>
  <c r="AF18" i="1"/>
  <c r="AB18" i="1"/>
  <c r="AF17" i="1"/>
  <c r="AH17" i="1"/>
  <c r="AE17" i="1"/>
  <c r="AD17" i="1"/>
  <c r="AC17" i="1"/>
  <c r="AG17" i="1"/>
  <c r="AB17" i="1"/>
  <c r="AG16" i="1"/>
  <c r="AE16" i="1"/>
  <c r="AD16" i="1"/>
  <c r="AH16" i="1"/>
  <c r="AF16" i="1"/>
  <c r="AC16" i="1"/>
  <c r="AB16" i="1"/>
  <c r="AH15" i="1"/>
  <c r="AD15" i="1"/>
  <c r="AG15" i="1"/>
  <c r="AF15" i="1"/>
  <c r="AE15" i="1"/>
  <c r="AC15" i="1"/>
  <c r="AB15" i="1"/>
  <c r="AC14" i="1"/>
  <c r="AH14" i="1"/>
  <c r="AE14" i="1"/>
  <c r="AG14" i="1"/>
  <c r="AF14" i="1"/>
  <c r="AD14" i="1"/>
  <c r="AB14" i="1"/>
  <c r="AD13" i="1"/>
  <c r="AG13" i="1"/>
  <c r="AE13" i="1"/>
  <c r="AC13" i="1"/>
  <c r="AH13" i="1"/>
  <c r="AF13" i="1"/>
  <c r="AB13" i="1"/>
  <c r="AE12" i="1"/>
  <c r="AD12" i="1"/>
  <c r="AF12" i="1"/>
  <c r="AC12" i="1"/>
  <c r="AH12" i="1"/>
  <c r="AG12" i="1"/>
  <c r="AB12" i="1"/>
  <c r="AF11" i="1"/>
  <c r="AE11" i="1"/>
  <c r="AG11" i="1"/>
  <c r="AD11" i="1"/>
  <c r="AC11" i="1"/>
  <c r="AH11" i="1"/>
  <c r="AB11" i="1"/>
  <c r="AG10" i="1"/>
  <c r="AD10" i="1"/>
  <c r="AF10" i="1"/>
  <c r="AE10" i="1"/>
  <c r="AH10" i="1"/>
  <c r="AC10" i="1"/>
  <c r="AB10" i="1"/>
  <c r="AH9" i="1"/>
  <c r="AE9" i="1"/>
  <c r="AG9" i="1"/>
  <c r="AC9" i="1"/>
  <c r="AF9" i="1"/>
  <c r="AD9" i="1"/>
  <c r="AB9" i="1"/>
  <c r="AC8" i="1"/>
  <c r="AH8" i="1"/>
  <c r="AG8" i="1"/>
  <c r="AF8" i="1"/>
  <c r="AE8" i="1"/>
  <c r="AD8" i="1"/>
  <c r="AB8" i="1"/>
  <c r="AD7" i="1"/>
  <c r="AH7" i="1"/>
  <c r="AG7" i="1"/>
  <c r="AC7" i="1"/>
  <c r="AF7" i="1"/>
  <c r="AE7" i="1"/>
  <c r="AB7" i="1"/>
  <c r="AE6" i="1"/>
  <c r="AD6" i="1"/>
  <c r="AC6" i="1"/>
  <c r="AH6" i="1"/>
  <c r="AG6" i="1"/>
  <c r="AF6" i="1"/>
  <c r="AB6" i="1"/>
  <c r="F5" i="55"/>
  <c r="F4" i="55"/>
</calcChain>
</file>

<file path=xl/sharedStrings.xml><?xml version="1.0" encoding="utf-8"?>
<sst xmlns="http://schemas.openxmlformats.org/spreadsheetml/2006/main" count="4996" uniqueCount="1262">
  <si>
    <t>広域連合全体</t>
  </si>
  <si>
    <t>豊中市</t>
  </si>
  <si>
    <t>池田市</t>
  </si>
  <si>
    <t>吹田市</t>
  </si>
  <si>
    <t>箕面市</t>
  </si>
  <si>
    <t>豊能町</t>
  </si>
  <si>
    <t>能勢町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</si>
  <si>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</si>
  <si>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</si>
  <si>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</si>
  <si>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</si>
  <si>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</si>
  <si>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</si>
  <si>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</si>
  <si>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</si>
  <si>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</si>
  <si>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</si>
  <si>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</si>
  <si>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八尾市</t>
  </si>
  <si>
    <t>柏原市</t>
  </si>
  <si>
    <t>東大阪市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</si>
  <si>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</si>
  <si>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</si>
  <si>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</si>
  <si>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</si>
  <si>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</si>
  <si>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</si>
  <si>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</si>
  <si>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</si>
  <si>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</si>
  <si>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</si>
  <si>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</si>
  <si>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</si>
  <si>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</si>
  <si>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</si>
  <si>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</si>
  <si>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</si>
  <si>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</si>
  <si>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</si>
  <si>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泉大津市</t>
  </si>
  <si>
    <t>貝塚市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</si>
  <si>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</si>
  <si>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</si>
  <si>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</si>
  <si>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</si>
  <si>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</si>
  <si>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</si>
  <si>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</si>
  <si>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</si>
  <si>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</si>
  <si>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大阪市</t>
  </si>
  <si>
    <t>天王寺区</t>
  </si>
  <si>
    <t>西淀川区</t>
  </si>
  <si>
    <t>東淀川区</t>
  </si>
  <si>
    <t>阿倍野区</t>
  </si>
  <si>
    <t>東住吉区</t>
  </si>
  <si>
    <t>住之江区</t>
  </si>
  <si>
    <t>65歳～69歳</t>
    <rPh sb="2" eb="3">
      <t>サイ</t>
    </rPh>
    <rPh sb="6" eb="7">
      <t>サイ</t>
    </rPh>
    <phoneticPr fontId="4"/>
  </si>
  <si>
    <t>70歳～74歳</t>
    <rPh sb="2" eb="3">
      <t>サイ</t>
    </rPh>
    <rPh sb="6" eb="7">
      <t>サイ</t>
    </rPh>
    <phoneticPr fontId="4"/>
  </si>
  <si>
    <t>75歳～79歳</t>
    <rPh sb="2" eb="3">
      <t>サイ</t>
    </rPh>
    <rPh sb="6" eb="7">
      <t>サイ</t>
    </rPh>
    <phoneticPr fontId="4"/>
  </si>
  <si>
    <t>80歳～84歳</t>
    <rPh sb="2" eb="3">
      <t>サイ</t>
    </rPh>
    <rPh sb="6" eb="7">
      <t>サイ</t>
    </rPh>
    <phoneticPr fontId="4"/>
  </si>
  <si>
    <t>85歳～89歳</t>
    <rPh sb="2" eb="3">
      <t>サイ</t>
    </rPh>
    <rPh sb="6" eb="7">
      <t>サイ</t>
    </rPh>
    <phoneticPr fontId="4"/>
  </si>
  <si>
    <t>90歳～94歳</t>
    <rPh sb="2" eb="3">
      <t>サイ</t>
    </rPh>
    <rPh sb="6" eb="7">
      <t>サイ</t>
    </rPh>
    <phoneticPr fontId="4"/>
  </si>
  <si>
    <t>95歳～</t>
    <rPh sb="2" eb="3">
      <t>サイ</t>
    </rPh>
    <phoneticPr fontId="4"/>
  </si>
  <si>
    <t>D/C</t>
    <phoneticPr fontId="4"/>
  </si>
  <si>
    <t>E</t>
    <phoneticPr fontId="4"/>
  </si>
  <si>
    <t>D</t>
    <phoneticPr fontId="4"/>
  </si>
  <si>
    <t>C</t>
    <phoneticPr fontId="4"/>
  </si>
  <si>
    <t>B/A</t>
    <phoneticPr fontId="4"/>
  </si>
  <si>
    <t>高額レセプト件数(件)</t>
    <phoneticPr fontId="4"/>
  </si>
  <si>
    <t>B</t>
    <phoneticPr fontId="4"/>
  </si>
  <si>
    <t>レセプト件数(件)</t>
    <phoneticPr fontId="4"/>
  </si>
  <si>
    <t>A</t>
    <phoneticPr fontId="4"/>
  </si>
  <si>
    <t>年齢階層</t>
    <phoneticPr fontId="4"/>
  </si>
  <si>
    <t>入院外(円)</t>
    <phoneticPr fontId="4"/>
  </si>
  <si>
    <t>入院(円)</t>
    <phoneticPr fontId="4"/>
  </si>
  <si>
    <t>合計</t>
    <phoneticPr fontId="4"/>
  </si>
  <si>
    <t>入院外(人)</t>
    <phoneticPr fontId="4"/>
  </si>
  <si>
    <t>入院(人)</t>
    <phoneticPr fontId="4"/>
  </si>
  <si>
    <t>入院外(件)</t>
    <phoneticPr fontId="4"/>
  </si>
  <si>
    <t>入院(件)</t>
    <phoneticPr fontId="4"/>
  </si>
  <si>
    <t>B</t>
    <phoneticPr fontId="4"/>
  </si>
  <si>
    <t>レセプト件数
(件)</t>
    <phoneticPr fontId="4"/>
  </si>
  <si>
    <t>高額レセプト
件数(件)</t>
    <phoneticPr fontId="4"/>
  </si>
  <si>
    <t>入院</t>
    <rPh sb="0" eb="2">
      <t>ニュウイン</t>
    </rPh>
    <phoneticPr fontId="4"/>
  </si>
  <si>
    <t>医療費(円)</t>
    <rPh sb="0" eb="2">
      <t>イリョウ</t>
    </rPh>
    <rPh sb="2" eb="3">
      <t>ヒ</t>
    </rPh>
    <phoneticPr fontId="4"/>
  </si>
  <si>
    <t>入院外</t>
    <rPh sb="0" eb="2">
      <t>ニュウイン</t>
    </rPh>
    <rPh sb="2" eb="3">
      <t>ガイ</t>
    </rPh>
    <phoneticPr fontId="4"/>
  </si>
  <si>
    <t>合計</t>
    <rPh sb="0" eb="2">
      <t>ゴウケイ</t>
    </rPh>
    <phoneticPr fontId="4"/>
  </si>
  <si>
    <t>患者数(人)</t>
    <rPh sb="0" eb="3">
      <t>カンジャスウ</t>
    </rPh>
    <rPh sb="4" eb="5">
      <t>ニン</t>
    </rPh>
    <phoneticPr fontId="4"/>
  </si>
  <si>
    <t>レセプト件数(件)</t>
    <rPh sb="4" eb="6">
      <t>ケンスウ</t>
    </rPh>
    <rPh sb="7" eb="8">
      <t>ケン</t>
    </rPh>
    <phoneticPr fontId="4"/>
  </si>
  <si>
    <t>順位</t>
    <phoneticPr fontId="4"/>
  </si>
  <si>
    <t>入院</t>
    <phoneticPr fontId="4"/>
  </si>
  <si>
    <t>入院外</t>
    <phoneticPr fontId="4"/>
  </si>
  <si>
    <t>合計</t>
    <phoneticPr fontId="4"/>
  </si>
  <si>
    <t>中分類</t>
    <rPh sb="0" eb="3">
      <t>チュウブンルイ</t>
    </rPh>
    <phoneticPr fontId="4"/>
  </si>
  <si>
    <t>都島区</t>
  </si>
  <si>
    <t>福島区</t>
  </si>
  <si>
    <t>此花区</t>
  </si>
  <si>
    <t>西区</t>
  </si>
  <si>
    <t>港区</t>
  </si>
  <si>
    <t>大正区</t>
  </si>
  <si>
    <t>浪速区</t>
  </si>
  <si>
    <t>東成区</t>
  </si>
  <si>
    <t>生野区</t>
  </si>
  <si>
    <t>旭区</t>
  </si>
  <si>
    <t>城東区</t>
  </si>
  <si>
    <t>住吉区</t>
  </si>
  <si>
    <t>西成区</t>
  </si>
  <si>
    <t>淀川区</t>
  </si>
  <si>
    <t>鶴見区</t>
  </si>
  <si>
    <t>平野区</t>
  </si>
  <si>
    <t>北区</t>
  </si>
  <si>
    <t>中央区</t>
  </si>
  <si>
    <t>合計(円)</t>
    <phoneticPr fontId="4"/>
  </si>
  <si>
    <t>合計(円)</t>
    <phoneticPr fontId="4"/>
  </si>
  <si>
    <t>合計(件)</t>
    <phoneticPr fontId="4"/>
  </si>
  <si>
    <t>合計(件)</t>
    <phoneticPr fontId="4"/>
  </si>
  <si>
    <t>市区町村</t>
    <rPh sb="0" eb="2">
      <t>シク</t>
    </rPh>
    <rPh sb="2" eb="4">
      <t>チョウソン</t>
    </rPh>
    <phoneticPr fontId="4"/>
  </si>
  <si>
    <t>合計に対する構成比(%)</t>
    <rPh sb="0" eb="2">
      <t>ゴウケイ</t>
    </rPh>
    <rPh sb="3" eb="4">
      <t>タイ</t>
    </rPh>
    <rPh sb="6" eb="8">
      <t>コウセイ</t>
    </rPh>
    <rPh sb="8" eb="9">
      <t>ヒ</t>
    </rPh>
    <phoneticPr fontId="4"/>
  </si>
  <si>
    <t>※主要傷病名…高額レセプト発生患者の分析期間の全レセプトを医療費分解後、患者毎に最も医療費が高額となった疾病。</t>
    <phoneticPr fontId="4"/>
  </si>
  <si>
    <t>※患者一人当たりの医療費…高額レセプト発生患者の分析期間中の患者一人当たり医療費。</t>
    <phoneticPr fontId="4"/>
  </si>
  <si>
    <t>市区町村</t>
    <rPh sb="0" eb="1">
      <t>シ</t>
    </rPh>
    <rPh sb="1" eb="2">
      <t>ク</t>
    </rPh>
    <rPh sb="2" eb="4">
      <t>マチムラ</t>
    </rPh>
    <phoneticPr fontId="4"/>
  </si>
  <si>
    <t>1402</t>
  </si>
  <si>
    <t>0904</t>
  </si>
  <si>
    <t>0604</t>
  </si>
  <si>
    <t>1901</t>
  </si>
  <si>
    <t>0903</t>
  </si>
  <si>
    <t>0210</t>
  </si>
  <si>
    <t>1011</t>
  </si>
  <si>
    <t>0906</t>
  </si>
  <si>
    <t>0506</t>
  </si>
  <si>
    <t>くも膜下出血</t>
  </si>
  <si>
    <t>0209</t>
  </si>
  <si>
    <t>0208</t>
  </si>
  <si>
    <t>腎不全</t>
  </si>
  <si>
    <t>脳性麻痺及びその他の麻痺性症候群</t>
  </si>
  <si>
    <t>白血病</t>
  </si>
  <si>
    <t>悪性リンパ腫</t>
  </si>
  <si>
    <t>骨折</t>
  </si>
  <si>
    <t>その他の心疾患</t>
  </si>
  <si>
    <t>その他の呼吸器系の疾患</t>
  </si>
  <si>
    <t>脳梗塞</t>
  </si>
  <si>
    <t>1310</t>
  </si>
  <si>
    <t>その他の筋骨格系及び結合組織の疾患</t>
  </si>
  <si>
    <t>資格確認日…1日でも資格があれば分析対象としている。</t>
    <rPh sb="0" eb="2">
      <t>シカク</t>
    </rPh>
    <rPh sb="2" eb="4">
      <t>カクニン</t>
    </rPh>
    <rPh sb="4" eb="5">
      <t>ビ</t>
    </rPh>
    <phoneticPr fontId="4"/>
  </si>
  <si>
    <t>【グラフ用】</t>
    <rPh sb="4" eb="5">
      <t>ヨウ</t>
    </rPh>
    <phoneticPr fontId="4"/>
  </si>
  <si>
    <t>医療費全体
(円)</t>
    <phoneticPr fontId="4"/>
  </si>
  <si>
    <t>高額レセプトの
医療費(円)</t>
    <phoneticPr fontId="4"/>
  </si>
  <si>
    <t>その他レセプトの
医療費(円)</t>
    <phoneticPr fontId="4"/>
  </si>
  <si>
    <t>高額レセプト件数割合</t>
    <rPh sb="0" eb="2">
      <t>コウガク</t>
    </rPh>
    <rPh sb="6" eb="8">
      <t>ケンスウ</t>
    </rPh>
    <rPh sb="8" eb="10">
      <t>ワリアイ</t>
    </rPh>
    <phoneticPr fontId="4"/>
  </si>
  <si>
    <t>高額レセプト医療費割合</t>
    <rPh sb="0" eb="2">
      <t>コウガク</t>
    </rPh>
    <rPh sb="6" eb="9">
      <t>イリョウヒ</t>
    </rPh>
    <rPh sb="9" eb="11">
      <t>ワリアイ</t>
    </rPh>
    <phoneticPr fontId="4"/>
  </si>
  <si>
    <t>高額レセプト件数割合</t>
    <phoneticPr fontId="4"/>
  </si>
  <si>
    <t>高額レセプト医療費割合</t>
    <phoneticPr fontId="4"/>
  </si>
  <si>
    <t>千早赤阪村</t>
    <phoneticPr fontId="4"/>
  </si>
  <si>
    <t>65歳～69歳</t>
  </si>
  <si>
    <t>70歳～74歳</t>
  </si>
  <si>
    <t>75歳～79歳</t>
  </si>
  <si>
    <t>80歳～84歳</t>
  </si>
  <si>
    <t>85歳～89歳</t>
  </si>
  <si>
    <t>90歳～94歳</t>
  </si>
  <si>
    <t>95歳～</t>
  </si>
  <si>
    <t>※患者数…高額レセプト発生患者を主要傷病名で中分類ごとに集計。</t>
    <phoneticPr fontId="4"/>
  </si>
  <si>
    <t>※医療費全体…データ化範囲(分析対象)全体での医療費。</t>
  </si>
  <si>
    <t>データ化範囲(分析対象)…入院(DPCを含む)、入院外、調剤の電子レセプト。</t>
  </si>
  <si>
    <t>総レセプト件数に占める高額レセプトの割合(%)</t>
  </si>
  <si>
    <t>総医療費に占める高額レセプトの割合(%)</t>
  </si>
  <si>
    <t>割合(%)
(総レセプト件数に占める高額レセプトの割合)</t>
    <rPh sb="25" eb="27">
      <t>ワリアイ</t>
    </rPh>
    <phoneticPr fontId="4"/>
  </si>
  <si>
    <t>構成比(%)</t>
  </si>
  <si>
    <t>合計
(実人数)</t>
    <rPh sb="0" eb="2">
      <t>ゴウケイ</t>
    </rPh>
    <rPh sb="4" eb="5">
      <t>ジツ</t>
    </rPh>
    <rPh sb="5" eb="7">
      <t>ニンズウ</t>
    </rPh>
    <phoneticPr fontId="4"/>
  </si>
  <si>
    <t>被保険者数
(人)</t>
    <rPh sb="0" eb="4">
      <t>ヒホケンシャ</t>
    </rPh>
    <rPh sb="4" eb="5">
      <t>スウ</t>
    </rPh>
    <rPh sb="7" eb="8">
      <t>ニン</t>
    </rPh>
    <phoneticPr fontId="4"/>
  </si>
  <si>
    <t>割合(%)
(総医療費に
占める高額
レセプトの
割合)</t>
    <rPh sb="25" eb="27">
      <t>ワリアイ</t>
    </rPh>
    <phoneticPr fontId="4"/>
  </si>
  <si>
    <t>【表作成用】</t>
    <rPh sb="1" eb="2">
      <t>ヒョウ</t>
    </rPh>
    <rPh sb="2" eb="5">
      <t>サクセイヨウ</t>
    </rPh>
    <phoneticPr fontId="4"/>
  </si>
  <si>
    <t>広域連合全体</t>
    <phoneticPr fontId="4"/>
  </si>
  <si>
    <t>被保険者数(人)</t>
    <rPh sb="0" eb="4">
      <t>ヒホケンシャ</t>
    </rPh>
    <rPh sb="4" eb="5">
      <t>スウ</t>
    </rPh>
    <rPh sb="6" eb="7">
      <t>ニン</t>
    </rPh>
    <phoneticPr fontId="4"/>
  </si>
  <si>
    <t>被保険者数
(人)</t>
    <rPh sb="0" eb="4">
      <t>ヒホケンシャ</t>
    </rPh>
    <rPh sb="4" eb="5">
      <t>スウ</t>
    </rPh>
    <rPh sb="7" eb="8">
      <t>ニン</t>
    </rPh>
    <phoneticPr fontId="4"/>
  </si>
  <si>
    <t>患者割合(%)
(被保険者数に占める割合)</t>
    <rPh sb="2" eb="4">
      <t>ワリアイ</t>
    </rPh>
    <rPh sb="9" eb="13">
      <t>ヒホケンシャ</t>
    </rPh>
    <rPh sb="13" eb="14">
      <t>スウ</t>
    </rPh>
    <rPh sb="15" eb="16">
      <t>シ</t>
    </rPh>
    <rPh sb="18" eb="20">
      <t>ワリアイ</t>
    </rPh>
    <phoneticPr fontId="4"/>
  </si>
  <si>
    <t>被保険者数(人)</t>
    <rPh sb="0" eb="4">
      <t>ヒホケンシャ</t>
    </rPh>
    <rPh sb="4" eb="5">
      <t>スウ</t>
    </rPh>
    <rPh sb="6" eb="7">
      <t>ニン</t>
    </rPh>
    <phoneticPr fontId="4"/>
  </si>
  <si>
    <t>大阪市</t>
    <phoneticPr fontId="4"/>
  </si>
  <si>
    <t>※高額レセプトの医療費…高額(５万点以上)レセプトの医療費。</t>
  </si>
  <si>
    <t>疾病分類(中分類)</t>
  </si>
  <si>
    <t>医療費(円)※</t>
  </si>
  <si>
    <t>主要傷病名※
(上位3疾病まで記載)</t>
  </si>
  <si>
    <t>患者数
(人)※</t>
  </si>
  <si>
    <t>患者一人
当たりの
医療費(円)※</t>
  </si>
  <si>
    <t>※医療費…高額レセプト発生患者の分析期間の全レセプトの医療費(高額レセプトに限らない)。</t>
    <rPh sb="1" eb="3">
      <t>イリョウ</t>
    </rPh>
    <rPh sb="3" eb="4">
      <t>ヒ</t>
    </rPh>
    <phoneticPr fontId="4"/>
  </si>
  <si>
    <t>患者数
(人)※</t>
    <phoneticPr fontId="4"/>
  </si>
  <si>
    <t>主要傷病名※
(上位3疾病まで記載)</t>
    <phoneticPr fontId="4"/>
  </si>
  <si>
    <t>広域連合全体</t>
    <phoneticPr fontId="4"/>
  </si>
  <si>
    <t>※その他レセプトの医療費…高額(５万点以上)レセプト以外の医療費。</t>
    <phoneticPr fontId="4"/>
  </si>
  <si>
    <t>患者一人
当たりの
医療費(円)
※</t>
    <phoneticPr fontId="4"/>
  </si>
  <si>
    <t>【グラフラベル用】</t>
    <rPh sb="7" eb="8">
      <t>ヨウ</t>
    </rPh>
    <phoneticPr fontId="4"/>
  </si>
  <si>
    <t>総レセプト件数に占める高額レセプトの割合</t>
    <rPh sb="18" eb="20">
      <t>ワリアイ</t>
    </rPh>
    <phoneticPr fontId="4"/>
  </si>
  <si>
    <t>2220</t>
  </si>
  <si>
    <t>その他の特殊目的用コード</t>
  </si>
  <si>
    <t>知的障害＜精神遅滞＞</t>
  </si>
  <si>
    <t>その他の悪性新生物＜腫瘍＞</t>
  </si>
  <si>
    <t>慢性腎不全，末期腎不全，腎性貧血</t>
  </si>
  <si>
    <t>急性骨髄性白血病，慢性骨髄性白血病，慢性リンパ性白血病</t>
  </si>
  <si>
    <t>片麻痺，脳性麻痺，四肢麻痺</t>
  </si>
  <si>
    <t>心原性脳塞栓症，脳梗塞，アテローム血栓性脳梗塞</t>
  </si>
  <si>
    <t>大腿骨頚部骨折，大腿骨転子部骨折，腰椎圧迫骨折</t>
  </si>
  <si>
    <t>うっ血性心不全，慢性心不全，慢性うっ血性心不全</t>
  </si>
  <si>
    <t>前立腺癌，膵頭部癌，多発性骨髄腫</t>
  </si>
  <si>
    <t>誤嚥性肺炎，間質性肺炎，特発性間質性肺炎</t>
  </si>
  <si>
    <t>心原性脳塞栓症，アテローム血栓性脳梗塞，脳梗塞</t>
  </si>
  <si>
    <t>誤嚥性肺炎，間質性肺炎，胸水貯留</t>
  </si>
  <si>
    <t>くも膜下出血，くも膜下出血後遺症，中大脳動脈瘤破裂によるくも膜下出血</t>
  </si>
  <si>
    <t>疾病分類(中分類)</t>
    <phoneticPr fontId="4"/>
  </si>
  <si>
    <t>前年度との差分(高額レセプト件数割合)</t>
    <rPh sb="0" eb="3">
      <t>ゼンネンド</t>
    </rPh>
    <rPh sb="5" eb="7">
      <t>サブン</t>
    </rPh>
    <phoneticPr fontId="4"/>
  </si>
  <si>
    <t>前年度との差分(高額レセプト医療費割合)</t>
    <rPh sb="0" eb="3">
      <t>ゼンネンド</t>
    </rPh>
    <rPh sb="5" eb="7">
      <t>サブン</t>
    </rPh>
    <phoneticPr fontId="4"/>
  </si>
  <si>
    <t>前年度との差分</t>
    <rPh sb="0" eb="3">
      <t>ゼンネンド</t>
    </rPh>
    <rPh sb="5" eb="7">
      <t>サブン</t>
    </rPh>
    <phoneticPr fontId="4"/>
  </si>
  <si>
    <t>年齢階層</t>
    <rPh sb="0" eb="4">
      <t>ネ</t>
    </rPh>
    <phoneticPr fontId="4"/>
  </si>
  <si>
    <t>全年齢</t>
    <rPh sb="0" eb="3">
      <t>ゼ</t>
    </rPh>
    <phoneticPr fontId="4"/>
  </si>
  <si>
    <t>資格確認日…1日でも資格があれば分析対象としている。</t>
    <phoneticPr fontId="4"/>
  </si>
  <si>
    <t>性別</t>
    <rPh sb="0" eb="2">
      <t>セ</t>
    </rPh>
    <phoneticPr fontId="4"/>
  </si>
  <si>
    <t>男性</t>
    <rPh sb="0" eb="2">
      <t>ダ</t>
    </rPh>
    <phoneticPr fontId="4"/>
  </si>
  <si>
    <t>女性</t>
    <rPh sb="0" eb="2">
      <t>ジ</t>
    </rPh>
    <phoneticPr fontId="4"/>
  </si>
  <si>
    <t>男女計</t>
    <rPh sb="0" eb="3">
      <t>ダ</t>
    </rPh>
    <phoneticPr fontId="4"/>
  </si>
  <si>
    <t>※医療費全体…データ化範囲(分析対象)全体での医療費。</t>
    <phoneticPr fontId="4"/>
  </si>
  <si>
    <t>※高額レセプトの医療費…高額(５万点以上)レセプトの医療費。</t>
    <phoneticPr fontId="4"/>
  </si>
  <si>
    <t>広域連合全体(男女別)</t>
    <rPh sb="0" eb="2">
      <t>コウイキ</t>
    </rPh>
    <rPh sb="2" eb="4">
      <t>レンゴウ</t>
    </rPh>
    <rPh sb="4" eb="6">
      <t>ゼンタイ</t>
    </rPh>
    <rPh sb="6" eb="11">
      <t>ダ</t>
    </rPh>
    <phoneticPr fontId="4"/>
  </si>
  <si>
    <t>市区町村別</t>
    <rPh sb="0" eb="1">
      <t>シ</t>
    </rPh>
    <rPh sb="1" eb="2">
      <t>ク</t>
    </rPh>
    <rPh sb="2" eb="4">
      <t>チョウソン</t>
    </rPh>
    <rPh sb="4" eb="5">
      <t>ベツ</t>
    </rPh>
    <phoneticPr fontId="4"/>
  </si>
  <si>
    <t>高額(５万点以上)レセプト発生患者の疾病傾向(患者一人当たりの医療費順)(広域連合全体基準)</t>
    <rPh sb="23" eb="25">
      <t>カンジャ</t>
    </rPh>
    <rPh sb="25" eb="27">
      <t>ヒトリ</t>
    </rPh>
    <rPh sb="27" eb="28">
      <t>ア</t>
    </rPh>
    <rPh sb="31" eb="33">
      <t>イリョウ</t>
    </rPh>
    <rPh sb="33" eb="34">
      <t>ヒ</t>
    </rPh>
    <rPh sb="34" eb="35">
      <t>ジュン</t>
    </rPh>
    <phoneticPr fontId="4"/>
  </si>
  <si>
    <t>市区町村別</t>
    <rPh sb="0" eb="2">
      <t>シク</t>
    </rPh>
    <rPh sb="2" eb="4">
      <t>チョウソン</t>
    </rPh>
    <rPh sb="4" eb="5">
      <t>ベツ</t>
    </rPh>
    <phoneticPr fontId="4"/>
  </si>
  <si>
    <t>高額(５万点以上)レセプト発生患者の疾病傾向(患者数順)</t>
    <rPh sb="23" eb="25">
      <t>カンジャ</t>
    </rPh>
    <rPh sb="25" eb="26">
      <t>スウ</t>
    </rPh>
    <rPh sb="26" eb="27">
      <t>ジュン</t>
    </rPh>
    <phoneticPr fontId="4"/>
  </si>
  <si>
    <t>広域連合全体</t>
    <rPh sb="0" eb="2">
      <t>コウイキ</t>
    </rPh>
    <rPh sb="2" eb="4">
      <t>レンゴウ</t>
    </rPh>
    <rPh sb="4" eb="6">
      <t>ゼンタイ</t>
    </rPh>
    <phoneticPr fontId="4"/>
  </si>
  <si>
    <t>高額(５万点以上)レセプト発生患者の疾病傾向(患者数順)(広域連合全体基準)</t>
    <phoneticPr fontId="4"/>
  </si>
  <si>
    <t>高額(５万点以上)レセプト発生患者の疾病傾向(患者一人当たりの医療費順)(市区町村基準)</t>
    <rPh sb="23" eb="25">
      <t>カンジャ</t>
    </rPh>
    <rPh sb="25" eb="27">
      <t>ヒトリ</t>
    </rPh>
    <rPh sb="27" eb="28">
      <t>ア</t>
    </rPh>
    <rPh sb="31" eb="33">
      <t>イリョウ</t>
    </rPh>
    <rPh sb="33" eb="34">
      <t>ヒ</t>
    </rPh>
    <rPh sb="34" eb="35">
      <t>ジュン</t>
    </rPh>
    <rPh sb="37" eb="41">
      <t>シクチョウソン</t>
    </rPh>
    <rPh sb="41" eb="43">
      <t>キジュン</t>
    </rPh>
    <phoneticPr fontId="4"/>
  </si>
  <si>
    <t>高額(５万点以上)レセプト発生患者の疾病傾向(患者数順)(市区町村基準)</t>
    <rPh sb="29" eb="35">
      <t>シクチョウソンキジュン</t>
    </rPh>
    <phoneticPr fontId="4"/>
  </si>
  <si>
    <t>広域連合全体(年齢階層別)</t>
    <phoneticPr fontId="4"/>
  </si>
  <si>
    <t>広域連合全体(男女別)</t>
    <rPh sb="6" eb="11">
      <t>ダ</t>
    </rPh>
    <phoneticPr fontId="4"/>
  </si>
  <si>
    <t>市区町村別</t>
    <rPh sb="0" eb="1">
      <t>シ</t>
    </rPh>
    <rPh sb="1" eb="2">
      <t>ク</t>
    </rPh>
    <rPh sb="2" eb="4">
      <t>マチムラ</t>
    </rPh>
    <rPh sb="4" eb="5">
      <t>ベツ</t>
    </rPh>
    <phoneticPr fontId="4"/>
  </si>
  <si>
    <t>市区町村別</t>
    <phoneticPr fontId="4"/>
  </si>
  <si>
    <t>広域連合全体(年齢階層別)</t>
    <rPh sb="0" eb="2">
      <t>コウイキ</t>
    </rPh>
    <rPh sb="2" eb="4">
      <t>レンゴウ</t>
    </rPh>
    <rPh sb="4" eb="6">
      <t>ゼンタイ</t>
    </rPh>
    <rPh sb="7" eb="12">
      <t>ネンレイカイソウベツ</t>
    </rPh>
    <phoneticPr fontId="4"/>
  </si>
  <si>
    <t>高額(５万点以上)レセプト 医療費</t>
    <phoneticPr fontId="4"/>
  </si>
  <si>
    <t>高額(５万点以上)レセプト 患者数</t>
    <phoneticPr fontId="4"/>
  </si>
  <si>
    <t>高額(５万点以上)レセプト 患者数</t>
    <rPh sb="0" eb="2">
      <t>コウガク</t>
    </rPh>
    <rPh sb="4" eb="8">
      <t>マンテンイジョウ</t>
    </rPh>
    <rPh sb="14" eb="17">
      <t>カンジャスウ</t>
    </rPh>
    <phoneticPr fontId="4"/>
  </si>
  <si>
    <t>高額(５万点以上)レセプト レセプト件数</t>
    <phoneticPr fontId="4"/>
  </si>
  <si>
    <t>高額(５万点以上)レセプト レセプト件数</t>
    <rPh sb="0" eb="2">
      <t>コウガク</t>
    </rPh>
    <rPh sb="4" eb="8">
      <t>マンテンイジョウ</t>
    </rPh>
    <rPh sb="18" eb="20">
      <t>ケンスウ</t>
    </rPh>
    <phoneticPr fontId="4"/>
  </si>
  <si>
    <t>高額(５万点以上)レセプト発生患者の疾病傾向(患者一人当たりの医療費順)</t>
    <rPh sb="23" eb="25">
      <t>カンジャ</t>
    </rPh>
    <rPh sb="25" eb="27">
      <t>ヒトリ</t>
    </rPh>
    <rPh sb="27" eb="28">
      <t>ア</t>
    </rPh>
    <rPh sb="31" eb="33">
      <t>イリョウ</t>
    </rPh>
    <rPh sb="33" eb="34">
      <t>ヒ</t>
    </rPh>
    <rPh sb="34" eb="35">
      <t>ジュン</t>
    </rPh>
    <phoneticPr fontId="4"/>
  </si>
  <si>
    <t>高額(５万点以上)レセプト 医療費割合</t>
    <phoneticPr fontId="4"/>
  </si>
  <si>
    <t>高額(５万点以上)レセプト 医療費割合</t>
    <rPh sb="14" eb="16">
      <t>イリョウ</t>
    </rPh>
    <rPh sb="16" eb="17">
      <t>ヒ</t>
    </rPh>
    <rPh sb="17" eb="19">
      <t>ワリアイ</t>
    </rPh>
    <phoneticPr fontId="4"/>
  </si>
  <si>
    <t>高額(５万点以上)レセプト 件数及び割合</t>
    <rPh sb="0" eb="2">
      <t>コウガク</t>
    </rPh>
    <rPh sb="4" eb="5">
      <t>マン</t>
    </rPh>
    <rPh sb="5" eb="6">
      <t>テン</t>
    </rPh>
    <rPh sb="6" eb="8">
      <t>イジョウ</t>
    </rPh>
    <rPh sb="14" eb="16">
      <t>ケンスウ</t>
    </rPh>
    <rPh sb="16" eb="17">
      <t>オヨ</t>
    </rPh>
    <rPh sb="18" eb="20">
      <t>ワリアイ</t>
    </rPh>
    <phoneticPr fontId="4"/>
  </si>
  <si>
    <t>ＣＯＶＩＤ－１９，ＣＯＶＩＤ－１９肺炎，ＣＯＶＩＤ－１９・ウイルス同定</t>
  </si>
  <si>
    <t>患者一人
当たりの
医療費(円)※</t>
    <phoneticPr fontId="4"/>
  </si>
  <si>
    <t>前年度との差分(高額レセプト 医療費割合)</t>
    <rPh sb="0" eb="3">
      <t>ゼンネンド</t>
    </rPh>
    <rPh sb="5" eb="7">
      <t>サブン</t>
    </rPh>
    <rPh sb="8" eb="10">
      <t>コウガク</t>
    </rPh>
    <rPh sb="15" eb="18">
      <t>イリョウヒ</t>
    </rPh>
    <rPh sb="18" eb="20">
      <t>ワリアイ</t>
    </rPh>
    <phoneticPr fontId="4"/>
  </si>
  <si>
    <t>65歳～
69歳</t>
    <rPh sb="2" eb="3">
      <t>サイ</t>
    </rPh>
    <rPh sb="7" eb="8">
      <t>サイ</t>
    </rPh>
    <phoneticPr fontId="4"/>
  </si>
  <si>
    <t>70歳～
74歳</t>
    <rPh sb="2" eb="3">
      <t>サイ</t>
    </rPh>
    <rPh sb="7" eb="8">
      <t>サイ</t>
    </rPh>
    <phoneticPr fontId="4"/>
  </si>
  <si>
    <t>75歳～
79歳</t>
    <rPh sb="2" eb="3">
      <t>サイ</t>
    </rPh>
    <rPh sb="7" eb="8">
      <t>サイ</t>
    </rPh>
    <phoneticPr fontId="4"/>
  </si>
  <si>
    <t>80歳～
84歳</t>
    <rPh sb="2" eb="3">
      <t>サイ</t>
    </rPh>
    <rPh sb="7" eb="8">
      <t>サイ</t>
    </rPh>
    <phoneticPr fontId="4"/>
  </si>
  <si>
    <t>85歳～
89歳</t>
    <rPh sb="2" eb="3">
      <t>サイ</t>
    </rPh>
    <rPh sb="7" eb="8">
      <t>サイ</t>
    </rPh>
    <phoneticPr fontId="4"/>
  </si>
  <si>
    <t>90歳～
94歳</t>
    <rPh sb="2" eb="3">
      <t>サイ</t>
    </rPh>
    <rPh sb="7" eb="8">
      <t>サイ</t>
    </rPh>
    <phoneticPr fontId="4"/>
  </si>
  <si>
    <t>全年齢</t>
    <rPh sb="0" eb="1">
      <t>ゼン</t>
    </rPh>
    <rPh sb="1" eb="3">
      <t>ネンレイ</t>
    </rPh>
    <phoneticPr fontId="4"/>
  </si>
  <si>
    <t>全年齢</t>
    <rPh sb="0" eb="3">
      <t>ゼンネンレイ</t>
    </rPh>
    <phoneticPr fontId="4"/>
  </si>
  <si>
    <t>合計(円)</t>
    <rPh sb="0" eb="2">
      <t>ゴウケイ</t>
    </rPh>
    <phoneticPr fontId="4"/>
  </si>
  <si>
    <t>合計(人)
(実人数)</t>
    <rPh sb="0" eb="2">
      <t>ゴウケイ</t>
    </rPh>
    <rPh sb="7" eb="10">
      <t>ジツニンズウ</t>
    </rPh>
    <phoneticPr fontId="4"/>
  </si>
  <si>
    <t>合計(人)
(実人数)</t>
    <phoneticPr fontId="4"/>
  </si>
  <si>
    <t>患者割合(%)
(被保険者数に占める
割合)</t>
    <rPh sb="0" eb="2">
      <t>カンジャ</t>
    </rPh>
    <phoneticPr fontId="4"/>
  </si>
  <si>
    <t>被保険者
数(人)</t>
    <rPh sb="0" eb="4">
      <t>ヒホケンシャ</t>
    </rPh>
    <rPh sb="5" eb="6">
      <t>スウ</t>
    </rPh>
    <rPh sb="7" eb="8">
      <t>ニン</t>
    </rPh>
    <phoneticPr fontId="4"/>
  </si>
  <si>
    <t>合計(件)</t>
    <rPh sb="0" eb="2">
      <t>ゴウケイ</t>
    </rPh>
    <phoneticPr fontId="4"/>
  </si>
  <si>
    <t>患者割合(%)
(被保険者数に
占める割合)</t>
    <rPh sb="2" eb="4">
      <t>ワリアイ</t>
    </rPh>
    <rPh sb="9" eb="13">
      <t>ヒホケンシャ</t>
    </rPh>
    <rPh sb="13" eb="14">
      <t>スウ</t>
    </rPh>
    <rPh sb="16" eb="17">
      <t>シ</t>
    </rPh>
    <rPh sb="19" eb="21">
      <t>ワリアイ</t>
    </rPh>
    <phoneticPr fontId="4"/>
  </si>
  <si>
    <t>患者割合(%)
(被保険者数に
占める割合)</t>
    <rPh sb="0" eb="2">
      <t>カンジャ</t>
    </rPh>
    <rPh sb="2" eb="4">
      <t>ワリアイ</t>
    </rPh>
    <rPh sb="9" eb="13">
      <t>ヒホケンシャ</t>
    </rPh>
    <rPh sb="13" eb="14">
      <t>スウ</t>
    </rPh>
    <rPh sb="16" eb="17">
      <t>シ</t>
    </rPh>
    <rPh sb="19" eb="21">
      <t>ワリアイ</t>
    </rPh>
    <phoneticPr fontId="3"/>
  </si>
  <si>
    <t>高額レセプトの医療費※</t>
    <phoneticPr fontId="4"/>
  </si>
  <si>
    <t>その他レセプトの医療費※</t>
    <phoneticPr fontId="4"/>
  </si>
  <si>
    <t>医療費全体(円)※</t>
    <phoneticPr fontId="4"/>
  </si>
  <si>
    <t>高額レセプトの医療費(円)※</t>
    <phoneticPr fontId="4"/>
  </si>
  <si>
    <t>その他レセプトの医療費(円)※</t>
    <phoneticPr fontId="4"/>
  </si>
  <si>
    <t>医療費全体
(円)※</t>
    <phoneticPr fontId="4"/>
  </si>
  <si>
    <t>高額レセプトの
医療費(円)※</t>
    <phoneticPr fontId="4"/>
  </si>
  <si>
    <t>その他レセプトの
医療費(円)※</t>
    <phoneticPr fontId="4"/>
  </si>
  <si>
    <t>びまん性大細胞型Ｂ細胞性リンパ腫，悪性リンパ腫，ＣＤ２０陽性Ｂ細胞性非ホジキンリンパ腫</t>
  </si>
  <si>
    <t>廃用症候群，顕微鏡的多発血管炎，人工股関節周囲骨折</t>
  </si>
  <si>
    <t>羽曳野市</t>
    <phoneticPr fontId="4"/>
  </si>
  <si>
    <t>高額(５万点以上)レセプト 医療費及び件数の割合</t>
    <phoneticPr fontId="4"/>
  </si>
  <si>
    <t>高額(５万点以上)レセプト 件数及び割合</t>
    <phoneticPr fontId="4"/>
  </si>
  <si>
    <t>R5年度</t>
    <phoneticPr fontId="4"/>
  </si>
  <si>
    <t>びまん性大細胞型Ｂ細胞性リンパ腫，悪性リンパ腫，濾胞性リンパ腫</t>
  </si>
  <si>
    <t>くも膜下出血，くも膜下出血後遺症，ＩＣ－ＰＣ動脈瘤破裂によるくも膜下出血</t>
  </si>
  <si>
    <t>知的障害，中等度知的障害・要治療の行動機能障害あり，最重度知的障害</t>
  </si>
  <si>
    <t>データ化範囲(分析対象)…入院(DPCを含む)、入院外、調剤の電子レセプト。対象診療年月は令和6年4月～令和7年3月診療分(12カ月分)。</t>
    <phoneticPr fontId="4"/>
  </si>
  <si>
    <t>年齢基準日…令和7年3月31日時点。</t>
    <phoneticPr fontId="4"/>
  </si>
  <si>
    <t>R6年度</t>
    <phoneticPr fontId="4"/>
  </si>
  <si>
    <t>R5年度市区町村別数値</t>
    <phoneticPr fontId="4"/>
  </si>
  <si>
    <t>データ化範囲(分析対象)…入院(DPCを含む)、入院外、調剤の電子レセプト。</t>
    <phoneticPr fontId="4"/>
  </si>
  <si>
    <t>　　　　　　　　　　　　対象診療年月は令和6年4月～令和7年3月診療分(12カ月分)。</t>
    <phoneticPr fontId="4"/>
  </si>
  <si>
    <t>資格確認日…各年度、1日でも資格があれば分析対象としている。</t>
    <rPh sb="0" eb="2">
      <t>シカク</t>
    </rPh>
    <rPh sb="2" eb="4">
      <t>カクニン</t>
    </rPh>
    <rPh sb="4" eb="5">
      <t>ビ</t>
    </rPh>
    <rPh sb="6" eb="9">
      <t>カクネンド</t>
    </rPh>
    <phoneticPr fontId="52"/>
  </si>
  <si>
    <t>広域連合全体</t>
    <rPh sb="0" eb="2">
      <t>コウイキ</t>
    </rPh>
    <rPh sb="2" eb="4">
      <t>レンゴウ</t>
    </rPh>
    <rPh sb="4" eb="6">
      <t>ゼンタイ</t>
    </rPh>
    <phoneticPr fontId="52"/>
  </si>
  <si>
    <t>年度</t>
    <phoneticPr fontId="4"/>
  </si>
  <si>
    <t>知的障害，最重度知的障害</t>
  </si>
  <si>
    <t>0802</t>
  </si>
  <si>
    <t>その他の外耳疾患</t>
  </si>
  <si>
    <t>耳垢栓塞</t>
  </si>
  <si>
    <t>2210</t>
  </si>
  <si>
    <t>重症急性呼吸器症候群［SARS］</t>
  </si>
  <si>
    <t>重症急性呼吸器症候群</t>
  </si>
  <si>
    <t>広域連合全体</t>
    <rPh sb="0" eb="2">
      <t>コウイキ</t>
    </rPh>
    <rPh sb="2" eb="4">
      <t>レンゴウ</t>
    </rPh>
    <rPh sb="4" eb="6">
      <t>ゼンタイ</t>
    </rPh>
    <phoneticPr fontId="53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</si>
  <si>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</si>
  <si>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</si>
  <si>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</si>
  <si>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</si>
  <si>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</si>
  <si>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高額(５万点以上)レセプト 件数及び割合（年度別）</t>
    <rPh sb="0" eb="2">
      <t>コウガク</t>
    </rPh>
    <rPh sb="4" eb="5">
      <t>マン</t>
    </rPh>
    <rPh sb="5" eb="6">
      <t>テン</t>
    </rPh>
    <rPh sb="6" eb="8">
      <t>イジョウ</t>
    </rPh>
    <rPh sb="14" eb="16">
      <t>ケンスウ</t>
    </rPh>
    <rPh sb="16" eb="17">
      <t>オヨ</t>
    </rPh>
    <rPh sb="18" eb="20">
      <t>ワリアイ</t>
    </rPh>
    <rPh sb="21" eb="24">
      <t>ネンドベツ</t>
    </rPh>
    <phoneticPr fontId="4"/>
  </si>
  <si>
    <t>データ化範囲(分析対象)…入院(DPCを含む)、入院外、調剤の電子レセプト。対象診療年月は令和2年4月～令和7年3月診療分(60カ月分)。</t>
    <phoneticPr fontId="4"/>
  </si>
  <si>
    <t>資格確認日…各年度、1日でも資格があれば分析対象としている。</t>
    <rPh sb="6" eb="9">
      <t>カクネンド</t>
    </rPh>
    <phoneticPr fontId="4"/>
  </si>
  <si>
    <t>年齢基準日…各年度3月31日時点。</t>
    <rPh sb="6" eb="9">
      <t>カクネンド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</si>
  <si>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</si>
  <si>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</si>
  <si>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レセプト件数</t>
    <phoneticPr fontId="4"/>
  </si>
  <si>
    <t>高額レセプト件数</t>
    <phoneticPr fontId="4"/>
  </si>
  <si>
    <t>【グラフ作成用】</t>
    <rPh sb="4" eb="8">
      <t>サクセイヨウ｣</t>
    </rPh>
    <phoneticPr fontId="4"/>
  </si>
  <si>
    <t>高額レセプトの医療費</t>
    <phoneticPr fontId="4"/>
  </si>
  <si>
    <t>医療費全体</t>
    <phoneticPr fontId="4"/>
  </si>
  <si>
    <t>入院外</t>
    <rPh sb="0" eb="3">
      <t>ニュウインガイ</t>
    </rPh>
    <phoneticPr fontId="4"/>
  </si>
  <si>
    <t>入院</t>
    <rPh sb="0" eb="2">
      <t>ニュウイン</t>
    </rPh>
    <phoneticPr fontId="4"/>
  </si>
  <si>
    <t>その他の
レセプト件数</t>
    <rPh sb="2" eb="3">
      <t>タ</t>
    </rPh>
    <rPh sb="9" eb="11">
      <t>ケンスウ</t>
    </rPh>
    <phoneticPr fontId="4"/>
  </si>
  <si>
    <t>高額医療費のレセプト件数及び医療費割合</t>
    <rPh sb="2" eb="5">
      <t>イリョウヒ</t>
    </rPh>
    <rPh sb="10" eb="12">
      <t>ケンスウ</t>
    </rPh>
    <rPh sb="12" eb="13">
      <t>オヨ</t>
    </rPh>
    <rPh sb="14" eb="19">
      <t>イリョウヒワリアイ</t>
    </rPh>
    <phoneticPr fontId="4"/>
  </si>
  <si>
    <t>-</t>
  </si>
  <si>
    <t>びまん性大細胞型Ｂ細胞性リンパ腫,濾胞性リンパ腫,悪性リンパ腫</t>
    <phoneticPr fontId="4"/>
  </si>
  <si>
    <t>くも膜下出血,くも膜下出血後遺症,ＩＣ－ＰＣ動脈瘤破裂によるくも膜下出血</t>
    <phoneticPr fontId="4"/>
  </si>
  <si>
    <t>急性骨髄性白血病,慢性骨髄性白血病,慢性リンパ性白血病</t>
    <phoneticPr fontId="4"/>
  </si>
  <si>
    <t>慢性腎不全,末期腎不全,腎性貧血</t>
    <phoneticPr fontId="4"/>
  </si>
  <si>
    <t>片麻痺,脳性麻痺,下肢麻痺</t>
    <phoneticPr fontId="4"/>
  </si>
  <si>
    <t>びまん性大細胞型Ｂ細胞性リンパ腫,濾胞性リンパ腫,末梢性Ｔ細胞リンパ腫</t>
    <phoneticPr fontId="4"/>
  </si>
  <si>
    <t>くも膜下出血,後下小脳動脈瘤破裂によるくも膜下出血,内頚動脈瘤破裂によるくも膜下出血</t>
    <phoneticPr fontId="4"/>
  </si>
  <si>
    <t>急性骨髄性白血病,慢性骨髄性白血病,急性リンパ性白血病</t>
    <phoneticPr fontId="4"/>
  </si>
  <si>
    <t>慢性腎不全,腎性貧血,末期腎不全</t>
    <phoneticPr fontId="4"/>
  </si>
  <si>
    <t>脳卒中後片麻痺</t>
    <phoneticPr fontId="4"/>
  </si>
  <si>
    <t>びまん性大細胞型Ｂ細胞性リンパ腫,濾胞性リンパ腫,古典的ホジキンリンパ腫</t>
    <phoneticPr fontId="4"/>
  </si>
  <si>
    <t>くも膜下出血,破裂性内頚動脈解離によるくも膜下出血</t>
    <phoneticPr fontId="4"/>
  </si>
  <si>
    <t>急性骨髄性白血病,慢性リンパ性白血病,慢性骨髄性白血病</t>
    <phoneticPr fontId="4"/>
  </si>
  <si>
    <t>-</t>
    <phoneticPr fontId="4"/>
  </si>
  <si>
    <t>血管免疫芽球性Ｔ細胞リンパ腫,皮膚Ｔ細胞リンパ腫,びまん性大細胞型Ｂ細胞性リンパ腫</t>
    <phoneticPr fontId="4"/>
  </si>
  <si>
    <t>前交通動脈瘤破裂によるくも膜下出血</t>
    <phoneticPr fontId="4"/>
  </si>
  <si>
    <t>急性骨髄性白血病,慢性骨髄性白血病</t>
    <phoneticPr fontId="4"/>
  </si>
  <si>
    <t>脳性麻痺</t>
    <phoneticPr fontId="4"/>
  </si>
  <si>
    <t>びまん性大細胞型Ｂ細胞性リンパ腫,血管免疫芽球性Ｔ細胞リンパ腫,濾胞性リンパ腫・グレード３ｂ</t>
    <phoneticPr fontId="4"/>
  </si>
  <si>
    <t>くも膜下出血後遺症,内頚動脈瘤破裂によるくも膜下出血</t>
    <phoneticPr fontId="4"/>
  </si>
  <si>
    <t>急性骨髄性白血病</t>
    <phoneticPr fontId="4"/>
  </si>
  <si>
    <t>びまん性大細胞型Ｂ細胞性リンパ腫,末梢性Ｔ細胞リンパ腫・詳細不明,結節性リンパ球優位型ホジキンリンパ腫</t>
    <phoneticPr fontId="4"/>
  </si>
  <si>
    <t>くも膜下出血,くも膜下出血後遺症,後交通動脈瘤破裂によるくも膜下出血</t>
    <phoneticPr fontId="4"/>
  </si>
  <si>
    <t>片麻痺</t>
    <phoneticPr fontId="4"/>
  </si>
  <si>
    <t>びまん性大細胞型Ｂ細胞性リンパ腫,マントル細胞リンパ腫,末梢性Ｔ細胞リンパ腫・詳細不明</t>
    <phoneticPr fontId="4"/>
  </si>
  <si>
    <t>ＩＣ－ＰＣ動脈瘤破裂によるくも膜下出血,前大脳動脈瘤破裂によるくも膜下出血,くも膜下出血</t>
    <phoneticPr fontId="4"/>
  </si>
  <si>
    <t>急性骨髄性白血病,慢性骨髄性白血病,成人Ｔ細胞白血病リンパ腫・急性型</t>
    <phoneticPr fontId="4"/>
  </si>
  <si>
    <t>慢性腎臓病ステージＧ５Ｄ,慢性腎不全,末期腎不全</t>
    <phoneticPr fontId="4"/>
  </si>
  <si>
    <t>下肢麻痺,片麻痺,脳性麻痺</t>
    <phoneticPr fontId="4"/>
  </si>
  <si>
    <t>びまん性大細胞型Ｂ細胞性リンパ腫,末梢性Ｔ細胞リンパ腫,ＡＬＫ陰性未分化大細胞リンパ腫</t>
    <phoneticPr fontId="4"/>
  </si>
  <si>
    <t>くも膜下出血後遺症,ＩＣ－ＰＣ動脈瘤破裂によるくも膜下出血,くも膜下出血</t>
    <phoneticPr fontId="4"/>
  </si>
  <si>
    <t>急性骨髄性白血病,急性前骨髄球性白血病,Ｐｈ陽性急性リンパ性白血病</t>
    <phoneticPr fontId="4"/>
  </si>
  <si>
    <t>びまん性大細胞型Ｂ細胞性リンパ腫,古典的ホジキンリンパ腫,濾胞性リンパ腫・グレード１</t>
    <phoneticPr fontId="4"/>
  </si>
  <si>
    <t>内頚動脈瘤破裂によるくも膜下出血</t>
    <phoneticPr fontId="4"/>
  </si>
  <si>
    <t>ＦＬＴ３－ＩＴＤ変異陽性急性骨髄性白血病,急性骨髄性白血病</t>
    <phoneticPr fontId="4"/>
  </si>
  <si>
    <t>慢性腎不全,末期腎不全,慢性腎臓病ステージＧ４</t>
    <phoneticPr fontId="4"/>
  </si>
  <si>
    <t>痙性片麻痺</t>
    <phoneticPr fontId="4"/>
  </si>
  <si>
    <t>びまん性大細胞型Ｂ細胞性リンパ腫,ホジキンリンパ腫,中枢神経系原発びまん性大細胞型Ｂ細胞性リンパ腫</t>
    <phoneticPr fontId="4"/>
  </si>
  <si>
    <t>くも膜下出血,中大脳動脈瘤破裂によるくも膜下出血,内頚動脈瘤破裂によるくも膜下出血</t>
    <phoneticPr fontId="4"/>
  </si>
  <si>
    <t>慢性リンパ性白血病,急性骨髄性白血病,骨髄異形成関連変化を伴う急性骨髄性白血病</t>
    <phoneticPr fontId="4"/>
  </si>
  <si>
    <t>末期腎不全,慢性腎不全,腎性貧血</t>
    <phoneticPr fontId="4"/>
  </si>
  <si>
    <t>びまん性大細胞型Ｂ細胞性リンパ腫,悪性リンパ腫,濾胞性リンパ腫・グレード３ｂ</t>
    <phoneticPr fontId="4"/>
  </si>
  <si>
    <t>くも膜下出血,くも膜下出血後遺症,内頚動脈瘤破裂によるくも膜下出血</t>
    <phoneticPr fontId="4"/>
  </si>
  <si>
    <t>慢性腎不全,末期腎不全,慢性腎臓病ステージＧ５Ｄ</t>
    <phoneticPr fontId="4"/>
  </si>
  <si>
    <t>脳性麻痺,四肢不全麻痺</t>
    <phoneticPr fontId="4"/>
  </si>
  <si>
    <t>びまん性大細胞型Ｂ細胞性リンパ腫,中枢神経系原発びまん性大細胞型Ｂ細胞性リンパ腫,悪性リンパ腫</t>
    <phoneticPr fontId="4"/>
  </si>
  <si>
    <t>くも膜下出血,前交通動脈瘤破裂によるくも膜下出血,前大脳動脈瘤破裂によるくも膜下出血</t>
    <phoneticPr fontId="4"/>
  </si>
  <si>
    <t>慢性リンパ性白血病,慢性骨髄性白血病,急性骨髄性白血病</t>
    <phoneticPr fontId="4"/>
  </si>
  <si>
    <t>びまん性大細胞型Ｂ細胞性リンパ腫,濾胞性リンパ腫,節性辺縁帯リンパ腫</t>
    <phoneticPr fontId="4"/>
  </si>
  <si>
    <t>くも膜下出血後遺症</t>
    <phoneticPr fontId="4"/>
  </si>
  <si>
    <t>慢性リンパ性白血病,成人Ｔ細胞白血病リンパ腫・急性型,急性白血病</t>
    <phoneticPr fontId="4"/>
  </si>
  <si>
    <t>脳性麻痺,弛緩性麻痺,胸髄麻痺</t>
    <phoneticPr fontId="4"/>
  </si>
  <si>
    <t>びまん性大細胞型Ｂ細胞性リンパ腫,悪性リンパ腫,中枢神経系原発悪性リンパ腫</t>
    <phoneticPr fontId="4"/>
  </si>
  <si>
    <t>くも膜下出血,内頚動脈瘤破裂によるくも膜下出血,くも膜下出血後遺症</t>
    <phoneticPr fontId="4"/>
  </si>
  <si>
    <t>急性骨髄性白血病,慢性骨髄性白血病,成人Ｔ細胞白血病リンパ腫</t>
    <phoneticPr fontId="4"/>
  </si>
  <si>
    <t>片麻痺,対麻痺</t>
    <phoneticPr fontId="4"/>
  </si>
  <si>
    <t>びまん性大細胞型Ｂ細胞性リンパ腫,マントル細胞リンパ腫,中枢神経系原発びまん性大細胞型Ｂ細胞性リンパ腫</t>
    <phoneticPr fontId="4"/>
  </si>
  <si>
    <t>くも膜下出血後遺症,ＩＣ－ＰＣ動脈瘤破裂によるくも膜下出血,前大脳動脈瘤破裂によるくも膜下出血</t>
    <phoneticPr fontId="4"/>
  </si>
  <si>
    <t>急性骨髄性白血病,慢性骨髄性白血病,慢性骨髄性白血病慢性期</t>
    <phoneticPr fontId="4"/>
  </si>
  <si>
    <t>慢性腎不全,腎性貧血,慢性腎臓病ステージＧ５Ｄ</t>
    <phoneticPr fontId="4"/>
  </si>
  <si>
    <t>不全片麻痺</t>
    <phoneticPr fontId="4"/>
  </si>
  <si>
    <t>びまん性大細胞型Ｂ細胞性リンパ腫,結節硬化型古典的ホジキンリンパ腫,中枢神経系原発びまん性大細胞型Ｂ細胞性リンパ腫</t>
    <phoneticPr fontId="4"/>
  </si>
  <si>
    <t>慢性骨髄性白血病,急性骨髄性白血病,慢性リンパ性白血病</t>
    <phoneticPr fontId="4"/>
  </si>
  <si>
    <t>びまん性大細胞型Ｂ細胞性リンパ腫,悪性リンパ腫,ホジキンリンパ腫</t>
    <phoneticPr fontId="4"/>
  </si>
  <si>
    <t>くも膜下出血,前交通動脈瘤破裂によるくも膜下出血,内頚動脈瘤破裂によるくも膜下出血</t>
    <phoneticPr fontId="4"/>
  </si>
  <si>
    <t>慢性骨髄性白血病,急性骨髄性白血病,成人Ｔ細胞白血病リンパ腫</t>
    <phoneticPr fontId="4"/>
  </si>
  <si>
    <t>びまん性大細胞型Ｂ細胞性リンパ腫,マントル細胞リンパ腫,悪性リンパ腫</t>
    <phoneticPr fontId="4"/>
  </si>
  <si>
    <t>脳性麻痺,片麻痺</t>
    <phoneticPr fontId="4"/>
  </si>
  <si>
    <t>びまん性大細胞型Ｂ細胞性リンパ腫,マントル細胞リンパ腫,濾胞性リンパ腫・グレード３ａ</t>
    <phoneticPr fontId="4"/>
  </si>
  <si>
    <t>前交通動脈瘤破裂によるくも膜下出血,後交通動脈瘤破裂によるくも膜下出血,前大脳動脈瘤破裂によるくも膜下出血</t>
    <phoneticPr fontId="4"/>
  </si>
  <si>
    <t>びまん性大細胞型Ｂ細胞性リンパ腫,マントル細胞リンパ腫,菌状息肉症</t>
    <phoneticPr fontId="4"/>
  </si>
  <si>
    <t>くも膜下出血後遺症,中大脳動脈瘤破裂によるくも膜下出血,ＩＣ－ＰＣ動脈瘤破裂によるくも膜下出血</t>
    <phoneticPr fontId="4"/>
  </si>
  <si>
    <t>急性骨髄性白血病,ＦＬＴ３－ＩＴＤ変異陽性急性骨髄性白血病,芽球性形質細胞様樹状細胞腫瘍</t>
    <phoneticPr fontId="4"/>
  </si>
  <si>
    <t>脳梗塞後の片麻痺,脊髄麻痺,不全対麻痺</t>
    <phoneticPr fontId="4"/>
  </si>
  <si>
    <t>びまん性大細胞型Ｂ細胞性リンパ腫,ＣＤ２０陽性Ｂ細胞性非ホジキンリンパ腫,中枢神経系原発びまん性大細胞型Ｂ細胞性リンパ腫</t>
    <phoneticPr fontId="4"/>
  </si>
  <si>
    <t>くも膜下出血後遺症,内頚動脈瘤破裂によるくも膜下出血,中大脳動脈瘤破裂によるくも膜下出血</t>
    <phoneticPr fontId="4"/>
  </si>
  <si>
    <t>慢性骨髄性白血病,慢性リンパ性白血病,急性骨髄性白血病</t>
    <phoneticPr fontId="4"/>
  </si>
  <si>
    <t>慢性腎不全,腎性貧血,慢性腎臓病ステージＧ５</t>
    <phoneticPr fontId="4"/>
  </si>
  <si>
    <t>片麻痺,不全麻痺</t>
    <phoneticPr fontId="4"/>
  </si>
  <si>
    <t>びまん性大細胞型Ｂ細胞性リンパ腫,ホジキンリンパ腫,ＣＤ２０陽性Ｂ細胞性非ホジキンリンパ腫</t>
    <phoneticPr fontId="4"/>
  </si>
  <si>
    <t>くも膜下出血後遺症,中大脳動脈瘤破裂によるくも膜下出血,脳底動脈瘤破裂によるくも膜下出血</t>
    <phoneticPr fontId="4"/>
  </si>
  <si>
    <t>急性骨髄性白血病,成人Ｔ細胞白血病リンパ腫,慢性リンパ性白血病</t>
    <phoneticPr fontId="4"/>
  </si>
  <si>
    <t>片麻痺,不全対麻痺</t>
    <phoneticPr fontId="4"/>
  </si>
  <si>
    <t>くも膜下出血,くも膜下出血後遺症,中大脳動脈瘤破裂によるくも膜下出血</t>
    <phoneticPr fontId="4"/>
  </si>
  <si>
    <t>片麻痺,下肢麻痺,脳性麻痺</t>
    <phoneticPr fontId="4"/>
  </si>
  <si>
    <t>びまん性大細胞型Ｂ細胞性リンパ腫,濾胞性リンパ腫,脾辺縁帯リンパ腫</t>
    <phoneticPr fontId="4"/>
  </si>
  <si>
    <t>中大脳動脈瘤破裂によるくも膜下出血,くも膜下出血,脳底動脈瘤破裂によるくも膜下出血</t>
    <phoneticPr fontId="4"/>
  </si>
  <si>
    <t>慢性腎不全,腎不全,腎性貧血</t>
    <phoneticPr fontId="4"/>
  </si>
  <si>
    <t>びまん性大細胞型Ｂ細胞性リンパ腫,ホジキンリンパ腫,末梢性Ｔ細胞リンパ腫・詳細不明</t>
    <phoneticPr fontId="4"/>
  </si>
  <si>
    <t>くも膜下出血</t>
    <phoneticPr fontId="4"/>
  </si>
  <si>
    <t>脳性麻痺,痙性片麻痺</t>
    <phoneticPr fontId="4"/>
  </si>
  <si>
    <t>びまん性大細胞型Ｂ細胞性リンパ腫,悪性リンパ腫,濾胞性リンパ腫</t>
    <phoneticPr fontId="4"/>
  </si>
  <si>
    <t>片麻痺,脳性麻痺,脳梗塞後の片麻痺</t>
    <phoneticPr fontId="4"/>
  </si>
  <si>
    <t>びまん性大細胞型Ｂ細胞性リンパ腫,中枢神経系原発びまん性大細胞型Ｂ細胞性リンパ腫,マントル細胞リンパ腫</t>
    <phoneticPr fontId="4"/>
  </si>
  <si>
    <t>くも膜下出血後遺症,くも膜下出血,ＩＣ－ＰＣ動脈瘤破裂によるくも膜下出血</t>
    <phoneticPr fontId="4"/>
  </si>
  <si>
    <t>慢性骨髄性白血病,慢性骨髄性白血病慢性期,慢性リンパ性白血病</t>
    <phoneticPr fontId="4"/>
  </si>
  <si>
    <t>びまん性大細胞型Ｂ細胞性リンパ腫,濾胞性リンパ腫,濾胞性リンパ腫・グレード１</t>
    <phoneticPr fontId="4"/>
  </si>
  <si>
    <t>前交通動脈瘤破裂によるくも膜下出血,くも膜下出血,中大脳動脈瘤破裂によるくも膜下出血</t>
    <phoneticPr fontId="4"/>
  </si>
  <si>
    <t>急性骨髄性白血病,Ｐｈ陽性急性リンパ性白血病,成人Ｔ細胞白血病リンパ腫</t>
    <phoneticPr fontId="4"/>
  </si>
  <si>
    <t>脳梗塞後の片麻痺,不全麻痺</t>
    <phoneticPr fontId="4"/>
  </si>
  <si>
    <t>成人Ｔ細胞白血病リンパ腫・急性型,慢性リンパ性白血病,急性骨髄性白血病</t>
    <phoneticPr fontId="4"/>
  </si>
  <si>
    <t>びまん性大細胞型Ｂ細胞性リンパ腫,濾胞性リンパ腫,マントル細胞リンパ腫</t>
    <phoneticPr fontId="4"/>
  </si>
  <si>
    <t>くも膜下出血,ＩＣ－ＰＣ動脈瘤破裂によるくも膜下出血,内頚動脈瘤破裂によるくも膜下出血</t>
    <phoneticPr fontId="4"/>
  </si>
  <si>
    <t>急性骨髄性白血病,慢性骨髄性白血病慢性期,成人Ｔ細胞白血病リンパ腫</t>
    <phoneticPr fontId="4"/>
  </si>
  <si>
    <t>びまん性大細胞型Ｂ細胞性リンパ腫,眼内悪性リンパ腫,濾胞性リンパ腫・グレード３ａ</t>
    <phoneticPr fontId="4"/>
  </si>
  <si>
    <t>びまん性大細胞型Ｂ細胞性リンパ腫,血管免疫芽球性Ｔ細胞リンパ腫,混合細胞型古典的ホジキンリンパ腫</t>
    <phoneticPr fontId="4"/>
  </si>
  <si>
    <t>くも膜下出血,脳底動脈瘤破裂によるくも膜下出血,中大脳動脈瘤破裂によるくも膜下出血</t>
    <phoneticPr fontId="4"/>
  </si>
  <si>
    <t>慢性リンパ性白血病,急性前骨髄球性白血病,慢性骨髄性白血病</t>
    <phoneticPr fontId="4"/>
  </si>
  <si>
    <t>慢性腎不全,慢性腎不全・維持透析中,末期腎不全</t>
    <phoneticPr fontId="4"/>
  </si>
  <si>
    <t>びまん性大細胞型Ｂ細胞性リンパ腫,悪性リンパ腫,古典的ホジキンリンパ腫</t>
    <phoneticPr fontId="4"/>
  </si>
  <si>
    <t>慢性リンパ性白血病,慢性骨髄単球性白血病,急性骨髄性白血病</t>
    <phoneticPr fontId="4"/>
  </si>
  <si>
    <t>びまん性大細胞型Ｂ細胞性リンパ腫,濾胞性リンパ腫,Ｂ細胞リンパ腫</t>
    <phoneticPr fontId="4"/>
  </si>
  <si>
    <t>くも膜下出血,前交通動脈瘤破裂によるくも膜下出血,くも膜下出血後遺症</t>
    <phoneticPr fontId="4"/>
  </si>
  <si>
    <t>急性骨髄性白血病,慢性骨髄性白血病,急性白血病</t>
    <phoneticPr fontId="4"/>
  </si>
  <si>
    <t>びまん性大細胞型Ｂ細胞性リンパ腫,悪性リンパ腫,濾胞性リンパ腫・グレード２</t>
    <phoneticPr fontId="4"/>
  </si>
  <si>
    <t>くも膜下出血後遺症,前交通動脈瘤破裂によるくも膜下出血,中大脳動脈瘤破裂によるくも膜下出血</t>
    <phoneticPr fontId="4"/>
  </si>
  <si>
    <t>片麻痺,脳梗塞後の片麻痺,痙性四肢麻痺</t>
    <phoneticPr fontId="4"/>
  </si>
  <si>
    <t>びまん性大細胞型Ｂ細胞性リンパ腫,マントル細胞リンパ腫,血管免疫芽球性Ｔ細胞リンパ腫</t>
    <phoneticPr fontId="4"/>
  </si>
  <si>
    <t>急性骨髄性白血病,骨髄異形成関連変化を伴う急性骨髄性白血病,慢性骨髄性白血病</t>
    <phoneticPr fontId="4"/>
  </si>
  <si>
    <t>びまん性大細胞型Ｂ細胞性リンパ腫,菌状息肉症,悪性リンパ腫</t>
    <phoneticPr fontId="4"/>
  </si>
  <si>
    <t>びまん性大細胞型Ｂ細胞性リンパ腫,血管免疫芽球性Ｔ細胞リンパ腫,濾胞性リンパ腫</t>
    <phoneticPr fontId="4"/>
  </si>
  <si>
    <t>椎骨動脈瘤破裂によるくも膜下出血,中大脳動脈瘤破裂によるくも膜下出血,くも膜下出血</t>
    <phoneticPr fontId="4"/>
  </si>
  <si>
    <t>急性骨髄性白血病,慢性骨髄性白血病,骨髄異形成関連変化を伴う急性骨髄性白血病</t>
    <phoneticPr fontId="4"/>
  </si>
  <si>
    <t>びまん性大細胞型Ｂ細胞性リンパ腫,濾胞性リンパ腫・グレード１,悪性リンパ腫</t>
    <phoneticPr fontId="4"/>
  </si>
  <si>
    <t>くも膜下出血,くも膜下出血後遺症,前交通動脈瘤破裂によるくも膜下出血</t>
    <phoneticPr fontId="4"/>
  </si>
  <si>
    <t>急性骨髄性白血病,慢性リンパ性白血病,成人Ｔ細胞白血病リンパ腫</t>
    <phoneticPr fontId="4"/>
  </si>
  <si>
    <t>片麻痺,脳性麻痺</t>
    <phoneticPr fontId="4"/>
  </si>
  <si>
    <t>中大脳動脈瘤破裂によるくも膜下出血,くも膜下出血,前交通動脈瘤破裂によるくも膜下出血</t>
    <phoneticPr fontId="4"/>
  </si>
  <si>
    <t>びまん性大細胞型Ｂ細胞性リンパ腫,濾胞性リンパ腫・グレード１,リンパ形質細胞性リンパ腫</t>
    <phoneticPr fontId="4"/>
  </si>
  <si>
    <t>片麻痺,脳性麻痺,四肢麻痺</t>
    <phoneticPr fontId="4"/>
  </si>
  <si>
    <t>脳性麻痺,片麻痺,四肢麻痺</t>
    <phoneticPr fontId="4"/>
  </si>
  <si>
    <t>くも膜下出血後遺症,前大脳動脈瘤破裂によるくも膜下出血,中大脳動脈瘤破裂によるくも膜下出血</t>
    <phoneticPr fontId="4"/>
  </si>
  <si>
    <t>ＩＣ－ＰＣ動脈瘤破裂によるくも膜下出血,くも膜下出血後遺症,中大脳動脈瘤破裂によるくも膜下出血</t>
    <phoneticPr fontId="4"/>
  </si>
  <si>
    <t>びまん性大細胞型Ｂ細胞性リンパ腫,中枢神経系原発びまん性大細胞型Ｂ細胞性リンパ腫,末梢性Ｔ細胞リンパ腫</t>
    <phoneticPr fontId="4"/>
  </si>
  <si>
    <t>慢性リンパ性白血病</t>
    <phoneticPr fontId="4"/>
  </si>
  <si>
    <t>びまん性大細胞型Ｂ細胞性リンパ腫,濾胞性リンパ腫・グレード３ａ,悪性リンパ腫</t>
    <phoneticPr fontId="4"/>
  </si>
  <si>
    <t>くも膜下出血,頭蓋内動脈瘤破裂によるくも膜下出血,内頚動脈瘤破裂によるくも膜下出血</t>
    <phoneticPr fontId="4"/>
  </si>
  <si>
    <t>びまん性大細胞型Ｂ細胞性リンパ腫,末梢性Ｔ細胞リンパ腫,濾胞性リンパ腫</t>
    <phoneticPr fontId="4"/>
  </si>
  <si>
    <t>中大脳動脈瘤破裂によるくも膜下出血,くも膜下出血後遺症,くも膜下出血</t>
    <phoneticPr fontId="4"/>
  </si>
  <si>
    <t>急性骨髄性白血病,Ｂリンパ芽球性白血病,慢性骨髄性白血病</t>
    <phoneticPr fontId="4"/>
  </si>
  <si>
    <t>脳性麻痺,対麻痺,下肢麻痺</t>
    <phoneticPr fontId="4"/>
  </si>
  <si>
    <t>前交通動脈瘤破裂によるくも膜下出血,くも膜下出血後遺症,くも膜下出血</t>
    <phoneticPr fontId="4"/>
  </si>
  <si>
    <t>慢性腎不全,腎性貧血,慢性腎臓病</t>
    <phoneticPr fontId="4"/>
  </si>
  <si>
    <t>片麻痺,脳梗塞後の片麻痺,下肢麻痺</t>
    <phoneticPr fontId="4"/>
  </si>
  <si>
    <t>びまん性大細胞型Ｂ細胞性リンパ腫,悪性リンパ腫,バーキットリンパ腫</t>
    <phoneticPr fontId="4"/>
  </si>
  <si>
    <t>四肢麻痺,上肢麻痺,不全片麻痺</t>
    <phoneticPr fontId="4"/>
  </si>
  <si>
    <t>びまん性大細胞型Ｂ細胞性リンパ腫,古典的ホジキンリンパ腫,Ｂ細胞性非ホジキンリンパ腫</t>
    <phoneticPr fontId="4"/>
  </si>
  <si>
    <t>くも膜下出血後遺症,くも膜下出血,前交通動脈瘤破裂によるくも膜下出血</t>
    <phoneticPr fontId="4"/>
  </si>
  <si>
    <t>対麻痺</t>
    <phoneticPr fontId="4"/>
  </si>
  <si>
    <t>くも膜下出血,ＩＣ－ＰＣ動脈瘤破裂によるくも膜下出血,前交通動脈瘤破裂によるくも膜下出血</t>
    <phoneticPr fontId="4"/>
  </si>
  <si>
    <t>慢性骨髄性白血病,急性骨髄性白血病,骨髄異形成関連変化を伴う急性骨髄性白血病</t>
    <phoneticPr fontId="4"/>
  </si>
  <si>
    <t>片麻痺,運動麻痺</t>
    <phoneticPr fontId="4"/>
  </si>
  <si>
    <t>びまん性大細胞型Ｂ細胞性リンパ腫,悪性リンパ腫,濾胞性リンパ腫・グレード１</t>
    <phoneticPr fontId="4"/>
  </si>
  <si>
    <t>慢性リンパ性白血病,急性骨髄性白血病,Ｐｈ陽性急性リンパ性白血病</t>
    <phoneticPr fontId="4"/>
  </si>
  <si>
    <t>ＩＣ－ＰＣ動脈瘤破裂によるくも膜下出血,特発性くも膜下出血</t>
    <phoneticPr fontId="4"/>
  </si>
  <si>
    <t>急性骨髄性白血病,慢性骨髄性白血病,ＣＣＲ４陽性成人Ｔ細胞白血病リンパ腫</t>
    <phoneticPr fontId="4"/>
  </si>
  <si>
    <t>慢性腎不全,腎性貧血,腎不全</t>
    <phoneticPr fontId="4"/>
  </si>
  <si>
    <t>下肢麻痺</t>
    <phoneticPr fontId="4"/>
  </si>
  <si>
    <t>びまん性大細胞型Ｂ細胞性リンパ腫,末梢性Ｔ細胞リンパ腫,悪性リンパ腫</t>
    <phoneticPr fontId="4"/>
  </si>
  <si>
    <t>中大脳動脈瘤破裂によるくも膜下出血,くも膜下出血後遺症,内頚動脈瘤破裂によるくも膜下出血</t>
    <phoneticPr fontId="4"/>
  </si>
  <si>
    <t>慢性骨髄性白血病,慢性リンパ性白血病,成人Ｔ細胞白血病リンパ腫・リンパ腫型</t>
    <phoneticPr fontId="4"/>
  </si>
  <si>
    <t>びまん性大細胞型Ｂ細胞性リンパ腫,ＣＤ２０陽性Ｂ細胞性非ホジキンリンパ腫,マントル細胞リンパ腫</t>
    <phoneticPr fontId="4"/>
  </si>
  <si>
    <t>くも膜下出血,前交通動脈瘤破裂によるくも膜下出血,中大脳動脈瘤破裂によるくも膜下出血</t>
    <phoneticPr fontId="4"/>
  </si>
  <si>
    <t>急性骨髄性白血病,慢性骨髄単球性白血病,慢性骨髄性白血病</t>
    <phoneticPr fontId="4"/>
  </si>
  <si>
    <t>びまん性大細胞型Ｂ細胞性リンパ腫,末梢性Ｔ細胞リンパ腫,菌状息肉症</t>
    <phoneticPr fontId="4"/>
  </si>
  <si>
    <t>くも膜下出血後遺症,くも膜下出血,中大脳動脈瘤破裂によるくも膜下出血</t>
    <phoneticPr fontId="4"/>
  </si>
  <si>
    <t>骨髄異形成関連変化を伴う急性骨髄性白血病,急性骨髄性白血病</t>
    <phoneticPr fontId="4"/>
  </si>
  <si>
    <t>びまん性大細胞型Ｂ細胞性リンパ腫,血管免疫芽球性Ｔ細胞リンパ腫,マントル細胞リンパ腫</t>
    <phoneticPr fontId="4"/>
  </si>
  <si>
    <t>ＩＣ－ＰＣ動脈瘤破裂によるくも膜下出血,前交通動脈瘤破裂によるくも膜下出血,中大脳動脈瘤破裂によるくも膜下出血</t>
    <phoneticPr fontId="4"/>
  </si>
  <si>
    <t>びまん性大細胞型Ｂ細胞性リンパ腫,濾胞性リンパ腫,混合細胞型古典的ホジキンリンパ腫</t>
    <phoneticPr fontId="4"/>
  </si>
  <si>
    <t>中大脳動脈瘤破裂によるくも膜下出血,ＩＣ－ＰＣ動脈瘤破裂によるくも膜下出血,後交通動脈瘤破裂によるくも膜下出血</t>
    <phoneticPr fontId="4"/>
  </si>
  <si>
    <t>びまん性大細胞型Ｂ細胞性リンパ腫,マントル細胞リンパ腫,濾胞性リンパ腫</t>
    <phoneticPr fontId="4"/>
  </si>
  <si>
    <t>くも膜下出血後遺症,内頚動脈瘤破裂によるくも膜下出血,くも膜下出血</t>
    <phoneticPr fontId="4"/>
  </si>
  <si>
    <t>対麻痺,片麻痺,不全麻痺</t>
    <phoneticPr fontId="4"/>
  </si>
  <si>
    <t>びまん性大細胞型Ｂ細胞性リンパ腫,悪性リンパ腫,マントル細胞リンパ腫</t>
    <phoneticPr fontId="4"/>
  </si>
  <si>
    <t>くも膜下出血,中大脳動脈瘤破裂によるくも膜下出血,ＩＣ－ＰＣ動脈瘤破裂によるくも膜下出血</t>
    <phoneticPr fontId="4"/>
  </si>
  <si>
    <t>ＩＣ－ＰＣ動脈瘤破裂によるくも膜下出血,くも膜下出血後遺症,前大脳動脈瘤破裂によるくも膜下出血</t>
    <phoneticPr fontId="4"/>
  </si>
  <si>
    <t>びまん性大細胞型Ｂ細胞性リンパ腫,古典的ホジキンリンパ腫,血管免疫芽球性Ｔ細胞リンパ腫</t>
    <phoneticPr fontId="4"/>
  </si>
  <si>
    <t>中大脳動脈瘤破裂によるくも膜下出血,くも膜下出血</t>
    <phoneticPr fontId="4"/>
  </si>
  <si>
    <t>慢性骨髄性白血病,急性骨髄性白血病,急性リンパ性白血病</t>
    <phoneticPr fontId="4"/>
  </si>
  <si>
    <t>痙性四肢麻痺,片麻痺</t>
    <phoneticPr fontId="4"/>
  </si>
  <si>
    <t>くも膜下出血後遺症,前交通動脈瘤破裂によるくも膜下出血,くも膜下出血</t>
    <phoneticPr fontId="4"/>
  </si>
  <si>
    <t>急性骨髄性白血病,成人Ｔ細胞白血病リンパ腫,慢性骨髄性白血病</t>
    <phoneticPr fontId="4"/>
  </si>
  <si>
    <t>びまん性大細胞型Ｂ細胞性リンパ腫,悪性リンパ腫,血管内大細胞型Ｂ細胞性リンパ腫</t>
    <phoneticPr fontId="4"/>
  </si>
  <si>
    <t>ＩＣ－ＰＣ動脈瘤破裂によるくも膜下出血,くも膜下出血,中大脳動脈瘤破裂によるくも膜下出血</t>
    <phoneticPr fontId="4"/>
  </si>
  <si>
    <t>びまん性大細胞型Ｂ細胞性リンパ腫,非ホジキンリンパ腫,原発性滲出性リンパ腫</t>
    <phoneticPr fontId="4"/>
  </si>
  <si>
    <t>くも膜下出血,くも膜下出血後遺症,脳動静脈奇形破裂によるくも膜下出血</t>
    <phoneticPr fontId="4"/>
  </si>
  <si>
    <t>中枢神経系原発びまん性大細胞型Ｂ細胞性リンパ腫,中枢神経系原発悪性リンパ腫,悪性リンパ腫</t>
    <phoneticPr fontId="4"/>
  </si>
  <si>
    <t>くも膜下出血,ＩＣ－ＰＣ動脈瘤破裂によるくも膜下出血</t>
    <phoneticPr fontId="4"/>
  </si>
  <si>
    <t>びまん性大細胞型Ｂ細胞性リンパ腫,ＡＬＫ陰性未分化大細胞リンパ腫</t>
    <phoneticPr fontId="4"/>
  </si>
  <si>
    <t>上小脳動脈瘤破裂によるくも膜下出血</t>
    <phoneticPr fontId="4"/>
  </si>
  <si>
    <t>慢性骨髄性白血病,急性骨髄性白血病</t>
    <phoneticPr fontId="4"/>
  </si>
  <si>
    <t>腎性貧血,慢性腎不全,末期腎不全</t>
    <phoneticPr fontId="4"/>
  </si>
  <si>
    <t>びまん性大細胞型Ｂ細胞性リンパ腫,胃悪性リンパ腫</t>
    <phoneticPr fontId="4"/>
  </si>
  <si>
    <t>急性骨髄性白血病,急性白血病</t>
    <phoneticPr fontId="4"/>
  </si>
  <si>
    <t>慢性腎不全,末期腎不全,慢性腎臓病ステージＧ５</t>
    <phoneticPr fontId="4"/>
  </si>
  <si>
    <t>びまん性大細胞型Ｂ細胞性リンパ腫,末梢性Ｔ細胞リンパ腫,ホジキンリンパ腫</t>
    <phoneticPr fontId="4"/>
  </si>
  <si>
    <t>くも膜下出血,前交通動脈瘤破裂によるくも膜下出血,後交通動脈瘤破裂によるくも膜下出血</t>
    <phoneticPr fontId="4"/>
  </si>
  <si>
    <t>びまん性大細胞型Ｂ細胞性リンパ腫</t>
    <phoneticPr fontId="4"/>
  </si>
  <si>
    <t>慢性骨髄性白血病</t>
    <phoneticPr fontId="4"/>
  </si>
  <si>
    <t>腎性貧血,慢性腎不全</t>
    <phoneticPr fontId="4"/>
  </si>
  <si>
    <t>マントル細胞リンパ腫,悪性リンパ腫,Ｂ細胞性非ホジキンリンパ腫</t>
    <phoneticPr fontId="4"/>
  </si>
  <si>
    <t>くも膜下出血,前大脳動脈瘤破裂によるくも膜下出血</t>
    <phoneticPr fontId="4"/>
  </si>
  <si>
    <t>慢性リンパ性白血病,急性骨髄性白血病,慢性骨髄性白血病慢性期</t>
    <phoneticPr fontId="4"/>
  </si>
  <si>
    <t>びまん性大細胞型Ｂ細胞性リンパ腫,末梢性Ｔ細胞リンパ腫・詳細不明,原発性滲出性リンパ腫</t>
    <phoneticPr fontId="4"/>
  </si>
  <si>
    <t>くも膜下出血後遺症,くも膜下出血</t>
    <phoneticPr fontId="4"/>
  </si>
  <si>
    <t>慢性骨髄性白血病,慢性リンパ性白血病</t>
    <phoneticPr fontId="4"/>
  </si>
  <si>
    <t>腎性貧血,末期腎不全,慢性腎臓病ステージＧ４</t>
    <phoneticPr fontId="4"/>
  </si>
  <si>
    <t>びまん性大細胞型Ｂ細胞性リンパ腫,血管免疫芽球性Ｔ細胞リンパ腫</t>
    <phoneticPr fontId="4"/>
  </si>
  <si>
    <t>中大脳動脈瘤破裂によるくも膜下出血</t>
    <phoneticPr fontId="4"/>
  </si>
  <si>
    <t>慢性骨髄性白血病,慢性骨髄単球性白血病</t>
    <phoneticPr fontId="4"/>
  </si>
  <si>
    <t>びまん性大細胞型Ｂ細胞性リンパ腫,血管免疫芽球性Ｔ細胞リンパ腫,菌状息肉症</t>
    <phoneticPr fontId="4"/>
  </si>
  <si>
    <t>慢性腎不全,急性腎性腎不全</t>
    <phoneticPr fontId="4"/>
  </si>
  <si>
    <t>大腿骨頚部骨折,大腿骨転子部骨折,腰椎圧迫骨折</t>
    <phoneticPr fontId="4"/>
  </si>
  <si>
    <t>うっ血性心不全,慢性心不全,発作性心房細動</t>
    <phoneticPr fontId="4"/>
  </si>
  <si>
    <t>誤嚥性肺炎,間質性肺炎,慢性呼吸不全</t>
    <phoneticPr fontId="4"/>
  </si>
  <si>
    <t>前立腺癌,多発性骨髄腫,膵頭部癌</t>
    <phoneticPr fontId="4"/>
  </si>
  <si>
    <t>廃用症候群,顕微鏡的多発血管炎,リウマチ性多発筋痛</t>
    <phoneticPr fontId="4"/>
  </si>
  <si>
    <t>うっ血性心不全,発作性心房細動,持続性心房細動</t>
    <phoneticPr fontId="4"/>
  </si>
  <si>
    <t>誤嚥性肺炎,間質性肺炎,呼吸不全</t>
    <phoneticPr fontId="4"/>
  </si>
  <si>
    <t>廃用症候群,リウマチ性多発筋痛,巨細胞動脈炎</t>
    <phoneticPr fontId="4"/>
  </si>
  <si>
    <t>うっ血性心不全,発作性心房細動,慢性心不全</t>
    <phoneticPr fontId="4"/>
  </si>
  <si>
    <t>誤嚥性肺炎,間質性肺炎,胸水貯留</t>
    <phoneticPr fontId="4"/>
  </si>
  <si>
    <t>前立腺癌,多発性骨髄腫,膀胱癌</t>
    <phoneticPr fontId="4"/>
  </si>
  <si>
    <t>廃用症候群,リウマチ性多発筋痛,顕微鏡的多発血管炎</t>
    <phoneticPr fontId="4"/>
  </si>
  <si>
    <t>腰椎圧迫骨折,大腿骨頚部骨折,大腿骨転子部骨折</t>
    <phoneticPr fontId="4"/>
  </si>
  <si>
    <t>慢性うっ血性心不全,慢性心不全,うっ血性心不全</t>
    <phoneticPr fontId="4"/>
  </si>
  <si>
    <t>誤嚥性肺炎,胸水貯留,間質性肺炎</t>
    <phoneticPr fontId="4"/>
  </si>
  <si>
    <t>廃用症候群,顕微鏡的多発血管炎,人工股関節周囲骨折</t>
    <phoneticPr fontId="4"/>
  </si>
  <si>
    <t>うっ血性心不全,発作性心房細動,大動脈弁狭窄症</t>
    <phoneticPr fontId="4"/>
  </si>
  <si>
    <t>誤嚥性肺炎,間質性肺炎,膿胸</t>
    <phoneticPr fontId="4"/>
  </si>
  <si>
    <t>大腿骨頚部骨折,大腿骨転子部骨折,橈骨遠位端骨折</t>
    <phoneticPr fontId="4"/>
  </si>
  <si>
    <t>誤嚥性肺炎,間質性肺炎,特発性肺線維症</t>
    <phoneticPr fontId="4"/>
  </si>
  <si>
    <t>前立腺癌,多発性骨髄腫,去勢抵抗性前立腺癌</t>
    <phoneticPr fontId="4"/>
  </si>
  <si>
    <t>廃用症候群,人工関節周囲骨折,ＡＮＣＡ関連血管炎</t>
    <phoneticPr fontId="4"/>
  </si>
  <si>
    <t>うっ血性心不全,慢性心不全,大動脈弁狭窄症</t>
    <phoneticPr fontId="4"/>
  </si>
  <si>
    <t>誤嚥性肺炎,間質性肺炎,急性間質性肺炎</t>
    <phoneticPr fontId="4"/>
  </si>
  <si>
    <t>前立腺癌,肝門部胆管癌,尿管癌</t>
    <phoneticPr fontId="4"/>
  </si>
  <si>
    <t>廃用症候群,人工股関節周囲骨折,リウマチ性多発筋痛</t>
    <phoneticPr fontId="4"/>
  </si>
  <si>
    <t>誤嚥性肺炎,慢性呼吸不全,間質性肺炎</t>
    <phoneticPr fontId="4"/>
  </si>
  <si>
    <t>廃用症候群,リウマチ性多発筋痛,大腿骨内顆骨壊死</t>
    <phoneticPr fontId="4"/>
  </si>
  <si>
    <t>大腿骨転子部骨折,大腿骨頚部骨折,橈骨遠位端骨折</t>
    <phoneticPr fontId="4"/>
  </si>
  <si>
    <t>うっ血性心不全,大動脈弁狭窄症,発作性心房細動</t>
    <phoneticPr fontId="4"/>
  </si>
  <si>
    <t>誤嚥性肺炎,間質性肺炎,特発性器質化肺炎</t>
    <phoneticPr fontId="4"/>
  </si>
  <si>
    <t>前立腺癌,多発性骨髄腫,胸部食道癌</t>
    <phoneticPr fontId="4"/>
  </si>
  <si>
    <t>廃用症候群,巨細胞動脈炎,シェーグレン症候群</t>
    <phoneticPr fontId="4"/>
  </si>
  <si>
    <t>うっ血性心不全,慢性心不全,心房細動</t>
    <phoneticPr fontId="4"/>
  </si>
  <si>
    <t>廃用症候群,顕微鏡的多発血管炎,人工膝関節周囲骨折</t>
    <phoneticPr fontId="4"/>
  </si>
  <si>
    <t>大腿骨転子部骨折,大腿骨頚部骨折,腰椎圧迫骨折</t>
    <phoneticPr fontId="4"/>
  </si>
  <si>
    <t>廃用症候群,好酸球性多発血管炎性肉芽腫症,顕微鏡的多発血管炎</t>
    <phoneticPr fontId="4"/>
  </si>
  <si>
    <t>うっ血性心不全,慢性心不全,非弁膜症性心房細動</t>
    <phoneticPr fontId="4"/>
  </si>
  <si>
    <t>前立腺癌,膵頭部癌,膀胱癌</t>
    <phoneticPr fontId="4"/>
  </si>
  <si>
    <t>廃用症候群,廃用性筋萎縮,顕微鏡的多発血管炎</t>
    <phoneticPr fontId="4"/>
  </si>
  <si>
    <t>誤嚥性肺炎,間質性肺炎,特発性間質性肺炎</t>
    <phoneticPr fontId="4"/>
  </si>
  <si>
    <t>廃用症候群,顕微鏡的多発血管炎,全身性エリテマトーデス</t>
    <phoneticPr fontId="4"/>
  </si>
  <si>
    <t>前立腺癌,卵巣癌,多発性骨髄腫</t>
    <phoneticPr fontId="4"/>
  </si>
  <si>
    <t>大腿骨頚部骨折,大腿骨転子部骨折,腰椎椎体骨折</t>
    <phoneticPr fontId="4"/>
  </si>
  <si>
    <t>前立腺癌,膵頭部癌,多発性骨髄腫</t>
    <phoneticPr fontId="4"/>
  </si>
  <si>
    <t>廃用症候群,人工股関節周囲骨折,巨細胞動脈炎</t>
    <phoneticPr fontId="4"/>
  </si>
  <si>
    <t>うっ血性心不全,非弁膜症性心房細動,発作性心房細動</t>
    <phoneticPr fontId="4"/>
  </si>
  <si>
    <t>廃用症候群,顕微鏡的多発血管炎,肩関節拘縮</t>
    <phoneticPr fontId="4"/>
  </si>
  <si>
    <t>うっ血性心不全,慢性心不全,持続性心房細動</t>
    <phoneticPr fontId="4"/>
  </si>
  <si>
    <t>前立腺癌,膀胱癌,膵頭部癌</t>
    <phoneticPr fontId="4"/>
  </si>
  <si>
    <t>誤嚥性肺炎,特発性間質性肺炎,胸水貯留</t>
    <phoneticPr fontId="4"/>
  </si>
  <si>
    <t>前立腺癌,膀胱癌,腎癌</t>
    <phoneticPr fontId="4"/>
  </si>
  <si>
    <t>廃用症候群,肩関節拘縮,人工股関節周囲骨折</t>
    <phoneticPr fontId="4"/>
  </si>
  <si>
    <t>前立腺癌,多発性骨髄腫,腎癌</t>
    <phoneticPr fontId="4"/>
  </si>
  <si>
    <t>廃用症候群,リウマチ性多発筋痛,外反母趾</t>
    <phoneticPr fontId="4"/>
  </si>
  <si>
    <t>廃用症候群,多発血管炎性肉芽腫症,顕微鏡的多発血管炎</t>
    <phoneticPr fontId="4"/>
  </si>
  <si>
    <t>前立腺癌,去勢抵抗性前立腺癌,多発性骨髄腫</t>
    <phoneticPr fontId="4"/>
  </si>
  <si>
    <t>廃用症候群,外反母趾,化膿性関節炎・膝関節</t>
    <phoneticPr fontId="4"/>
  </si>
  <si>
    <t>大腿骨頚部骨折,腰椎圧迫骨折,大腿骨転子部骨折</t>
    <phoneticPr fontId="4"/>
  </si>
  <si>
    <t>廃用症候群,外反母趾,好酸球性多発血管炎性肉芽腫症</t>
    <phoneticPr fontId="4"/>
  </si>
  <si>
    <t>うっ血性心不全,発作性心房細動,心房細動</t>
    <phoneticPr fontId="4"/>
  </si>
  <si>
    <t>前立腺癌,多発性骨髄腫,転移性脳腫瘍</t>
    <phoneticPr fontId="4"/>
  </si>
  <si>
    <t>廃用症候群,シェーグレン症候群,全身性エリテマトーデス</t>
    <phoneticPr fontId="4"/>
  </si>
  <si>
    <t>うっ血性心不全,慢性心不全,慢性うっ血性心不全</t>
    <phoneticPr fontId="4"/>
  </si>
  <si>
    <t>うっ血性心不全,慢性うっ血性心不全,慢性心不全</t>
    <phoneticPr fontId="4"/>
  </si>
  <si>
    <t>廃用症候群,人工股関節周囲骨折,肩関節拘縮</t>
    <phoneticPr fontId="4"/>
  </si>
  <si>
    <t>廃用症候群,顕微鏡的多発血管炎,化膿性関節炎・膝関節</t>
    <phoneticPr fontId="4"/>
  </si>
  <si>
    <t>廃用症候群,顕微鏡的多発血管炎,全身性強皮症</t>
    <phoneticPr fontId="4"/>
  </si>
  <si>
    <t>廃用症候群,外反母趾,巨細胞動脈炎</t>
    <phoneticPr fontId="4"/>
  </si>
  <si>
    <t>うっ血性心不全,心房細動,慢性心不全</t>
    <phoneticPr fontId="4"/>
  </si>
  <si>
    <t>廃用症候群,前足部変形,顕微鏡的多発血管炎</t>
    <phoneticPr fontId="4"/>
  </si>
  <si>
    <t>うっ血性心不全,心不全,心房細動</t>
    <phoneticPr fontId="4"/>
  </si>
  <si>
    <t>前立腺癌,膵頭部癌,膵尾部癌</t>
    <phoneticPr fontId="4"/>
  </si>
  <si>
    <t>廃用症候群,肩関節拘縮,ＡＮＣＡ関連血管炎</t>
    <phoneticPr fontId="4"/>
  </si>
  <si>
    <t>うっ血性心不全,大動脈弁狭窄症,慢性心不全</t>
    <phoneticPr fontId="4"/>
  </si>
  <si>
    <t>多発性骨髄腫,前立腺癌,膵頭部癌</t>
    <phoneticPr fontId="4"/>
  </si>
  <si>
    <t>廃用症候群,リウマチ性多発筋痛,結節性多発動脈炎</t>
    <phoneticPr fontId="4"/>
  </si>
  <si>
    <t>うっ血性心不全,慢性うっ血性心不全,大動脈弁狭窄症</t>
    <phoneticPr fontId="4"/>
  </si>
  <si>
    <t>廃用症候群,好酸球性多発血管炎性肉芽腫症,膝関節特発性骨壊死</t>
    <phoneticPr fontId="4"/>
  </si>
  <si>
    <t>廃用症候群,顕微鏡的多発血管炎,外反母趾</t>
    <phoneticPr fontId="4"/>
  </si>
  <si>
    <t>うっ血性心不全,発作性心房細動,洞不全症候群</t>
    <phoneticPr fontId="4"/>
  </si>
  <si>
    <t>廃用症候群,顕微鏡的多発血管炎,特発性大腿骨頭壊死</t>
    <phoneticPr fontId="4"/>
  </si>
  <si>
    <t>誤嚥性肺炎,呼吸不全,間質性肺炎</t>
    <phoneticPr fontId="4"/>
  </si>
  <si>
    <t>前立腺癌,膀胱癌,多発性骨髄腫</t>
    <phoneticPr fontId="4"/>
  </si>
  <si>
    <t>誤嚥性肺炎,間質性肺炎,びまん性間質性肺炎</t>
    <phoneticPr fontId="4"/>
  </si>
  <si>
    <t>廃用症候群,顕微鏡的多発血管炎,膠原病性間質性肺炎</t>
    <phoneticPr fontId="4"/>
  </si>
  <si>
    <t>廃用症候群,肩関節拘縮,顕微鏡的多発血管炎</t>
    <phoneticPr fontId="4"/>
  </si>
  <si>
    <t>廃用症候群,顕微鏡的多発血管炎,大腿骨内顆骨壊死</t>
    <phoneticPr fontId="4"/>
  </si>
  <si>
    <t>誤嚥性肺炎,特発性肺線維症,特発性間質性肺炎</t>
    <phoneticPr fontId="4"/>
  </si>
  <si>
    <t>うっ血性心不全,非弁膜症性心房細動,慢性心不全</t>
    <phoneticPr fontId="4"/>
  </si>
  <si>
    <t>大腿骨頚部骨折,腰椎椎体骨折,大腿骨転子部骨折</t>
    <phoneticPr fontId="4"/>
  </si>
  <si>
    <t>前立腺癌,多発性骨髄腫,膵体部癌</t>
    <phoneticPr fontId="4"/>
  </si>
  <si>
    <t>廃用症候群,肩関節拘縮,外反母趾</t>
    <phoneticPr fontId="4"/>
  </si>
  <si>
    <t>廃用症候群,肩関節拘縮,リウマチ性多発筋痛</t>
    <phoneticPr fontId="4"/>
  </si>
  <si>
    <t>誤嚥性肺炎,間質性肺炎,気管支拡張症</t>
    <phoneticPr fontId="4"/>
  </si>
  <si>
    <t>廃用症候群,外反母趾,多発血管炎性肉芽腫症</t>
    <phoneticPr fontId="4"/>
  </si>
  <si>
    <t>誤嚥性肺炎,膿胸,特発性間質性肺炎</t>
    <phoneticPr fontId="4"/>
  </si>
  <si>
    <t>廃用症候群,人工股関節周囲骨折,顕微鏡的多発血管炎</t>
    <phoneticPr fontId="4"/>
  </si>
  <si>
    <t>廃用症候群,多発血管炎性肉芽腫症,ＡＮＣＡ関連血管炎</t>
    <phoneticPr fontId="4"/>
  </si>
  <si>
    <t>慢性心不全,うっ血性心不全,発作性心房細動</t>
    <phoneticPr fontId="4"/>
  </si>
  <si>
    <t>廃用症候群,人工股関節周囲骨折,横紋筋融解</t>
    <phoneticPr fontId="4"/>
  </si>
  <si>
    <t>前立腺癌,去勢抵抗性前立腺癌,腎癌</t>
    <phoneticPr fontId="4"/>
  </si>
  <si>
    <t>うっ血性心不全,発作性心房細動,慢性うっ血性心不全</t>
    <phoneticPr fontId="4"/>
  </si>
  <si>
    <t>前立腺癌,去勢抵抗性前立腺癌,腎盂癌</t>
    <phoneticPr fontId="4"/>
  </si>
  <si>
    <t>廃用症候群,顕微鏡的多発血管炎,人工関節周囲骨折</t>
    <phoneticPr fontId="4"/>
  </si>
  <si>
    <t>廃用症候群,顕微鏡的多発血管炎,多発性筋炎</t>
    <phoneticPr fontId="4"/>
  </si>
  <si>
    <t>慢性心不全,うっ血性心不全,大動脈弁狭窄症</t>
    <phoneticPr fontId="4"/>
  </si>
  <si>
    <t>誤嚥性肺炎,特発性間質性肺炎,間質性肺炎</t>
    <phoneticPr fontId="4"/>
  </si>
  <si>
    <t>前立腺癌,尿管癌,胆のう癌</t>
    <phoneticPr fontId="4"/>
  </si>
  <si>
    <t>廃用症候群,全身性強皮症,混合性結合組織病</t>
    <phoneticPr fontId="4"/>
  </si>
  <si>
    <t>廃用症候群,巨細胞動脈炎,顕微鏡的多発血管炎</t>
    <phoneticPr fontId="4"/>
  </si>
  <si>
    <t>大腿骨頚部骨折,大腿骨転子部骨折,胸椎圧迫骨折</t>
    <phoneticPr fontId="4"/>
  </si>
  <si>
    <t>誤嚥性肺炎,びまん性間質性肺炎,鼻中隔弯曲症</t>
    <phoneticPr fontId="4"/>
  </si>
  <si>
    <t>前立腺癌,去勢抵抗性前立腺癌,転移性骨腫瘍</t>
    <phoneticPr fontId="4"/>
  </si>
  <si>
    <t>廃用症候群,関節拘縮,多発血管炎性肉芽腫症</t>
    <phoneticPr fontId="4"/>
  </si>
  <si>
    <t>うっ血性心不全,大動脈弁狭窄症,慢性うっ血性心不全</t>
    <phoneticPr fontId="4"/>
  </si>
  <si>
    <t>前立腺癌,膵体部癌,転移性肝癌</t>
    <phoneticPr fontId="4"/>
  </si>
  <si>
    <t>廃用症候群,ベーカーのう腫</t>
    <phoneticPr fontId="4"/>
  </si>
  <si>
    <t>誤嚥性肺炎,間質性肺炎,老人性嚥下性肺炎</t>
    <phoneticPr fontId="4"/>
  </si>
  <si>
    <t>廃用症候群,線維筋痛症,強皮症</t>
    <phoneticPr fontId="4"/>
  </si>
  <si>
    <t>腰椎圧迫骨折,大腿骨転子部骨折,大腿骨頚部骨折</t>
    <phoneticPr fontId="4"/>
  </si>
  <si>
    <t>大動脈弁狭窄症,慢性心不全,洞不全症候群</t>
    <phoneticPr fontId="4"/>
  </si>
  <si>
    <t>誤嚥性肺炎,慢性呼吸不全,気腫合併肺線維症</t>
    <phoneticPr fontId="4"/>
  </si>
  <si>
    <t>仙骨部脊索腫,食道癌,肝門部胆管癌</t>
    <phoneticPr fontId="4"/>
  </si>
  <si>
    <t>廃用症候群,膠原病性間質性肺炎</t>
    <phoneticPr fontId="4"/>
  </si>
  <si>
    <t>誤嚥性肺炎,呼吸不全,膿胸</t>
    <phoneticPr fontId="4"/>
  </si>
  <si>
    <t>前立腺癌,腎癌,膵頭部癌</t>
    <phoneticPr fontId="4"/>
  </si>
  <si>
    <t>廃用症候群,顕微鏡的多発血管炎,皮膚筋炎性間質性肺炎</t>
    <phoneticPr fontId="4"/>
  </si>
  <si>
    <t>うっ血性心不全,慢性心不全,慢性心房細動</t>
    <phoneticPr fontId="4"/>
  </si>
  <si>
    <t>誤嚥性肺炎,特発性器質化肺炎,特発性間質性肺炎</t>
    <phoneticPr fontId="4"/>
  </si>
  <si>
    <t>大腿骨頚部骨折,橈骨遠位端骨折,大腿骨転子部骨折</t>
    <phoneticPr fontId="4"/>
  </si>
  <si>
    <t>うっ血性心不全,慢性うっ血性心不全,非弁膜症性心房細動</t>
    <phoneticPr fontId="4"/>
  </si>
  <si>
    <t>誤嚥性肺炎,急性呼吸窮迫症候群,膿胸</t>
    <phoneticPr fontId="4"/>
  </si>
  <si>
    <t>廃用症候群,肩関節拘縮,結節性多発動脈炎</t>
    <phoneticPr fontId="4"/>
  </si>
  <si>
    <t>うっ血性心不全,慢性心不全,心房内血栓症</t>
    <phoneticPr fontId="4"/>
  </si>
  <si>
    <t>誤嚥性肺炎,膿胸,特発性肺線維症</t>
    <phoneticPr fontId="4"/>
  </si>
  <si>
    <t>去勢抵抗性前立腺癌,卵巣癌,胸部食道癌</t>
    <phoneticPr fontId="4"/>
  </si>
  <si>
    <t>廃用症候群,上腕骨頭壊死,前足部変形</t>
    <phoneticPr fontId="4"/>
  </si>
  <si>
    <t>0208</t>
    <phoneticPr fontId="4"/>
  </si>
  <si>
    <t>悪性リンパ腫</t>
    <phoneticPr fontId="4"/>
  </si>
  <si>
    <t>0209</t>
    <phoneticPr fontId="4"/>
  </si>
  <si>
    <t>白血病</t>
    <phoneticPr fontId="4"/>
  </si>
  <si>
    <t>9999</t>
    <phoneticPr fontId="4"/>
  </si>
  <si>
    <t>分類外</t>
    <phoneticPr fontId="4"/>
  </si>
  <si>
    <t>0904</t>
    <phoneticPr fontId="4"/>
  </si>
  <si>
    <t>0506</t>
    <phoneticPr fontId="4"/>
  </si>
  <si>
    <t>知的障害＜精神遅滞＞</t>
    <phoneticPr fontId="4"/>
  </si>
  <si>
    <t>最重度知的障害</t>
    <phoneticPr fontId="4"/>
  </si>
  <si>
    <t>0604</t>
    <phoneticPr fontId="4"/>
  </si>
  <si>
    <t>脳性麻痺及びその他の麻痺性症候群</t>
    <phoneticPr fontId="4"/>
  </si>
  <si>
    <t>知的障害</t>
    <phoneticPr fontId="4"/>
  </si>
  <si>
    <t>1901</t>
    <phoneticPr fontId="4"/>
  </si>
  <si>
    <t>骨折</t>
    <phoneticPr fontId="4"/>
  </si>
  <si>
    <t>0903</t>
    <phoneticPr fontId="4"/>
  </si>
  <si>
    <t>その他の心疾患</t>
    <phoneticPr fontId="4"/>
  </si>
  <si>
    <t>1011</t>
    <phoneticPr fontId="4"/>
  </si>
  <si>
    <t>その他の呼吸器系の疾患</t>
    <phoneticPr fontId="4"/>
  </si>
  <si>
    <t>1310</t>
    <phoneticPr fontId="4"/>
  </si>
  <si>
    <t>その他の筋骨格系及び結合組織の疾患</t>
    <phoneticPr fontId="4"/>
  </si>
  <si>
    <t>0210</t>
    <phoneticPr fontId="4"/>
  </si>
  <si>
    <t>その他の悪性新生物＜腫瘍＞</t>
    <phoneticPr fontId="4"/>
  </si>
  <si>
    <t>高額(５万点以上)レセプト 件数及び割合(年度別)</t>
    <phoneticPr fontId="4"/>
  </si>
  <si>
    <t>高額(５万点以上)レセプト 医療費及び件数の割合(年度別)</t>
    <phoneticPr fontId="4"/>
  </si>
  <si>
    <t>高額(５万点以上)レセプト発生患者の疾病傾向 患者一人当たりの医療費順(年度別)</t>
    <phoneticPr fontId="4"/>
  </si>
  <si>
    <t>主要傷病名　※
(上位3疾病まで記載)</t>
    <phoneticPr fontId="4"/>
  </si>
  <si>
    <t>患者数(人)　※</t>
    <phoneticPr fontId="4"/>
  </si>
  <si>
    <t>医療費(円)　※</t>
    <phoneticPr fontId="4"/>
  </si>
  <si>
    <t>患者一人当たりの
医療費(円)　※</t>
    <phoneticPr fontId="4"/>
  </si>
  <si>
    <t>※医療費…高額レセプト発生患者の分析期間の全レセプトの医療費(高額レセプトに限らない)。</t>
    <phoneticPr fontId="4"/>
  </si>
  <si>
    <t>高額(５万点以上)レセプト発生患者の疾病傾向 患者数順(年度別)</t>
    <phoneticPr fontId="4"/>
  </si>
  <si>
    <t>片麻痺，脳性麻痺，対麻痺</t>
  </si>
  <si>
    <t>9999</t>
  </si>
  <si>
    <t>分類外</t>
  </si>
  <si>
    <t>不明，不明，不明</t>
  </si>
  <si>
    <t>0905</t>
  </si>
  <si>
    <t>脳内出血</t>
  </si>
  <si>
    <t>脳皮質下出血，視床出血，被殻出血</t>
  </si>
  <si>
    <t>0912</t>
  </si>
  <si>
    <t>その他の循環器系の疾患</t>
  </si>
  <si>
    <t>腹部大動脈瘤，急性大動脈解離ＳｔａｎｆｏｒｄＡ，胸部大動脈瘤</t>
  </si>
  <si>
    <t>0301</t>
  </si>
  <si>
    <t>貧血</t>
  </si>
  <si>
    <t>貧血，鉄欠乏性貧血，出血性貧血</t>
  </si>
  <si>
    <t>0501</t>
  </si>
  <si>
    <t>血管性及び詳細不明の認知症</t>
  </si>
  <si>
    <t>認知症，血管性認知症，老年精神病</t>
  </si>
  <si>
    <t>2106</t>
  </si>
  <si>
    <t>その他の理由による保健サービスの利用者</t>
  </si>
  <si>
    <t>胃瘻造設状態，人工股関節置換術後，人工膝関節置換術後</t>
  </si>
  <si>
    <t>0105</t>
  </si>
  <si>
    <t>ウイルス性肝炎</t>
  </si>
  <si>
    <t>Ｃ型慢性肝炎，Ｃ型肝炎，急性肝炎</t>
  </si>
  <si>
    <t>0205</t>
  </si>
  <si>
    <t>気管，気管支及び肺の悪性新生物＜腫瘍＞</t>
  </si>
  <si>
    <t>上葉肺癌，下葉肺癌，肺癌</t>
  </si>
  <si>
    <t>0302</t>
  </si>
  <si>
    <t>その他の血液及び造血器の疾患並びに免疫機構の障害</t>
  </si>
  <si>
    <t>播種性血管内凝固，特発性血小板減少性紫斑病，血小板減少症</t>
  </si>
  <si>
    <t>0204</t>
  </si>
  <si>
    <t>肝及び肝内胆管の悪性新生物＜腫瘍＞</t>
  </si>
  <si>
    <t>肝細胞癌，肝内胆管癌，肝癌</t>
  </si>
  <si>
    <t>0606</t>
  </si>
  <si>
    <t>その他の神経系の疾患</t>
  </si>
  <si>
    <t>正常圧水頭症，不眠症，レビー小体型認知症</t>
  </si>
  <si>
    <t>1800</t>
  </si>
  <si>
    <t>症状，徴候及び異常臨床所見・異常検査所見で他に分類されないもの</t>
  </si>
  <si>
    <t>嚥下障害，運動器不安定症，経口摂取困難</t>
  </si>
  <si>
    <t>0605</t>
  </si>
  <si>
    <t>自律神経系の障害</t>
  </si>
  <si>
    <t>多系統萎縮症，神経調節性失神，自律神経障害</t>
  </si>
  <si>
    <t>うっ血性心不全，慢性心不全，大動脈弁狭窄症</t>
  </si>
  <si>
    <t>1004</t>
  </si>
  <si>
    <t>肺炎</t>
  </si>
  <si>
    <t>細菌性肺炎，肺炎，急性肺炎</t>
  </si>
  <si>
    <t>1113</t>
  </si>
  <si>
    <t>その他の消化器系の疾患</t>
  </si>
  <si>
    <t>鼡径ヘルニア，癒着性イレウス，急性胆管炎</t>
  </si>
  <si>
    <t>1302</t>
  </si>
  <si>
    <t>関節症</t>
  </si>
  <si>
    <t>変形性膝関節症，変形性股関節症，両側性変形性膝関節症</t>
  </si>
  <si>
    <t>0902</t>
  </si>
  <si>
    <t>虚血性心疾患</t>
  </si>
  <si>
    <t>労作性狭心症，狭心症，不安定狭心症</t>
  </si>
  <si>
    <t>1303</t>
  </si>
  <si>
    <t>脊椎障害（脊椎症を含む）</t>
  </si>
  <si>
    <t>腰部脊柱管狭窄症，頚椎症性脊髄症，変形性腰椎症</t>
  </si>
  <si>
    <t>1111</t>
  </si>
  <si>
    <t>胆石症及び胆のう炎</t>
  </si>
  <si>
    <t>総胆管結石性胆管炎，総胆管結石，急性胆のう炎</t>
  </si>
  <si>
    <t>0201</t>
  </si>
  <si>
    <t>胃の悪性新生物＜腫瘍＞</t>
  </si>
  <si>
    <t>胃体部癌，胃癌，胃前庭部癌</t>
  </si>
  <si>
    <t>0202</t>
  </si>
  <si>
    <t>結腸の悪性新生物＜腫瘍＞</t>
  </si>
  <si>
    <t>上行結腸癌，Ｓ状結腸癌，横行結腸癌</t>
  </si>
  <si>
    <t>0704</t>
  </si>
  <si>
    <t>その他の眼及び付属器の疾患</t>
  </si>
  <si>
    <t>網膜前膜，開放隅角緑内障，加齢黄斑変性</t>
  </si>
  <si>
    <t>0109</t>
  </si>
  <si>
    <t>その他の感染症及び寄生虫症</t>
  </si>
  <si>
    <t>敗血症性ショック，敗血症，グラム陰性桿菌敗血症</t>
  </si>
  <si>
    <t>0106</t>
  </si>
  <si>
    <t>その他のウイルス性疾患</t>
  </si>
  <si>
    <t>プリオン病</t>
  </si>
  <si>
    <t>播種性血管内凝固，特発性血小板減少性紫斑病，血友病Ａ</t>
  </si>
  <si>
    <t>脳卒中後片麻痺</t>
  </si>
  <si>
    <t>びまん性大細胞型Ｂ細胞性リンパ腫，濾胞性リンパ腫，濾胞性リンパ腫・グレード３ｂ</t>
  </si>
  <si>
    <t>1307</t>
  </si>
  <si>
    <t>その他の脊柱障害</t>
  </si>
  <si>
    <t>腰椎すべり症，腰椎側弯症，脊柱後側弯症</t>
  </si>
  <si>
    <t>急性骨髄性白血病，慢性リンパ性白血病，慢性骨髄性白血病</t>
  </si>
  <si>
    <t>濾胞性リンパ腫，びまん性大細胞型Ｂ細胞性リンパ腫，古典的ホジキンリンパ腫</t>
  </si>
  <si>
    <t>くも膜下出血，破裂性内頚動脈解離によるくも膜下出血</t>
  </si>
  <si>
    <t>慢性腎不全，腎性貧血，末期腎不全</t>
  </si>
  <si>
    <t>脊柱側弯症，腰椎変性すべり症</t>
  </si>
  <si>
    <t>びまん性大細胞型Ｂ細胞性リンパ腫，古典的ホジキンリンパ腫，血管免疫芽球性Ｔ細胞リンパ腫</t>
  </si>
  <si>
    <t>急性骨髄性白血病，慢性骨髄性白血病</t>
  </si>
  <si>
    <t>1702</t>
  </si>
  <si>
    <t>その他の先天奇形，変形及び染色体異常</t>
  </si>
  <si>
    <t>多発性のう胞腎</t>
  </si>
  <si>
    <t>前交通動脈瘤破裂によるくも膜下出血</t>
  </si>
  <si>
    <t>気管切開術後，人工膝関節置換術後</t>
  </si>
  <si>
    <t>急性骨髄性白血病</t>
  </si>
  <si>
    <t>貧血，出血性貧血，発作性夜間ヘモグロビン尿症</t>
  </si>
  <si>
    <t>1202</t>
  </si>
  <si>
    <t>皮膚炎及び湿疹</t>
  </si>
  <si>
    <t>湿疹</t>
  </si>
  <si>
    <t>内頚動脈瘤破裂によるくも膜下出血，くも膜下出血後遺症</t>
  </si>
  <si>
    <t>1109</t>
  </si>
  <si>
    <t>肝硬変（アルコール性のものを除く）</t>
  </si>
  <si>
    <t>肝硬変症</t>
  </si>
  <si>
    <t>びまん性大細胞型Ｂ細胞性リンパ腫，末梢性Ｔ細胞リンパ腫・詳細不明，古典的ホジキンリンパ腫</t>
  </si>
  <si>
    <t>再生不良性貧血，貧血，鉄欠乏性貧血</t>
  </si>
  <si>
    <t>0505</t>
  </si>
  <si>
    <t>神経症性障害，ストレス関連障害及び身体表現性障害</t>
  </si>
  <si>
    <t>膀胱過敏症</t>
  </si>
  <si>
    <t>片麻痺</t>
  </si>
  <si>
    <t>0502</t>
  </si>
  <si>
    <t>精神作用物質使用による精神及び行動の障害</t>
  </si>
  <si>
    <t>アルコール依存症</t>
  </si>
  <si>
    <t>びまん性大細胞型Ｂ細胞性リンパ腫，古典的ホジキンリンパ腫，マントル細胞リンパ腫</t>
  </si>
  <si>
    <t>脳動静脈奇形</t>
  </si>
  <si>
    <t>不安神経症</t>
  </si>
  <si>
    <t>急性骨髄性白血病，慢性骨髄性白血病，成人Ｔ細胞白血病リンパ腫・急性型</t>
  </si>
  <si>
    <t>多系統萎縮症</t>
  </si>
  <si>
    <t>0102</t>
  </si>
  <si>
    <t>結核</t>
  </si>
  <si>
    <t>多剤耐性結核，活動性肺結核，肺結核</t>
  </si>
  <si>
    <t>1904</t>
  </si>
  <si>
    <t>中毒</t>
  </si>
  <si>
    <t>急性薬物中毒</t>
  </si>
  <si>
    <t>不眠症，視神経脊髄炎，白質脳症</t>
  </si>
  <si>
    <t>びまん性大細胞型Ｂ細胞性リンパ腫，末梢性Ｔ細胞リンパ腫，ＡＬＫ陰性未分化大細胞リンパ腫</t>
  </si>
  <si>
    <t>ＦＬＴ３－ＩＴＤ変異陽性急性骨髄性白血病，急性骨髄性白血病</t>
  </si>
  <si>
    <t>びまん性大細胞型Ｂ細胞性リンパ腫，古典的ホジキンリンパ腫，濾胞性リンパ腫・グレード１</t>
  </si>
  <si>
    <t>末期腎不全，慢性腎不全，慢性腎臓病ステージＧ４</t>
  </si>
  <si>
    <t>播種性血管内凝固，血友病Ａ，アンチトロンビンＩＩＩ欠乏症</t>
  </si>
  <si>
    <t>重症虚血肢，腹部大動脈瘤，急性大動脈解離ＳｔａｎｆｏｒｄＢ</t>
  </si>
  <si>
    <t>急性骨髄性白血病，慢性リンパ性白血病，骨髄異形成関連変化を伴う急性骨髄性白血病</t>
  </si>
  <si>
    <t>びまん性大細胞型Ｂ細胞性リンパ腫，悪性リンパ腫，中枢神経系原発びまん性大細胞型Ｂ細胞性リンパ腫</t>
  </si>
  <si>
    <t>中大脳動脈瘤破裂によるくも膜下出血，くも膜下出血，内頚動脈瘤破裂によるくも膜下出血</t>
  </si>
  <si>
    <t>胸腰椎側弯症，腰椎変性すべり症，脊柱側弯症</t>
  </si>
  <si>
    <t>くも膜下出血，内頚動脈瘤破裂によるくも膜下出血，くも膜下出血後遺症</t>
  </si>
  <si>
    <t>びまん性大細胞型Ｂ細胞性リンパ腫，悪性リンパ腫，濾胞性リンパ腫・グレード３ｂ</t>
  </si>
  <si>
    <t>四肢不全麻痺，脳性麻痺</t>
  </si>
  <si>
    <t>慢性腎不全，末期腎不全，慢性腎臓病ステージＧ５Ｄ</t>
  </si>
  <si>
    <t>0401</t>
  </si>
  <si>
    <t>甲状腺障害</t>
  </si>
  <si>
    <t>甲状腺機能低下症</t>
  </si>
  <si>
    <t>0507</t>
  </si>
  <si>
    <t>その他の精神及び行動の障害</t>
  </si>
  <si>
    <t>高次脳機能障害</t>
  </si>
  <si>
    <t>びまん性大細胞型Ｂ細胞性リンパ腫，中枢神経系原発びまん性大細胞型Ｂ細胞性リンパ腫，悪性リンパ腫</t>
  </si>
  <si>
    <t>くも膜下出血，中大脳動脈瘤破裂によるくも膜下出血，前交通動脈瘤破裂によるくも膜下出血</t>
  </si>
  <si>
    <t>1903</t>
  </si>
  <si>
    <t>熱傷及び腐食</t>
  </si>
  <si>
    <t>殿部第３度熱傷，殿部第２度熱傷</t>
  </si>
  <si>
    <t>1008</t>
  </si>
  <si>
    <t>急性又は慢性と明示されない気管支炎</t>
  </si>
  <si>
    <t>気管支炎</t>
  </si>
  <si>
    <t>0207</t>
  </si>
  <si>
    <t>子宮の悪性新生物＜腫瘍＞</t>
  </si>
  <si>
    <t>子宮内膜癌</t>
  </si>
  <si>
    <t>びまん性大細胞型Ｂ細胞性リンパ腫，濾胞性リンパ腫，悪性リンパ腫</t>
  </si>
  <si>
    <t>高次脳機能障害，脳出血後遺性精神障害，器質性精神障害</t>
  </si>
  <si>
    <t>びまん性大細胞型Ｂ細胞性リンパ腫，悪性リンパ腫，中枢神経系原発悪性リンパ腫</t>
  </si>
  <si>
    <t>くも膜下出血，内頚動脈瘤破裂によるくも膜下出血，前交通動脈瘤破裂によるくも膜下出血</t>
  </si>
  <si>
    <t>Ｃ型慢性肝炎</t>
  </si>
  <si>
    <t>急性骨髄性白血病，慢性骨髄性白血病，成人Ｔ細胞白血病リンパ腫</t>
  </si>
  <si>
    <t>認知症，血管性認知症</t>
  </si>
  <si>
    <t>多房性腎のう胞</t>
  </si>
  <si>
    <t>くも膜下出血後遺症，ＩＣ－ＰＣ動脈瘤破裂によるくも膜下出血，前交通動脈瘤破裂によるくも膜下出血</t>
  </si>
  <si>
    <t>びまん性大細胞型Ｂ細胞性リンパ腫，中枢神経系原発びまん性大細胞型Ｂ細胞性リンパ腫，マントル細胞リンパ腫</t>
  </si>
  <si>
    <t>慢性腎不全，慢性腎臓病ステージＧ５Ｄ，慢性腎臓病ステージＧ５</t>
  </si>
  <si>
    <t>0104</t>
  </si>
  <si>
    <t>皮膚及び粘膜の病変を伴うウイルス性疾患</t>
  </si>
  <si>
    <t>ヘルペスウイルス髄膜炎，水痘髄膜炎</t>
  </si>
  <si>
    <t>0403</t>
  </si>
  <si>
    <t>脂質異常症</t>
  </si>
  <si>
    <t>家族性高コレステロール血症・ホモ接合体，高コレステロール血症，脂質異常症</t>
  </si>
  <si>
    <t>貧血，再生不良性貧血，発作性夜間ヘモグロビン尿症</t>
  </si>
  <si>
    <t>ＩＣ－ＰＣ動脈瘤破裂によるくも膜下出血，くも膜下出血後遺症，中大脳動脈瘤破裂によるくも膜下出血</t>
  </si>
  <si>
    <t>肝硬変症，原発性胆汁性肝硬変</t>
  </si>
  <si>
    <t>びまん性大細胞型Ｂ細胞性リンパ腫，悪性リンパ腫，ホジキンリンパ腫</t>
  </si>
  <si>
    <t>くも膜下出血，前交通動脈瘤破裂によるくも膜下出血，ＩＣ－ＰＣ動脈瘤破裂によるくも膜下出血</t>
  </si>
  <si>
    <t>慢性骨髄性白血病，急性骨髄性白血病，成人Ｔ細胞白血病リンパ腫</t>
  </si>
  <si>
    <t>脳性麻痺，片麻痺</t>
  </si>
  <si>
    <t>びまん性大細胞型Ｂ細胞性リンパ腫，悪性リンパ腫，マントル細胞リンパ腫</t>
  </si>
  <si>
    <t>1308</t>
  </si>
  <si>
    <t>肩の傷害＜損傷＞</t>
  </si>
  <si>
    <t>肩周囲炎</t>
  </si>
  <si>
    <t>びまん性大細胞型Ｂ細胞性リンパ腫，濾胞性リンパ腫・グレード３ａ，マントル細胞リンパ腫</t>
  </si>
  <si>
    <t>後交通動脈瘤破裂によるくも膜下出血，前大脳動脈瘤破裂によるくも膜下出血，前交通動脈瘤破裂によるくも膜下出血</t>
  </si>
  <si>
    <t>播種性血管内凝固，血友病Ａ，特発性血小板減少性紫斑病</t>
  </si>
  <si>
    <t>急性骨髄性白血病，ＦＬＴ３－ＩＴＤ変異陽性急性骨髄性白血病，Ｐｈ陽性急性リンパ性白血病</t>
  </si>
  <si>
    <t>中大脳動脈瘤破裂によるくも膜下出血，くも膜下出血後遺症，ＩＣ－ＰＣ動脈瘤破裂によるくも膜下出血</t>
  </si>
  <si>
    <t>びまん性大細胞型Ｂ細胞性リンパ腫，マントル細胞リンパ腫，古典的ホジキンリンパ腫</t>
  </si>
  <si>
    <t>気管切開術後，人工膝関節置換術後，ペースメーカ植え込み後</t>
  </si>
  <si>
    <t>びまん性大細胞型Ｂ細胞性リンパ腫，ＣＤ２０陽性Ｂ細胞性非ホジキンリンパ腫，濾胞性リンパ腫・グレード１</t>
  </si>
  <si>
    <t>前交通動脈瘤破裂によるくも膜下出血，中大脳動脈瘤破裂によるくも膜下出血，内頚動脈瘤破裂によるくも膜下出血</t>
  </si>
  <si>
    <t>慢性腎不全，腎性貧血，慢性腎臓病ステージＧ５</t>
  </si>
  <si>
    <t>バセドウ病眼症</t>
  </si>
  <si>
    <t>殿部第３度熱傷</t>
  </si>
  <si>
    <t>びまん性大細胞型Ｂ細胞性リンパ腫，ホジキンリンパ腫，ＣＤ２０陽性Ｂ細胞性非ホジキンリンパ腫</t>
  </si>
  <si>
    <t>気管切開術後，人工股関節置換術後</t>
  </si>
  <si>
    <t>片麻痺，不全対麻痺</t>
  </si>
  <si>
    <t>中大脳動脈瘤破裂によるくも膜下出血，前交通動脈瘤破裂によるくも膜下出血，脳底動脈瘤破裂によるくも膜下出血</t>
  </si>
  <si>
    <t>アルコール性認知症，アルコール依存症</t>
  </si>
  <si>
    <t>家族性高コレステロール血症・ホモ接合体</t>
  </si>
  <si>
    <t>くも膜下出血，ＩＣ－ＰＣ動脈瘤破裂によるくも膜下出血，中大脳動脈瘤破裂によるくも膜下出血</t>
  </si>
  <si>
    <t>急性骨髄性白血病，成人Ｔ細胞白血病リンパ腫，慢性リンパ性白血病</t>
  </si>
  <si>
    <t>最重度知的障害</t>
  </si>
  <si>
    <t>中大脳動脈瘤破裂によるくも膜下出血，脳底動脈瘤破裂によるくも膜下出血，くも膜下出血</t>
  </si>
  <si>
    <t>びまん性大細胞型Ｂ細胞性リンパ腫，脾辺縁帯リンパ腫，濾胞性リンパ腫</t>
  </si>
  <si>
    <t>慢性腎不全，腎不全，腎性貧血</t>
  </si>
  <si>
    <t>脳性麻痺，痙性片麻痺</t>
  </si>
  <si>
    <t>びまん性大細胞型Ｂ細胞性リンパ腫，ＣＤ２０陽性Ｂ細胞性非ホジキンリンパ腫，ホジキンリンパ腫</t>
  </si>
  <si>
    <t>不安障害</t>
  </si>
  <si>
    <t>急性骨髄性白血病，骨髄異形成関連変化を伴う急性骨髄性白血病，成人Ｔ細胞白血病リンパ腫</t>
  </si>
  <si>
    <t>びまん性大細胞型Ｂ細胞性リンパ腫，悪性リンパ腫，濾胞性リンパ腫・グレード１</t>
  </si>
  <si>
    <t>前交通動脈瘤破裂によるくも膜下出血，くも膜下出血，中大脳動脈瘤破裂によるくも膜下出血</t>
  </si>
  <si>
    <t>貧血，術後貧血，再生不良性貧血</t>
  </si>
  <si>
    <t>びまん性大細胞型Ｂ細胞性リンパ腫，濾胞性リンパ腫，マントル細胞リンパ腫</t>
  </si>
  <si>
    <t>内頚動脈瘤破裂によるくも膜下出血，くも膜下出血後遺症，くも膜下出血</t>
  </si>
  <si>
    <t>急性骨髄性白血病，慢性リンパ性白血病，慢性骨髄性白血病慢性期</t>
  </si>
  <si>
    <t>1701</t>
  </si>
  <si>
    <t>心臓の先天奇形</t>
  </si>
  <si>
    <t>卵円孔開存症</t>
  </si>
  <si>
    <t>脳性麻痺</t>
  </si>
  <si>
    <t>パラコート中毒</t>
  </si>
  <si>
    <t>びまん性大細胞型Ｂ細胞性リンパ腫，濾胞性リンパ腫，中枢神経系原発びまん性大細胞型Ｂ細胞性リンパ腫</t>
  </si>
  <si>
    <t>ヘルペス脳炎，三叉神経帯状疱疹</t>
  </si>
  <si>
    <t>慢性骨髄性白血病，急性骨髄性白血病，慢性リンパ性白血病</t>
  </si>
  <si>
    <t>脊髄硬膜動静脈瘻</t>
  </si>
  <si>
    <t>肩関節周囲炎</t>
  </si>
  <si>
    <t>びまん性大細胞型Ｂ細胞性リンパ腫，血管免疫芽球性Ｔ細胞リンパ腫，悪性リンパ腫</t>
  </si>
  <si>
    <t>側胸部第３度熱傷，下肢第３度熱傷</t>
  </si>
  <si>
    <t>慢性腎不全，慢性腎不全・維持透析中，末期腎不全</t>
  </si>
  <si>
    <t>びまん性大細胞型Ｂ細胞性リンパ腫，古典的ホジキンリンパ腫，悪性リンパ腫</t>
  </si>
  <si>
    <t>子宮頚癌，子宮内膜癌</t>
  </si>
  <si>
    <t>1108</t>
  </si>
  <si>
    <t>慢性肝炎（アルコール性のものを除く）</t>
  </si>
  <si>
    <t>慢性肝炎</t>
  </si>
  <si>
    <t>慢性リンパ性白血病，慢性骨髄単球性白血病，成人Ｔ細胞白血病リンパ腫</t>
  </si>
  <si>
    <t>びまん性大細胞型Ｂ細胞性リンパ腫，濾胞性リンパ腫，Ｂ細胞リンパ腫</t>
  </si>
  <si>
    <t>嚥下性気管支炎</t>
  </si>
  <si>
    <t>急性骨髄性白血病，慢性骨髄性白血病，急性リンパ性白血病</t>
  </si>
  <si>
    <t>前交通動脈瘤破裂によるくも膜下出血，くも膜下出血，ＩＣ－ＰＣ動脈瘤破裂によるくも膜下出血</t>
  </si>
  <si>
    <t>胃瘻造設状態，大腿骨人工骨頭置換術後，気管切開術後</t>
  </si>
  <si>
    <t>結腸過長症</t>
  </si>
  <si>
    <t>くも膜下出血後遺症，前交通動脈瘤破裂によるくも膜下出血，中大脳動脈瘤破裂によるくも膜下出血</t>
  </si>
  <si>
    <t>びまん性大細胞型Ｂ細胞性リンパ腫，悪性リンパ腫，濾胞性リンパ腫・グレード２</t>
  </si>
  <si>
    <t>急性骨髄性白血病，骨髄異形成関連変化を伴う急性骨髄性白血病，急性白血病</t>
  </si>
  <si>
    <t>くも膜下出血後遺症，ＩＣ－ＰＣ動脈瘤破裂によるくも膜下出血，中大脳動脈瘤破裂によるくも膜下出血</t>
  </si>
  <si>
    <t>片麻痺，脳性麻痺</t>
  </si>
  <si>
    <t>再生不良性貧血，貧血，小球性貧血</t>
  </si>
  <si>
    <t>びまん性大細胞型Ｂ細胞性リンパ腫，血管免疫芽球性Ｔ細胞リンパ腫，混合細胞型古典的ホジキンリンパ腫</t>
  </si>
  <si>
    <t>くも膜下出血後遺症，くも膜下出血，ＩＣ－ＰＣ動脈瘤破裂によるくも膜下出血</t>
  </si>
  <si>
    <t>末期腎不全，慢性腎不全，腎性貧血</t>
  </si>
  <si>
    <t>0108</t>
  </si>
  <si>
    <t>感染症及び寄生虫症の続発・後遺症</t>
  </si>
  <si>
    <t>ヘルペス脳炎後遺症</t>
  </si>
  <si>
    <t>中大脳動脈瘤破裂によるくも膜下出血，椎骨動脈瘤破裂によるくも膜下出血，ＩＣ－ＰＣ動脈瘤破裂によるくも膜下出血</t>
  </si>
  <si>
    <t>知的障害</t>
  </si>
  <si>
    <t>びまん性大細胞型Ｂ細胞性リンパ腫，マントル細胞リンパ腫，Ｂ細胞リンパ腫</t>
  </si>
  <si>
    <t>びまん性大細胞型Ｂ細胞性リンパ腫，濾胞性リンパ腫・グレード１，悪性リンパ腫</t>
  </si>
  <si>
    <t>くも膜下出血，前交通動脈瘤破裂によるくも膜下出血，中大脳動脈瘤破裂によるくも膜下出血</t>
  </si>
  <si>
    <t>0107</t>
  </si>
  <si>
    <t>真菌症</t>
  </si>
  <si>
    <t>アスペルギルス症，肺アスペルギルス症，深在性真菌症</t>
  </si>
  <si>
    <t>急性骨髄性白血病，慢性リンパ性白血病，成人Ｔ細胞白血病リンパ腫</t>
  </si>
  <si>
    <t>変性側弯症，腰椎すべり症</t>
  </si>
  <si>
    <t>びまん性大細胞型Ｂ細胞性リンパ腫，中枢神経系原発悪性リンパ腫，悪性リンパ腫</t>
  </si>
  <si>
    <t>腹部大動脈瘤，胸部大動脈瘤，下肢急性動脈閉塞症</t>
  </si>
  <si>
    <t>ＩＣ－ＰＣ動脈瘤破裂によるくも膜下出血，前交通動脈瘤破裂によるくも膜下出血，中大脳動脈瘤破裂によるくも膜下出血</t>
  </si>
  <si>
    <t>びまん性大細胞型Ｂ細胞性リンパ腫，リンパ形質細胞性リンパ腫，濾胞性リンパ腫・グレード１</t>
  </si>
  <si>
    <t>鉄欠乏性貧血，貧血，再生不良性貧血</t>
  </si>
  <si>
    <t>接触皮膚炎，人工肛門部皮膚炎</t>
  </si>
  <si>
    <t>認知症に重なったせん妄</t>
  </si>
  <si>
    <t>中大脳動脈瘤破裂によるくも膜下出血，前交通動脈瘤破裂によるくも膜下出血，ＩＣ－ＰＣ動脈瘤破裂によるくも膜下出血</t>
  </si>
  <si>
    <t>1305</t>
  </si>
  <si>
    <t>頚腕症候群</t>
  </si>
  <si>
    <t>頚肩腕症候群</t>
  </si>
  <si>
    <t>体幹第３度熱傷，全身第２度熱傷，気道熱傷</t>
  </si>
  <si>
    <t>くも膜下出血後遺症，前大脳動脈瘤破裂によるくも膜下出血，ＩＣ－ＰＣ動脈瘤破裂によるくも膜下出血</t>
  </si>
  <si>
    <t>ＩＣ－ＰＣ動脈瘤破裂によるくも膜下出血，中大脳動脈瘤破裂によるくも膜下出血，前大脳動脈瘤破裂によるくも膜下出血</t>
  </si>
  <si>
    <t>急性骨髄性白血病，慢性骨髄性白血病，骨髄異形成関連変化を伴う急性骨髄性白血病</t>
  </si>
  <si>
    <t>腹部大動脈瘤，深部静脈血栓症，胸部大動脈瘤</t>
  </si>
  <si>
    <t>びまん性大細胞型Ｂ細胞性リンパ腫，中枢神経系原発びまん性大細胞型Ｂ細胞性リンパ腫，末梢性Ｔ細胞リンパ腫</t>
  </si>
  <si>
    <t>不眠症，低酸素性脳症，重症筋無力症</t>
  </si>
  <si>
    <t>慢性リンパ性白血病</t>
  </si>
  <si>
    <t>びまん性大細胞型Ｂ細胞性リンパ腫，悪性リンパ腫，濾胞性リンパ腫・グレード３ａ</t>
  </si>
  <si>
    <t>脳性麻痺，四肢麻痺，片麻痺</t>
  </si>
  <si>
    <t>適応障害，神経症</t>
  </si>
  <si>
    <t>急性骨髄性白血病，慢性骨髄性白血病慢性期，慢性リンパ性白血病</t>
  </si>
  <si>
    <t>びまん性大細胞型Ｂ細胞性リンパ腫，末梢性Ｔ細胞リンパ腫，悪性リンパ腫</t>
  </si>
  <si>
    <t>くも膜下出血，中大脳動脈瘤破裂によるくも膜下出血，内頚動脈瘤破裂によるくも膜下出血</t>
  </si>
  <si>
    <t>対麻痺，脳性麻痺，下肢麻痺</t>
  </si>
  <si>
    <t>慢性腎不全，腎性貧血，慢性腎臓病</t>
  </si>
  <si>
    <t>急性骨髄性白血病，慢性骨髄性白血病，成人Ｔ細胞白血病リンパ腫・リンパ腫型</t>
  </si>
  <si>
    <t>脳底動脈瘤破裂によるくも膜下出血，中大脳動脈瘤破裂によるくも膜下出血，前交通動脈瘤破裂によるくも膜下出血</t>
  </si>
  <si>
    <t>くも膜下出血後遺症，前交通動脈瘤破裂によるくも膜下出血，内頚動脈瘤破裂によるくも膜下出血</t>
  </si>
  <si>
    <t>Ｃ型慢性肝炎，ウイルス性肝炎</t>
  </si>
  <si>
    <t>1005</t>
  </si>
  <si>
    <t>急性気管支炎及び急性細気管支炎</t>
  </si>
  <si>
    <t>急性気管支炎</t>
  </si>
  <si>
    <t>くも膜下出血，内頚動脈瘤破裂によるくも膜下出血，椎骨動脈瘤破裂によるくも膜下出血</t>
  </si>
  <si>
    <t>急性骨髄性白血病，慢性リンパ性白血病，Ｐｈ陽性急性リンパ性白血病</t>
  </si>
  <si>
    <t>嚥下障害，出血，遷延性意識障害</t>
  </si>
  <si>
    <t>上腕第３度熱傷</t>
  </si>
  <si>
    <t>びまん性大細胞型Ｂ細胞性リンパ腫，末梢性Ｔ細胞リンパ腫，結節硬化型古典的ホジキンリンパ腫</t>
  </si>
  <si>
    <t>急性骨髄性白血病，慢性骨髄性白血病，ＣＣＲ４陽性成人Ｔ細胞白血病リンパ腫</t>
  </si>
  <si>
    <t>慢性腎不全，腎性貧血，急性腎前性腎不全</t>
  </si>
  <si>
    <t>0603</t>
  </si>
  <si>
    <t>てんかん</t>
  </si>
  <si>
    <t>てんかん重積状態，症候性てんかん，てんかん</t>
  </si>
  <si>
    <t>上腕第３度熱傷，体表面積１０－１９％の熱傷，趾第３度熱傷</t>
  </si>
  <si>
    <t>びまん性大細胞型Ｂ細胞性リンパ腫，悪性リンパ腫，末梢性Ｔ細胞リンパ腫</t>
  </si>
  <si>
    <t>くも膜下出血後遺症，内頚動脈瘤破裂によるくも膜下出血，中大脳動脈瘤破裂によるくも膜下出血</t>
  </si>
  <si>
    <t>クロイツフェルト・ヤコブ病</t>
  </si>
  <si>
    <t>びまん性大細胞型Ｂ細胞性リンパ腫，ＣＤ２０陽性Ｂ細胞性非ホジキンリンパ腫，中枢神経系原発悪性リンパ腫</t>
  </si>
  <si>
    <t>慢性骨髄性白血病，急性骨髄性白血病，慢性骨髄単球性白血病</t>
  </si>
  <si>
    <t>1105</t>
  </si>
  <si>
    <t>胃炎及び十二指腸炎</t>
  </si>
  <si>
    <t>慢性胃炎，胃炎</t>
  </si>
  <si>
    <t>急性骨髄性白血病，骨髄異形成関連変化を伴う急性骨髄性白血病</t>
  </si>
  <si>
    <t>認知症，老年期うつ病</t>
  </si>
  <si>
    <t>前交通動脈瘤破裂によるくも膜下出血，ＩＣ－ＰＣ動脈瘤破裂によるくも膜下出血，中大脳動脈瘤破裂によるくも膜下出血</t>
  </si>
  <si>
    <t>気管切開術後，胃瘻造設状態</t>
  </si>
  <si>
    <t>びまん性大細胞型Ｂ細胞性リンパ腫，血管免疫芽球性Ｔ細胞リンパ腫，原発性滲出性リンパ腫</t>
  </si>
  <si>
    <t>カンジダ菌血症，腸管カンジダ症</t>
  </si>
  <si>
    <t>老年期適応障害，不安神経症</t>
  </si>
  <si>
    <t>気管切開術後</t>
  </si>
  <si>
    <t>中大脳動脈瘤破裂によるくも膜下出血，後交通動脈瘤破裂によるくも膜下出血，ＩＣ－ＰＣ動脈瘤破裂によるくも膜下出血</t>
  </si>
  <si>
    <t>びまん性大細胞型Ｂ細胞性リンパ腫，ＡＬＫ陽性未分化大細胞リンパ腫，混合細胞型古典的ホジキンリンパ腫</t>
  </si>
  <si>
    <t>ウイルス脳炎後遺症</t>
  </si>
  <si>
    <t>対麻痺，片麻痺，トッド麻痺</t>
  </si>
  <si>
    <t>0807</t>
  </si>
  <si>
    <t>その他の耳疾患</t>
  </si>
  <si>
    <t>両側性感音難聴</t>
  </si>
  <si>
    <t>0907</t>
  </si>
  <si>
    <t>脳動脈硬化（症）</t>
  </si>
  <si>
    <t>脳動脈硬化症</t>
  </si>
  <si>
    <t>肺アスペルギルス症，慢性壊死性肺アスペルギルス症</t>
  </si>
  <si>
    <t>発作性夜間ヘモグロビン尿症，大球性貧血，赤芽球ろう</t>
  </si>
  <si>
    <t>対麻痺</t>
  </si>
  <si>
    <t>1112</t>
  </si>
  <si>
    <t>膵疾患</t>
  </si>
  <si>
    <t>急性膵炎</t>
  </si>
  <si>
    <t>結核性胸膜炎</t>
  </si>
  <si>
    <t>びまん性大細胞型Ｂ細胞性リンパ腫，悪性リンパ腫，古典的ホジキンリンパ腫</t>
  </si>
  <si>
    <t>中大脳動脈瘤破裂によるくも膜下出血，くも膜下出血</t>
  </si>
  <si>
    <t>高脂血症</t>
  </si>
  <si>
    <t>びまん性大細胞型Ｂ細胞性リンパ腫，古典的ホジキンリンパ腫，濾胞性リンパ腫</t>
  </si>
  <si>
    <t>湿疹，慢性湿疹</t>
  </si>
  <si>
    <t>不明</t>
  </si>
  <si>
    <t>視床出血，脳出血後遺症，脳皮質下出血</t>
  </si>
  <si>
    <t>急性骨髄性白血病，成人Ｔ細胞白血病リンパ腫，慢性骨髄性白血病</t>
  </si>
  <si>
    <t>びまん性大細胞型Ｂ細胞性リンパ腫，悪性リンパ腫，血管内大細胞型Ｂ細胞性リンパ腫</t>
  </si>
  <si>
    <t>腰椎変性すべり症，腰椎すべり症</t>
  </si>
  <si>
    <t>慢性腎不全，腎性貧血，慢性腎臓病ステージＧ５Ｄ</t>
  </si>
  <si>
    <t>1902</t>
  </si>
  <si>
    <t>頭蓋内損傷及び内臓の損傷</t>
  </si>
  <si>
    <t>急性硬膜下血腫・頭蓋内に達する開放創合併なし，脳挫傷，外傷性くも膜下出血・頭蓋内に達する開放創合併なし</t>
  </si>
  <si>
    <t>脳動静脈奇形破裂によるくも膜下出血，くも膜下出血，くも膜下出血後遺症</t>
  </si>
  <si>
    <t>びまん性大細胞型Ｂ細胞性リンパ腫，中枢神経系原発びまん性大細胞型Ｂ細胞性リンパ腫，非ホジキンリンパ腫</t>
  </si>
  <si>
    <t>0909</t>
  </si>
  <si>
    <t>動脈硬化（症）</t>
  </si>
  <si>
    <t>下肢閉塞性動脈硬化症</t>
  </si>
  <si>
    <t>0404</t>
  </si>
  <si>
    <t>その他の内分泌，栄養及び代謝疾患</t>
  </si>
  <si>
    <t>ファブリー病，トランスサイレチン型心アミロイドーシス，脱水症</t>
  </si>
  <si>
    <t>ＩＣ－ＰＣ動脈瘤破裂によるくも膜下出血，くも膜下出血</t>
  </si>
  <si>
    <t>中枢神経系原発びまん性大細胞型Ｂ細胞性リンパ腫，悪性リンパ腫，中枢神経系原発悪性リンパ腫</t>
  </si>
  <si>
    <t>上小脳動脈瘤破裂によるくも膜下出血</t>
  </si>
  <si>
    <t>びまん性大細胞型Ｂ細胞性リンパ腫，ＡＬＫ陰性未分化大細胞リンパ腫</t>
  </si>
  <si>
    <t>ゴーシェ病，低ナトリウム血症，ウェルニッケ脳症</t>
  </si>
  <si>
    <t>縦隔血腫・胸腔に達する開放創合併なし</t>
  </si>
  <si>
    <t>1401</t>
  </si>
  <si>
    <t>糸球体疾患及び腎尿細管間質性疾患</t>
  </si>
  <si>
    <t>巣状分節性糸球体硬化症ネフローゼ症候群</t>
  </si>
  <si>
    <t>子宮体癌</t>
  </si>
  <si>
    <t>びまん性大細胞型Ｂ細胞性リンパ腫，胃悪性リンパ腫</t>
  </si>
  <si>
    <t>急性大動脈解離ＳｔａｎｆｏｒｄＢ，胸腹部大動脈瘤，腹部大動脈瘤</t>
  </si>
  <si>
    <t>肝細胞癌，肝内胆管癌</t>
  </si>
  <si>
    <t>播種性血管内凝固，後天性血友病Ａ</t>
  </si>
  <si>
    <t>バセドウ病眼症，単純性甲状腺腫</t>
  </si>
  <si>
    <t>くも膜下出血，前交通動脈瘤破裂によるくも膜下出血，後交通動脈瘤破裂によるくも膜下出血</t>
  </si>
  <si>
    <t>慢性骨髄性白血病</t>
  </si>
  <si>
    <t>肝内胆管癌</t>
  </si>
  <si>
    <t>低酸素性脳症，レビー小体型認知症</t>
  </si>
  <si>
    <t>脳梗塞，内頚動脈塞栓症による脳梗塞，中大脳動脈閉塞による脳梗塞</t>
  </si>
  <si>
    <t>0203</t>
  </si>
  <si>
    <t>直腸S状結腸移行部及び直腸の悪性新生物＜腫瘍＞</t>
  </si>
  <si>
    <t>直腸癌</t>
  </si>
  <si>
    <t>急性大動脈解離ＳｔａｎｆｏｒｄＢ，胸部大動脈瘤</t>
  </si>
  <si>
    <t>前大脳動脈瘤破裂によるくも膜下出血，くも膜下出血</t>
  </si>
  <si>
    <t>1010</t>
  </si>
  <si>
    <t>喘息</t>
  </si>
  <si>
    <t>気管支喘息</t>
  </si>
  <si>
    <t>播種性血管内凝固，血小板減少症，脾機能亢進症</t>
  </si>
  <si>
    <t>慢性リンパ性白血病，急性骨髄性白血病，慢性骨髄性白血病慢性期</t>
  </si>
  <si>
    <t>びまん性大細胞型Ｂ細胞性リンパ腫，末梢性Ｔ細胞リンパ腫・詳細不明，原発性滲出性リンパ腫</t>
  </si>
  <si>
    <t>肺非結核性抗酸菌症，敗血症性ショック，ＭＲＳＥ菌血症</t>
  </si>
  <si>
    <t>くも膜下出血，くも膜下出血後遺症</t>
  </si>
  <si>
    <t>胃瘻造設状態</t>
  </si>
  <si>
    <t>胸部大動脈瘤，胸部大動脈瘤破裂，腹部大動脈瘤</t>
  </si>
  <si>
    <t>心原性ショック，意識障害，食欲不振</t>
  </si>
  <si>
    <t>中大脳動脈瘤破裂によるくも膜下出血</t>
  </si>
  <si>
    <t>びまん性大細胞型Ｂ細胞性リンパ腫，血管免疫芽球性Ｔ細胞リンパ腫</t>
  </si>
  <si>
    <t>特発性血小板減少性紫斑病，播種性血管内凝固，多血症</t>
  </si>
  <si>
    <t>子宮体癌再発</t>
  </si>
  <si>
    <t>原発性肺癌，上葉小細胞肺癌，肺腺癌</t>
  </si>
  <si>
    <t>慢性腎不全，急性腎性腎不全</t>
  </si>
  <si>
    <t>0602</t>
  </si>
  <si>
    <t>アルツハイマー病</t>
  </si>
  <si>
    <t>アルツハイマー型認知症</t>
  </si>
  <si>
    <t>遷延性意識障害，意識障害</t>
  </si>
  <si>
    <t>うっ血性心不全，発作性心房細動，大動脈弁狭窄症</t>
  </si>
  <si>
    <t>廃用症候群，横紋筋融解，人工股関節周囲骨折</t>
  </si>
  <si>
    <t>誤嚥性肺炎，膿胸，間質性肺炎</t>
  </si>
  <si>
    <t>うっ血性心不全，発作性心房細動，慢性心不全</t>
  </si>
  <si>
    <t>廃用症候群，人工股関節周囲骨折，腸管ベーチェット病</t>
  </si>
  <si>
    <t>前立腺癌，膀胱後壁部膀胱癌，多発性骨髄腫</t>
  </si>
  <si>
    <t>誤嚥性肺炎，胸水貯留，特発性肺線維症</t>
  </si>
  <si>
    <t>慢性うっ血性心不全，うっ血性心不全，慢性心不全</t>
  </si>
  <si>
    <t>誤嚥性肺炎，胸水貯留，間質性肺炎</t>
  </si>
  <si>
    <t>急性肺炎，肺炎，細菌性肺炎</t>
  </si>
  <si>
    <t>うっ血性心不全，慢性うっ血性心不全，発作性心房細動</t>
  </si>
  <si>
    <t>前立腺癌，多発性骨髄腫，膵頭部癌</t>
  </si>
  <si>
    <t>誤嚥性肺炎，間質性肺炎，膿胸</t>
  </si>
  <si>
    <t>肺炎，細菌性肺炎，気管支肺炎</t>
  </si>
  <si>
    <t>心原性脳塞栓症，アテローム血栓性脳梗塞，塞栓性脳梗塞・急性期</t>
  </si>
  <si>
    <t>大腿骨転子部骨折，大腿骨頚部骨折，腰椎圧迫骨折</t>
  </si>
  <si>
    <t>誤嚥性肺炎，急性間質性肺炎，間質性肺炎</t>
  </si>
  <si>
    <t>前立腺癌，多発性骨髄腫，尿管癌</t>
  </si>
  <si>
    <t>うっ血性心不全，発作性心房細動，持続性心房細動</t>
  </si>
  <si>
    <t>誤嚥性肺炎，慢性呼吸不全，間質性肺炎</t>
  </si>
  <si>
    <t>前立腺癌，多発性骨髄腫，去勢抵抗性前立腺癌</t>
  </si>
  <si>
    <t>鼡径ヘルニア，急性胆管炎，大腸憩室出血</t>
  </si>
  <si>
    <t>大腿骨転子部骨折，大腿骨頚部骨折，腰椎椎体骨折</t>
  </si>
  <si>
    <t>誤嚥性肺炎，間質性肺炎，急性呼吸窮迫症候群</t>
  </si>
  <si>
    <t>うっ血性心不全，大動脈弁狭窄症，発作性心房細動</t>
  </si>
  <si>
    <t>前立腺癌，多発性骨髄腫，腎盂癌</t>
  </si>
  <si>
    <t>心原性脳塞栓症，ラクナ梗塞，脳梗塞</t>
  </si>
  <si>
    <t>廃用症候群，横紋筋融解，人工膝関節周囲骨折</t>
  </si>
  <si>
    <t>前立腺癌，膀胱側壁部膀胱癌，多発性骨髄腫</t>
  </si>
  <si>
    <t>前立腺癌，去勢抵抗性前立腺癌，多発性骨髄腫</t>
  </si>
  <si>
    <t>廃用症候群，横紋筋融解，好酸球性多発血管炎性肉芽腫症</t>
  </si>
  <si>
    <t>大腿骨頚部骨折，大腿骨転子部骨折，腰椎椎体骨折</t>
  </si>
  <si>
    <t>前立腺癌，膀胱癌，腎癌</t>
  </si>
  <si>
    <t>前立腺癌，膵頭部癌，膀胱癌</t>
  </si>
  <si>
    <t>ラクナ梗塞，心原性脳塞栓症，脳梗塞</t>
  </si>
  <si>
    <t>誤嚥性肺炎，呼吸不全，間質性肺炎</t>
  </si>
  <si>
    <t>廃用症候群，顕微鏡的多発血管炎，人工関節周囲骨折</t>
  </si>
  <si>
    <t>うっ血性心不全，慢性心不全，発作性心房細動</t>
  </si>
  <si>
    <t>うっ血性心不全，発作性心房細動，非弁膜症性心房細動</t>
  </si>
  <si>
    <t>廃用症候群，人工股関節周囲骨折，横紋筋融解</t>
  </si>
  <si>
    <t>廃用症候群，顕微鏡的多発血管炎，横紋筋融解</t>
  </si>
  <si>
    <t>うっ血性心不全，持続性心房細動，非弁膜症性心房細動</t>
  </si>
  <si>
    <t>うっ血性心不全，慢性うっ血性心不全，大動脈弁狭窄症</t>
  </si>
  <si>
    <t>誤嚥性肺炎，急性呼吸窮迫症候群，間質性肺炎</t>
  </si>
  <si>
    <t>誤嚥性肺炎，特発性間質性肺炎，膿胸</t>
  </si>
  <si>
    <t>廃用症候群，全身性筋萎縮，人工関節周囲骨折</t>
  </si>
  <si>
    <t>うっ血性心不全，慢性心不全，持続性心房細動</t>
  </si>
  <si>
    <t>廃用症候群，横紋筋融解，人工関節周囲骨折</t>
  </si>
  <si>
    <t>うっ血性心不全，大動脈弁狭窄症，慢性心不全</t>
  </si>
  <si>
    <t>廃用症候群，顕微鏡的多発血管炎，足関節拘縮</t>
  </si>
  <si>
    <t>誤嚥性肺炎，間質性肺炎，呼吸不全</t>
  </si>
  <si>
    <t>アテローム血栓性脳梗塞，心原性脳塞栓症，脳梗塞</t>
  </si>
  <si>
    <t>うっ血性心不全，持続性心房細動，発作性心房細動</t>
  </si>
  <si>
    <t>廃用症候群，外反母趾，化膿性関節炎・膝関節</t>
  </si>
  <si>
    <t>大腿骨頚部骨折，腰椎圧迫骨折，大腿骨転子部骨折</t>
  </si>
  <si>
    <t>誤嚥性肺炎，特発性間質性肺炎，間質性肺炎</t>
  </si>
  <si>
    <t>前立腺癌，多発性骨髄腫，腎癌</t>
  </si>
  <si>
    <t>廃用症候群，外反母趾，人工股関節周囲骨折</t>
  </si>
  <si>
    <t>うっ血性心不全，非弁膜症性発作性心房細動，完全房室ブロック</t>
  </si>
  <si>
    <t>廃用症候群，化膿性関節炎・膝関節，シェーグレン症候群</t>
  </si>
  <si>
    <t>廃用症候群，人工股関節周囲骨折，肩関節拘縮</t>
  </si>
  <si>
    <t>廃用症候群，化膿性関節炎・膝関節，顕微鏡的多発血管炎</t>
  </si>
  <si>
    <t>うっ血性心不全，慢性うっ血性心不全，慢性心不全</t>
  </si>
  <si>
    <t>誤嚥性肺炎，特発性器質化肺炎，間質性肺炎</t>
  </si>
  <si>
    <t>うっ血性心不全，慢性心不全，心房細動</t>
  </si>
  <si>
    <t>前立腺癌，膵頭部癌，腎癌</t>
  </si>
  <si>
    <t>うっ血性心不全，慢性うっ血性心不全，持続性心房細動</t>
  </si>
  <si>
    <t>廃用症候群，人工股関節周囲骨折，外反母趾</t>
  </si>
  <si>
    <t>前立腺癌，多発性骨髄腫，膵尾部癌</t>
  </si>
  <si>
    <t>廃用症候群，人工関節周囲骨折，人工股関節周囲骨折</t>
  </si>
  <si>
    <t>うっ血性心不全，大動脈弁狭窄症，慢性うっ血性心不全</t>
  </si>
  <si>
    <t>ラクナ梗塞，脳梗塞，アテローム血栓性脳梗塞・急性期</t>
  </si>
  <si>
    <t>うっ血性心不全，慢性うっ血性心不全，心房細動</t>
  </si>
  <si>
    <t>廃用症候群，前足部変形，顕微鏡的多発血管炎</t>
  </si>
  <si>
    <t>誤嚥性肺炎，間質性肺炎，特発性肺線維症</t>
  </si>
  <si>
    <t>うっ血性心不全，心房細動，持続性心房細動</t>
  </si>
  <si>
    <t>前立腺癌，膵頭部癌，膵尾部癌</t>
  </si>
  <si>
    <t>廃用症候群，肩関節拘縮，ＡＮＣＡ関連血管炎</t>
  </si>
  <si>
    <t>うっ血性心不全，大動脈弁狭窄症，持続性心房細動</t>
  </si>
  <si>
    <t>前立腺癌，膵頭部癌，去勢抵抗性前立腺癌</t>
  </si>
  <si>
    <t>廃用症候群，人工股関節周囲骨折，顕微鏡的多発血管炎</t>
  </si>
  <si>
    <t>鼡径ヘルニア，大腸憩室出血，直腸脱</t>
  </si>
  <si>
    <t>うっ血性心不全，大動脈弁狭窄症，非弁膜症性発作性心房細動</t>
  </si>
  <si>
    <t>誤嚥性肺炎，間質性肺炎，急性間質性肺炎</t>
  </si>
  <si>
    <t>急性肺炎，細菌性肺炎，肺炎</t>
  </si>
  <si>
    <t>廃用症候群，顕微鏡的多発血管炎，リウマチ性多発筋痛</t>
  </si>
  <si>
    <t>前立腺癌，多発性骨髄腫，食道癌</t>
  </si>
  <si>
    <t>廃用症候群，横紋筋融解，顕微鏡的多発血管炎</t>
  </si>
  <si>
    <t>前立腺癌，膀胱癌，膵頭部癌</t>
  </si>
  <si>
    <t>廃用症候群，顕微鏡的多発血管炎，化膿性関節炎・膝関節</t>
  </si>
  <si>
    <t>誤嚥性肺炎，びまん性間質性肺炎，胸水貯留</t>
  </si>
  <si>
    <t>廃用症候群，顕微鏡的多発血管炎，膠原病性間質性肺炎</t>
  </si>
  <si>
    <t>うっ血性心不全，発作性心房細動，左室駆出率の保たれた心不全</t>
  </si>
  <si>
    <t>前立腺癌，去勢抵抗性前立腺癌，膵頭部癌</t>
  </si>
  <si>
    <t>前立腺癌，膀胱癌，多発性骨髄腫</t>
  </si>
  <si>
    <t>細菌性肺炎，気管支肺炎，肺炎</t>
  </si>
  <si>
    <t>心原性脳塞栓症，アテローム血栓性脳梗塞・急性期，アテローム血栓性脳梗塞</t>
  </si>
  <si>
    <t>うっ血性心不全，完全房室ブロック，慢性心不全</t>
  </si>
  <si>
    <t>前立腺癌，多発性骨髄腫，膀胱癌</t>
  </si>
  <si>
    <t>うっ血性心不全，慢性うっ血性心不全，左心不全</t>
  </si>
  <si>
    <t>前立腺癌，去勢抵抗性前立腺癌，腎盂癌</t>
  </si>
  <si>
    <t>誤嚥性肺炎，間質性肺炎，急性呼吸不全</t>
  </si>
  <si>
    <t>誤嚥性肺炎，急性呼吸窮迫症候群，膿胸</t>
  </si>
  <si>
    <t>廃用症候群，特発性大腿骨内顆骨壊死，外反母趾</t>
  </si>
  <si>
    <t>誤嚥性肺炎，間質性肺炎，慢性呼吸不全</t>
  </si>
  <si>
    <t>廃用症候群，肩関節拘縮，大腿骨内顆骨壊死</t>
  </si>
  <si>
    <t>うっ血性心不全，慢性心不全，非弁膜症性心房細動</t>
  </si>
  <si>
    <t>肺炎，急性肺炎，細菌性肺炎</t>
  </si>
  <si>
    <t>誤嚥性肺炎，胸水貯留，特発性間質性肺炎</t>
  </si>
  <si>
    <t>アテローム血栓性脳梗塞・急性期，心原性脳塞栓症，アテローム血栓性脳梗塞</t>
  </si>
  <si>
    <t>廃用症候群，人工股関節周囲骨折，多発血管炎性肉芽腫症</t>
  </si>
  <si>
    <t>廃用症候群，肩関節拘縮，横紋筋融解</t>
  </si>
  <si>
    <t>慢性心不全，うっ血性心不全，発作性心房細動</t>
  </si>
  <si>
    <t>変形性膝関節症，両側性原発性膝関節症，変形性股関節症</t>
  </si>
  <si>
    <t>誤嚥性肺炎，膿胸，急性呼吸不全</t>
  </si>
  <si>
    <t>前立腺癌，去勢抵抗性前立腺癌，腎癌</t>
  </si>
  <si>
    <t>廃用症候群，好酸球性多発血管炎性肉芽腫症，大腿骨頭壊死</t>
  </si>
  <si>
    <t>腰椎圧迫骨折，大腿骨頚部骨折，大腿骨転子部骨折</t>
  </si>
  <si>
    <t>うっ血性心不全，発作性心房細動，慢性うっ血性心不全</t>
  </si>
  <si>
    <t>心原性脳塞栓症，アテローム血栓性脳梗塞，ラクナ梗塞</t>
  </si>
  <si>
    <t>アテローム血栓性脳梗塞・急性期，脳梗塞，心原性脳塞栓症</t>
  </si>
  <si>
    <t>変形性膝関節症，変形性股関節症，原発性膝関節症</t>
  </si>
  <si>
    <t>廃用症候群，趾骨髄炎，全身性強皮症</t>
  </si>
  <si>
    <t>前立腺癌，膵頭部癌，尿管癌</t>
  </si>
  <si>
    <t>廃用症候群，顕微鏡的多発血管炎，巨細胞動脈炎</t>
  </si>
  <si>
    <t>大腿骨頚部骨折，大腿骨転子部骨折，胸椎圧迫骨折</t>
  </si>
  <si>
    <t>廃用症候群，多発血管炎性肉芽腫症，人工股関節周囲骨折</t>
  </si>
  <si>
    <t>心原性脳塞栓症，多発性脳梗塞，脳梗塞</t>
  </si>
  <si>
    <t>大腿骨頚部骨折，大腿骨転子部骨折，橈骨遠位端骨折</t>
  </si>
  <si>
    <t>前立腺癌，膵体部癌，膵頭部癌</t>
  </si>
  <si>
    <t>誤嚥性肺炎，胸水貯留，呼吸不全</t>
  </si>
  <si>
    <t>廃用症候群，ベーカーのう腫</t>
  </si>
  <si>
    <t>廃用症候群，顕微鏡的多発血管炎，強皮症</t>
  </si>
  <si>
    <t>誤嚥性肺炎，老人性嚥下性肺炎，間質性肺炎</t>
  </si>
  <si>
    <t>洞不全症候群，大動脈弁狭窄症，慢性心不全</t>
  </si>
  <si>
    <t>廃用症候群，膠原病性間質性肺炎</t>
  </si>
  <si>
    <t>仙骨部脊索腫，肝門部胆管癌，転移性膀胱癌</t>
  </si>
  <si>
    <t>誤嚥性肺炎，急性間質性肺炎，気腫合併肺線維症</t>
  </si>
  <si>
    <t>前立腺癌，膵頭部癌，膀胱側壁部膀胱癌</t>
  </si>
  <si>
    <t>前立腺癌，多発性骨髄腫，膀胱側壁部膀胱癌</t>
  </si>
  <si>
    <t>誤嚥性肺炎，呼吸不全，特発性間質性肺炎</t>
  </si>
  <si>
    <t>細菌性肺炎，肺炎，気管支肺炎</t>
  </si>
  <si>
    <t>誤嚥性肺炎，インフルエンザＡ型，急性呼吸窮迫症候群</t>
  </si>
  <si>
    <t>去勢抵抗性前立腺癌，肝門部胆管癌，卵巣癌</t>
  </si>
  <si>
    <t>うっ血性心不全，慢性心不全，非弁膜症性発作性心房細動</t>
  </si>
  <si>
    <t>誤嚥性肺炎，膿胸，特発性肺線維症</t>
  </si>
  <si>
    <t>変形性膝関節症，一側性原発性膝関節症，続発性股関節症</t>
  </si>
  <si>
    <t>以上</t>
    <rPh sb="0" eb="2">
      <t>イジョウ</t>
    </rPh>
    <phoneticPr fontId="3"/>
  </si>
  <si>
    <t>以下</t>
    <rPh sb="0" eb="2">
      <t>イカ</t>
    </rPh>
    <phoneticPr fontId="3"/>
  </si>
  <si>
    <t>未満</t>
    <rPh sb="0" eb="2">
      <t>ミマン</t>
    </rPh>
    <phoneticPr fontId="3"/>
  </si>
  <si>
    <t>総医療費に占める高額レセプトの割合(%)</t>
    <phoneticPr fontId="4"/>
  </si>
  <si>
    <t>総レセプト件数に占める高額レセプトの割合(%)</t>
    <phoneticPr fontId="4"/>
  </si>
  <si>
    <t>※主要傷病名…高額レセプト発生患者の分析期間の全レセプトを医療費分解後、患者毎に最も医療費が高額となった傷病。</t>
    <phoneticPr fontId="4"/>
  </si>
  <si>
    <t>その他
レセプトの医療費※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</si>
</sst>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¥&quot;#,##0_);[Red]\(&quot;¥&quot;#,##0\)"/>
    <numFmt numFmtId="177" formatCode="#,##0_ "/>
    <numFmt numFmtId="178" formatCode="#,##0_ ;[Red]\-#,##0\ "/>
    <numFmt numFmtId="179" formatCode="0.0%"/>
    <numFmt numFmtId="180" formatCode="#,##0&quot;カ月合計&quot;"/>
    <numFmt numFmtId="181" formatCode="#,##0&quot;カ月平均&quot;"/>
    <numFmt numFmtId="182" formatCode="ggge&quot;年&quot;m&quot;月&quot;"/>
    <numFmt numFmtId="183" formatCode="0.00_ ;[Red]\-0.00\ "/>
    <numFmt numFmtId="184" formatCode="0.0_ ;[Red]\-0.0\ "/>
    <numFmt numFmtId="185" formatCode="ggge&quot;年度&quot;"/>
    <numFmt numFmtId="186" formatCode="#,##0&quot;年平均&quot;"/>
    <numFmt numFmtId="187" formatCode="#,##0&quot;年合計&quot;"/>
    <numFmt numFmtId="188" formatCode="#,##0&quot;件&quot;"/>
    <numFmt numFmtId="189" formatCode="#,##0.0&quot;億円&quot;"/>
  </numFmts>
  <fonts count="5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rgb="FF3F3F76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A0A0"/>
        <bgColor indexed="64"/>
      </patternFill>
    </fill>
    <fill>
      <patternFill patternType="solid">
        <fgColor rgb="FFFAD2AA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C8FAC8"/>
        <bgColor indexed="64"/>
      </patternFill>
    </fill>
    <fill>
      <patternFill patternType="solid">
        <fgColor rgb="FFC8C8F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1F4FF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75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5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/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34" fillId="0" borderId="0"/>
    <xf numFmtId="0" fontId="29" fillId="7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8" fillId="0" borderId="0" xfId="0" applyFont="1">
      <alignment vertical="center"/>
    </xf>
    <xf numFmtId="0" fontId="40" fillId="0" borderId="0" xfId="2" applyNumberFormat="1" applyFont="1" applyFill="1" applyBorder="1" applyAlignment="1">
      <alignment vertical="center"/>
    </xf>
    <xf numFmtId="0" fontId="41" fillId="0" borderId="0" xfId="0" applyFont="1">
      <alignment vertical="center"/>
    </xf>
    <xf numFmtId="181" fontId="42" fillId="27" borderId="17" xfId="2" applyNumberFormat="1" applyFont="1" applyFill="1" applyBorder="1" applyAlignment="1">
      <alignment horizontal="center" vertical="center" shrinkToFit="1"/>
    </xf>
    <xf numFmtId="180" fontId="42" fillId="27" borderId="37" xfId="2" applyNumberFormat="1" applyFont="1" applyFill="1" applyBorder="1" applyAlignment="1">
      <alignment horizontal="center" vertical="center" shrinkToFit="1"/>
    </xf>
    <xf numFmtId="0" fontId="42" fillId="0" borderId="3" xfId="2" applyNumberFormat="1" applyFont="1" applyFill="1" applyBorder="1" applyAlignment="1">
      <alignment horizontal="center" vertical="center"/>
    </xf>
    <xf numFmtId="0" fontId="42" fillId="0" borderId="20" xfId="2" applyNumberFormat="1" applyFont="1" applyFill="1" applyBorder="1" applyAlignment="1">
      <alignment horizontal="left" vertical="center"/>
    </xf>
    <xf numFmtId="0" fontId="42" fillId="0" borderId="19" xfId="2" applyNumberFormat="1" applyFont="1" applyFill="1" applyBorder="1" applyAlignment="1">
      <alignment horizontal="left" vertical="center"/>
    </xf>
    <xf numFmtId="0" fontId="42" fillId="0" borderId="22" xfId="2" applyNumberFormat="1" applyFont="1" applyFill="1" applyBorder="1" applyAlignment="1">
      <alignment horizontal="center" vertical="center"/>
    </xf>
    <xf numFmtId="0" fontId="42" fillId="0" borderId="35" xfId="2" applyNumberFormat="1" applyFont="1" applyFill="1" applyBorder="1" applyAlignment="1">
      <alignment horizontal="left" vertical="center"/>
    </xf>
    <xf numFmtId="0" fontId="42" fillId="0" borderId="20" xfId="2" applyNumberFormat="1" applyFont="1" applyFill="1" applyBorder="1" applyAlignment="1">
      <alignment horizontal="center" vertical="center"/>
    </xf>
    <xf numFmtId="0" fontId="44" fillId="0" borderId="0" xfId="2" applyNumberFormat="1" applyFont="1" applyFill="1" applyBorder="1" applyAlignment="1">
      <alignment vertical="center"/>
    </xf>
    <xf numFmtId="182" fontId="42" fillId="27" borderId="3" xfId="2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8" fillId="0" borderId="0" xfId="0" applyFont="1" applyBorder="1">
      <alignment vertical="center"/>
    </xf>
    <xf numFmtId="0" fontId="43" fillId="27" borderId="3" xfId="0" applyFont="1" applyFill="1" applyBorder="1" applyAlignment="1">
      <alignment horizontal="center" vertical="center"/>
    </xf>
    <xf numFmtId="0" fontId="43" fillId="27" borderId="18" xfId="0" applyFont="1" applyFill="1" applyBorder="1" applyAlignment="1">
      <alignment horizontal="center" vertical="center"/>
    </xf>
    <xf numFmtId="0" fontId="43" fillId="27" borderId="41" xfId="0" applyFont="1" applyFill="1" applyBorder="1" applyAlignment="1">
      <alignment horizontal="center" vertical="center"/>
    </xf>
    <xf numFmtId="0" fontId="43" fillId="27" borderId="4" xfId="0" applyFont="1" applyFill="1" applyBorder="1" applyAlignment="1">
      <alignment horizontal="center" vertical="center" wrapText="1"/>
    </xf>
    <xf numFmtId="0" fontId="43" fillId="27" borderId="41" xfId="0" applyFont="1" applyFill="1" applyBorder="1" applyAlignment="1">
      <alignment horizontal="center" vertical="center" wrapText="1"/>
    </xf>
    <xf numFmtId="179" fontId="43" fillId="0" borderId="7" xfId="1551" applyNumberFormat="1" applyFont="1" applyFill="1" applyBorder="1" applyAlignment="1">
      <alignment horizontal="right" vertical="center" shrinkToFit="1"/>
    </xf>
    <xf numFmtId="0" fontId="43" fillId="0" borderId="0" xfId="0" applyFont="1" applyBorder="1">
      <alignment vertical="center"/>
    </xf>
    <xf numFmtId="0" fontId="43" fillId="0" borderId="0" xfId="0" applyFont="1" applyFill="1" applyBorder="1" applyAlignment="1">
      <alignment vertical="center" wrapText="1"/>
    </xf>
    <xf numFmtId="0" fontId="38" fillId="0" borderId="0" xfId="0" applyFont="1" applyFill="1">
      <alignment vertical="center"/>
    </xf>
    <xf numFmtId="0" fontId="43" fillId="0" borderId="0" xfId="0" applyFont="1">
      <alignment vertical="center"/>
    </xf>
    <xf numFmtId="0" fontId="43" fillId="0" borderId="3" xfId="1387" applyFont="1" applyFill="1" applyBorder="1" applyAlignment="1">
      <alignment vertical="center"/>
    </xf>
    <xf numFmtId="0" fontId="43" fillId="27" borderId="3" xfId="0" applyFont="1" applyFill="1" applyBorder="1" applyAlignment="1">
      <alignment horizontal="center" vertical="center" wrapText="1"/>
    </xf>
    <xf numFmtId="0" fontId="43" fillId="27" borderId="26" xfId="0" applyFont="1" applyFill="1" applyBorder="1" applyAlignment="1">
      <alignment horizontal="center" vertical="center"/>
    </xf>
    <xf numFmtId="0" fontId="43" fillId="27" borderId="38" xfId="0" applyFont="1" applyFill="1" applyBorder="1" applyAlignment="1">
      <alignment horizontal="center" vertical="center"/>
    </xf>
    <xf numFmtId="179" fontId="43" fillId="0" borderId="40" xfId="1551" applyNumberFormat="1" applyFont="1" applyFill="1" applyBorder="1" applyAlignment="1">
      <alignment horizontal="right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49" fontId="43" fillId="0" borderId="60" xfId="0" applyNumberFormat="1" applyFont="1" applyFill="1" applyBorder="1" applyAlignment="1">
      <alignment horizontal="center" vertical="center" shrinkToFit="1"/>
    </xf>
    <xf numFmtId="178" fontId="43" fillId="0" borderId="60" xfId="1" applyNumberFormat="1" applyFont="1" applyFill="1" applyBorder="1" applyAlignment="1">
      <alignment horizontal="right" vertical="center" shrinkToFit="1"/>
    </xf>
    <xf numFmtId="178" fontId="43" fillId="0" borderId="61" xfId="1" applyNumberFormat="1" applyFont="1" applyFill="1" applyBorder="1" applyAlignment="1">
      <alignment horizontal="right" vertical="center" shrinkToFit="1"/>
    </xf>
    <xf numFmtId="178" fontId="43" fillId="0" borderId="62" xfId="1" applyNumberFormat="1" applyFont="1" applyFill="1" applyBorder="1" applyAlignment="1">
      <alignment horizontal="right" vertical="center" shrinkToFit="1"/>
    </xf>
    <xf numFmtId="49" fontId="43" fillId="0" borderId="42" xfId="0" applyNumberFormat="1" applyFont="1" applyFill="1" applyBorder="1" applyAlignment="1">
      <alignment horizontal="center" vertical="center" shrinkToFit="1"/>
    </xf>
    <xf numFmtId="178" fontId="43" fillId="0" borderId="42" xfId="1" applyNumberFormat="1" applyFont="1" applyFill="1" applyBorder="1" applyAlignment="1">
      <alignment horizontal="right" vertical="center" shrinkToFit="1"/>
    </xf>
    <xf numFmtId="178" fontId="43" fillId="0" borderId="49" xfId="1" applyNumberFormat="1" applyFont="1" applyFill="1" applyBorder="1" applyAlignment="1">
      <alignment horizontal="right" vertical="center" shrinkToFit="1"/>
    </xf>
    <xf numFmtId="178" fontId="43" fillId="0" borderId="50" xfId="1" applyNumberFormat="1" applyFont="1" applyFill="1" applyBorder="1" applyAlignment="1">
      <alignment horizontal="right" vertical="center" shrinkToFit="1"/>
    </xf>
    <xf numFmtId="49" fontId="43" fillId="0" borderId="45" xfId="0" applyNumberFormat="1" applyFont="1" applyFill="1" applyBorder="1" applyAlignment="1">
      <alignment horizontal="center" vertical="center" shrinkToFit="1"/>
    </xf>
    <xf numFmtId="178" fontId="43" fillId="0" borderId="45" xfId="1" applyNumberFormat="1" applyFont="1" applyFill="1" applyBorder="1" applyAlignment="1">
      <alignment horizontal="right" vertical="center" shrinkToFit="1"/>
    </xf>
    <xf numFmtId="178" fontId="43" fillId="0" borderId="52" xfId="1" applyNumberFormat="1" applyFont="1" applyFill="1" applyBorder="1" applyAlignment="1">
      <alignment horizontal="right" vertical="center" shrinkToFit="1"/>
    </xf>
    <xf numFmtId="178" fontId="43" fillId="0" borderId="53" xfId="1" applyNumberFormat="1" applyFont="1" applyFill="1" applyBorder="1" applyAlignment="1">
      <alignment horizontal="right" vertical="center" shrinkToFit="1"/>
    </xf>
    <xf numFmtId="49" fontId="43" fillId="0" borderId="44" xfId="0" applyNumberFormat="1" applyFont="1" applyFill="1" applyBorder="1" applyAlignment="1">
      <alignment horizontal="center" vertical="center" shrinkToFit="1"/>
    </xf>
    <xf numFmtId="49" fontId="43" fillId="0" borderId="56" xfId="0" applyNumberFormat="1" applyFont="1" applyFill="1" applyBorder="1" applyAlignment="1">
      <alignment horizontal="center" vertical="center" shrinkToFit="1"/>
    </xf>
    <xf numFmtId="0" fontId="38" fillId="0" borderId="0" xfId="0" applyFont="1" applyFill="1" applyBorder="1">
      <alignment vertical="center"/>
    </xf>
    <xf numFmtId="0" fontId="43" fillId="0" borderId="0" xfId="0" applyFont="1" applyFill="1">
      <alignment vertical="center"/>
    </xf>
    <xf numFmtId="179" fontId="43" fillId="0" borderId="3" xfId="1551" applyNumberFormat="1" applyFont="1" applyFill="1" applyBorder="1" applyAlignment="1">
      <alignment horizontal="right" vertical="center" shrinkToFit="1"/>
    </xf>
    <xf numFmtId="179" fontId="43" fillId="0" borderId="3" xfId="1" applyNumberFormat="1" applyFont="1" applyFill="1" applyBorder="1" applyAlignment="1">
      <alignment horizontal="right" vertical="center" shrinkToFit="1"/>
    </xf>
    <xf numFmtId="0" fontId="43" fillId="0" borderId="0" xfId="0" applyFont="1" applyFill="1" applyBorder="1">
      <alignment vertical="center"/>
    </xf>
    <xf numFmtId="0" fontId="43" fillId="27" borderId="26" xfId="0" applyNumberFormat="1" applyFont="1" applyFill="1" applyBorder="1" applyAlignment="1">
      <alignment horizontal="center" vertical="center"/>
    </xf>
    <xf numFmtId="0" fontId="43" fillId="27" borderId="38" xfId="0" applyNumberFormat="1" applyFont="1" applyFill="1" applyBorder="1" applyAlignment="1">
      <alignment horizontal="center" vertical="center"/>
    </xf>
    <xf numFmtId="0" fontId="43" fillId="27" borderId="3" xfId="0" applyNumberFormat="1" applyFont="1" applyFill="1" applyBorder="1" applyAlignment="1">
      <alignment horizontal="center" vertical="center"/>
    </xf>
    <xf numFmtId="0" fontId="43" fillId="27" borderId="43" xfId="0" applyNumberFormat="1" applyFont="1" applyFill="1" applyBorder="1" applyAlignment="1">
      <alignment horizontal="center" vertical="center"/>
    </xf>
    <xf numFmtId="0" fontId="43" fillId="27" borderId="41" xfId="0" applyNumberFormat="1" applyFont="1" applyFill="1" applyBorder="1" applyAlignment="1">
      <alignment horizontal="center" vertical="center"/>
    </xf>
    <xf numFmtId="0" fontId="43" fillId="27" borderId="4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5" fillId="0" borderId="0" xfId="2" applyNumberFormat="1" applyFont="1" applyFill="1" applyBorder="1" applyAlignment="1">
      <alignment horizontal="center" vertical="center" wrapText="1"/>
    </xf>
    <xf numFmtId="0" fontId="43" fillId="27" borderId="26" xfId="0" applyFont="1" applyFill="1" applyBorder="1" applyAlignment="1">
      <alignment horizontal="center" vertical="center" shrinkToFit="1"/>
    </xf>
    <xf numFmtId="178" fontId="42" fillId="0" borderId="36" xfId="1551" applyNumberFormat="1" applyFont="1" applyFill="1" applyBorder="1" applyAlignment="1">
      <alignment horizontal="right" vertical="center" shrinkToFit="1"/>
    </xf>
    <xf numFmtId="178" fontId="42" fillId="0" borderId="29" xfId="2" applyNumberFormat="1" applyFont="1" applyFill="1" applyBorder="1" applyAlignment="1">
      <alignment horizontal="right" vertical="center" shrinkToFit="1"/>
    </xf>
    <xf numFmtId="179" fontId="43" fillId="0" borderId="4" xfId="1551" applyNumberFormat="1" applyFont="1" applyFill="1" applyBorder="1" applyAlignment="1">
      <alignment horizontal="right" vertical="center" shrinkToFit="1"/>
    </xf>
    <xf numFmtId="178" fontId="43" fillId="0" borderId="26" xfId="1" applyNumberFormat="1" applyFont="1" applyFill="1" applyBorder="1" applyAlignment="1">
      <alignment horizontal="right" vertical="center"/>
    </xf>
    <xf numFmtId="178" fontId="43" fillId="0" borderId="38" xfId="1" applyNumberFormat="1" applyFont="1" applyFill="1" applyBorder="1" applyAlignment="1">
      <alignment horizontal="right" vertical="center"/>
    </xf>
    <xf numFmtId="179" fontId="43" fillId="0" borderId="38" xfId="1551" applyNumberFormat="1" applyFont="1" applyFill="1" applyBorder="1" applyAlignment="1">
      <alignment horizontal="right" vertical="center"/>
    </xf>
    <xf numFmtId="178" fontId="43" fillId="0" borderId="27" xfId="1" applyNumberFormat="1" applyFont="1" applyFill="1" applyBorder="1" applyAlignment="1">
      <alignment horizontal="right" vertical="center"/>
    </xf>
    <xf numFmtId="178" fontId="43" fillId="0" borderId="39" xfId="1" applyNumberFormat="1" applyFont="1" applyFill="1" applyBorder="1" applyAlignment="1">
      <alignment horizontal="right" vertical="center"/>
    </xf>
    <xf numFmtId="179" fontId="43" fillId="0" borderId="4" xfId="1" applyNumberFormat="1" applyFont="1" applyFill="1" applyBorder="1" applyAlignment="1">
      <alignment horizontal="right" vertical="center" shrinkToFit="1"/>
    </xf>
    <xf numFmtId="179" fontId="43" fillId="0" borderId="7" xfId="1" applyNumberFormat="1" applyFont="1" applyFill="1" applyBorder="1" applyAlignment="1">
      <alignment horizontal="right" vertical="center" shrinkToFit="1"/>
    </xf>
    <xf numFmtId="49" fontId="43" fillId="0" borderId="3" xfId="0" applyNumberFormat="1" applyFont="1" applyFill="1" applyBorder="1" applyAlignment="1">
      <alignment horizontal="center" vertical="center" shrinkToFit="1"/>
    </xf>
    <xf numFmtId="178" fontId="43" fillId="0" borderId="3" xfId="1" applyNumberFormat="1" applyFont="1" applyFill="1" applyBorder="1" applyAlignment="1">
      <alignment horizontal="right" vertical="center" shrinkToFit="1"/>
    </xf>
    <xf numFmtId="178" fontId="43" fillId="0" borderId="26" xfId="1" applyNumberFormat="1" applyFont="1" applyFill="1" applyBorder="1" applyAlignment="1">
      <alignment horizontal="right" vertical="center" shrinkToFit="1"/>
    </xf>
    <xf numFmtId="178" fontId="43" fillId="0" borderId="38" xfId="1" applyNumberFormat="1" applyFont="1" applyFill="1" applyBorder="1" applyAlignment="1">
      <alignment horizontal="right" vertical="center" shrinkToFit="1"/>
    </xf>
    <xf numFmtId="178" fontId="43" fillId="0" borderId="44" xfId="1" applyNumberFormat="1" applyFont="1" applyFill="1" applyBorder="1" applyAlignment="1">
      <alignment horizontal="right" vertical="center" shrinkToFit="1"/>
    </xf>
    <xf numFmtId="178" fontId="43" fillId="0" borderId="46" xfId="1" applyNumberFormat="1" applyFont="1" applyFill="1" applyBorder="1" applyAlignment="1">
      <alignment horizontal="right" vertical="center" shrinkToFit="1"/>
    </xf>
    <xf numFmtId="178" fontId="43" fillId="0" borderId="47" xfId="1" applyNumberFormat="1" applyFont="1" applyFill="1" applyBorder="1" applyAlignment="1">
      <alignment horizontal="right" vertical="center" shrinkToFit="1"/>
    </xf>
    <xf numFmtId="178" fontId="43" fillId="0" borderId="56" xfId="1" applyNumberFormat="1" applyFont="1" applyFill="1" applyBorder="1" applyAlignment="1">
      <alignment horizontal="right" vertical="center" shrinkToFit="1"/>
    </xf>
    <xf numFmtId="178" fontId="43" fillId="0" borderId="57" xfId="1" applyNumberFormat="1" applyFont="1" applyFill="1" applyBorder="1" applyAlignment="1">
      <alignment horizontal="right" vertical="center" shrinkToFit="1"/>
    </xf>
    <xf numFmtId="178" fontId="43" fillId="0" borderId="58" xfId="1" applyNumberFormat="1" applyFont="1" applyFill="1" applyBorder="1" applyAlignment="1">
      <alignment horizontal="right" vertical="center" shrinkToFit="1"/>
    </xf>
    <xf numFmtId="0" fontId="38" fillId="28" borderId="3" xfId="0" applyFont="1" applyFill="1" applyBorder="1">
      <alignment vertical="center"/>
    </xf>
    <xf numFmtId="0" fontId="38" fillId="29" borderId="3" xfId="0" applyFont="1" applyFill="1" applyBorder="1">
      <alignment vertical="center"/>
    </xf>
    <xf numFmtId="0" fontId="38" fillId="30" borderId="3" xfId="0" applyFont="1" applyFill="1" applyBorder="1">
      <alignment vertical="center"/>
    </xf>
    <xf numFmtId="0" fontId="38" fillId="31" borderId="3" xfId="0" applyFont="1" applyFill="1" applyBorder="1">
      <alignment vertical="center"/>
    </xf>
    <xf numFmtId="0" fontId="38" fillId="32" borderId="3" xfId="0" applyFont="1" applyFill="1" applyBorder="1">
      <alignment vertical="center"/>
    </xf>
    <xf numFmtId="178" fontId="43" fillId="0" borderId="27" xfId="1" applyNumberFormat="1" applyFont="1" applyFill="1" applyBorder="1" applyAlignment="1">
      <alignment horizontal="right" vertical="center" shrinkToFit="1"/>
    </xf>
    <xf numFmtId="0" fontId="43" fillId="27" borderId="20" xfId="0" applyFont="1" applyFill="1" applyBorder="1" applyAlignment="1">
      <alignment horizontal="center" vertical="center" wrapText="1"/>
    </xf>
    <xf numFmtId="179" fontId="43" fillId="0" borderId="79" xfId="1551" applyNumberFormat="1" applyFont="1" applyFill="1" applyBorder="1" applyAlignment="1">
      <alignment horizontal="right" vertical="center"/>
    </xf>
    <xf numFmtId="0" fontId="43" fillId="27" borderId="78" xfId="0" applyFont="1" applyFill="1" applyBorder="1" applyAlignment="1">
      <alignment horizontal="center" vertical="center"/>
    </xf>
    <xf numFmtId="0" fontId="41" fillId="27" borderId="38" xfId="0" applyFont="1" applyFill="1" applyBorder="1" applyAlignment="1">
      <alignment horizontal="center" vertical="center" wrapText="1"/>
    </xf>
    <xf numFmtId="0" fontId="43" fillId="27" borderId="26" xfId="0" applyFont="1" applyFill="1" applyBorder="1" applyAlignment="1">
      <alignment horizontal="center" vertical="center" wrapText="1"/>
    </xf>
    <xf numFmtId="179" fontId="43" fillId="0" borderId="23" xfId="1551" applyNumberFormat="1" applyFont="1" applyFill="1" applyBorder="1" applyAlignment="1">
      <alignment horizontal="right" vertical="center" shrinkToFit="1"/>
    </xf>
    <xf numFmtId="179" fontId="43" fillId="0" borderId="5" xfId="1551" applyNumberFormat="1" applyFont="1" applyFill="1" applyBorder="1" applyAlignment="1">
      <alignment horizontal="right" vertical="center" shrinkToFit="1"/>
    </xf>
    <xf numFmtId="178" fontId="43" fillId="0" borderId="23" xfId="1387" applyNumberFormat="1" applyFont="1" applyFill="1" applyBorder="1" applyAlignment="1">
      <alignment horizontal="right" vertical="center" shrinkToFit="1"/>
    </xf>
    <xf numFmtId="178" fontId="43" fillId="0" borderId="84" xfId="1" applyNumberFormat="1" applyFont="1" applyFill="1" applyBorder="1" applyAlignment="1">
      <alignment horizontal="right" vertical="center" shrinkToFit="1"/>
    </xf>
    <xf numFmtId="178" fontId="43" fillId="0" borderId="85" xfId="1" applyNumberFormat="1" applyFont="1" applyFill="1" applyBorder="1" applyAlignment="1">
      <alignment horizontal="right" vertical="center" shrinkToFit="1"/>
    </xf>
    <xf numFmtId="178" fontId="43" fillId="0" borderId="83" xfId="1" applyNumberFormat="1" applyFont="1" applyFill="1" applyBorder="1" applyAlignment="1">
      <alignment horizontal="right" vertical="center" shrinkToFit="1"/>
    </xf>
    <xf numFmtId="0" fontId="43" fillId="27" borderId="3" xfId="0" applyFont="1" applyFill="1" applyBorder="1" applyAlignment="1">
      <alignment horizontal="center" vertical="center"/>
    </xf>
    <xf numFmtId="179" fontId="43" fillId="0" borderId="39" xfId="1551" applyNumberFormat="1" applyFont="1" applyFill="1" applyBorder="1" applyAlignment="1">
      <alignment horizontal="right" vertical="center"/>
    </xf>
    <xf numFmtId="178" fontId="43" fillId="0" borderId="7" xfId="0" applyNumberFormat="1" applyFont="1" applyFill="1" applyBorder="1" applyAlignment="1">
      <alignment horizontal="right" vertical="center" shrinkToFit="1"/>
    </xf>
    <xf numFmtId="0" fontId="42" fillId="0" borderId="0" xfId="2" applyNumberFormat="1" applyFont="1" applyFill="1" applyBorder="1" applyAlignment="1">
      <alignment horizontal="center" vertical="center" wrapText="1"/>
    </xf>
    <xf numFmtId="0" fontId="42" fillId="0" borderId="20" xfId="2" applyNumberFormat="1" applyFont="1" applyFill="1" applyBorder="1" applyAlignment="1">
      <alignment vertical="center"/>
    </xf>
    <xf numFmtId="0" fontId="46" fillId="0" borderId="20" xfId="2" applyNumberFormat="1" applyFont="1" applyFill="1" applyBorder="1" applyAlignment="1">
      <alignment vertical="center"/>
    </xf>
    <xf numFmtId="0" fontId="42" fillId="0" borderId="28" xfId="2" applyNumberFormat="1" applyFont="1" applyFill="1" applyBorder="1" applyAlignment="1">
      <alignment vertical="center"/>
    </xf>
    <xf numFmtId="0" fontId="42" fillId="0" borderId="3" xfId="2" applyNumberFormat="1" applyFont="1" applyFill="1" applyBorder="1" applyAlignment="1">
      <alignment vertical="center"/>
    </xf>
    <xf numFmtId="178" fontId="43" fillId="0" borderId="3" xfId="1" applyNumberFormat="1" applyFont="1" applyFill="1" applyBorder="1" applyAlignment="1">
      <alignment horizontal="right" vertical="center"/>
    </xf>
    <xf numFmtId="178" fontId="43" fillId="0" borderId="7" xfId="1" applyNumberFormat="1" applyFont="1" applyFill="1" applyBorder="1" applyAlignment="1">
      <alignment horizontal="right" vertical="center" shrinkToFit="1"/>
    </xf>
    <xf numFmtId="178" fontId="43" fillId="0" borderId="4" xfId="1" applyNumberFormat="1" applyFont="1" applyFill="1" applyBorder="1" applyAlignment="1">
      <alignment horizontal="right" vertical="center" shrinkToFit="1"/>
    </xf>
    <xf numFmtId="178" fontId="43" fillId="0" borderId="4" xfId="0" applyNumberFormat="1" applyFont="1" applyFill="1" applyBorder="1" applyAlignment="1">
      <alignment horizontal="right" vertical="center" shrinkToFit="1"/>
    </xf>
    <xf numFmtId="178" fontId="43" fillId="0" borderId="26" xfId="0" applyNumberFormat="1" applyFont="1" applyFill="1" applyBorder="1" applyAlignment="1">
      <alignment horizontal="right" vertical="center" shrinkToFit="1"/>
    </xf>
    <xf numFmtId="178" fontId="43" fillId="0" borderId="67" xfId="0" applyNumberFormat="1" applyFont="1" applyFill="1" applyBorder="1" applyAlignment="1">
      <alignment horizontal="right" vertical="center" shrinkToFit="1"/>
    </xf>
    <xf numFmtId="178" fontId="43" fillId="0" borderId="43" xfId="0" applyNumberFormat="1" applyFont="1" applyFill="1" applyBorder="1" applyAlignment="1">
      <alignment horizontal="right" vertical="center" shrinkToFit="1"/>
    </xf>
    <xf numFmtId="178" fontId="43" fillId="0" borderId="27" xfId="0" applyNumberFormat="1" applyFont="1" applyFill="1" applyBorder="1" applyAlignment="1">
      <alignment horizontal="right" vertical="center" shrinkToFit="1"/>
    </xf>
    <xf numFmtId="178" fontId="43" fillId="0" borderId="39" xfId="0" applyNumberFormat="1" applyFont="1" applyFill="1" applyBorder="1" applyAlignment="1">
      <alignment horizontal="right" vertical="center" shrinkToFit="1"/>
    </xf>
    <xf numFmtId="178" fontId="43" fillId="0" borderId="68" xfId="0" applyNumberFormat="1" applyFont="1" applyFill="1" applyBorder="1" applyAlignment="1">
      <alignment horizontal="right" vertical="center" shrinkToFit="1"/>
    </xf>
    <xf numFmtId="0" fontId="43" fillId="0" borderId="3" xfId="0" applyNumberFormat="1" applyFont="1" applyFill="1" applyBorder="1" applyAlignment="1">
      <alignment vertical="center" wrapText="1"/>
    </xf>
    <xf numFmtId="0" fontId="43" fillId="0" borderId="44" xfId="0" applyNumberFormat="1" applyFont="1" applyFill="1" applyBorder="1" applyAlignment="1">
      <alignment vertical="center" wrapText="1"/>
    </xf>
    <xf numFmtId="0" fontId="43" fillId="0" borderId="42" xfId="0" applyNumberFormat="1" applyFont="1" applyFill="1" applyBorder="1" applyAlignment="1">
      <alignment vertical="center" wrapText="1"/>
    </xf>
    <xf numFmtId="0" fontId="43" fillId="0" borderId="45" xfId="0" applyNumberFormat="1" applyFont="1" applyFill="1" applyBorder="1" applyAlignment="1">
      <alignment vertical="center" wrapText="1"/>
    </xf>
    <xf numFmtId="0" fontId="43" fillId="0" borderId="56" xfId="0" applyNumberFormat="1" applyFont="1" applyFill="1" applyBorder="1" applyAlignment="1">
      <alignment vertical="center" wrapText="1"/>
    </xf>
    <xf numFmtId="0" fontId="43" fillId="0" borderId="60" xfId="0" applyNumberFormat="1" applyFont="1" applyFill="1" applyBorder="1" applyAlignment="1">
      <alignment vertical="center" wrapText="1"/>
    </xf>
    <xf numFmtId="178" fontId="38" fillId="0" borderId="0" xfId="0" applyNumberFormat="1" applyFont="1" applyFill="1">
      <alignment vertical="center"/>
    </xf>
    <xf numFmtId="0" fontId="38" fillId="0" borderId="0" xfId="0" applyFont="1" applyFill="1" applyAlignment="1">
      <alignment vertical="center"/>
    </xf>
    <xf numFmtId="0" fontId="43" fillId="0" borderId="4" xfId="0" applyFont="1" applyFill="1" applyBorder="1" applyAlignment="1">
      <alignment horizontal="center" vertical="center" shrinkToFit="1"/>
    </xf>
    <xf numFmtId="0" fontId="42" fillId="0" borderId="3" xfId="1148" applyFont="1" applyFill="1" applyBorder="1" applyAlignment="1" applyProtection="1">
      <alignment vertical="center"/>
      <protection locked="0"/>
    </xf>
    <xf numFmtId="0" fontId="38" fillId="0" borderId="28" xfId="0" applyFont="1" applyFill="1" applyBorder="1">
      <alignment vertical="center"/>
    </xf>
    <xf numFmtId="178" fontId="42" fillId="0" borderId="23" xfId="1148" applyNumberFormat="1" applyFont="1" applyFill="1" applyBorder="1" applyAlignment="1" applyProtection="1">
      <alignment horizontal="right" vertical="center" shrinkToFit="1"/>
      <protection locked="0"/>
    </xf>
    <xf numFmtId="177" fontId="38" fillId="0" borderId="0" xfId="0" applyNumberFormat="1" applyFont="1" applyFill="1">
      <alignment vertical="center"/>
    </xf>
    <xf numFmtId="0" fontId="43" fillId="33" borderId="43" xfId="0" applyFont="1" applyFill="1" applyBorder="1" applyAlignment="1">
      <alignment horizontal="center" vertical="center"/>
    </xf>
    <xf numFmtId="0" fontId="43" fillId="33" borderId="66" xfId="0" applyFont="1" applyFill="1" applyBorder="1" applyAlignment="1">
      <alignment horizontal="center" vertical="center"/>
    </xf>
    <xf numFmtId="0" fontId="43" fillId="33" borderId="41" xfId="0" applyFont="1" applyFill="1" applyBorder="1" applyAlignment="1">
      <alignment horizontal="center" vertical="center"/>
    </xf>
    <xf numFmtId="0" fontId="43" fillId="33" borderId="24" xfId="0" applyFont="1" applyFill="1" applyBorder="1" applyAlignment="1">
      <alignment horizontal="center" vertical="center"/>
    </xf>
    <xf numFmtId="0" fontId="43" fillId="33" borderId="24" xfId="0" applyFont="1" applyFill="1" applyBorder="1" applyAlignment="1">
      <alignment horizontal="center" vertical="center" wrapText="1"/>
    </xf>
    <xf numFmtId="0" fontId="43" fillId="33" borderId="41" xfId="0" applyFont="1" applyFill="1" applyBorder="1" applyAlignment="1">
      <alignment horizontal="center" vertical="center" wrapText="1"/>
    </xf>
    <xf numFmtId="0" fontId="43" fillId="33" borderId="3" xfId="0" applyFont="1" applyFill="1" applyBorder="1" applyAlignment="1">
      <alignment horizontal="center" vertical="center" wrapText="1"/>
    </xf>
    <xf numFmtId="0" fontId="43" fillId="33" borderId="26" xfId="0" applyFont="1" applyFill="1" applyBorder="1" applyAlignment="1">
      <alignment horizontal="center" vertical="center"/>
    </xf>
    <xf numFmtId="0" fontId="43" fillId="33" borderId="38" xfId="0" applyFont="1" applyFill="1" applyBorder="1" applyAlignment="1">
      <alignment horizontal="center" vertical="center"/>
    </xf>
    <xf numFmtId="10" fontId="43" fillId="0" borderId="4" xfId="1551" applyNumberFormat="1" applyFont="1" applyFill="1" applyBorder="1" applyAlignment="1">
      <alignment horizontal="right" vertical="center" shrinkToFit="1"/>
    </xf>
    <xf numFmtId="10" fontId="43" fillId="0" borderId="7" xfId="1551" applyNumberFormat="1" applyFont="1" applyFill="1" applyBorder="1" applyAlignment="1">
      <alignment horizontal="right" vertical="center" shrinkToFit="1"/>
    </xf>
    <xf numFmtId="0" fontId="38" fillId="0" borderId="24" xfId="0" applyFont="1" applyFill="1" applyBorder="1">
      <alignment vertical="center"/>
    </xf>
    <xf numFmtId="10" fontId="43" fillId="0" borderId="3" xfId="1551" applyNumberFormat="1" applyFont="1" applyFill="1" applyBorder="1" applyAlignment="1">
      <alignment horizontal="right" vertical="center" shrinkToFit="1"/>
    </xf>
    <xf numFmtId="0" fontId="43" fillId="33" borderId="20" xfId="0" applyFont="1" applyFill="1" applyBorder="1" applyAlignment="1">
      <alignment horizontal="center" vertical="center"/>
    </xf>
    <xf numFmtId="0" fontId="42" fillId="0" borderId="0" xfId="2" applyNumberFormat="1" applyFont="1" applyFill="1" applyBorder="1" applyAlignment="1">
      <alignment vertical="center"/>
    </xf>
    <xf numFmtId="178" fontId="43" fillId="0" borderId="68" xfId="1" applyNumberFormat="1" applyFont="1" applyFill="1" applyBorder="1" applyAlignment="1">
      <alignment horizontal="right" vertical="center" shrinkToFit="1"/>
    </xf>
    <xf numFmtId="178" fontId="43" fillId="0" borderId="98" xfId="1" applyNumberFormat="1" applyFont="1" applyFill="1" applyBorder="1" applyAlignment="1">
      <alignment horizontal="right" vertical="center" shrinkToFit="1"/>
    </xf>
    <xf numFmtId="178" fontId="43" fillId="0" borderId="99" xfId="1" applyNumberFormat="1" applyFont="1" applyFill="1" applyBorder="1" applyAlignment="1">
      <alignment horizontal="right" vertical="center" shrinkToFit="1"/>
    </xf>
    <xf numFmtId="179" fontId="43" fillId="0" borderId="7" xfId="0" applyNumberFormat="1" applyFont="1" applyFill="1" applyBorder="1" applyAlignment="1">
      <alignment horizontal="right" vertical="center" shrinkToFit="1"/>
    </xf>
    <xf numFmtId="0" fontId="43" fillId="0" borderId="0" xfId="0" applyFont="1" applyFill="1" applyBorder="1" applyAlignment="1">
      <alignment vertical="center"/>
    </xf>
    <xf numFmtId="0" fontId="43" fillId="0" borderId="3" xfId="0" applyFont="1" applyFill="1" applyBorder="1">
      <alignment vertical="center"/>
    </xf>
    <xf numFmtId="10" fontId="43" fillId="0" borderId="3" xfId="0" applyNumberFormat="1" applyFont="1" applyFill="1" applyBorder="1" applyAlignment="1">
      <alignment horizontal="right" vertical="center"/>
    </xf>
    <xf numFmtId="179" fontId="43" fillId="0" borderId="3" xfId="0" applyNumberFormat="1" applyFont="1" applyFill="1" applyBorder="1" applyAlignment="1">
      <alignment horizontal="right" vertical="center"/>
    </xf>
    <xf numFmtId="183" fontId="43" fillId="0" borderId="3" xfId="0" applyNumberFormat="1" applyFont="1" applyFill="1" applyBorder="1" applyAlignment="1">
      <alignment horizontal="right" vertical="center"/>
    </xf>
    <xf numFmtId="184" fontId="43" fillId="0" borderId="3" xfId="0" applyNumberFormat="1" applyFont="1" applyFill="1" applyBorder="1" applyAlignment="1">
      <alignment horizontal="right" vertical="center"/>
    </xf>
    <xf numFmtId="0" fontId="43" fillId="27" borderId="4" xfId="0" applyFont="1" applyFill="1" applyBorder="1" applyAlignment="1">
      <alignment horizontal="center" vertical="center" wrapText="1"/>
    </xf>
    <xf numFmtId="0" fontId="43" fillId="27" borderId="18" xfId="0" applyFont="1" applyFill="1" applyBorder="1" applyAlignment="1">
      <alignment horizontal="center" vertical="center"/>
    </xf>
    <xf numFmtId="0" fontId="43" fillId="0" borderId="3" xfId="1387" applyFont="1" applyFill="1" applyBorder="1" applyAlignment="1">
      <alignment horizontal="center" vertical="center"/>
    </xf>
    <xf numFmtId="0" fontId="44" fillId="0" borderId="0" xfId="0" applyFont="1" applyFill="1">
      <alignment vertical="center"/>
    </xf>
    <xf numFmtId="179" fontId="43" fillId="0" borderId="103" xfId="1551" applyNumberFormat="1" applyFont="1" applyFill="1" applyBorder="1" applyAlignment="1">
      <alignment horizontal="right" vertical="center"/>
    </xf>
    <xf numFmtId="179" fontId="43" fillId="0" borderId="102" xfId="1551" applyNumberFormat="1" applyFont="1" applyFill="1" applyBorder="1" applyAlignment="1">
      <alignment horizontal="right" vertical="center"/>
    </xf>
    <xf numFmtId="179" fontId="43" fillId="0" borderId="104" xfId="1551" applyNumberFormat="1" applyFont="1" applyFill="1" applyBorder="1" applyAlignment="1">
      <alignment horizontal="right" vertical="center"/>
    </xf>
    <xf numFmtId="183" fontId="43" fillId="0" borderId="3" xfId="1551" applyNumberFormat="1" applyFont="1" applyFill="1" applyBorder="1" applyAlignment="1">
      <alignment horizontal="right" vertical="center" shrinkToFit="1"/>
    </xf>
    <xf numFmtId="184" fontId="43" fillId="0" borderId="3" xfId="1551" applyNumberFormat="1" applyFont="1" applyFill="1" applyBorder="1" applyAlignment="1">
      <alignment horizontal="right" vertical="center" shrinkToFit="1"/>
    </xf>
    <xf numFmtId="0" fontId="43" fillId="0" borderId="18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178" fontId="43" fillId="0" borderId="3" xfId="0" applyNumberFormat="1" applyFont="1" applyFill="1" applyBorder="1" applyAlignment="1">
      <alignment horizontal="right" vertical="center" shrinkToFit="1"/>
    </xf>
    <xf numFmtId="0" fontId="43" fillId="0" borderId="4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38" fillId="0" borderId="0" xfId="0" applyNumberFormat="1" applyFont="1" applyFill="1" applyAlignment="1">
      <alignment vertical="center"/>
    </xf>
    <xf numFmtId="0" fontId="39" fillId="0" borderId="0" xfId="0" applyNumberFormat="1" applyFont="1" applyFill="1">
      <alignment vertical="center"/>
    </xf>
    <xf numFmtId="0" fontId="43" fillId="0" borderId="21" xfId="0" applyNumberFormat="1" applyFont="1" applyFill="1" applyBorder="1" applyAlignment="1">
      <alignment vertical="center"/>
    </xf>
    <xf numFmtId="0" fontId="43" fillId="0" borderId="22" xfId="0" applyNumberFormat="1" applyFont="1" applyFill="1" applyBorder="1" applyAlignment="1">
      <alignment vertical="center"/>
    </xf>
    <xf numFmtId="0" fontId="38" fillId="0" borderId="0" xfId="0" applyNumberFormat="1" applyFont="1" applyFill="1">
      <alignment vertical="center"/>
    </xf>
    <xf numFmtId="0" fontId="39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NumberFormat="1" applyFont="1" applyFill="1" applyAlignment="1">
      <alignment vertical="center"/>
    </xf>
    <xf numFmtId="179" fontId="38" fillId="0" borderId="0" xfId="1551" applyNumberFormat="1" applyFont="1" applyFill="1" applyBorder="1" applyAlignment="1">
      <alignment horizontal="right" vertical="center" shrinkToFit="1"/>
    </xf>
    <xf numFmtId="0" fontId="43" fillId="0" borderId="7" xfId="0" applyFont="1" applyFill="1" applyBorder="1" applyAlignment="1">
      <alignment horizontal="center" vertical="center" shrinkToFit="1"/>
    </xf>
    <xf numFmtId="0" fontId="47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3" fillId="0" borderId="0" xfId="0" applyFont="1" applyFill="1" applyBorder="1" applyAlignment="1">
      <alignment horizontal="center" vertical="center"/>
    </xf>
    <xf numFmtId="179" fontId="43" fillId="0" borderId="0" xfId="1551" applyNumberFormat="1" applyFont="1" applyFill="1" applyBorder="1" applyAlignment="1">
      <alignment horizontal="right" vertical="center" shrinkToFit="1"/>
    </xf>
    <xf numFmtId="178" fontId="43" fillId="0" borderId="3" xfId="0" applyNumberFormat="1" applyFont="1" applyFill="1" applyBorder="1" applyAlignment="1">
      <alignment horizontal="right" vertical="center"/>
    </xf>
    <xf numFmtId="0" fontId="43" fillId="0" borderId="3" xfId="0" applyFont="1" applyFill="1" applyBorder="1" applyAlignment="1">
      <alignment horizontal="center" vertical="center" shrinkToFit="1"/>
    </xf>
    <xf numFmtId="0" fontId="38" fillId="0" borderId="70" xfId="0" applyFont="1" applyFill="1" applyBorder="1">
      <alignment vertical="center"/>
    </xf>
    <xf numFmtId="0" fontId="38" fillId="0" borderId="71" xfId="0" applyFont="1" applyFill="1" applyBorder="1">
      <alignment vertical="center"/>
    </xf>
    <xf numFmtId="0" fontId="38" fillId="0" borderId="72" xfId="0" applyFont="1" applyFill="1" applyBorder="1">
      <alignment vertical="center"/>
    </xf>
    <xf numFmtId="0" fontId="38" fillId="0" borderId="73" xfId="0" applyFont="1" applyFill="1" applyBorder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74" xfId="0" applyFont="1" applyFill="1" applyBorder="1" applyAlignment="1">
      <alignment vertical="center"/>
    </xf>
    <xf numFmtId="179" fontId="38" fillId="0" borderId="0" xfId="1551" applyNumberFormat="1" applyFont="1" applyFill="1" applyBorder="1">
      <alignment vertical="center"/>
    </xf>
    <xf numFmtId="179" fontId="38" fillId="0" borderId="0" xfId="1551" applyNumberFormat="1" applyFont="1" applyFill="1" applyBorder="1" applyAlignment="1">
      <alignment vertical="center"/>
    </xf>
    <xf numFmtId="0" fontId="38" fillId="0" borderId="75" xfId="0" applyFont="1" applyFill="1" applyBorder="1">
      <alignment vertical="center"/>
    </xf>
    <xf numFmtId="0" fontId="38" fillId="0" borderId="76" xfId="0" applyFont="1" applyFill="1" applyBorder="1">
      <alignment vertical="center"/>
    </xf>
    <xf numFmtId="0" fontId="38" fillId="0" borderId="77" xfId="0" applyFont="1" applyFill="1" applyBorder="1" applyAlignment="1">
      <alignment vertical="center"/>
    </xf>
    <xf numFmtId="0" fontId="43" fillId="0" borderId="7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178" fontId="43" fillId="0" borderId="5" xfId="0" applyNumberFormat="1" applyFont="1" applyFill="1" applyBorder="1" applyAlignment="1">
      <alignment horizontal="right" vertical="center"/>
    </xf>
    <xf numFmtId="178" fontId="43" fillId="0" borderId="27" xfId="0" applyNumberFormat="1" applyFont="1" applyFill="1" applyBorder="1" applyAlignment="1">
      <alignment horizontal="right" vertical="center"/>
    </xf>
    <xf numFmtId="178" fontId="43" fillId="0" borderId="100" xfId="0" applyNumberFormat="1" applyFont="1" applyFill="1" applyBorder="1" applyAlignment="1">
      <alignment horizontal="right" vertical="center"/>
    </xf>
    <xf numFmtId="0" fontId="45" fillId="0" borderId="0" xfId="0" applyNumberFormat="1" applyFont="1" applyFill="1" applyBorder="1" applyAlignment="1">
      <alignment vertical="center"/>
    </xf>
    <xf numFmtId="0" fontId="38" fillId="0" borderId="0" xfId="0" applyNumberFormat="1" applyFont="1" applyFill="1" applyAlignment="1">
      <alignment horizontal="left" vertical="center"/>
    </xf>
    <xf numFmtId="0" fontId="48" fillId="0" borderId="0" xfId="0" applyNumberFormat="1" applyFont="1" applyFill="1">
      <alignment vertical="center"/>
    </xf>
    <xf numFmtId="0" fontId="49" fillId="0" borderId="0" xfId="0" applyFont="1" applyFill="1">
      <alignment vertical="center"/>
    </xf>
    <xf numFmtId="179" fontId="43" fillId="0" borderId="3" xfId="1551" applyNumberFormat="1" applyFont="1" applyFill="1" applyBorder="1" applyAlignment="1">
      <alignment horizontal="right" vertical="center"/>
    </xf>
    <xf numFmtId="0" fontId="38" fillId="0" borderId="0" xfId="0" applyFont="1" applyFill="1" applyAlignment="1">
      <alignment vertical="center" shrinkToFit="1"/>
    </xf>
    <xf numFmtId="0" fontId="50" fillId="0" borderId="0" xfId="0" applyFont="1" applyFill="1" applyAlignment="1">
      <alignment vertical="center"/>
    </xf>
    <xf numFmtId="0" fontId="45" fillId="0" borderId="0" xfId="0" applyNumberFormat="1" applyFont="1" applyFill="1" applyBorder="1" applyAlignment="1">
      <alignment horizontal="left" vertical="center"/>
    </xf>
    <xf numFmtId="179" fontId="43" fillId="0" borderId="48" xfId="1551" applyNumberFormat="1" applyFont="1" applyFill="1" applyBorder="1" applyAlignment="1">
      <alignment horizontal="right" vertical="center" shrinkToFit="1"/>
    </xf>
    <xf numFmtId="179" fontId="43" fillId="0" borderId="51" xfId="1551" applyNumberFormat="1" applyFont="1" applyFill="1" applyBorder="1" applyAlignment="1">
      <alignment horizontal="right" vertical="center" shrinkToFit="1"/>
    </xf>
    <xf numFmtId="179" fontId="43" fillId="0" borderId="54" xfId="1551" applyNumberFormat="1" applyFont="1" applyFill="1" applyBorder="1" applyAlignment="1">
      <alignment horizontal="right" vertical="center" shrinkToFit="1"/>
    </xf>
    <xf numFmtId="178" fontId="43" fillId="0" borderId="86" xfId="1" applyNumberFormat="1" applyFont="1" applyFill="1" applyBorder="1" applyAlignment="1">
      <alignment horizontal="right" vertical="center" shrinkToFit="1"/>
    </xf>
    <xf numFmtId="179" fontId="43" fillId="0" borderId="59" xfId="1551" applyNumberFormat="1" applyFont="1" applyFill="1" applyBorder="1" applyAlignment="1">
      <alignment horizontal="right" vertical="center" shrinkToFit="1"/>
    </xf>
    <xf numFmtId="178" fontId="43" fillId="0" borderId="87" xfId="1" applyNumberFormat="1" applyFont="1" applyFill="1" applyBorder="1" applyAlignment="1">
      <alignment horizontal="right" vertical="center" shrinkToFit="1"/>
    </xf>
    <xf numFmtId="179" fontId="43" fillId="0" borderId="63" xfId="1551" applyNumberFormat="1" applyFont="1" applyFill="1" applyBorder="1" applyAlignment="1">
      <alignment horizontal="right" vertical="center" shrinkToFit="1"/>
    </xf>
    <xf numFmtId="0" fontId="48" fillId="0" borderId="0" xfId="0" applyFont="1" applyFill="1">
      <alignment vertical="center"/>
    </xf>
    <xf numFmtId="179" fontId="49" fillId="0" borderId="0" xfId="1551" applyNumberFormat="1" applyFont="1" applyFill="1">
      <alignment vertical="center"/>
    </xf>
    <xf numFmtId="179" fontId="43" fillId="0" borderId="97" xfId="1551" applyNumberFormat="1" applyFont="1" applyFill="1" applyBorder="1" applyAlignment="1">
      <alignment horizontal="right" vertical="center" shrinkToFit="1"/>
    </xf>
    <xf numFmtId="178" fontId="43" fillId="0" borderId="28" xfId="1" applyNumberFormat="1" applyFont="1" applyFill="1" applyBorder="1" applyAlignment="1">
      <alignment horizontal="right" vertical="center" shrinkToFit="1"/>
    </xf>
    <xf numFmtId="178" fontId="43" fillId="0" borderId="95" xfId="1" applyNumberFormat="1" applyFont="1" applyFill="1" applyBorder="1" applyAlignment="1">
      <alignment horizontal="right" vertical="center" shrinkToFit="1"/>
    </xf>
    <xf numFmtId="179" fontId="43" fillId="0" borderId="96" xfId="1551" applyNumberFormat="1" applyFont="1" applyFill="1" applyBorder="1" applyAlignment="1">
      <alignment horizontal="right" vertical="center" shrinkToFit="1"/>
    </xf>
    <xf numFmtId="178" fontId="43" fillId="0" borderId="80" xfId="1" applyNumberFormat="1" applyFont="1" applyFill="1" applyBorder="1" applyAlignment="1">
      <alignment horizontal="right" vertical="center" shrinkToFit="1"/>
    </xf>
    <xf numFmtId="179" fontId="43" fillId="0" borderId="101" xfId="1551" applyNumberFormat="1" applyFont="1" applyFill="1" applyBorder="1" applyAlignment="1">
      <alignment horizontal="right" vertical="center" shrinkToFit="1"/>
    </xf>
    <xf numFmtId="0" fontId="43" fillId="0" borderId="3" xfId="0" applyFont="1" applyFill="1" applyBorder="1" applyAlignment="1">
      <alignment horizontal="center" vertical="center" wrapText="1"/>
    </xf>
    <xf numFmtId="0" fontId="38" fillId="0" borderId="0" xfId="1578" applyFont="1">
      <alignment vertical="center"/>
    </xf>
    <xf numFmtId="0" fontId="39" fillId="0" borderId="0" xfId="1578" applyNumberFormat="1" applyFont="1" applyAlignment="1">
      <alignment vertical="center"/>
    </xf>
    <xf numFmtId="0" fontId="39" fillId="0" borderId="0" xfId="1578" applyNumberFormat="1" applyFont="1">
      <alignment vertical="center"/>
    </xf>
    <xf numFmtId="185" fontId="42" fillId="0" borderId="20" xfId="1136" applyNumberFormat="1" applyFont="1" applyFill="1" applyBorder="1" applyAlignment="1">
      <alignment horizontal="center" vertical="center"/>
    </xf>
    <xf numFmtId="186" fontId="42" fillId="34" borderId="20" xfId="1136" applyNumberFormat="1" applyFont="1" applyFill="1" applyBorder="1" applyAlignment="1">
      <alignment horizontal="center" vertical="center" shrinkToFit="1"/>
    </xf>
    <xf numFmtId="187" fontId="42" fillId="34" borderId="38" xfId="1136" applyNumberFormat="1" applyFont="1" applyFill="1" applyBorder="1" applyAlignment="1">
      <alignment horizontal="center" vertical="center" shrinkToFit="1"/>
    </xf>
    <xf numFmtId="0" fontId="42" fillId="0" borderId="3" xfId="1136" applyNumberFormat="1" applyFont="1" applyFill="1" applyBorder="1" applyAlignment="1">
      <alignment horizontal="center" vertical="center"/>
    </xf>
    <xf numFmtId="0" fontId="42" fillId="0" borderId="20" xfId="1136" applyNumberFormat="1" applyFont="1" applyFill="1" applyBorder="1" applyAlignment="1">
      <alignment horizontal="left" vertical="center"/>
    </xf>
    <xf numFmtId="0" fontId="42" fillId="0" borderId="19" xfId="1136" applyNumberFormat="1" applyFont="1" applyFill="1" applyBorder="1" applyAlignment="1">
      <alignment horizontal="left" vertical="center"/>
    </xf>
    <xf numFmtId="178" fontId="42" fillId="0" borderId="20" xfId="1136" applyNumberFormat="1" applyFont="1" applyFill="1" applyBorder="1" applyAlignment="1">
      <alignment horizontal="right" vertical="center" shrinkToFit="1"/>
    </xf>
    <xf numFmtId="178" fontId="42" fillId="0" borderId="38" xfId="1136" applyNumberFormat="1" applyFont="1" applyFill="1" applyBorder="1" applyAlignment="1">
      <alignment horizontal="right" vertical="center" shrinkToFit="1"/>
    </xf>
    <xf numFmtId="10" fontId="42" fillId="0" borderId="20" xfId="1579" applyNumberFormat="1" applyFont="1" applyFill="1" applyBorder="1" applyAlignment="1">
      <alignment horizontal="right" vertical="center" shrinkToFit="1"/>
    </xf>
    <xf numFmtId="10" fontId="42" fillId="0" borderId="108" xfId="1579" applyNumberFormat="1" applyFont="1" applyFill="1" applyBorder="1" applyAlignment="1">
      <alignment horizontal="right" vertical="center" shrinkToFit="1"/>
    </xf>
    <xf numFmtId="0" fontId="42" fillId="0" borderId="22" xfId="1136" applyNumberFormat="1" applyFont="1" applyFill="1" applyBorder="1" applyAlignment="1">
      <alignment horizontal="center" vertical="center"/>
    </xf>
    <xf numFmtId="0" fontId="42" fillId="0" borderId="28" xfId="1136" applyNumberFormat="1" applyFont="1" applyFill="1" applyBorder="1" applyAlignment="1">
      <alignment horizontal="left" vertical="center"/>
    </xf>
    <xf numFmtId="0" fontId="42" fillId="0" borderId="35" xfId="1136" applyNumberFormat="1" applyFont="1" applyFill="1" applyBorder="1" applyAlignment="1">
      <alignment horizontal="left" vertical="center"/>
    </xf>
    <xf numFmtId="178" fontId="42" fillId="0" borderId="25" xfId="1136" applyNumberFormat="1" applyFont="1" applyFill="1" applyBorder="1" applyAlignment="1">
      <alignment horizontal="right" vertical="center" shrinkToFit="1"/>
    </xf>
    <xf numFmtId="178" fontId="42" fillId="0" borderId="109" xfId="1136" applyNumberFormat="1" applyFont="1" applyFill="1" applyBorder="1" applyAlignment="1">
      <alignment horizontal="right" vertical="center" shrinkToFit="1"/>
    </xf>
    <xf numFmtId="0" fontId="42" fillId="0" borderId="20" xfId="1136" applyNumberFormat="1" applyFont="1" applyFill="1" applyBorder="1" applyAlignment="1">
      <alignment horizontal="center" vertical="center"/>
    </xf>
    <xf numFmtId="0" fontId="43" fillId="0" borderId="21" xfId="1578" applyNumberFormat="1" applyFont="1" applyBorder="1" applyAlignment="1">
      <alignment vertical="center"/>
    </xf>
    <xf numFmtId="0" fontId="42" fillId="0" borderId="3" xfId="1136" applyNumberFormat="1" applyFont="1" applyFill="1" applyBorder="1" applyAlignment="1">
      <alignment horizontal="left" vertical="center"/>
    </xf>
    <xf numFmtId="178" fontId="42" fillId="0" borderId="20" xfId="1580" applyNumberFormat="1" applyFont="1" applyFill="1" applyBorder="1" applyAlignment="1">
      <alignment horizontal="right" vertical="center" shrinkToFit="1"/>
    </xf>
    <xf numFmtId="0" fontId="43" fillId="0" borderId="22" xfId="1578" applyNumberFormat="1" applyFont="1" applyBorder="1" applyAlignment="1">
      <alignment vertical="center"/>
    </xf>
    <xf numFmtId="179" fontId="42" fillId="0" borderId="20" xfId="1579" applyNumberFormat="1" applyFont="1" applyFill="1" applyBorder="1" applyAlignment="1">
      <alignment horizontal="right" vertical="center" shrinkToFit="1"/>
    </xf>
    <xf numFmtId="9" fontId="42" fillId="0" borderId="108" xfId="1136" applyNumberFormat="1" applyFont="1" applyFill="1" applyBorder="1" applyAlignment="1">
      <alignment horizontal="right" vertical="center" shrinkToFit="1"/>
    </xf>
    <xf numFmtId="0" fontId="44" fillId="0" borderId="0" xfId="1136" applyNumberFormat="1" applyFont="1" applyFill="1" applyBorder="1" applyAlignment="1">
      <alignment vertical="center"/>
    </xf>
    <xf numFmtId="0" fontId="40" fillId="0" borderId="0" xfId="1136" applyNumberFormat="1" applyFont="1" applyFill="1" applyBorder="1" applyAlignment="1">
      <alignment vertical="center"/>
    </xf>
    <xf numFmtId="0" fontId="38" fillId="0" borderId="0" xfId="1578" applyNumberFormat="1" applyFont="1" applyAlignment="1">
      <alignment vertical="center"/>
    </xf>
    <xf numFmtId="0" fontId="38" fillId="0" borderId="0" xfId="1578" applyNumberFormat="1" applyFont="1">
      <alignment vertical="center"/>
    </xf>
    <xf numFmtId="0" fontId="41" fillId="0" borderId="0" xfId="1578" applyFont="1" applyAlignment="1">
      <alignment vertical="center"/>
    </xf>
    <xf numFmtId="0" fontId="41" fillId="0" borderId="0" xfId="1578" applyFont="1">
      <alignment vertical="center"/>
    </xf>
    <xf numFmtId="0" fontId="43" fillId="27" borderId="4" xfId="0" applyFont="1" applyFill="1" applyBorder="1" applyAlignment="1">
      <alignment horizontal="center" vertical="center" wrapText="1"/>
    </xf>
    <xf numFmtId="0" fontId="45" fillId="0" borderId="0" xfId="1578" applyNumberFormat="1" applyFont="1" applyBorder="1" applyAlignment="1">
      <alignment vertical="center"/>
    </xf>
    <xf numFmtId="0" fontId="38" fillId="0" borderId="0" xfId="1578" applyFont="1" applyAlignment="1">
      <alignment vertical="center"/>
    </xf>
    <xf numFmtId="0" fontId="45" fillId="0" borderId="110" xfId="1578" applyNumberFormat="1" applyFont="1" applyBorder="1" applyAlignment="1">
      <alignment vertical="center"/>
    </xf>
    <xf numFmtId="0" fontId="38" fillId="0" borderId="110" xfId="1578" applyNumberFormat="1" applyFont="1" applyBorder="1" applyAlignment="1">
      <alignment vertical="center"/>
    </xf>
    <xf numFmtId="0" fontId="43" fillId="0" borderId="0" xfId="1578" applyFont="1">
      <alignment vertical="center"/>
    </xf>
    <xf numFmtId="0" fontId="43" fillId="27" borderId="26" xfId="1578" applyNumberFormat="1" applyFont="1" applyFill="1" applyBorder="1" applyAlignment="1">
      <alignment horizontal="center" vertical="center"/>
    </xf>
    <xf numFmtId="0" fontId="43" fillId="27" borderId="38" xfId="1578" applyNumberFormat="1" applyFont="1" applyFill="1" applyBorder="1" applyAlignment="1">
      <alignment horizontal="center" vertical="center"/>
    </xf>
    <xf numFmtId="0" fontId="43" fillId="27" borderId="3" xfId="1578" applyNumberFormat="1" applyFont="1" applyFill="1" applyBorder="1" applyAlignment="1">
      <alignment horizontal="center" vertical="center"/>
    </xf>
    <xf numFmtId="0" fontId="42" fillId="0" borderId="4" xfId="1578" applyNumberFormat="1" applyFont="1" applyBorder="1" applyAlignment="1">
      <alignment horizontal="center" vertical="center" shrinkToFit="1"/>
    </xf>
    <xf numFmtId="49" fontId="43" fillId="0" borderId="43" xfId="1578" applyNumberFormat="1" applyFont="1" applyFill="1" applyBorder="1" applyAlignment="1">
      <alignment horizontal="center" vertical="center" shrinkToFit="1"/>
    </xf>
    <xf numFmtId="49" fontId="43" fillId="0" borderId="66" xfId="1578" applyNumberFormat="1" applyFont="1" applyFill="1" applyBorder="1" applyAlignment="1">
      <alignment horizontal="left" vertical="center" wrapText="1"/>
    </xf>
    <xf numFmtId="49" fontId="43" fillId="0" borderId="4" xfId="1578" applyNumberFormat="1" applyFont="1" applyFill="1" applyBorder="1" applyAlignment="1">
      <alignment horizontal="left" vertical="center" wrapText="1"/>
    </xf>
    <xf numFmtId="178" fontId="43" fillId="0" borderId="4" xfId="1580" applyNumberFormat="1" applyFont="1" applyBorder="1" applyAlignment="1">
      <alignment horizontal="right" vertical="center" shrinkToFit="1"/>
    </xf>
    <xf numFmtId="178" fontId="43" fillId="0" borderId="43" xfId="1580" applyNumberFormat="1" applyFont="1" applyBorder="1" applyAlignment="1">
      <alignment horizontal="right" vertical="center" shrinkToFit="1"/>
    </xf>
    <xf numFmtId="178" fontId="43" fillId="0" borderId="66" xfId="1580" applyNumberFormat="1" applyFont="1" applyBorder="1" applyAlignment="1">
      <alignment horizontal="right" vertical="center" shrinkToFit="1"/>
    </xf>
    <xf numFmtId="0" fontId="42" fillId="0" borderId="42" xfId="1578" applyNumberFormat="1" applyFont="1" applyBorder="1" applyAlignment="1">
      <alignment horizontal="center" vertical="center" shrinkToFit="1"/>
    </xf>
    <xf numFmtId="49" fontId="43" fillId="0" borderId="49" xfId="1578" applyNumberFormat="1" applyFont="1" applyFill="1" applyBorder="1" applyAlignment="1">
      <alignment horizontal="center" vertical="center" shrinkToFit="1"/>
    </xf>
    <xf numFmtId="49" fontId="43" fillId="0" borderId="111" xfId="1578" applyNumberFormat="1" applyFont="1" applyFill="1" applyBorder="1" applyAlignment="1">
      <alignment horizontal="left" vertical="center" wrapText="1"/>
    </xf>
    <xf numFmtId="49" fontId="43" fillId="0" borderId="42" xfId="1578" applyNumberFormat="1" applyFont="1" applyFill="1" applyBorder="1" applyAlignment="1">
      <alignment horizontal="left" vertical="center" wrapText="1"/>
    </xf>
    <xf numFmtId="178" fontId="43" fillId="0" borderId="42" xfId="1580" applyNumberFormat="1" applyFont="1" applyBorder="1" applyAlignment="1">
      <alignment horizontal="right" vertical="center" shrinkToFit="1"/>
    </xf>
    <xf numFmtId="178" fontId="43" fillId="0" borderId="49" xfId="1580" applyNumberFormat="1" applyFont="1" applyBorder="1" applyAlignment="1">
      <alignment horizontal="right" vertical="center" shrinkToFit="1"/>
    </xf>
    <xf numFmtId="178" fontId="43" fillId="0" borderId="111" xfId="1580" applyNumberFormat="1" applyFont="1" applyBorder="1" applyAlignment="1">
      <alignment horizontal="right" vertical="center" shrinkToFit="1"/>
    </xf>
    <xf numFmtId="0" fontId="42" fillId="0" borderId="22" xfId="1578" applyNumberFormat="1" applyFont="1" applyBorder="1" applyAlignment="1">
      <alignment horizontal="center" vertical="center" shrinkToFit="1"/>
    </xf>
    <xf numFmtId="49" fontId="43" fillId="0" borderId="112" xfId="1578" applyNumberFormat="1" applyFont="1" applyFill="1" applyBorder="1" applyAlignment="1">
      <alignment horizontal="center" vertical="center" shrinkToFit="1"/>
    </xf>
    <xf numFmtId="49" fontId="43" fillId="0" borderId="109" xfId="1578" applyNumberFormat="1" applyFont="1" applyFill="1" applyBorder="1" applyAlignment="1">
      <alignment horizontal="left" vertical="center" wrapText="1"/>
    </xf>
    <xf numFmtId="49" fontId="43" fillId="0" borderId="22" xfId="1578" applyNumberFormat="1" applyFont="1" applyFill="1" applyBorder="1" applyAlignment="1">
      <alignment horizontal="left" vertical="center" wrapText="1"/>
    </xf>
    <xf numFmtId="178" fontId="43" fillId="0" borderId="22" xfId="1580" applyNumberFormat="1" applyFont="1" applyBorder="1" applyAlignment="1">
      <alignment horizontal="right" vertical="center" shrinkToFit="1"/>
    </xf>
    <xf numFmtId="178" fontId="43" fillId="0" borderId="112" xfId="1580" applyNumberFormat="1" applyFont="1" applyBorder="1" applyAlignment="1">
      <alignment horizontal="right" vertical="center" shrinkToFit="1"/>
    </xf>
    <xf numFmtId="178" fontId="43" fillId="0" borderId="109" xfId="1580" applyNumberFormat="1" applyFont="1" applyBorder="1" applyAlignment="1">
      <alignment horizontal="right" vertical="center" shrinkToFit="1"/>
    </xf>
    <xf numFmtId="0" fontId="47" fillId="0" borderId="0" xfId="1578" applyNumberFormat="1" applyFont="1" applyAlignment="1">
      <alignment vertical="center"/>
    </xf>
    <xf numFmtId="0" fontId="50" fillId="0" borderId="0" xfId="1578" applyNumberFormat="1" applyFont="1" applyAlignment="1">
      <alignment vertical="center"/>
    </xf>
    <xf numFmtId="0" fontId="50" fillId="0" borderId="0" xfId="1136" applyNumberFormat="1" applyFont="1" applyFill="1" applyBorder="1" applyAlignment="1">
      <alignment vertical="center"/>
    </xf>
    <xf numFmtId="0" fontId="39" fillId="0" borderId="0" xfId="1578" applyFont="1">
      <alignment vertical="center"/>
    </xf>
    <xf numFmtId="178" fontId="43" fillId="0" borderId="0" xfId="1" applyNumberFormat="1" applyFont="1" applyFill="1" applyBorder="1" applyAlignment="1">
      <alignment horizontal="right" vertical="center" shrinkToFit="1"/>
    </xf>
    <xf numFmtId="0" fontId="43" fillId="0" borderId="0" xfId="0" applyFont="1" applyFill="1" applyBorder="1" applyAlignment="1">
      <alignment horizontal="center" vertical="center" shrinkToFit="1"/>
    </xf>
    <xf numFmtId="178" fontId="43" fillId="0" borderId="0" xfId="0" applyNumberFormat="1" applyFont="1" applyFill="1" applyBorder="1" applyAlignment="1">
      <alignment horizontal="right" vertical="center" shrinkToFit="1"/>
    </xf>
    <xf numFmtId="10" fontId="43" fillId="0" borderId="0" xfId="1551" applyNumberFormat="1" applyFont="1" applyFill="1" applyBorder="1" applyAlignment="1">
      <alignment horizontal="right" vertical="center" shrinkToFit="1"/>
    </xf>
    <xf numFmtId="0" fontId="43" fillId="27" borderId="1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38" fillId="0" borderId="71" xfId="0" applyFont="1" applyBorder="1">
      <alignment vertical="center"/>
    </xf>
    <xf numFmtId="0" fontId="38" fillId="0" borderId="72" xfId="0" applyFont="1" applyBorder="1">
      <alignment vertical="center"/>
    </xf>
    <xf numFmtId="0" fontId="38" fillId="35" borderId="3" xfId="0" applyFont="1" applyFill="1" applyBorder="1">
      <alignment vertical="center"/>
    </xf>
    <xf numFmtId="0" fontId="38" fillId="0" borderId="74" xfId="0" applyFont="1" applyBorder="1">
      <alignment vertical="center"/>
    </xf>
    <xf numFmtId="0" fontId="38" fillId="36" borderId="3" xfId="0" applyFont="1" applyFill="1" applyBorder="1">
      <alignment vertical="center"/>
    </xf>
    <xf numFmtId="0" fontId="38" fillId="0" borderId="73" xfId="0" applyFont="1" applyBorder="1">
      <alignment vertical="center"/>
    </xf>
    <xf numFmtId="0" fontId="38" fillId="0" borderId="75" xfId="0" applyFont="1" applyBorder="1">
      <alignment vertical="center"/>
    </xf>
    <xf numFmtId="0" fontId="38" fillId="0" borderId="76" xfId="0" applyFont="1" applyBorder="1">
      <alignment vertical="center"/>
    </xf>
    <xf numFmtId="0" fontId="38" fillId="0" borderId="77" xfId="0" applyFont="1" applyBorder="1">
      <alignment vertical="center"/>
    </xf>
    <xf numFmtId="179" fontId="38" fillId="0" borderId="3" xfId="1551" applyNumberFormat="1" applyFont="1" applyBorder="1">
      <alignment vertical="center"/>
    </xf>
    <xf numFmtId="0" fontId="38" fillId="0" borderId="20" xfId="0" applyFont="1" applyBorder="1" applyAlignment="1">
      <alignment vertical="center"/>
    </xf>
    <xf numFmtId="0" fontId="38" fillId="0" borderId="19" xfId="0" applyFont="1" applyBorder="1">
      <alignment vertical="center"/>
    </xf>
    <xf numFmtId="0" fontId="38" fillId="0" borderId="3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0" fontId="38" fillId="0" borderId="21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28" xfId="0" applyFont="1" applyBorder="1">
      <alignment vertical="center"/>
    </xf>
    <xf numFmtId="0" fontId="38" fillId="0" borderId="21" xfId="0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188" fontId="38" fillId="0" borderId="3" xfId="0" applyNumberFormat="1" applyFont="1" applyBorder="1">
      <alignment vertical="center"/>
    </xf>
    <xf numFmtId="189" fontId="38" fillId="0" borderId="3" xfId="0" applyNumberFormat="1" applyFont="1" applyBorder="1">
      <alignment vertical="center"/>
    </xf>
    <xf numFmtId="178" fontId="43" fillId="0" borderId="66" xfId="0" applyNumberFormat="1" applyFont="1" applyFill="1" applyBorder="1" applyAlignment="1">
      <alignment horizontal="right" vertical="center" shrinkToFit="1"/>
    </xf>
    <xf numFmtId="178" fontId="43" fillId="0" borderId="23" xfId="0" applyNumberFormat="1" applyFont="1" applyFill="1" applyBorder="1" applyAlignment="1">
      <alignment horizontal="right" vertical="center"/>
    </xf>
    <xf numFmtId="178" fontId="43" fillId="0" borderId="43" xfId="0" applyNumberFormat="1" applyFont="1" applyFill="1" applyBorder="1" applyAlignment="1">
      <alignment horizontal="right" vertical="center"/>
    </xf>
    <xf numFmtId="178" fontId="43" fillId="0" borderId="24" xfId="0" applyNumberFormat="1" applyFont="1" applyFill="1" applyBorder="1" applyAlignment="1">
      <alignment horizontal="right" vertical="center"/>
    </xf>
    <xf numFmtId="178" fontId="43" fillId="0" borderId="4" xfId="1387" applyNumberFormat="1" applyFont="1" applyFill="1" applyBorder="1" applyAlignment="1">
      <alignment horizontal="right" vertical="center" shrinkToFit="1"/>
    </xf>
    <xf numFmtId="178" fontId="42" fillId="0" borderId="4" xfId="1148" applyNumberFormat="1" applyFont="1" applyFill="1" applyBorder="1" applyAlignment="1" applyProtection="1">
      <alignment horizontal="right" vertical="center" shrinkToFit="1"/>
      <protection locked="0"/>
    </xf>
    <xf numFmtId="178" fontId="42" fillId="0" borderId="3" xfId="2" applyNumberFormat="1" applyFont="1" applyFill="1" applyBorder="1" applyAlignment="1">
      <alignment horizontal="right" vertical="center" shrinkToFit="1"/>
    </xf>
    <xf numFmtId="178" fontId="42" fillId="0" borderId="32" xfId="2" applyNumberFormat="1" applyFont="1" applyFill="1" applyBorder="1" applyAlignment="1">
      <alignment horizontal="right" vertical="center" shrinkToFit="1"/>
    </xf>
    <xf numFmtId="178" fontId="42" fillId="0" borderId="31" xfId="2" applyNumberFormat="1" applyFont="1" applyFill="1" applyBorder="1" applyAlignment="1">
      <alignment horizontal="right" vertical="center" shrinkToFit="1"/>
    </xf>
    <xf numFmtId="10" fontId="42" fillId="0" borderId="3" xfId="1551" applyNumberFormat="1" applyFont="1" applyFill="1" applyBorder="1" applyAlignment="1">
      <alignment horizontal="right" vertical="center" shrinkToFit="1"/>
    </xf>
    <xf numFmtId="10" fontId="42" fillId="0" borderId="32" xfId="1551" applyNumberFormat="1" applyFont="1" applyFill="1" applyBorder="1" applyAlignment="1">
      <alignment horizontal="right" vertical="center" shrinkToFit="1"/>
    </xf>
    <xf numFmtId="178" fontId="42" fillId="0" borderId="22" xfId="2" applyNumberFormat="1" applyFont="1" applyFill="1" applyBorder="1" applyAlignment="1">
      <alignment horizontal="right" vertical="center" shrinkToFit="1"/>
    </xf>
    <xf numFmtId="178" fontId="42" fillId="0" borderId="34" xfId="2" applyNumberFormat="1" applyFont="1" applyFill="1" applyBorder="1" applyAlignment="1">
      <alignment horizontal="right" vertical="center" shrinkToFit="1"/>
    </xf>
    <xf numFmtId="178" fontId="42" fillId="0" borderId="33" xfId="2" applyNumberFormat="1" applyFont="1" applyFill="1" applyBorder="1" applyAlignment="1">
      <alignment horizontal="right" vertical="center" shrinkToFit="1"/>
    </xf>
    <xf numFmtId="178" fontId="42" fillId="0" borderId="3" xfId="1" applyNumberFormat="1" applyFont="1" applyFill="1" applyBorder="1" applyAlignment="1">
      <alignment horizontal="right" vertical="center" shrinkToFit="1"/>
    </xf>
    <xf numFmtId="178" fontId="42" fillId="0" borderId="32" xfId="1" applyNumberFormat="1" applyFont="1" applyFill="1" applyBorder="1" applyAlignment="1">
      <alignment horizontal="right" vertical="center" shrinkToFit="1"/>
    </xf>
    <xf numFmtId="178" fontId="42" fillId="0" borderId="31" xfId="1" applyNumberFormat="1" applyFont="1" applyFill="1" applyBorder="1" applyAlignment="1">
      <alignment horizontal="right" vertical="center" shrinkToFit="1"/>
    </xf>
    <xf numFmtId="179" fontId="42" fillId="0" borderId="3" xfId="1551" applyNumberFormat="1" applyFont="1" applyFill="1" applyBorder="1" applyAlignment="1">
      <alignment horizontal="right" vertical="center" shrinkToFit="1"/>
    </xf>
    <xf numFmtId="179" fontId="42" fillId="0" borderId="30" xfId="1551" applyNumberFormat="1" applyFont="1" applyFill="1" applyBorder="1" applyAlignment="1">
      <alignment horizontal="right" vertical="center" shrinkToFit="1"/>
    </xf>
    <xf numFmtId="178" fontId="43" fillId="0" borderId="4" xfId="1580" applyNumberFormat="1" applyFont="1" applyFill="1" applyBorder="1" applyAlignment="1">
      <alignment horizontal="right" vertical="center" shrinkToFit="1"/>
    </xf>
    <xf numFmtId="178" fontId="43" fillId="0" borderId="43" xfId="1580" applyNumberFormat="1" applyFont="1" applyFill="1" applyBorder="1" applyAlignment="1">
      <alignment horizontal="right" vertical="center" shrinkToFit="1"/>
    </xf>
    <xf numFmtId="178" fontId="43" fillId="0" borderId="66" xfId="1580" applyNumberFormat="1" applyFont="1" applyFill="1" applyBorder="1" applyAlignment="1">
      <alignment horizontal="right" vertical="center" shrinkToFit="1"/>
    </xf>
    <xf numFmtId="178" fontId="43" fillId="0" borderId="42" xfId="1580" applyNumberFormat="1" applyFont="1" applyFill="1" applyBorder="1" applyAlignment="1">
      <alignment horizontal="right" vertical="center" shrinkToFit="1"/>
    </xf>
    <xf numFmtId="178" fontId="43" fillId="0" borderId="49" xfId="1580" applyNumberFormat="1" applyFont="1" applyFill="1" applyBorder="1" applyAlignment="1">
      <alignment horizontal="right" vertical="center" shrinkToFit="1"/>
    </xf>
    <xf numFmtId="178" fontId="43" fillId="0" borderId="111" xfId="1580" applyNumberFormat="1" applyFont="1" applyFill="1" applyBorder="1" applyAlignment="1">
      <alignment horizontal="right" vertical="center" shrinkToFit="1"/>
    </xf>
    <xf numFmtId="178" fontId="43" fillId="0" borderId="22" xfId="1580" applyNumberFormat="1" applyFont="1" applyFill="1" applyBorder="1" applyAlignment="1">
      <alignment horizontal="right" vertical="center" shrinkToFit="1"/>
    </xf>
    <xf numFmtId="178" fontId="43" fillId="0" borderId="112" xfId="1580" applyNumberFormat="1" applyFont="1" applyFill="1" applyBorder="1" applyAlignment="1">
      <alignment horizontal="right" vertical="center" shrinkToFit="1"/>
    </xf>
    <xf numFmtId="178" fontId="43" fillId="0" borderId="109" xfId="1580" applyNumberFormat="1" applyFont="1" applyFill="1" applyBorder="1" applyAlignment="1">
      <alignment horizontal="right" vertical="center" shrinkToFit="1"/>
    </xf>
    <xf numFmtId="179" fontId="43" fillId="0" borderId="78" xfId="1551" applyNumberFormat="1" applyFont="1" applyFill="1" applyBorder="1" applyAlignment="1">
      <alignment horizontal="right" vertical="center"/>
    </xf>
    <xf numFmtId="178" fontId="43" fillId="0" borderId="98" xfId="0" applyNumberFormat="1" applyFont="1" applyFill="1" applyBorder="1" applyAlignment="1">
      <alignment horizontal="right" vertical="center"/>
    </xf>
    <xf numFmtId="0" fontId="46" fillId="0" borderId="20" xfId="1136" applyNumberFormat="1" applyFont="1" applyFill="1" applyBorder="1" applyAlignment="1">
      <alignment horizontal="left" vertical="center"/>
    </xf>
    <xf numFmtId="0" fontId="42" fillId="0" borderId="105" xfId="1136" applyNumberFormat="1" applyFont="1" applyFill="1" applyBorder="1" applyAlignment="1">
      <alignment vertical="center"/>
    </xf>
    <xf numFmtId="0" fontId="42" fillId="0" borderId="106" xfId="1136" applyNumberFormat="1" applyFont="1" applyFill="1" applyBorder="1" applyAlignment="1">
      <alignment vertical="center"/>
    </xf>
    <xf numFmtId="0" fontId="42" fillId="0" borderId="107" xfId="1136" applyNumberFormat="1" applyFont="1" applyFill="1" applyBorder="1" applyAlignment="1">
      <alignment vertical="center"/>
    </xf>
    <xf numFmtId="0" fontId="42" fillId="27" borderId="20" xfId="2" applyNumberFormat="1" applyFont="1" applyFill="1" applyBorder="1" applyAlignment="1">
      <alignment horizontal="center" vertical="center"/>
    </xf>
    <xf numFmtId="0" fontId="42" fillId="27" borderId="18" xfId="2" applyNumberFormat="1" applyFont="1" applyFill="1" applyBorder="1" applyAlignment="1">
      <alignment horizontal="center" vertical="center"/>
    </xf>
    <xf numFmtId="0" fontId="42" fillId="27" borderId="19" xfId="2" applyNumberFormat="1" applyFont="1" applyFill="1" applyBorder="1" applyAlignment="1">
      <alignment horizontal="center" vertical="center"/>
    </xf>
    <xf numFmtId="0" fontId="38" fillId="0" borderId="23" xfId="0" applyFont="1" applyBorder="1" applyAlignment="1">
      <alignment vertical="center"/>
    </xf>
    <xf numFmtId="0" fontId="38" fillId="0" borderId="24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43" fillId="27" borderId="3" xfId="0" applyFont="1" applyFill="1" applyBorder="1" applyAlignment="1">
      <alignment horizontal="center" vertical="center"/>
    </xf>
    <xf numFmtId="0" fontId="38" fillId="27" borderId="3" xfId="0" applyFont="1" applyFill="1" applyBorder="1" applyAlignment="1">
      <alignment horizontal="center" vertical="center"/>
    </xf>
    <xf numFmtId="0" fontId="43" fillId="27" borderId="41" xfId="0" applyFont="1" applyFill="1" applyBorder="1" applyAlignment="1">
      <alignment horizontal="center" vertical="center" wrapText="1"/>
    </xf>
    <xf numFmtId="0" fontId="43" fillId="27" borderId="35" xfId="0" applyFont="1" applyFill="1" applyBorder="1" applyAlignment="1">
      <alignment horizontal="center" vertical="center" wrapText="1"/>
    </xf>
    <xf numFmtId="0" fontId="43" fillId="27" borderId="4" xfId="0" applyFont="1" applyFill="1" applyBorder="1" applyAlignment="1">
      <alignment horizontal="center" vertical="center" wrapText="1"/>
    </xf>
    <xf numFmtId="0" fontId="43" fillId="27" borderId="22" xfId="0" applyFont="1" applyFill="1" applyBorder="1" applyAlignment="1">
      <alignment horizontal="center" vertical="center" wrapText="1"/>
    </xf>
    <xf numFmtId="0" fontId="43" fillId="27" borderId="23" xfId="0" applyFont="1" applyFill="1" applyBorder="1" applyAlignment="1">
      <alignment horizontal="center" vertical="center" wrapText="1"/>
    </xf>
    <xf numFmtId="0" fontId="43" fillId="27" borderId="4" xfId="0" applyFont="1" applyFill="1" applyBorder="1" applyAlignment="1">
      <alignment horizontal="center" vertical="center"/>
    </xf>
    <xf numFmtId="0" fontId="43" fillId="27" borderId="21" xfId="0" applyFont="1" applyFill="1" applyBorder="1" applyAlignment="1">
      <alignment horizontal="center" vertical="center"/>
    </xf>
    <xf numFmtId="0" fontId="43" fillId="27" borderId="22" xfId="0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vertical="center"/>
    </xf>
    <xf numFmtId="0" fontId="43" fillId="0" borderId="4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2" fillId="0" borderId="4" xfId="2" applyNumberFormat="1" applyFont="1" applyFill="1" applyBorder="1" applyAlignment="1">
      <alignment horizontal="center" vertical="center" wrapText="1"/>
    </xf>
    <xf numFmtId="0" fontId="42" fillId="0" borderId="22" xfId="2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shrinkToFit="1"/>
    </xf>
    <xf numFmtId="0" fontId="42" fillId="27" borderId="4" xfId="2" applyNumberFormat="1" applyFont="1" applyFill="1" applyBorder="1" applyAlignment="1">
      <alignment horizontal="center" vertical="center" wrapText="1"/>
    </xf>
    <xf numFmtId="0" fontId="42" fillId="27" borderId="22" xfId="2" applyNumberFormat="1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shrinkToFit="1"/>
    </xf>
    <xf numFmtId="0" fontId="43" fillId="27" borderId="4" xfId="0" applyFont="1" applyFill="1" applyBorder="1" applyAlignment="1">
      <alignment vertical="center"/>
    </xf>
    <xf numFmtId="0" fontId="43" fillId="27" borderId="21" xfId="0" applyFont="1" applyFill="1" applyBorder="1" applyAlignment="1">
      <alignment vertical="center"/>
    </xf>
    <xf numFmtId="0" fontId="43" fillId="27" borderId="22" xfId="0" applyFont="1" applyFill="1" applyBorder="1" applyAlignment="1">
      <alignment vertical="center"/>
    </xf>
    <xf numFmtId="0" fontId="43" fillId="33" borderId="23" xfId="0" applyFont="1" applyFill="1" applyBorder="1" applyAlignment="1">
      <alignment horizontal="center" vertical="center"/>
    </xf>
    <xf numFmtId="0" fontId="43" fillId="33" borderId="24" xfId="0" applyFont="1" applyFill="1" applyBorder="1" applyAlignment="1">
      <alignment horizontal="center" vertical="center"/>
    </xf>
    <xf numFmtId="0" fontId="43" fillId="33" borderId="41" xfId="0" applyFont="1" applyFill="1" applyBorder="1" applyAlignment="1">
      <alignment horizontal="center" vertical="center"/>
    </xf>
    <xf numFmtId="0" fontId="43" fillId="33" borderId="20" xfId="0" applyFont="1" applyFill="1" applyBorder="1" applyAlignment="1">
      <alignment horizontal="center" vertical="center"/>
    </xf>
    <xf numFmtId="0" fontId="43" fillId="33" borderId="18" xfId="0" applyFont="1" applyFill="1" applyBorder="1" applyAlignment="1">
      <alignment horizontal="center" vertical="center"/>
    </xf>
    <xf numFmtId="0" fontId="43" fillId="33" borderId="19" xfId="0" applyFont="1" applyFill="1" applyBorder="1" applyAlignment="1">
      <alignment horizontal="center" vertical="center"/>
    </xf>
    <xf numFmtId="0" fontId="39" fillId="33" borderId="4" xfId="0" applyFont="1" applyFill="1" applyBorder="1" applyAlignment="1">
      <alignment horizontal="center" vertical="center" wrapText="1" shrinkToFit="1"/>
    </xf>
    <xf numFmtId="0" fontId="39" fillId="33" borderId="22" xfId="0" applyFont="1" applyFill="1" applyBorder="1" applyAlignment="1">
      <alignment horizontal="center" vertical="center" wrapText="1" shrinkToFit="1"/>
    </xf>
    <xf numFmtId="0" fontId="43" fillId="33" borderId="4" xfId="0" applyFont="1" applyFill="1" applyBorder="1" applyAlignment="1">
      <alignment horizontal="center" vertical="center"/>
    </xf>
    <xf numFmtId="0" fontId="43" fillId="33" borderId="21" xfId="0" applyFont="1" applyFill="1" applyBorder="1" applyAlignment="1">
      <alignment horizontal="center" vertical="center"/>
    </xf>
    <xf numFmtId="0" fontId="43" fillId="33" borderId="22" xfId="0" applyFont="1" applyFill="1" applyBorder="1" applyAlignment="1">
      <alignment horizontal="center" vertical="center"/>
    </xf>
    <xf numFmtId="0" fontId="43" fillId="33" borderId="4" xfId="0" applyFont="1" applyFill="1" applyBorder="1" applyAlignment="1">
      <alignment horizontal="center" vertical="center" shrinkToFit="1"/>
    </xf>
    <xf numFmtId="0" fontId="43" fillId="33" borderId="21" xfId="0" applyFont="1" applyFill="1" applyBorder="1" applyAlignment="1">
      <alignment horizontal="center" vertical="center" shrinkToFit="1"/>
    </xf>
    <xf numFmtId="0" fontId="43" fillId="33" borderId="22" xfId="0" applyFont="1" applyFill="1" applyBorder="1" applyAlignment="1">
      <alignment horizontal="center" vertical="center" shrinkToFit="1"/>
    </xf>
    <xf numFmtId="0" fontId="41" fillId="33" borderId="4" xfId="0" applyFont="1" applyFill="1" applyBorder="1" applyAlignment="1">
      <alignment horizontal="center" vertical="center" wrapText="1"/>
    </xf>
    <xf numFmtId="0" fontId="41" fillId="33" borderId="22" xfId="0" applyFont="1" applyFill="1" applyBorder="1" applyAlignment="1">
      <alignment horizontal="center" vertical="center"/>
    </xf>
    <xf numFmtId="0" fontId="43" fillId="33" borderId="3" xfId="0" applyFont="1" applyFill="1" applyBorder="1" applyAlignment="1">
      <alignment horizontal="center" vertical="center"/>
    </xf>
    <xf numFmtId="0" fontId="43" fillId="33" borderId="4" xfId="0" applyFont="1" applyFill="1" applyBorder="1" applyAlignment="1">
      <alignment horizontal="center" vertical="center" wrapText="1"/>
    </xf>
    <xf numFmtId="185" fontId="42" fillId="0" borderId="4" xfId="1578" applyNumberFormat="1" applyFont="1" applyFill="1" applyBorder="1" applyAlignment="1">
      <alignment horizontal="center" vertical="center"/>
    </xf>
    <xf numFmtId="185" fontId="42" fillId="0" borderId="21" xfId="1578" applyNumberFormat="1" applyFont="1" applyFill="1" applyBorder="1" applyAlignment="1">
      <alignment horizontal="center" vertical="center"/>
    </xf>
    <xf numFmtId="185" fontId="42" fillId="0" borderId="22" xfId="1578" applyNumberFormat="1" applyFont="1" applyFill="1" applyBorder="1" applyAlignment="1">
      <alignment horizontal="center" vertical="center"/>
    </xf>
    <xf numFmtId="0" fontId="43" fillId="27" borderId="4" xfId="1578" applyNumberFormat="1" applyFont="1" applyFill="1" applyBorder="1" applyAlignment="1">
      <alignment horizontal="center" vertical="center"/>
    </xf>
    <xf numFmtId="0" fontId="43" fillId="27" borderId="22" xfId="1578" applyNumberFormat="1" applyFont="1" applyFill="1" applyBorder="1" applyAlignment="1">
      <alignment horizontal="center" vertical="center"/>
    </xf>
    <xf numFmtId="0" fontId="43" fillId="27" borderId="23" xfId="1578" applyNumberFormat="1" applyFont="1" applyFill="1" applyBorder="1" applyAlignment="1">
      <alignment horizontal="center" vertical="center"/>
    </xf>
    <xf numFmtId="0" fontId="43" fillId="27" borderId="41" xfId="1578" applyNumberFormat="1" applyFont="1" applyFill="1" applyBorder="1" applyAlignment="1">
      <alignment horizontal="center" vertical="center"/>
    </xf>
    <xf numFmtId="0" fontId="43" fillId="27" borderId="25" xfId="1578" applyNumberFormat="1" applyFont="1" applyFill="1" applyBorder="1" applyAlignment="1">
      <alignment horizontal="center" vertical="center"/>
    </xf>
    <xf numFmtId="0" fontId="43" fillId="27" borderId="35" xfId="1578" applyNumberFormat="1" applyFont="1" applyFill="1" applyBorder="1" applyAlignment="1">
      <alignment horizontal="center" vertical="center"/>
    </xf>
    <xf numFmtId="0" fontId="43" fillId="27" borderId="3" xfId="1578" applyNumberFormat="1" applyFont="1" applyFill="1" applyBorder="1" applyAlignment="1">
      <alignment horizontal="center" vertical="center" wrapText="1"/>
    </xf>
    <xf numFmtId="0" fontId="43" fillId="27" borderId="3" xfId="1578" applyNumberFormat="1" applyFont="1" applyFill="1" applyBorder="1" applyAlignment="1">
      <alignment horizontal="center" vertical="center"/>
    </xf>
    <xf numFmtId="0" fontId="43" fillId="27" borderId="20" xfId="1578" applyNumberFormat="1" applyFont="1" applyFill="1" applyBorder="1" applyAlignment="1">
      <alignment horizontal="center" vertical="center" wrapText="1"/>
    </xf>
    <xf numFmtId="0" fontId="43" fillId="27" borderId="18" xfId="1578" applyNumberFormat="1" applyFont="1" applyFill="1" applyBorder="1" applyAlignment="1">
      <alignment horizontal="center" vertical="center"/>
    </xf>
    <xf numFmtId="0" fontId="43" fillId="27" borderId="19" xfId="1578" applyNumberFormat="1" applyFont="1" applyFill="1" applyBorder="1" applyAlignment="1">
      <alignment horizontal="center" vertical="center"/>
    </xf>
    <xf numFmtId="0" fontId="42" fillId="27" borderId="3" xfId="0" applyNumberFormat="1" applyFont="1" applyFill="1" applyBorder="1" applyAlignment="1">
      <alignment horizontal="center" vertical="center"/>
    </xf>
    <xf numFmtId="0" fontId="41" fillId="27" borderId="3" xfId="0" applyNumberFormat="1" applyFont="1" applyFill="1" applyBorder="1" applyAlignment="1">
      <alignment horizontal="center" vertical="center" wrapText="1"/>
    </xf>
    <xf numFmtId="0" fontId="41" fillId="27" borderId="3" xfId="0" applyNumberFormat="1" applyFont="1" applyFill="1" applyBorder="1" applyAlignment="1">
      <alignment horizontal="center" vertical="center"/>
    </xf>
    <xf numFmtId="0" fontId="39" fillId="27" borderId="3" xfId="0" applyNumberFormat="1" applyFont="1" applyFill="1" applyBorder="1" applyAlignment="1">
      <alignment horizontal="center" vertical="center" wrapText="1"/>
    </xf>
    <xf numFmtId="0" fontId="39" fillId="27" borderId="3" xfId="0" applyNumberFormat="1" applyFont="1" applyFill="1" applyBorder="1" applyAlignment="1">
      <alignment horizontal="center" vertical="center"/>
    </xf>
    <xf numFmtId="0" fontId="43" fillId="27" borderId="3" xfId="0" applyNumberFormat="1" applyFont="1" applyFill="1" applyBorder="1" applyAlignment="1">
      <alignment horizontal="center" vertical="center"/>
    </xf>
    <xf numFmtId="0" fontId="43" fillId="27" borderId="23" xfId="0" applyNumberFormat="1" applyFont="1" applyFill="1" applyBorder="1" applyAlignment="1">
      <alignment horizontal="center" vertical="center"/>
    </xf>
    <xf numFmtId="0" fontId="43" fillId="27" borderId="41" xfId="0" applyNumberFormat="1" applyFont="1" applyFill="1" applyBorder="1" applyAlignment="1">
      <alignment horizontal="center" vertical="center"/>
    </xf>
    <xf numFmtId="0" fontId="43" fillId="27" borderId="25" xfId="0" applyNumberFormat="1" applyFont="1" applyFill="1" applyBorder="1" applyAlignment="1">
      <alignment horizontal="center" vertical="center"/>
    </xf>
    <xf numFmtId="0" fontId="43" fillId="27" borderId="35" xfId="0" applyNumberFormat="1" applyFont="1" applyFill="1" applyBorder="1" applyAlignment="1">
      <alignment horizontal="center" vertical="center"/>
    </xf>
    <xf numFmtId="0" fontId="43" fillId="27" borderId="3" xfId="0" applyNumberFormat="1" applyFont="1" applyFill="1" applyBorder="1" applyAlignment="1">
      <alignment horizontal="center" vertical="center" wrapText="1"/>
    </xf>
    <xf numFmtId="0" fontId="43" fillId="27" borderId="20" xfId="0" applyNumberFormat="1" applyFont="1" applyFill="1" applyBorder="1" applyAlignment="1">
      <alignment horizontal="center" vertical="center" wrapText="1"/>
    </xf>
    <xf numFmtId="0" fontId="43" fillId="27" borderId="18" xfId="0" applyNumberFormat="1" applyFont="1" applyFill="1" applyBorder="1" applyAlignment="1">
      <alignment horizontal="center" vertical="center"/>
    </xf>
    <xf numFmtId="0" fontId="43" fillId="27" borderId="19" xfId="0" applyNumberFormat="1" applyFont="1" applyFill="1" applyBorder="1" applyAlignment="1">
      <alignment horizontal="center" vertical="center"/>
    </xf>
    <xf numFmtId="0" fontId="43" fillId="27" borderId="4" xfId="0" applyNumberFormat="1" applyFont="1" applyFill="1" applyBorder="1" applyAlignment="1">
      <alignment horizontal="center" vertical="center"/>
    </xf>
    <xf numFmtId="0" fontId="43" fillId="27" borderId="80" xfId="0" applyNumberFormat="1" applyFont="1" applyFill="1" applyBorder="1" applyAlignment="1">
      <alignment horizontal="center" vertical="center"/>
    </xf>
    <xf numFmtId="0" fontId="43" fillId="0" borderId="55" xfId="0" applyFont="1" applyFill="1" applyBorder="1" applyAlignment="1">
      <alignment horizontal="center" vertical="center"/>
    </xf>
    <xf numFmtId="0" fontId="43" fillId="0" borderId="64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90" xfId="0" applyFont="1" applyFill="1" applyBorder="1" applyAlignment="1">
      <alignment horizontal="center" vertical="center"/>
    </xf>
    <xf numFmtId="0" fontId="43" fillId="0" borderId="88" xfId="0" applyFont="1" applyFill="1" applyBorder="1" applyAlignment="1">
      <alignment horizontal="center" vertical="center"/>
    </xf>
    <xf numFmtId="0" fontId="43" fillId="0" borderId="89" xfId="0" applyFont="1" applyFill="1" applyBorder="1" applyAlignment="1">
      <alignment horizontal="center" vertical="center"/>
    </xf>
    <xf numFmtId="0" fontId="43" fillId="27" borderId="69" xfId="0" applyNumberFormat="1" applyFont="1" applyFill="1" applyBorder="1" applyAlignment="1">
      <alignment horizontal="center" vertical="center"/>
    </xf>
    <xf numFmtId="0" fontId="43" fillId="27" borderId="89" xfId="0" applyNumberFormat="1" applyFont="1" applyFill="1" applyBorder="1" applyAlignment="1">
      <alignment horizontal="center" vertical="center"/>
    </xf>
    <xf numFmtId="0" fontId="41" fillId="27" borderId="4" xfId="0" applyNumberFormat="1" applyFont="1" applyFill="1" applyBorder="1" applyAlignment="1">
      <alignment horizontal="center" vertical="center" wrapText="1"/>
    </xf>
    <xf numFmtId="0" fontId="41" fillId="27" borderId="80" xfId="0" applyNumberFormat="1" applyFont="1" applyFill="1" applyBorder="1" applyAlignment="1">
      <alignment horizontal="center" vertical="center"/>
    </xf>
    <xf numFmtId="0" fontId="41" fillId="27" borderId="69" xfId="0" applyNumberFormat="1" applyFont="1" applyFill="1" applyBorder="1" applyAlignment="1">
      <alignment horizontal="center" vertical="center"/>
    </xf>
    <xf numFmtId="178" fontId="43" fillId="0" borderId="81" xfId="0" applyNumberFormat="1" applyFont="1" applyFill="1" applyBorder="1" applyAlignment="1">
      <alignment horizontal="right" vertical="center" shrinkToFit="1"/>
    </xf>
    <xf numFmtId="178" fontId="43" fillId="0" borderId="21" xfId="0" applyNumberFormat="1" applyFont="1" applyFill="1" applyBorder="1" applyAlignment="1">
      <alignment horizontal="right" vertical="center" shrinkToFit="1"/>
    </xf>
    <xf numFmtId="178" fontId="43" fillId="0" borderId="80" xfId="0" applyNumberFormat="1" applyFont="1" applyFill="1" applyBorder="1" applyAlignment="1">
      <alignment horizontal="right" vertical="center" shrinkToFit="1"/>
    </xf>
    <xf numFmtId="0" fontId="43" fillId="0" borderId="94" xfId="0" applyFont="1" applyFill="1" applyBorder="1" applyAlignment="1">
      <alignment horizontal="center" vertical="center"/>
    </xf>
    <xf numFmtId="0" fontId="43" fillId="0" borderId="91" xfId="0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0" fontId="43" fillId="0" borderId="93" xfId="0" applyFont="1" applyFill="1" applyBorder="1" applyAlignment="1">
      <alignment horizontal="center" vertical="center"/>
    </xf>
    <xf numFmtId="178" fontId="43" fillId="0" borderId="82" xfId="0" applyNumberFormat="1" applyFont="1" applyFill="1" applyBorder="1" applyAlignment="1">
      <alignment horizontal="right" vertical="center" shrinkToFit="1"/>
    </xf>
    <xf numFmtId="0" fontId="43" fillId="27" borderId="22" xfId="0" applyNumberFormat="1" applyFont="1" applyFill="1" applyBorder="1" applyAlignment="1">
      <alignment horizontal="center" vertical="center"/>
    </xf>
  </cellXfs>
  <cellStyles count="1752">
    <cellStyle name="0,0_x000d__x000a_NA_x000d__x000a_" xfId="1390" xr:uid="{00000000-0005-0000-0000-000000000000}"/>
    <cellStyle name="20% - アクセント 1 10" xfId="3" xr:uid="{00000000-0005-0000-0000-000001000000}"/>
    <cellStyle name="20% - アクセント 1 11" xfId="4" xr:uid="{00000000-0005-0000-0000-000002000000}"/>
    <cellStyle name="20% - アクセント 1 12" xfId="5" xr:uid="{00000000-0005-0000-0000-000003000000}"/>
    <cellStyle name="20% - アクセント 1 13" xfId="6" xr:uid="{00000000-0005-0000-0000-000004000000}"/>
    <cellStyle name="20% - アクセント 1 14" xfId="7" xr:uid="{00000000-0005-0000-0000-000005000000}"/>
    <cellStyle name="20% - アクセント 1 15" xfId="8" xr:uid="{00000000-0005-0000-0000-000006000000}"/>
    <cellStyle name="20% - アクセント 1 16" xfId="9" xr:uid="{00000000-0005-0000-0000-000007000000}"/>
    <cellStyle name="20% - アクセント 1 17" xfId="10" xr:uid="{00000000-0005-0000-0000-000008000000}"/>
    <cellStyle name="20% - アクセント 1 18" xfId="11" xr:uid="{00000000-0005-0000-0000-000009000000}"/>
    <cellStyle name="20% - アクセント 1 19" xfId="12" xr:uid="{00000000-0005-0000-0000-00000A000000}"/>
    <cellStyle name="20% - アクセント 1 2" xfId="13" xr:uid="{00000000-0005-0000-0000-00000B000000}"/>
    <cellStyle name="20% - アクセント 1 2 2" xfId="14" xr:uid="{00000000-0005-0000-0000-00000C000000}"/>
    <cellStyle name="20% - アクセント 1 20" xfId="15" xr:uid="{00000000-0005-0000-0000-00000D000000}"/>
    <cellStyle name="20% - アクセント 1 21" xfId="16" xr:uid="{00000000-0005-0000-0000-00000E000000}"/>
    <cellStyle name="20% - アクセント 1 22" xfId="17" xr:uid="{00000000-0005-0000-0000-00000F000000}"/>
    <cellStyle name="20% - アクセント 1 23" xfId="18" xr:uid="{00000000-0005-0000-0000-000010000000}"/>
    <cellStyle name="20% - アクセント 1 24" xfId="19" xr:uid="{00000000-0005-0000-0000-000011000000}"/>
    <cellStyle name="20% - アクセント 1 25" xfId="20" xr:uid="{00000000-0005-0000-0000-000012000000}"/>
    <cellStyle name="20% - アクセント 1 3" xfId="21" xr:uid="{00000000-0005-0000-0000-000013000000}"/>
    <cellStyle name="20% - アクセント 1 3 2" xfId="22" xr:uid="{00000000-0005-0000-0000-000014000000}"/>
    <cellStyle name="20% - アクセント 1 4" xfId="23" xr:uid="{00000000-0005-0000-0000-000015000000}"/>
    <cellStyle name="20% - アクセント 1 5" xfId="24" xr:uid="{00000000-0005-0000-0000-000016000000}"/>
    <cellStyle name="20% - アクセント 1 6" xfId="25" xr:uid="{00000000-0005-0000-0000-000017000000}"/>
    <cellStyle name="20% - アクセント 1 7" xfId="26" xr:uid="{00000000-0005-0000-0000-000018000000}"/>
    <cellStyle name="20% - アクセント 1 8" xfId="27" xr:uid="{00000000-0005-0000-0000-000019000000}"/>
    <cellStyle name="20% - アクセント 1 9" xfId="28" xr:uid="{00000000-0005-0000-0000-00001A000000}"/>
    <cellStyle name="20% - アクセント 2 10" xfId="29" xr:uid="{00000000-0005-0000-0000-00001B000000}"/>
    <cellStyle name="20% - アクセント 2 11" xfId="30" xr:uid="{00000000-0005-0000-0000-00001C000000}"/>
    <cellStyle name="20% - アクセント 2 12" xfId="31" xr:uid="{00000000-0005-0000-0000-00001D000000}"/>
    <cellStyle name="20% - アクセント 2 13" xfId="32" xr:uid="{00000000-0005-0000-0000-00001E000000}"/>
    <cellStyle name="20% - アクセント 2 14" xfId="33" xr:uid="{00000000-0005-0000-0000-00001F000000}"/>
    <cellStyle name="20% - アクセント 2 15" xfId="34" xr:uid="{00000000-0005-0000-0000-000020000000}"/>
    <cellStyle name="20% - アクセント 2 16" xfId="35" xr:uid="{00000000-0005-0000-0000-000021000000}"/>
    <cellStyle name="20% - アクセント 2 17" xfId="36" xr:uid="{00000000-0005-0000-0000-000022000000}"/>
    <cellStyle name="20% - アクセント 2 18" xfId="37" xr:uid="{00000000-0005-0000-0000-000023000000}"/>
    <cellStyle name="20% - アクセント 2 19" xfId="38" xr:uid="{00000000-0005-0000-0000-000024000000}"/>
    <cellStyle name="20% - アクセント 2 2" xfId="39" xr:uid="{00000000-0005-0000-0000-000025000000}"/>
    <cellStyle name="20% - アクセント 2 2 2" xfId="40" xr:uid="{00000000-0005-0000-0000-000026000000}"/>
    <cellStyle name="20% - アクセント 2 20" xfId="41" xr:uid="{00000000-0005-0000-0000-000027000000}"/>
    <cellStyle name="20% - アクセント 2 21" xfId="42" xr:uid="{00000000-0005-0000-0000-000028000000}"/>
    <cellStyle name="20% - アクセント 2 22" xfId="43" xr:uid="{00000000-0005-0000-0000-000029000000}"/>
    <cellStyle name="20% - アクセント 2 23" xfId="44" xr:uid="{00000000-0005-0000-0000-00002A000000}"/>
    <cellStyle name="20% - アクセント 2 24" xfId="45" xr:uid="{00000000-0005-0000-0000-00002B000000}"/>
    <cellStyle name="20% - アクセント 2 25" xfId="46" xr:uid="{00000000-0005-0000-0000-00002C000000}"/>
    <cellStyle name="20% - アクセント 2 3" xfId="47" xr:uid="{00000000-0005-0000-0000-00002D000000}"/>
    <cellStyle name="20% - アクセント 2 3 2" xfId="48" xr:uid="{00000000-0005-0000-0000-00002E000000}"/>
    <cellStyle name="20% - アクセント 2 4" xfId="49" xr:uid="{00000000-0005-0000-0000-00002F000000}"/>
    <cellStyle name="20% - アクセント 2 5" xfId="50" xr:uid="{00000000-0005-0000-0000-000030000000}"/>
    <cellStyle name="20% - アクセント 2 6" xfId="51" xr:uid="{00000000-0005-0000-0000-000031000000}"/>
    <cellStyle name="20% - アクセント 2 7" xfId="52" xr:uid="{00000000-0005-0000-0000-000032000000}"/>
    <cellStyle name="20% - アクセント 2 8" xfId="53" xr:uid="{00000000-0005-0000-0000-000033000000}"/>
    <cellStyle name="20% - アクセント 2 9" xfId="54" xr:uid="{00000000-0005-0000-0000-000034000000}"/>
    <cellStyle name="20% - アクセント 3 10" xfId="55" xr:uid="{00000000-0005-0000-0000-000035000000}"/>
    <cellStyle name="20% - アクセント 3 11" xfId="56" xr:uid="{00000000-0005-0000-0000-000036000000}"/>
    <cellStyle name="20% - アクセント 3 12" xfId="57" xr:uid="{00000000-0005-0000-0000-000037000000}"/>
    <cellStyle name="20% - アクセント 3 13" xfId="58" xr:uid="{00000000-0005-0000-0000-000038000000}"/>
    <cellStyle name="20% - アクセント 3 14" xfId="59" xr:uid="{00000000-0005-0000-0000-000039000000}"/>
    <cellStyle name="20% - アクセント 3 15" xfId="60" xr:uid="{00000000-0005-0000-0000-00003A000000}"/>
    <cellStyle name="20% - アクセント 3 16" xfId="61" xr:uid="{00000000-0005-0000-0000-00003B000000}"/>
    <cellStyle name="20% - アクセント 3 17" xfId="62" xr:uid="{00000000-0005-0000-0000-00003C000000}"/>
    <cellStyle name="20% - アクセント 3 18" xfId="63" xr:uid="{00000000-0005-0000-0000-00003D000000}"/>
    <cellStyle name="20% - アクセント 3 19" xfId="64" xr:uid="{00000000-0005-0000-0000-00003E000000}"/>
    <cellStyle name="20% - アクセント 3 2" xfId="65" xr:uid="{00000000-0005-0000-0000-00003F000000}"/>
    <cellStyle name="20% - アクセント 3 2 2" xfId="66" xr:uid="{00000000-0005-0000-0000-000040000000}"/>
    <cellStyle name="20% - アクセント 3 20" xfId="67" xr:uid="{00000000-0005-0000-0000-000041000000}"/>
    <cellStyle name="20% - アクセント 3 21" xfId="68" xr:uid="{00000000-0005-0000-0000-000042000000}"/>
    <cellStyle name="20% - アクセント 3 22" xfId="69" xr:uid="{00000000-0005-0000-0000-000043000000}"/>
    <cellStyle name="20% - アクセント 3 23" xfId="70" xr:uid="{00000000-0005-0000-0000-000044000000}"/>
    <cellStyle name="20% - アクセント 3 24" xfId="71" xr:uid="{00000000-0005-0000-0000-000045000000}"/>
    <cellStyle name="20% - アクセント 3 25" xfId="72" xr:uid="{00000000-0005-0000-0000-000046000000}"/>
    <cellStyle name="20% - アクセント 3 3" xfId="73" xr:uid="{00000000-0005-0000-0000-000047000000}"/>
    <cellStyle name="20% - アクセント 3 3 2" xfId="74" xr:uid="{00000000-0005-0000-0000-000048000000}"/>
    <cellStyle name="20% - アクセント 3 4" xfId="75" xr:uid="{00000000-0005-0000-0000-000049000000}"/>
    <cellStyle name="20% - アクセント 3 5" xfId="76" xr:uid="{00000000-0005-0000-0000-00004A000000}"/>
    <cellStyle name="20% - アクセント 3 6" xfId="77" xr:uid="{00000000-0005-0000-0000-00004B000000}"/>
    <cellStyle name="20% - アクセント 3 7" xfId="78" xr:uid="{00000000-0005-0000-0000-00004C000000}"/>
    <cellStyle name="20% - アクセント 3 8" xfId="79" xr:uid="{00000000-0005-0000-0000-00004D000000}"/>
    <cellStyle name="20% - アクセント 3 9" xfId="80" xr:uid="{00000000-0005-0000-0000-00004E000000}"/>
    <cellStyle name="20% - アクセント 4 10" xfId="81" xr:uid="{00000000-0005-0000-0000-00004F000000}"/>
    <cellStyle name="20% - アクセント 4 11" xfId="82" xr:uid="{00000000-0005-0000-0000-000050000000}"/>
    <cellStyle name="20% - アクセント 4 12" xfId="83" xr:uid="{00000000-0005-0000-0000-000051000000}"/>
    <cellStyle name="20% - アクセント 4 13" xfId="84" xr:uid="{00000000-0005-0000-0000-000052000000}"/>
    <cellStyle name="20% - アクセント 4 14" xfId="85" xr:uid="{00000000-0005-0000-0000-000053000000}"/>
    <cellStyle name="20% - アクセント 4 15" xfId="86" xr:uid="{00000000-0005-0000-0000-000054000000}"/>
    <cellStyle name="20% - アクセント 4 16" xfId="87" xr:uid="{00000000-0005-0000-0000-000055000000}"/>
    <cellStyle name="20% - アクセント 4 17" xfId="88" xr:uid="{00000000-0005-0000-0000-000056000000}"/>
    <cellStyle name="20% - アクセント 4 18" xfId="89" xr:uid="{00000000-0005-0000-0000-000057000000}"/>
    <cellStyle name="20% - アクセント 4 19" xfId="90" xr:uid="{00000000-0005-0000-0000-000058000000}"/>
    <cellStyle name="20% - アクセント 4 2" xfId="91" xr:uid="{00000000-0005-0000-0000-000059000000}"/>
    <cellStyle name="20% - アクセント 4 2 2" xfId="92" xr:uid="{00000000-0005-0000-0000-00005A000000}"/>
    <cellStyle name="20% - アクセント 4 20" xfId="93" xr:uid="{00000000-0005-0000-0000-00005B000000}"/>
    <cellStyle name="20% - アクセント 4 21" xfId="94" xr:uid="{00000000-0005-0000-0000-00005C000000}"/>
    <cellStyle name="20% - アクセント 4 22" xfId="95" xr:uid="{00000000-0005-0000-0000-00005D000000}"/>
    <cellStyle name="20% - アクセント 4 23" xfId="96" xr:uid="{00000000-0005-0000-0000-00005E000000}"/>
    <cellStyle name="20% - アクセント 4 24" xfId="97" xr:uid="{00000000-0005-0000-0000-00005F000000}"/>
    <cellStyle name="20% - アクセント 4 25" xfId="98" xr:uid="{00000000-0005-0000-0000-000060000000}"/>
    <cellStyle name="20% - アクセント 4 3" xfId="99" xr:uid="{00000000-0005-0000-0000-000061000000}"/>
    <cellStyle name="20% - アクセント 4 3 2" xfId="100" xr:uid="{00000000-0005-0000-0000-000062000000}"/>
    <cellStyle name="20% - アクセント 4 4" xfId="101" xr:uid="{00000000-0005-0000-0000-000063000000}"/>
    <cellStyle name="20% - アクセント 4 5" xfId="102" xr:uid="{00000000-0005-0000-0000-000064000000}"/>
    <cellStyle name="20% - アクセント 4 6" xfId="103" xr:uid="{00000000-0005-0000-0000-000065000000}"/>
    <cellStyle name="20% - アクセント 4 7" xfId="104" xr:uid="{00000000-0005-0000-0000-000066000000}"/>
    <cellStyle name="20% - アクセント 4 8" xfId="105" xr:uid="{00000000-0005-0000-0000-000067000000}"/>
    <cellStyle name="20% - アクセント 4 9" xfId="106" xr:uid="{00000000-0005-0000-0000-000068000000}"/>
    <cellStyle name="20% - アクセント 5 10" xfId="107" xr:uid="{00000000-0005-0000-0000-000069000000}"/>
    <cellStyle name="20% - アクセント 5 11" xfId="108" xr:uid="{00000000-0005-0000-0000-00006A000000}"/>
    <cellStyle name="20% - アクセント 5 12" xfId="109" xr:uid="{00000000-0005-0000-0000-00006B000000}"/>
    <cellStyle name="20% - アクセント 5 13" xfId="110" xr:uid="{00000000-0005-0000-0000-00006C000000}"/>
    <cellStyle name="20% - アクセント 5 14" xfId="111" xr:uid="{00000000-0005-0000-0000-00006D000000}"/>
    <cellStyle name="20% - アクセント 5 15" xfId="112" xr:uid="{00000000-0005-0000-0000-00006E000000}"/>
    <cellStyle name="20% - アクセント 5 16" xfId="113" xr:uid="{00000000-0005-0000-0000-00006F000000}"/>
    <cellStyle name="20% - アクセント 5 17" xfId="114" xr:uid="{00000000-0005-0000-0000-000070000000}"/>
    <cellStyle name="20% - アクセント 5 18" xfId="115" xr:uid="{00000000-0005-0000-0000-000071000000}"/>
    <cellStyle name="20% - アクセント 5 19" xfId="116" xr:uid="{00000000-0005-0000-0000-000072000000}"/>
    <cellStyle name="20% - アクセント 5 2" xfId="117" xr:uid="{00000000-0005-0000-0000-000073000000}"/>
    <cellStyle name="20% - アクセント 5 2 2" xfId="118" xr:uid="{00000000-0005-0000-0000-000074000000}"/>
    <cellStyle name="20% - アクセント 5 20" xfId="119" xr:uid="{00000000-0005-0000-0000-000075000000}"/>
    <cellStyle name="20% - アクセント 5 21" xfId="120" xr:uid="{00000000-0005-0000-0000-000076000000}"/>
    <cellStyle name="20% - アクセント 5 22" xfId="121" xr:uid="{00000000-0005-0000-0000-000077000000}"/>
    <cellStyle name="20% - アクセント 5 23" xfId="122" xr:uid="{00000000-0005-0000-0000-000078000000}"/>
    <cellStyle name="20% - アクセント 5 24" xfId="123" xr:uid="{00000000-0005-0000-0000-000079000000}"/>
    <cellStyle name="20% - アクセント 5 25" xfId="124" xr:uid="{00000000-0005-0000-0000-00007A000000}"/>
    <cellStyle name="20% - アクセント 5 3" xfId="125" xr:uid="{00000000-0005-0000-0000-00007B000000}"/>
    <cellStyle name="20% - アクセント 5 3 2" xfId="126" xr:uid="{00000000-0005-0000-0000-00007C000000}"/>
    <cellStyle name="20% - アクセント 5 4" xfId="127" xr:uid="{00000000-0005-0000-0000-00007D000000}"/>
    <cellStyle name="20% - アクセント 5 5" xfId="128" xr:uid="{00000000-0005-0000-0000-00007E000000}"/>
    <cellStyle name="20% - アクセント 5 6" xfId="129" xr:uid="{00000000-0005-0000-0000-00007F000000}"/>
    <cellStyle name="20% - アクセント 5 7" xfId="130" xr:uid="{00000000-0005-0000-0000-000080000000}"/>
    <cellStyle name="20% - アクセント 5 8" xfId="131" xr:uid="{00000000-0005-0000-0000-000081000000}"/>
    <cellStyle name="20% - アクセント 5 9" xfId="132" xr:uid="{00000000-0005-0000-0000-000082000000}"/>
    <cellStyle name="20% - アクセント 6 10" xfId="133" xr:uid="{00000000-0005-0000-0000-000083000000}"/>
    <cellStyle name="20% - アクセント 6 11" xfId="134" xr:uid="{00000000-0005-0000-0000-000084000000}"/>
    <cellStyle name="20% - アクセント 6 12" xfId="135" xr:uid="{00000000-0005-0000-0000-000085000000}"/>
    <cellStyle name="20% - アクセント 6 13" xfId="136" xr:uid="{00000000-0005-0000-0000-000086000000}"/>
    <cellStyle name="20% - アクセント 6 14" xfId="137" xr:uid="{00000000-0005-0000-0000-000087000000}"/>
    <cellStyle name="20% - アクセント 6 15" xfId="138" xr:uid="{00000000-0005-0000-0000-000088000000}"/>
    <cellStyle name="20% - アクセント 6 16" xfId="139" xr:uid="{00000000-0005-0000-0000-000089000000}"/>
    <cellStyle name="20% - アクセント 6 17" xfId="140" xr:uid="{00000000-0005-0000-0000-00008A000000}"/>
    <cellStyle name="20% - アクセント 6 18" xfId="141" xr:uid="{00000000-0005-0000-0000-00008B000000}"/>
    <cellStyle name="20% - アクセント 6 19" xfId="142" xr:uid="{00000000-0005-0000-0000-00008C000000}"/>
    <cellStyle name="20% - アクセント 6 2" xfId="143" xr:uid="{00000000-0005-0000-0000-00008D000000}"/>
    <cellStyle name="20% - アクセント 6 2 2" xfId="144" xr:uid="{00000000-0005-0000-0000-00008E000000}"/>
    <cellStyle name="20% - アクセント 6 20" xfId="145" xr:uid="{00000000-0005-0000-0000-00008F000000}"/>
    <cellStyle name="20% - アクセント 6 21" xfId="146" xr:uid="{00000000-0005-0000-0000-000090000000}"/>
    <cellStyle name="20% - アクセント 6 22" xfId="147" xr:uid="{00000000-0005-0000-0000-000091000000}"/>
    <cellStyle name="20% - アクセント 6 23" xfId="148" xr:uid="{00000000-0005-0000-0000-000092000000}"/>
    <cellStyle name="20% - アクセント 6 24" xfId="149" xr:uid="{00000000-0005-0000-0000-000093000000}"/>
    <cellStyle name="20% - アクセント 6 25" xfId="150" xr:uid="{00000000-0005-0000-0000-000094000000}"/>
    <cellStyle name="20% - アクセント 6 3" xfId="151" xr:uid="{00000000-0005-0000-0000-000095000000}"/>
    <cellStyle name="20% - アクセント 6 3 2" xfId="152" xr:uid="{00000000-0005-0000-0000-000096000000}"/>
    <cellStyle name="20% - アクセント 6 4" xfId="153" xr:uid="{00000000-0005-0000-0000-000097000000}"/>
    <cellStyle name="20% - アクセント 6 5" xfId="154" xr:uid="{00000000-0005-0000-0000-000098000000}"/>
    <cellStyle name="20% - アクセント 6 6" xfId="155" xr:uid="{00000000-0005-0000-0000-000099000000}"/>
    <cellStyle name="20% - アクセント 6 7" xfId="156" xr:uid="{00000000-0005-0000-0000-00009A000000}"/>
    <cellStyle name="20% - アクセント 6 8" xfId="157" xr:uid="{00000000-0005-0000-0000-00009B000000}"/>
    <cellStyle name="20% - アクセント 6 9" xfId="158" xr:uid="{00000000-0005-0000-0000-00009C000000}"/>
    <cellStyle name="40% - アクセント 1 10" xfId="159" xr:uid="{00000000-0005-0000-0000-00009D000000}"/>
    <cellStyle name="40% - アクセント 1 11" xfId="160" xr:uid="{00000000-0005-0000-0000-00009E000000}"/>
    <cellStyle name="40% - アクセント 1 12" xfId="161" xr:uid="{00000000-0005-0000-0000-00009F000000}"/>
    <cellStyle name="40% - アクセント 1 13" xfId="162" xr:uid="{00000000-0005-0000-0000-0000A0000000}"/>
    <cellStyle name="40% - アクセント 1 14" xfId="163" xr:uid="{00000000-0005-0000-0000-0000A1000000}"/>
    <cellStyle name="40% - アクセント 1 15" xfId="164" xr:uid="{00000000-0005-0000-0000-0000A2000000}"/>
    <cellStyle name="40% - アクセント 1 16" xfId="165" xr:uid="{00000000-0005-0000-0000-0000A3000000}"/>
    <cellStyle name="40% - アクセント 1 17" xfId="166" xr:uid="{00000000-0005-0000-0000-0000A4000000}"/>
    <cellStyle name="40% - アクセント 1 18" xfId="167" xr:uid="{00000000-0005-0000-0000-0000A5000000}"/>
    <cellStyle name="40% - アクセント 1 19" xfId="168" xr:uid="{00000000-0005-0000-0000-0000A6000000}"/>
    <cellStyle name="40% - アクセント 1 2" xfId="169" xr:uid="{00000000-0005-0000-0000-0000A7000000}"/>
    <cellStyle name="40% - アクセント 1 2 2" xfId="170" xr:uid="{00000000-0005-0000-0000-0000A8000000}"/>
    <cellStyle name="40% - アクセント 1 20" xfId="171" xr:uid="{00000000-0005-0000-0000-0000A9000000}"/>
    <cellStyle name="40% - アクセント 1 21" xfId="172" xr:uid="{00000000-0005-0000-0000-0000AA000000}"/>
    <cellStyle name="40% - アクセント 1 22" xfId="173" xr:uid="{00000000-0005-0000-0000-0000AB000000}"/>
    <cellStyle name="40% - アクセント 1 23" xfId="174" xr:uid="{00000000-0005-0000-0000-0000AC000000}"/>
    <cellStyle name="40% - アクセント 1 24" xfId="175" xr:uid="{00000000-0005-0000-0000-0000AD000000}"/>
    <cellStyle name="40% - アクセント 1 25" xfId="176" xr:uid="{00000000-0005-0000-0000-0000AE000000}"/>
    <cellStyle name="40% - アクセント 1 3" xfId="177" xr:uid="{00000000-0005-0000-0000-0000AF000000}"/>
    <cellStyle name="40% - アクセント 1 3 2" xfId="178" xr:uid="{00000000-0005-0000-0000-0000B0000000}"/>
    <cellStyle name="40% - アクセント 1 4" xfId="179" xr:uid="{00000000-0005-0000-0000-0000B1000000}"/>
    <cellStyle name="40% - アクセント 1 5" xfId="180" xr:uid="{00000000-0005-0000-0000-0000B2000000}"/>
    <cellStyle name="40% - アクセント 1 6" xfId="181" xr:uid="{00000000-0005-0000-0000-0000B3000000}"/>
    <cellStyle name="40% - アクセント 1 7" xfId="182" xr:uid="{00000000-0005-0000-0000-0000B4000000}"/>
    <cellStyle name="40% - アクセント 1 8" xfId="183" xr:uid="{00000000-0005-0000-0000-0000B5000000}"/>
    <cellStyle name="40% - アクセント 1 9" xfId="184" xr:uid="{00000000-0005-0000-0000-0000B6000000}"/>
    <cellStyle name="40% - アクセント 2 10" xfId="185" xr:uid="{00000000-0005-0000-0000-0000B7000000}"/>
    <cellStyle name="40% - アクセント 2 11" xfId="186" xr:uid="{00000000-0005-0000-0000-0000B8000000}"/>
    <cellStyle name="40% - アクセント 2 12" xfId="187" xr:uid="{00000000-0005-0000-0000-0000B9000000}"/>
    <cellStyle name="40% - アクセント 2 13" xfId="188" xr:uid="{00000000-0005-0000-0000-0000BA000000}"/>
    <cellStyle name="40% - アクセント 2 14" xfId="189" xr:uid="{00000000-0005-0000-0000-0000BB000000}"/>
    <cellStyle name="40% - アクセント 2 15" xfId="190" xr:uid="{00000000-0005-0000-0000-0000BC000000}"/>
    <cellStyle name="40% - アクセント 2 16" xfId="191" xr:uid="{00000000-0005-0000-0000-0000BD000000}"/>
    <cellStyle name="40% - アクセント 2 17" xfId="192" xr:uid="{00000000-0005-0000-0000-0000BE000000}"/>
    <cellStyle name="40% - アクセント 2 18" xfId="193" xr:uid="{00000000-0005-0000-0000-0000BF000000}"/>
    <cellStyle name="40% - アクセント 2 19" xfId="194" xr:uid="{00000000-0005-0000-0000-0000C0000000}"/>
    <cellStyle name="40% - アクセント 2 2" xfId="195" xr:uid="{00000000-0005-0000-0000-0000C1000000}"/>
    <cellStyle name="40% - アクセント 2 2 2" xfId="196" xr:uid="{00000000-0005-0000-0000-0000C2000000}"/>
    <cellStyle name="40% - アクセント 2 20" xfId="197" xr:uid="{00000000-0005-0000-0000-0000C3000000}"/>
    <cellStyle name="40% - アクセント 2 21" xfId="198" xr:uid="{00000000-0005-0000-0000-0000C4000000}"/>
    <cellStyle name="40% - アクセント 2 22" xfId="199" xr:uid="{00000000-0005-0000-0000-0000C5000000}"/>
    <cellStyle name="40% - アクセント 2 23" xfId="200" xr:uid="{00000000-0005-0000-0000-0000C6000000}"/>
    <cellStyle name="40% - アクセント 2 24" xfId="201" xr:uid="{00000000-0005-0000-0000-0000C7000000}"/>
    <cellStyle name="40% - アクセント 2 25" xfId="202" xr:uid="{00000000-0005-0000-0000-0000C8000000}"/>
    <cellStyle name="40% - アクセント 2 3" xfId="203" xr:uid="{00000000-0005-0000-0000-0000C9000000}"/>
    <cellStyle name="40% - アクセント 2 3 2" xfId="204" xr:uid="{00000000-0005-0000-0000-0000CA000000}"/>
    <cellStyle name="40% - アクセント 2 4" xfId="205" xr:uid="{00000000-0005-0000-0000-0000CB000000}"/>
    <cellStyle name="40% - アクセント 2 5" xfId="206" xr:uid="{00000000-0005-0000-0000-0000CC000000}"/>
    <cellStyle name="40% - アクセント 2 6" xfId="207" xr:uid="{00000000-0005-0000-0000-0000CD000000}"/>
    <cellStyle name="40% - アクセント 2 7" xfId="208" xr:uid="{00000000-0005-0000-0000-0000CE000000}"/>
    <cellStyle name="40% - アクセント 2 8" xfId="209" xr:uid="{00000000-0005-0000-0000-0000CF000000}"/>
    <cellStyle name="40% - アクセント 2 9" xfId="210" xr:uid="{00000000-0005-0000-0000-0000D0000000}"/>
    <cellStyle name="40% - アクセント 3 10" xfId="211" xr:uid="{00000000-0005-0000-0000-0000D1000000}"/>
    <cellStyle name="40% - アクセント 3 11" xfId="212" xr:uid="{00000000-0005-0000-0000-0000D2000000}"/>
    <cellStyle name="40% - アクセント 3 12" xfId="213" xr:uid="{00000000-0005-0000-0000-0000D3000000}"/>
    <cellStyle name="40% - アクセント 3 13" xfId="214" xr:uid="{00000000-0005-0000-0000-0000D4000000}"/>
    <cellStyle name="40% - アクセント 3 14" xfId="215" xr:uid="{00000000-0005-0000-0000-0000D5000000}"/>
    <cellStyle name="40% - アクセント 3 15" xfId="216" xr:uid="{00000000-0005-0000-0000-0000D6000000}"/>
    <cellStyle name="40% - アクセント 3 16" xfId="217" xr:uid="{00000000-0005-0000-0000-0000D7000000}"/>
    <cellStyle name="40% - アクセント 3 17" xfId="218" xr:uid="{00000000-0005-0000-0000-0000D8000000}"/>
    <cellStyle name="40% - アクセント 3 18" xfId="219" xr:uid="{00000000-0005-0000-0000-0000D9000000}"/>
    <cellStyle name="40% - アクセント 3 19" xfId="220" xr:uid="{00000000-0005-0000-0000-0000DA000000}"/>
    <cellStyle name="40% - アクセント 3 2" xfId="221" xr:uid="{00000000-0005-0000-0000-0000DB000000}"/>
    <cellStyle name="40% - アクセント 3 2 2" xfId="222" xr:uid="{00000000-0005-0000-0000-0000DC000000}"/>
    <cellStyle name="40% - アクセント 3 20" xfId="223" xr:uid="{00000000-0005-0000-0000-0000DD000000}"/>
    <cellStyle name="40% - アクセント 3 21" xfId="224" xr:uid="{00000000-0005-0000-0000-0000DE000000}"/>
    <cellStyle name="40% - アクセント 3 22" xfId="225" xr:uid="{00000000-0005-0000-0000-0000DF000000}"/>
    <cellStyle name="40% - アクセント 3 23" xfId="226" xr:uid="{00000000-0005-0000-0000-0000E0000000}"/>
    <cellStyle name="40% - アクセント 3 24" xfId="227" xr:uid="{00000000-0005-0000-0000-0000E1000000}"/>
    <cellStyle name="40% - アクセント 3 25" xfId="228" xr:uid="{00000000-0005-0000-0000-0000E2000000}"/>
    <cellStyle name="40% - アクセント 3 3" xfId="229" xr:uid="{00000000-0005-0000-0000-0000E3000000}"/>
    <cellStyle name="40% - アクセント 3 3 2" xfId="230" xr:uid="{00000000-0005-0000-0000-0000E4000000}"/>
    <cellStyle name="40% - アクセント 3 4" xfId="231" xr:uid="{00000000-0005-0000-0000-0000E5000000}"/>
    <cellStyle name="40% - アクセント 3 5" xfId="232" xr:uid="{00000000-0005-0000-0000-0000E6000000}"/>
    <cellStyle name="40% - アクセント 3 6" xfId="233" xr:uid="{00000000-0005-0000-0000-0000E7000000}"/>
    <cellStyle name="40% - アクセント 3 7" xfId="234" xr:uid="{00000000-0005-0000-0000-0000E8000000}"/>
    <cellStyle name="40% - アクセント 3 8" xfId="235" xr:uid="{00000000-0005-0000-0000-0000E9000000}"/>
    <cellStyle name="40% - アクセント 3 9" xfId="236" xr:uid="{00000000-0005-0000-0000-0000EA000000}"/>
    <cellStyle name="40% - アクセント 4 10" xfId="237" xr:uid="{00000000-0005-0000-0000-0000EB000000}"/>
    <cellStyle name="40% - アクセント 4 11" xfId="238" xr:uid="{00000000-0005-0000-0000-0000EC000000}"/>
    <cellStyle name="40% - アクセント 4 12" xfId="239" xr:uid="{00000000-0005-0000-0000-0000ED000000}"/>
    <cellStyle name="40% - アクセント 4 13" xfId="240" xr:uid="{00000000-0005-0000-0000-0000EE000000}"/>
    <cellStyle name="40% - アクセント 4 14" xfId="241" xr:uid="{00000000-0005-0000-0000-0000EF000000}"/>
    <cellStyle name="40% - アクセント 4 15" xfId="242" xr:uid="{00000000-0005-0000-0000-0000F0000000}"/>
    <cellStyle name="40% - アクセント 4 16" xfId="243" xr:uid="{00000000-0005-0000-0000-0000F1000000}"/>
    <cellStyle name="40% - アクセント 4 17" xfId="244" xr:uid="{00000000-0005-0000-0000-0000F2000000}"/>
    <cellStyle name="40% - アクセント 4 18" xfId="245" xr:uid="{00000000-0005-0000-0000-0000F3000000}"/>
    <cellStyle name="40% - アクセント 4 19" xfId="246" xr:uid="{00000000-0005-0000-0000-0000F4000000}"/>
    <cellStyle name="40% - アクセント 4 2" xfId="247" xr:uid="{00000000-0005-0000-0000-0000F5000000}"/>
    <cellStyle name="40% - アクセント 4 2 2" xfId="248" xr:uid="{00000000-0005-0000-0000-0000F6000000}"/>
    <cellStyle name="40% - アクセント 4 20" xfId="249" xr:uid="{00000000-0005-0000-0000-0000F7000000}"/>
    <cellStyle name="40% - アクセント 4 21" xfId="250" xr:uid="{00000000-0005-0000-0000-0000F8000000}"/>
    <cellStyle name="40% - アクセント 4 22" xfId="251" xr:uid="{00000000-0005-0000-0000-0000F9000000}"/>
    <cellStyle name="40% - アクセント 4 23" xfId="252" xr:uid="{00000000-0005-0000-0000-0000FA000000}"/>
    <cellStyle name="40% - アクセント 4 24" xfId="253" xr:uid="{00000000-0005-0000-0000-0000FB000000}"/>
    <cellStyle name="40% - アクセント 4 25" xfId="254" xr:uid="{00000000-0005-0000-0000-0000FC000000}"/>
    <cellStyle name="40% - アクセント 4 3" xfId="255" xr:uid="{00000000-0005-0000-0000-0000FD000000}"/>
    <cellStyle name="40% - アクセント 4 3 2" xfId="256" xr:uid="{00000000-0005-0000-0000-0000FE000000}"/>
    <cellStyle name="40% - アクセント 4 4" xfId="257" xr:uid="{00000000-0005-0000-0000-0000FF000000}"/>
    <cellStyle name="40% - アクセント 4 5" xfId="258" xr:uid="{00000000-0005-0000-0000-000000010000}"/>
    <cellStyle name="40% - アクセント 4 6" xfId="259" xr:uid="{00000000-0005-0000-0000-000001010000}"/>
    <cellStyle name="40% - アクセント 4 7" xfId="260" xr:uid="{00000000-0005-0000-0000-000002010000}"/>
    <cellStyle name="40% - アクセント 4 8" xfId="261" xr:uid="{00000000-0005-0000-0000-000003010000}"/>
    <cellStyle name="40% - アクセント 4 9" xfId="262" xr:uid="{00000000-0005-0000-0000-000004010000}"/>
    <cellStyle name="40% - アクセント 5 10" xfId="263" xr:uid="{00000000-0005-0000-0000-000005010000}"/>
    <cellStyle name="40% - アクセント 5 11" xfId="264" xr:uid="{00000000-0005-0000-0000-000006010000}"/>
    <cellStyle name="40% - アクセント 5 12" xfId="265" xr:uid="{00000000-0005-0000-0000-000007010000}"/>
    <cellStyle name="40% - アクセント 5 13" xfId="266" xr:uid="{00000000-0005-0000-0000-000008010000}"/>
    <cellStyle name="40% - アクセント 5 14" xfId="267" xr:uid="{00000000-0005-0000-0000-000009010000}"/>
    <cellStyle name="40% - アクセント 5 15" xfId="268" xr:uid="{00000000-0005-0000-0000-00000A010000}"/>
    <cellStyle name="40% - アクセント 5 16" xfId="269" xr:uid="{00000000-0005-0000-0000-00000B010000}"/>
    <cellStyle name="40% - アクセント 5 17" xfId="270" xr:uid="{00000000-0005-0000-0000-00000C010000}"/>
    <cellStyle name="40% - アクセント 5 18" xfId="271" xr:uid="{00000000-0005-0000-0000-00000D010000}"/>
    <cellStyle name="40% - アクセント 5 19" xfId="272" xr:uid="{00000000-0005-0000-0000-00000E010000}"/>
    <cellStyle name="40% - アクセント 5 2" xfId="273" xr:uid="{00000000-0005-0000-0000-00000F010000}"/>
    <cellStyle name="40% - アクセント 5 2 2" xfId="274" xr:uid="{00000000-0005-0000-0000-000010010000}"/>
    <cellStyle name="40% - アクセント 5 20" xfId="275" xr:uid="{00000000-0005-0000-0000-000011010000}"/>
    <cellStyle name="40% - アクセント 5 21" xfId="276" xr:uid="{00000000-0005-0000-0000-000012010000}"/>
    <cellStyle name="40% - アクセント 5 22" xfId="277" xr:uid="{00000000-0005-0000-0000-000013010000}"/>
    <cellStyle name="40% - アクセント 5 23" xfId="278" xr:uid="{00000000-0005-0000-0000-000014010000}"/>
    <cellStyle name="40% - アクセント 5 24" xfId="279" xr:uid="{00000000-0005-0000-0000-000015010000}"/>
    <cellStyle name="40% - アクセント 5 25" xfId="280" xr:uid="{00000000-0005-0000-0000-000016010000}"/>
    <cellStyle name="40% - アクセント 5 3" xfId="281" xr:uid="{00000000-0005-0000-0000-000017010000}"/>
    <cellStyle name="40% - アクセント 5 3 2" xfId="282" xr:uid="{00000000-0005-0000-0000-000018010000}"/>
    <cellStyle name="40% - アクセント 5 4" xfId="283" xr:uid="{00000000-0005-0000-0000-000019010000}"/>
    <cellStyle name="40% - アクセント 5 5" xfId="284" xr:uid="{00000000-0005-0000-0000-00001A010000}"/>
    <cellStyle name="40% - アクセント 5 6" xfId="285" xr:uid="{00000000-0005-0000-0000-00001B010000}"/>
    <cellStyle name="40% - アクセント 5 7" xfId="286" xr:uid="{00000000-0005-0000-0000-00001C010000}"/>
    <cellStyle name="40% - アクセント 5 8" xfId="287" xr:uid="{00000000-0005-0000-0000-00001D010000}"/>
    <cellStyle name="40% - アクセント 5 9" xfId="288" xr:uid="{00000000-0005-0000-0000-00001E010000}"/>
    <cellStyle name="40% - アクセント 6 10" xfId="289" xr:uid="{00000000-0005-0000-0000-00001F010000}"/>
    <cellStyle name="40% - アクセント 6 11" xfId="290" xr:uid="{00000000-0005-0000-0000-000020010000}"/>
    <cellStyle name="40% - アクセント 6 12" xfId="291" xr:uid="{00000000-0005-0000-0000-000021010000}"/>
    <cellStyle name="40% - アクセント 6 13" xfId="292" xr:uid="{00000000-0005-0000-0000-000022010000}"/>
    <cellStyle name="40% - アクセント 6 14" xfId="293" xr:uid="{00000000-0005-0000-0000-000023010000}"/>
    <cellStyle name="40% - アクセント 6 15" xfId="294" xr:uid="{00000000-0005-0000-0000-000024010000}"/>
    <cellStyle name="40% - アクセント 6 16" xfId="295" xr:uid="{00000000-0005-0000-0000-000025010000}"/>
    <cellStyle name="40% - アクセント 6 17" xfId="296" xr:uid="{00000000-0005-0000-0000-000026010000}"/>
    <cellStyle name="40% - アクセント 6 18" xfId="297" xr:uid="{00000000-0005-0000-0000-000027010000}"/>
    <cellStyle name="40% - アクセント 6 19" xfId="298" xr:uid="{00000000-0005-0000-0000-000028010000}"/>
    <cellStyle name="40% - アクセント 6 2" xfId="299" xr:uid="{00000000-0005-0000-0000-000029010000}"/>
    <cellStyle name="40% - アクセント 6 2 2" xfId="300" xr:uid="{00000000-0005-0000-0000-00002A010000}"/>
    <cellStyle name="40% - アクセント 6 20" xfId="301" xr:uid="{00000000-0005-0000-0000-00002B010000}"/>
    <cellStyle name="40% - アクセント 6 21" xfId="302" xr:uid="{00000000-0005-0000-0000-00002C010000}"/>
    <cellStyle name="40% - アクセント 6 22" xfId="303" xr:uid="{00000000-0005-0000-0000-00002D010000}"/>
    <cellStyle name="40% - アクセント 6 23" xfId="304" xr:uid="{00000000-0005-0000-0000-00002E010000}"/>
    <cellStyle name="40% - アクセント 6 24" xfId="305" xr:uid="{00000000-0005-0000-0000-00002F010000}"/>
    <cellStyle name="40% - アクセント 6 25" xfId="306" xr:uid="{00000000-0005-0000-0000-000030010000}"/>
    <cellStyle name="40% - アクセント 6 3" xfId="307" xr:uid="{00000000-0005-0000-0000-000031010000}"/>
    <cellStyle name="40% - アクセント 6 3 2" xfId="308" xr:uid="{00000000-0005-0000-0000-000032010000}"/>
    <cellStyle name="40% - アクセント 6 4" xfId="309" xr:uid="{00000000-0005-0000-0000-000033010000}"/>
    <cellStyle name="40% - アクセント 6 5" xfId="310" xr:uid="{00000000-0005-0000-0000-000034010000}"/>
    <cellStyle name="40% - アクセント 6 6" xfId="311" xr:uid="{00000000-0005-0000-0000-000035010000}"/>
    <cellStyle name="40% - アクセント 6 7" xfId="312" xr:uid="{00000000-0005-0000-0000-000036010000}"/>
    <cellStyle name="40% - アクセント 6 8" xfId="313" xr:uid="{00000000-0005-0000-0000-000037010000}"/>
    <cellStyle name="40% - アクセント 6 9" xfId="314" xr:uid="{00000000-0005-0000-0000-000038010000}"/>
    <cellStyle name="60% - アクセント 1 10" xfId="315" xr:uid="{00000000-0005-0000-0000-000039010000}"/>
    <cellStyle name="60% - アクセント 1 11" xfId="316" xr:uid="{00000000-0005-0000-0000-00003A010000}"/>
    <cellStyle name="60% - アクセント 1 12" xfId="317" xr:uid="{00000000-0005-0000-0000-00003B010000}"/>
    <cellStyle name="60% - アクセント 1 13" xfId="318" xr:uid="{00000000-0005-0000-0000-00003C010000}"/>
    <cellStyle name="60% - アクセント 1 14" xfId="319" xr:uid="{00000000-0005-0000-0000-00003D010000}"/>
    <cellStyle name="60% - アクセント 1 15" xfId="320" xr:uid="{00000000-0005-0000-0000-00003E010000}"/>
    <cellStyle name="60% - アクセント 1 16" xfId="321" xr:uid="{00000000-0005-0000-0000-00003F010000}"/>
    <cellStyle name="60% - アクセント 1 17" xfId="322" xr:uid="{00000000-0005-0000-0000-000040010000}"/>
    <cellStyle name="60% - アクセント 1 18" xfId="323" xr:uid="{00000000-0005-0000-0000-000041010000}"/>
    <cellStyle name="60% - アクセント 1 19" xfId="324" xr:uid="{00000000-0005-0000-0000-000042010000}"/>
    <cellStyle name="60% - アクセント 1 2" xfId="325" xr:uid="{00000000-0005-0000-0000-000043010000}"/>
    <cellStyle name="60% - アクセント 1 2 2" xfId="326" xr:uid="{00000000-0005-0000-0000-000044010000}"/>
    <cellStyle name="60% - アクセント 1 20" xfId="327" xr:uid="{00000000-0005-0000-0000-000045010000}"/>
    <cellStyle name="60% - アクセント 1 21" xfId="328" xr:uid="{00000000-0005-0000-0000-000046010000}"/>
    <cellStyle name="60% - アクセント 1 22" xfId="329" xr:uid="{00000000-0005-0000-0000-000047010000}"/>
    <cellStyle name="60% - アクセント 1 23" xfId="330" xr:uid="{00000000-0005-0000-0000-000048010000}"/>
    <cellStyle name="60% - アクセント 1 24" xfId="331" xr:uid="{00000000-0005-0000-0000-000049010000}"/>
    <cellStyle name="60% - アクセント 1 25" xfId="332" xr:uid="{00000000-0005-0000-0000-00004A010000}"/>
    <cellStyle name="60% - アクセント 1 3" xfId="333" xr:uid="{00000000-0005-0000-0000-00004B010000}"/>
    <cellStyle name="60% - アクセント 1 3 2" xfId="334" xr:uid="{00000000-0005-0000-0000-00004C010000}"/>
    <cellStyle name="60% - アクセント 1 4" xfId="335" xr:uid="{00000000-0005-0000-0000-00004D010000}"/>
    <cellStyle name="60% - アクセント 1 5" xfId="336" xr:uid="{00000000-0005-0000-0000-00004E010000}"/>
    <cellStyle name="60% - アクセント 1 6" xfId="337" xr:uid="{00000000-0005-0000-0000-00004F010000}"/>
    <cellStyle name="60% - アクセント 1 7" xfId="338" xr:uid="{00000000-0005-0000-0000-000050010000}"/>
    <cellStyle name="60% - アクセント 1 8" xfId="339" xr:uid="{00000000-0005-0000-0000-000051010000}"/>
    <cellStyle name="60% - アクセント 1 9" xfId="340" xr:uid="{00000000-0005-0000-0000-000052010000}"/>
    <cellStyle name="60% - アクセント 2 10" xfId="341" xr:uid="{00000000-0005-0000-0000-000053010000}"/>
    <cellStyle name="60% - アクセント 2 11" xfId="342" xr:uid="{00000000-0005-0000-0000-000054010000}"/>
    <cellStyle name="60% - アクセント 2 12" xfId="343" xr:uid="{00000000-0005-0000-0000-000055010000}"/>
    <cellStyle name="60% - アクセント 2 13" xfId="344" xr:uid="{00000000-0005-0000-0000-000056010000}"/>
    <cellStyle name="60% - アクセント 2 14" xfId="345" xr:uid="{00000000-0005-0000-0000-000057010000}"/>
    <cellStyle name="60% - アクセント 2 15" xfId="346" xr:uid="{00000000-0005-0000-0000-000058010000}"/>
    <cellStyle name="60% - アクセント 2 16" xfId="347" xr:uid="{00000000-0005-0000-0000-000059010000}"/>
    <cellStyle name="60% - アクセント 2 17" xfId="348" xr:uid="{00000000-0005-0000-0000-00005A010000}"/>
    <cellStyle name="60% - アクセント 2 18" xfId="349" xr:uid="{00000000-0005-0000-0000-00005B010000}"/>
    <cellStyle name="60% - アクセント 2 19" xfId="350" xr:uid="{00000000-0005-0000-0000-00005C010000}"/>
    <cellStyle name="60% - アクセント 2 2" xfId="351" xr:uid="{00000000-0005-0000-0000-00005D010000}"/>
    <cellStyle name="60% - アクセント 2 2 2" xfId="352" xr:uid="{00000000-0005-0000-0000-00005E010000}"/>
    <cellStyle name="60% - アクセント 2 20" xfId="353" xr:uid="{00000000-0005-0000-0000-00005F010000}"/>
    <cellStyle name="60% - アクセント 2 21" xfId="354" xr:uid="{00000000-0005-0000-0000-000060010000}"/>
    <cellStyle name="60% - アクセント 2 22" xfId="355" xr:uid="{00000000-0005-0000-0000-000061010000}"/>
    <cellStyle name="60% - アクセント 2 23" xfId="356" xr:uid="{00000000-0005-0000-0000-000062010000}"/>
    <cellStyle name="60% - アクセント 2 24" xfId="357" xr:uid="{00000000-0005-0000-0000-000063010000}"/>
    <cellStyle name="60% - アクセント 2 25" xfId="358" xr:uid="{00000000-0005-0000-0000-000064010000}"/>
    <cellStyle name="60% - アクセント 2 3" xfId="359" xr:uid="{00000000-0005-0000-0000-000065010000}"/>
    <cellStyle name="60% - アクセント 2 3 2" xfId="360" xr:uid="{00000000-0005-0000-0000-000066010000}"/>
    <cellStyle name="60% - アクセント 2 4" xfId="361" xr:uid="{00000000-0005-0000-0000-000067010000}"/>
    <cellStyle name="60% - アクセント 2 5" xfId="362" xr:uid="{00000000-0005-0000-0000-000068010000}"/>
    <cellStyle name="60% - アクセント 2 6" xfId="363" xr:uid="{00000000-0005-0000-0000-000069010000}"/>
    <cellStyle name="60% - アクセント 2 7" xfId="364" xr:uid="{00000000-0005-0000-0000-00006A010000}"/>
    <cellStyle name="60% - アクセント 2 8" xfId="365" xr:uid="{00000000-0005-0000-0000-00006B010000}"/>
    <cellStyle name="60% - アクセント 2 9" xfId="366" xr:uid="{00000000-0005-0000-0000-00006C010000}"/>
    <cellStyle name="60% - アクセント 3 10" xfId="367" xr:uid="{00000000-0005-0000-0000-00006D010000}"/>
    <cellStyle name="60% - アクセント 3 11" xfId="368" xr:uid="{00000000-0005-0000-0000-00006E010000}"/>
    <cellStyle name="60% - アクセント 3 12" xfId="369" xr:uid="{00000000-0005-0000-0000-00006F010000}"/>
    <cellStyle name="60% - アクセント 3 13" xfId="370" xr:uid="{00000000-0005-0000-0000-000070010000}"/>
    <cellStyle name="60% - アクセント 3 14" xfId="371" xr:uid="{00000000-0005-0000-0000-000071010000}"/>
    <cellStyle name="60% - アクセント 3 15" xfId="372" xr:uid="{00000000-0005-0000-0000-000072010000}"/>
    <cellStyle name="60% - アクセント 3 16" xfId="373" xr:uid="{00000000-0005-0000-0000-000073010000}"/>
    <cellStyle name="60% - アクセント 3 17" xfId="374" xr:uid="{00000000-0005-0000-0000-000074010000}"/>
    <cellStyle name="60% - アクセント 3 18" xfId="375" xr:uid="{00000000-0005-0000-0000-000075010000}"/>
    <cellStyle name="60% - アクセント 3 19" xfId="376" xr:uid="{00000000-0005-0000-0000-000076010000}"/>
    <cellStyle name="60% - アクセント 3 2" xfId="377" xr:uid="{00000000-0005-0000-0000-000077010000}"/>
    <cellStyle name="60% - アクセント 3 2 2" xfId="378" xr:uid="{00000000-0005-0000-0000-000078010000}"/>
    <cellStyle name="60% - アクセント 3 20" xfId="379" xr:uid="{00000000-0005-0000-0000-000079010000}"/>
    <cellStyle name="60% - アクセント 3 21" xfId="380" xr:uid="{00000000-0005-0000-0000-00007A010000}"/>
    <cellStyle name="60% - アクセント 3 22" xfId="381" xr:uid="{00000000-0005-0000-0000-00007B010000}"/>
    <cellStyle name="60% - アクセント 3 23" xfId="382" xr:uid="{00000000-0005-0000-0000-00007C010000}"/>
    <cellStyle name="60% - アクセント 3 24" xfId="383" xr:uid="{00000000-0005-0000-0000-00007D010000}"/>
    <cellStyle name="60% - アクセント 3 25" xfId="384" xr:uid="{00000000-0005-0000-0000-00007E010000}"/>
    <cellStyle name="60% - アクセント 3 3" xfId="385" xr:uid="{00000000-0005-0000-0000-00007F010000}"/>
    <cellStyle name="60% - アクセント 3 3 2" xfId="386" xr:uid="{00000000-0005-0000-0000-000080010000}"/>
    <cellStyle name="60% - アクセント 3 4" xfId="387" xr:uid="{00000000-0005-0000-0000-000081010000}"/>
    <cellStyle name="60% - アクセント 3 5" xfId="388" xr:uid="{00000000-0005-0000-0000-000082010000}"/>
    <cellStyle name="60% - アクセント 3 6" xfId="389" xr:uid="{00000000-0005-0000-0000-000083010000}"/>
    <cellStyle name="60% - アクセント 3 7" xfId="390" xr:uid="{00000000-0005-0000-0000-000084010000}"/>
    <cellStyle name="60% - アクセント 3 8" xfId="391" xr:uid="{00000000-0005-0000-0000-000085010000}"/>
    <cellStyle name="60% - アクセント 3 9" xfId="392" xr:uid="{00000000-0005-0000-0000-000086010000}"/>
    <cellStyle name="60% - アクセント 4 10" xfId="393" xr:uid="{00000000-0005-0000-0000-000087010000}"/>
    <cellStyle name="60% - アクセント 4 11" xfId="394" xr:uid="{00000000-0005-0000-0000-000088010000}"/>
    <cellStyle name="60% - アクセント 4 12" xfId="395" xr:uid="{00000000-0005-0000-0000-000089010000}"/>
    <cellStyle name="60% - アクセント 4 13" xfId="396" xr:uid="{00000000-0005-0000-0000-00008A010000}"/>
    <cellStyle name="60% - アクセント 4 14" xfId="397" xr:uid="{00000000-0005-0000-0000-00008B010000}"/>
    <cellStyle name="60% - アクセント 4 15" xfId="398" xr:uid="{00000000-0005-0000-0000-00008C010000}"/>
    <cellStyle name="60% - アクセント 4 16" xfId="399" xr:uid="{00000000-0005-0000-0000-00008D010000}"/>
    <cellStyle name="60% - アクセント 4 17" xfId="400" xr:uid="{00000000-0005-0000-0000-00008E010000}"/>
    <cellStyle name="60% - アクセント 4 18" xfId="401" xr:uid="{00000000-0005-0000-0000-00008F010000}"/>
    <cellStyle name="60% - アクセント 4 19" xfId="402" xr:uid="{00000000-0005-0000-0000-000090010000}"/>
    <cellStyle name="60% - アクセント 4 2" xfId="403" xr:uid="{00000000-0005-0000-0000-000091010000}"/>
    <cellStyle name="60% - アクセント 4 2 2" xfId="404" xr:uid="{00000000-0005-0000-0000-000092010000}"/>
    <cellStyle name="60% - アクセント 4 20" xfId="405" xr:uid="{00000000-0005-0000-0000-000093010000}"/>
    <cellStyle name="60% - アクセント 4 21" xfId="406" xr:uid="{00000000-0005-0000-0000-000094010000}"/>
    <cellStyle name="60% - アクセント 4 22" xfId="407" xr:uid="{00000000-0005-0000-0000-000095010000}"/>
    <cellStyle name="60% - アクセント 4 23" xfId="408" xr:uid="{00000000-0005-0000-0000-000096010000}"/>
    <cellStyle name="60% - アクセント 4 24" xfId="409" xr:uid="{00000000-0005-0000-0000-000097010000}"/>
    <cellStyle name="60% - アクセント 4 25" xfId="410" xr:uid="{00000000-0005-0000-0000-000098010000}"/>
    <cellStyle name="60% - アクセント 4 3" xfId="411" xr:uid="{00000000-0005-0000-0000-000099010000}"/>
    <cellStyle name="60% - アクセント 4 3 2" xfId="412" xr:uid="{00000000-0005-0000-0000-00009A010000}"/>
    <cellStyle name="60% - アクセント 4 4" xfId="413" xr:uid="{00000000-0005-0000-0000-00009B010000}"/>
    <cellStyle name="60% - アクセント 4 5" xfId="414" xr:uid="{00000000-0005-0000-0000-00009C010000}"/>
    <cellStyle name="60% - アクセント 4 6" xfId="415" xr:uid="{00000000-0005-0000-0000-00009D010000}"/>
    <cellStyle name="60% - アクセント 4 7" xfId="416" xr:uid="{00000000-0005-0000-0000-00009E010000}"/>
    <cellStyle name="60% - アクセント 4 8" xfId="417" xr:uid="{00000000-0005-0000-0000-00009F010000}"/>
    <cellStyle name="60% - アクセント 4 9" xfId="418" xr:uid="{00000000-0005-0000-0000-0000A0010000}"/>
    <cellStyle name="60% - アクセント 5 10" xfId="419" xr:uid="{00000000-0005-0000-0000-0000A1010000}"/>
    <cellStyle name="60% - アクセント 5 11" xfId="420" xr:uid="{00000000-0005-0000-0000-0000A2010000}"/>
    <cellStyle name="60% - アクセント 5 12" xfId="421" xr:uid="{00000000-0005-0000-0000-0000A3010000}"/>
    <cellStyle name="60% - アクセント 5 13" xfId="422" xr:uid="{00000000-0005-0000-0000-0000A4010000}"/>
    <cellStyle name="60% - アクセント 5 14" xfId="423" xr:uid="{00000000-0005-0000-0000-0000A5010000}"/>
    <cellStyle name="60% - アクセント 5 15" xfId="424" xr:uid="{00000000-0005-0000-0000-0000A6010000}"/>
    <cellStyle name="60% - アクセント 5 16" xfId="425" xr:uid="{00000000-0005-0000-0000-0000A7010000}"/>
    <cellStyle name="60% - アクセント 5 17" xfId="426" xr:uid="{00000000-0005-0000-0000-0000A8010000}"/>
    <cellStyle name="60% - アクセント 5 18" xfId="427" xr:uid="{00000000-0005-0000-0000-0000A9010000}"/>
    <cellStyle name="60% - アクセント 5 19" xfId="428" xr:uid="{00000000-0005-0000-0000-0000AA010000}"/>
    <cellStyle name="60% - アクセント 5 2" xfId="429" xr:uid="{00000000-0005-0000-0000-0000AB010000}"/>
    <cellStyle name="60% - アクセント 5 2 2" xfId="430" xr:uid="{00000000-0005-0000-0000-0000AC010000}"/>
    <cellStyle name="60% - アクセント 5 20" xfId="431" xr:uid="{00000000-0005-0000-0000-0000AD010000}"/>
    <cellStyle name="60% - アクセント 5 21" xfId="432" xr:uid="{00000000-0005-0000-0000-0000AE010000}"/>
    <cellStyle name="60% - アクセント 5 22" xfId="433" xr:uid="{00000000-0005-0000-0000-0000AF010000}"/>
    <cellStyle name="60% - アクセント 5 23" xfId="434" xr:uid="{00000000-0005-0000-0000-0000B0010000}"/>
    <cellStyle name="60% - アクセント 5 24" xfId="435" xr:uid="{00000000-0005-0000-0000-0000B1010000}"/>
    <cellStyle name="60% - アクセント 5 25" xfId="436" xr:uid="{00000000-0005-0000-0000-0000B2010000}"/>
    <cellStyle name="60% - アクセント 5 3" xfId="437" xr:uid="{00000000-0005-0000-0000-0000B3010000}"/>
    <cellStyle name="60% - アクセント 5 3 2" xfId="438" xr:uid="{00000000-0005-0000-0000-0000B4010000}"/>
    <cellStyle name="60% - アクセント 5 4" xfId="439" xr:uid="{00000000-0005-0000-0000-0000B5010000}"/>
    <cellStyle name="60% - アクセント 5 5" xfId="440" xr:uid="{00000000-0005-0000-0000-0000B6010000}"/>
    <cellStyle name="60% - アクセント 5 6" xfId="441" xr:uid="{00000000-0005-0000-0000-0000B7010000}"/>
    <cellStyle name="60% - アクセント 5 7" xfId="442" xr:uid="{00000000-0005-0000-0000-0000B8010000}"/>
    <cellStyle name="60% - アクセント 5 8" xfId="443" xr:uid="{00000000-0005-0000-0000-0000B9010000}"/>
    <cellStyle name="60% - アクセント 5 9" xfId="444" xr:uid="{00000000-0005-0000-0000-0000BA010000}"/>
    <cellStyle name="60% - アクセント 6 10" xfId="445" xr:uid="{00000000-0005-0000-0000-0000BB010000}"/>
    <cellStyle name="60% - アクセント 6 11" xfId="446" xr:uid="{00000000-0005-0000-0000-0000BC010000}"/>
    <cellStyle name="60% - アクセント 6 12" xfId="447" xr:uid="{00000000-0005-0000-0000-0000BD010000}"/>
    <cellStyle name="60% - アクセント 6 13" xfId="448" xr:uid="{00000000-0005-0000-0000-0000BE010000}"/>
    <cellStyle name="60% - アクセント 6 14" xfId="449" xr:uid="{00000000-0005-0000-0000-0000BF010000}"/>
    <cellStyle name="60% - アクセント 6 15" xfId="450" xr:uid="{00000000-0005-0000-0000-0000C0010000}"/>
    <cellStyle name="60% - アクセント 6 16" xfId="451" xr:uid="{00000000-0005-0000-0000-0000C1010000}"/>
    <cellStyle name="60% - アクセント 6 17" xfId="452" xr:uid="{00000000-0005-0000-0000-0000C2010000}"/>
    <cellStyle name="60% - アクセント 6 18" xfId="453" xr:uid="{00000000-0005-0000-0000-0000C3010000}"/>
    <cellStyle name="60% - アクセント 6 19" xfId="454" xr:uid="{00000000-0005-0000-0000-0000C4010000}"/>
    <cellStyle name="60% - アクセント 6 2" xfId="455" xr:uid="{00000000-0005-0000-0000-0000C5010000}"/>
    <cellStyle name="60% - アクセント 6 2 2" xfId="456" xr:uid="{00000000-0005-0000-0000-0000C6010000}"/>
    <cellStyle name="60% - アクセント 6 20" xfId="457" xr:uid="{00000000-0005-0000-0000-0000C7010000}"/>
    <cellStyle name="60% - アクセント 6 21" xfId="458" xr:uid="{00000000-0005-0000-0000-0000C8010000}"/>
    <cellStyle name="60% - アクセント 6 22" xfId="459" xr:uid="{00000000-0005-0000-0000-0000C9010000}"/>
    <cellStyle name="60% - アクセント 6 23" xfId="460" xr:uid="{00000000-0005-0000-0000-0000CA010000}"/>
    <cellStyle name="60% - アクセント 6 24" xfId="461" xr:uid="{00000000-0005-0000-0000-0000CB010000}"/>
    <cellStyle name="60% - アクセント 6 25" xfId="462" xr:uid="{00000000-0005-0000-0000-0000CC010000}"/>
    <cellStyle name="60% - アクセント 6 3" xfId="463" xr:uid="{00000000-0005-0000-0000-0000CD010000}"/>
    <cellStyle name="60% - アクセント 6 3 2" xfId="464" xr:uid="{00000000-0005-0000-0000-0000CE010000}"/>
    <cellStyle name="60% - アクセント 6 4" xfId="465" xr:uid="{00000000-0005-0000-0000-0000CF010000}"/>
    <cellStyle name="60% - アクセント 6 5" xfId="466" xr:uid="{00000000-0005-0000-0000-0000D0010000}"/>
    <cellStyle name="60% - アクセント 6 6" xfId="467" xr:uid="{00000000-0005-0000-0000-0000D1010000}"/>
    <cellStyle name="60% - アクセント 6 7" xfId="468" xr:uid="{00000000-0005-0000-0000-0000D2010000}"/>
    <cellStyle name="60% - アクセント 6 8" xfId="469" xr:uid="{00000000-0005-0000-0000-0000D3010000}"/>
    <cellStyle name="60% - アクセント 6 9" xfId="470" xr:uid="{00000000-0005-0000-0000-0000D4010000}"/>
    <cellStyle name="アクセント 1 10" xfId="471" xr:uid="{00000000-0005-0000-0000-0000D5010000}"/>
    <cellStyle name="アクセント 1 11" xfId="472" xr:uid="{00000000-0005-0000-0000-0000D6010000}"/>
    <cellStyle name="アクセント 1 12" xfId="473" xr:uid="{00000000-0005-0000-0000-0000D7010000}"/>
    <cellStyle name="アクセント 1 13" xfId="474" xr:uid="{00000000-0005-0000-0000-0000D8010000}"/>
    <cellStyle name="アクセント 1 14" xfId="475" xr:uid="{00000000-0005-0000-0000-0000D9010000}"/>
    <cellStyle name="アクセント 1 15" xfId="476" xr:uid="{00000000-0005-0000-0000-0000DA010000}"/>
    <cellStyle name="アクセント 1 16" xfId="477" xr:uid="{00000000-0005-0000-0000-0000DB010000}"/>
    <cellStyle name="アクセント 1 17" xfId="478" xr:uid="{00000000-0005-0000-0000-0000DC010000}"/>
    <cellStyle name="アクセント 1 18" xfId="479" xr:uid="{00000000-0005-0000-0000-0000DD010000}"/>
    <cellStyle name="アクセント 1 19" xfId="480" xr:uid="{00000000-0005-0000-0000-0000DE010000}"/>
    <cellStyle name="アクセント 1 2" xfId="481" xr:uid="{00000000-0005-0000-0000-0000DF010000}"/>
    <cellStyle name="アクセント 1 2 2" xfId="482" xr:uid="{00000000-0005-0000-0000-0000E0010000}"/>
    <cellStyle name="アクセント 1 20" xfId="483" xr:uid="{00000000-0005-0000-0000-0000E1010000}"/>
    <cellStyle name="アクセント 1 21" xfId="484" xr:uid="{00000000-0005-0000-0000-0000E2010000}"/>
    <cellStyle name="アクセント 1 22" xfId="485" xr:uid="{00000000-0005-0000-0000-0000E3010000}"/>
    <cellStyle name="アクセント 1 23" xfId="486" xr:uid="{00000000-0005-0000-0000-0000E4010000}"/>
    <cellStyle name="アクセント 1 24" xfId="487" xr:uid="{00000000-0005-0000-0000-0000E5010000}"/>
    <cellStyle name="アクセント 1 25" xfId="488" xr:uid="{00000000-0005-0000-0000-0000E6010000}"/>
    <cellStyle name="アクセント 1 3" xfId="489" xr:uid="{00000000-0005-0000-0000-0000E7010000}"/>
    <cellStyle name="アクセント 1 3 2" xfId="490" xr:uid="{00000000-0005-0000-0000-0000E8010000}"/>
    <cellStyle name="アクセント 1 4" xfId="491" xr:uid="{00000000-0005-0000-0000-0000E9010000}"/>
    <cellStyle name="アクセント 1 5" xfId="492" xr:uid="{00000000-0005-0000-0000-0000EA010000}"/>
    <cellStyle name="アクセント 1 6" xfId="493" xr:uid="{00000000-0005-0000-0000-0000EB010000}"/>
    <cellStyle name="アクセント 1 7" xfId="494" xr:uid="{00000000-0005-0000-0000-0000EC010000}"/>
    <cellStyle name="アクセント 1 8" xfId="495" xr:uid="{00000000-0005-0000-0000-0000ED010000}"/>
    <cellStyle name="アクセント 1 9" xfId="496" xr:uid="{00000000-0005-0000-0000-0000EE010000}"/>
    <cellStyle name="アクセント 2 10" xfId="497" xr:uid="{00000000-0005-0000-0000-0000EF010000}"/>
    <cellStyle name="アクセント 2 11" xfId="498" xr:uid="{00000000-0005-0000-0000-0000F0010000}"/>
    <cellStyle name="アクセント 2 12" xfId="499" xr:uid="{00000000-0005-0000-0000-0000F1010000}"/>
    <cellStyle name="アクセント 2 13" xfId="500" xr:uid="{00000000-0005-0000-0000-0000F2010000}"/>
    <cellStyle name="アクセント 2 14" xfId="501" xr:uid="{00000000-0005-0000-0000-0000F3010000}"/>
    <cellStyle name="アクセント 2 15" xfId="502" xr:uid="{00000000-0005-0000-0000-0000F4010000}"/>
    <cellStyle name="アクセント 2 16" xfId="503" xr:uid="{00000000-0005-0000-0000-0000F5010000}"/>
    <cellStyle name="アクセント 2 17" xfId="504" xr:uid="{00000000-0005-0000-0000-0000F6010000}"/>
    <cellStyle name="アクセント 2 18" xfId="505" xr:uid="{00000000-0005-0000-0000-0000F7010000}"/>
    <cellStyle name="アクセント 2 19" xfId="506" xr:uid="{00000000-0005-0000-0000-0000F8010000}"/>
    <cellStyle name="アクセント 2 2" xfId="507" xr:uid="{00000000-0005-0000-0000-0000F9010000}"/>
    <cellStyle name="アクセント 2 2 2" xfId="508" xr:uid="{00000000-0005-0000-0000-0000FA010000}"/>
    <cellStyle name="アクセント 2 20" xfId="509" xr:uid="{00000000-0005-0000-0000-0000FB010000}"/>
    <cellStyle name="アクセント 2 21" xfId="510" xr:uid="{00000000-0005-0000-0000-0000FC010000}"/>
    <cellStyle name="アクセント 2 22" xfId="511" xr:uid="{00000000-0005-0000-0000-0000FD010000}"/>
    <cellStyle name="アクセント 2 23" xfId="512" xr:uid="{00000000-0005-0000-0000-0000FE010000}"/>
    <cellStyle name="アクセント 2 24" xfId="513" xr:uid="{00000000-0005-0000-0000-0000FF010000}"/>
    <cellStyle name="アクセント 2 25" xfId="514" xr:uid="{00000000-0005-0000-0000-000000020000}"/>
    <cellStyle name="アクセント 2 3" xfId="515" xr:uid="{00000000-0005-0000-0000-000001020000}"/>
    <cellStyle name="アクセント 2 3 2" xfId="516" xr:uid="{00000000-0005-0000-0000-000002020000}"/>
    <cellStyle name="アクセント 2 4" xfId="517" xr:uid="{00000000-0005-0000-0000-000003020000}"/>
    <cellStyle name="アクセント 2 5" xfId="518" xr:uid="{00000000-0005-0000-0000-000004020000}"/>
    <cellStyle name="アクセント 2 6" xfId="519" xr:uid="{00000000-0005-0000-0000-000005020000}"/>
    <cellStyle name="アクセント 2 7" xfId="520" xr:uid="{00000000-0005-0000-0000-000006020000}"/>
    <cellStyle name="アクセント 2 8" xfId="521" xr:uid="{00000000-0005-0000-0000-000007020000}"/>
    <cellStyle name="アクセント 2 9" xfId="522" xr:uid="{00000000-0005-0000-0000-000008020000}"/>
    <cellStyle name="アクセント 3 10" xfId="523" xr:uid="{00000000-0005-0000-0000-000009020000}"/>
    <cellStyle name="アクセント 3 11" xfId="524" xr:uid="{00000000-0005-0000-0000-00000A020000}"/>
    <cellStyle name="アクセント 3 12" xfId="525" xr:uid="{00000000-0005-0000-0000-00000B020000}"/>
    <cellStyle name="アクセント 3 13" xfId="526" xr:uid="{00000000-0005-0000-0000-00000C020000}"/>
    <cellStyle name="アクセント 3 14" xfId="527" xr:uid="{00000000-0005-0000-0000-00000D020000}"/>
    <cellStyle name="アクセント 3 15" xfId="528" xr:uid="{00000000-0005-0000-0000-00000E020000}"/>
    <cellStyle name="アクセント 3 16" xfId="529" xr:uid="{00000000-0005-0000-0000-00000F020000}"/>
    <cellStyle name="アクセント 3 17" xfId="530" xr:uid="{00000000-0005-0000-0000-000010020000}"/>
    <cellStyle name="アクセント 3 18" xfId="531" xr:uid="{00000000-0005-0000-0000-000011020000}"/>
    <cellStyle name="アクセント 3 19" xfId="532" xr:uid="{00000000-0005-0000-0000-000012020000}"/>
    <cellStyle name="アクセント 3 2" xfId="533" xr:uid="{00000000-0005-0000-0000-000013020000}"/>
    <cellStyle name="アクセント 3 2 2" xfId="534" xr:uid="{00000000-0005-0000-0000-000014020000}"/>
    <cellStyle name="アクセント 3 20" xfId="535" xr:uid="{00000000-0005-0000-0000-000015020000}"/>
    <cellStyle name="アクセント 3 21" xfId="536" xr:uid="{00000000-0005-0000-0000-000016020000}"/>
    <cellStyle name="アクセント 3 22" xfId="537" xr:uid="{00000000-0005-0000-0000-000017020000}"/>
    <cellStyle name="アクセント 3 23" xfId="538" xr:uid="{00000000-0005-0000-0000-000018020000}"/>
    <cellStyle name="アクセント 3 24" xfId="539" xr:uid="{00000000-0005-0000-0000-000019020000}"/>
    <cellStyle name="アクセント 3 25" xfId="540" xr:uid="{00000000-0005-0000-0000-00001A020000}"/>
    <cellStyle name="アクセント 3 3" xfId="541" xr:uid="{00000000-0005-0000-0000-00001B020000}"/>
    <cellStyle name="アクセント 3 3 2" xfId="542" xr:uid="{00000000-0005-0000-0000-00001C020000}"/>
    <cellStyle name="アクセント 3 4" xfId="543" xr:uid="{00000000-0005-0000-0000-00001D020000}"/>
    <cellStyle name="アクセント 3 5" xfId="544" xr:uid="{00000000-0005-0000-0000-00001E020000}"/>
    <cellStyle name="アクセント 3 6" xfId="545" xr:uid="{00000000-0005-0000-0000-00001F020000}"/>
    <cellStyle name="アクセント 3 7" xfId="546" xr:uid="{00000000-0005-0000-0000-000020020000}"/>
    <cellStyle name="アクセント 3 8" xfId="547" xr:uid="{00000000-0005-0000-0000-000021020000}"/>
    <cellStyle name="アクセント 3 9" xfId="548" xr:uid="{00000000-0005-0000-0000-000022020000}"/>
    <cellStyle name="アクセント 4 10" xfId="549" xr:uid="{00000000-0005-0000-0000-000023020000}"/>
    <cellStyle name="アクセント 4 11" xfId="550" xr:uid="{00000000-0005-0000-0000-000024020000}"/>
    <cellStyle name="アクセント 4 12" xfId="551" xr:uid="{00000000-0005-0000-0000-000025020000}"/>
    <cellStyle name="アクセント 4 13" xfId="552" xr:uid="{00000000-0005-0000-0000-000026020000}"/>
    <cellStyle name="アクセント 4 14" xfId="553" xr:uid="{00000000-0005-0000-0000-000027020000}"/>
    <cellStyle name="アクセント 4 15" xfId="554" xr:uid="{00000000-0005-0000-0000-000028020000}"/>
    <cellStyle name="アクセント 4 16" xfId="555" xr:uid="{00000000-0005-0000-0000-000029020000}"/>
    <cellStyle name="アクセント 4 17" xfId="556" xr:uid="{00000000-0005-0000-0000-00002A020000}"/>
    <cellStyle name="アクセント 4 18" xfId="557" xr:uid="{00000000-0005-0000-0000-00002B020000}"/>
    <cellStyle name="アクセント 4 19" xfId="558" xr:uid="{00000000-0005-0000-0000-00002C020000}"/>
    <cellStyle name="アクセント 4 2" xfId="559" xr:uid="{00000000-0005-0000-0000-00002D020000}"/>
    <cellStyle name="アクセント 4 2 2" xfId="560" xr:uid="{00000000-0005-0000-0000-00002E020000}"/>
    <cellStyle name="アクセント 4 20" xfId="561" xr:uid="{00000000-0005-0000-0000-00002F020000}"/>
    <cellStyle name="アクセント 4 21" xfId="562" xr:uid="{00000000-0005-0000-0000-000030020000}"/>
    <cellStyle name="アクセント 4 22" xfId="563" xr:uid="{00000000-0005-0000-0000-000031020000}"/>
    <cellStyle name="アクセント 4 23" xfId="564" xr:uid="{00000000-0005-0000-0000-000032020000}"/>
    <cellStyle name="アクセント 4 24" xfId="565" xr:uid="{00000000-0005-0000-0000-000033020000}"/>
    <cellStyle name="アクセント 4 25" xfId="566" xr:uid="{00000000-0005-0000-0000-000034020000}"/>
    <cellStyle name="アクセント 4 3" xfId="567" xr:uid="{00000000-0005-0000-0000-000035020000}"/>
    <cellStyle name="アクセント 4 3 2" xfId="568" xr:uid="{00000000-0005-0000-0000-000036020000}"/>
    <cellStyle name="アクセント 4 4" xfId="569" xr:uid="{00000000-0005-0000-0000-000037020000}"/>
    <cellStyle name="アクセント 4 5" xfId="570" xr:uid="{00000000-0005-0000-0000-000038020000}"/>
    <cellStyle name="アクセント 4 6" xfId="571" xr:uid="{00000000-0005-0000-0000-000039020000}"/>
    <cellStyle name="アクセント 4 7" xfId="572" xr:uid="{00000000-0005-0000-0000-00003A020000}"/>
    <cellStyle name="アクセント 4 8" xfId="573" xr:uid="{00000000-0005-0000-0000-00003B020000}"/>
    <cellStyle name="アクセント 4 9" xfId="574" xr:uid="{00000000-0005-0000-0000-00003C020000}"/>
    <cellStyle name="アクセント 5 10" xfId="575" xr:uid="{00000000-0005-0000-0000-00003D020000}"/>
    <cellStyle name="アクセント 5 11" xfId="576" xr:uid="{00000000-0005-0000-0000-00003E020000}"/>
    <cellStyle name="アクセント 5 12" xfId="577" xr:uid="{00000000-0005-0000-0000-00003F020000}"/>
    <cellStyle name="アクセント 5 13" xfId="578" xr:uid="{00000000-0005-0000-0000-000040020000}"/>
    <cellStyle name="アクセント 5 14" xfId="579" xr:uid="{00000000-0005-0000-0000-000041020000}"/>
    <cellStyle name="アクセント 5 15" xfId="580" xr:uid="{00000000-0005-0000-0000-000042020000}"/>
    <cellStyle name="アクセント 5 16" xfId="581" xr:uid="{00000000-0005-0000-0000-000043020000}"/>
    <cellStyle name="アクセント 5 17" xfId="582" xr:uid="{00000000-0005-0000-0000-000044020000}"/>
    <cellStyle name="アクセント 5 18" xfId="583" xr:uid="{00000000-0005-0000-0000-000045020000}"/>
    <cellStyle name="アクセント 5 19" xfId="584" xr:uid="{00000000-0005-0000-0000-000046020000}"/>
    <cellStyle name="アクセント 5 2" xfId="585" xr:uid="{00000000-0005-0000-0000-000047020000}"/>
    <cellStyle name="アクセント 5 2 2" xfId="586" xr:uid="{00000000-0005-0000-0000-000048020000}"/>
    <cellStyle name="アクセント 5 20" xfId="587" xr:uid="{00000000-0005-0000-0000-000049020000}"/>
    <cellStyle name="アクセント 5 21" xfId="588" xr:uid="{00000000-0005-0000-0000-00004A020000}"/>
    <cellStyle name="アクセント 5 22" xfId="589" xr:uid="{00000000-0005-0000-0000-00004B020000}"/>
    <cellStyle name="アクセント 5 23" xfId="590" xr:uid="{00000000-0005-0000-0000-00004C020000}"/>
    <cellStyle name="アクセント 5 24" xfId="591" xr:uid="{00000000-0005-0000-0000-00004D020000}"/>
    <cellStyle name="アクセント 5 25" xfId="592" xr:uid="{00000000-0005-0000-0000-00004E020000}"/>
    <cellStyle name="アクセント 5 3" xfId="593" xr:uid="{00000000-0005-0000-0000-00004F020000}"/>
    <cellStyle name="アクセント 5 3 2" xfId="594" xr:uid="{00000000-0005-0000-0000-000050020000}"/>
    <cellStyle name="アクセント 5 4" xfId="595" xr:uid="{00000000-0005-0000-0000-000051020000}"/>
    <cellStyle name="アクセント 5 5" xfId="596" xr:uid="{00000000-0005-0000-0000-000052020000}"/>
    <cellStyle name="アクセント 5 6" xfId="597" xr:uid="{00000000-0005-0000-0000-000053020000}"/>
    <cellStyle name="アクセント 5 7" xfId="598" xr:uid="{00000000-0005-0000-0000-000054020000}"/>
    <cellStyle name="アクセント 5 8" xfId="599" xr:uid="{00000000-0005-0000-0000-000055020000}"/>
    <cellStyle name="アクセント 5 9" xfId="600" xr:uid="{00000000-0005-0000-0000-000056020000}"/>
    <cellStyle name="アクセント 6 10" xfId="601" xr:uid="{00000000-0005-0000-0000-000057020000}"/>
    <cellStyle name="アクセント 6 11" xfId="602" xr:uid="{00000000-0005-0000-0000-000058020000}"/>
    <cellStyle name="アクセント 6 12" xfId="603" xr:uid="{00000000-0005-0000-0000-000059020000}"/>
    <cellStyle name="アクセント 6 13" xfId="604" xr:uid="{00000000-0005-0000-0000-00005A020000}"/>
    <cellStyle name="アクセント 6 14" xfId="605" xr:uid="{00000000-0005-0000-0000-00005B020000}"/>
    <cellStyle name="アクセント 6 15" xfId="606" xr:uid="{00000000-0005-0000-0000-00005C020000}"/>
    <cellStyle name="アクセント 6 16" xfId="607" xr:uid="{00000000-0005-0000-0000-00005D020000}"/>
    <cellStyle name="アクセント 6 17" xfId="608" xr:uid="{00000000-0005-0000-0000-00005E020000}"/>
    <cellStyle name="アクセント 6 18" xfId="609" xr:uid="{00000000-0005-0000-0000-00005F020000}"/>
    <cellStyle name="アクセント 6 19" xfId="610" xr:uid="{00000000-0005-0000-0000-000060020000}"/>
    <cellStyle name="アクセント 6 2" xfId="611" xr:uid="{00000000-0005-0000-0000-000061020000}"/>
    <cellStyle name="アクセント 6 2 2" xfId="612" xr:uid="{00000000-0005-0000-0000-000062020000}"/>
    <cellStyle name="アクセント 6 20" xfId="613" xr:uid="{00000000-0005-0000-0000-000063020000}"/>
    <cellStyle name="アクセント 6 21" xfId="614" xr:uid="{00000000-0005-0000-0000-000064020000}"/>
    <cellStyle name="アクセント 6 22" xfId="615" xr:uid="{00000000-0005-0000-0000-000065020000}"/>
    <cellStyle name="アクセント 6 23" xfId="616" xr:uid="{00000000-0005-0000-0000-000066020000}"/>
    <cellStyle name="アクセント 6 24" xfId="617" xr:uid="{00000000-0005-0000-0000-000067020000}"/>
    <cellStyle name="アクセント 6 25" xfId="618" xr:uid="{00000000-0005-0000-0000-000068020000}"/>
    <cellStyle name="アクセント 6 3" xfId="619" xr:uid="{00000000-0005-0000-0000-000069020000}"/>
    <cellStyle name="アクセント 6 3 2" xfId="620" xr:uid="{00000000-0005-0000-0000-00006A020000}"/>
    <cellStyle name="アクセント 6 4" xfId="621" xr:uid="{00000000-0005-0000-0000-00006B020000}"/>
    <cellStyle name="アクセント 6 5" xfId="622" xr:uid="{00000000-0005-0000-0000-00006C020000}"/>
    <cellStyle name="アクセント 6 6" xfId="623" xr:uid="{00000000-0005-0000-0000-00006D020000}"/>
    <cellStyle name="アクセント 6 7" xfId="624" xr:uid="{00000000-0005-0000-0000-00006E020000}"/>
    <cellStyle name="アクセント 6 8" xfId="625" xr:uid="{00000000-0005-0000-0000-00006F020000}"/>
    <cellStyle name="アクセント 6 9" xfId="626" xr:uid="{00000000-0005-0000-0000-000070020000}"/>
    <cellStyle name="タイトル 10" xfId="627" xr:uid="{00000000-0005-0000-0000-000071020000}"/>
    <cellStyle name="タイトル 11" xfId="628" xr:uid="{00000000-0005-0000-0000-000072020000}"/>
    <cellStyle name="タイトル 12" xfId="629" xr:uid="{00000000-0005-0000-0000-000073020000}"/>
    <cellStyle name="タイトル 13" xfId="630" xr:uid="{00000000-0005-0000-0000-000074020000}"/>
    <cellStyle name="タイトル 14" xfId="631" xr:uid="{00000000-0005-0000-0000-000075020000}"/>
    <cellStyle name="タイトル 15" xfId="632" xr:uid="{00000000-0005-0000-0000-000076020000}"/>
    <cellStyle name="タイトル 16" xfId="633" xr:uid="{00000000-0005-0000-0000-000077020000}"/>
    <cellStyle name="タイトル 17" xfId="634" xr:uid="{00000000-0005-0000-0000-000078020000}"/>
    <cellStyle name="タイトル 18" xfId="635" xr:uid="{00000000-0005-0000-0000-000079020000}"/>
    <cellStyle name="タイトル 19" xfId="636" xr:uid="{00000000-0005-0000-0000-00007A020000}"/>
    <cellStyle name="タイトル 2" xfId="637" xr:uid="{00000000-0005-0000-0000-00007B020000}"/>
    <cellStyle name="タイトル 2 2" xfId="638" xr:uid="{00000000-0005-0000-0000-00007C020000}"/>
    <cellStyle name="タイトル 20" xfId="639" xr:uid="{00000000-0005-0000-0000-00007D020000}"/>
    <cellStyle name="タイトル 21" xfId="640" xr:uid="{00000000-0005-0000-0000-00007E020000}"/>
    <cellStyle name="タイトル 22" xfId="641" xr:uid="{00000000-0005-0000-0000-00007F020000}"/>
    <cellStyle name="タイトル 23" xfId="642" xr:uid="{00000000-0005-0000-0000-000080020000}"/>
    <cellStyle name="タイトル 24" xfId="643" xr:uid="{00000000-0005-0000-0000-000081020000}"/>
    <cellStyle name="タイトル 25" xfId="644" xr:uid="{00000000-0005-0000-0000-000082020000}"/>
    <cellStyle name="タイトル 3" xfId="645" xr:uid="{00000000-0005-0000-0000-000083020000}"/>
    <cellStyle name="タイトル 3 2" xfId="646" xr:uid="{00000000-0005-0000-0000-000084020000}"/>
    <cellStyle name="タイトル 4" xfId="647" xr:uid="{00000000-0005-0000-0000-000085020000}"/>
    <cellStyle name="タイトル 5" xfId="648" xr:uid="{00000000-0005-0000-0000-000086020000}"/>
    <cellStyle name="タイトル 6" xfId="649" xr:uid="{00000000-0005-0000-0000-000087020000}"/>
    <cellStyle name="タイトル 7" xfId="650" xr:uid="{00000000-0005-0000-0000-000088020000}"/>
    <cellStyle name="タイトル 8" xfId="651" xr:uid="{00000000-0005-0000-0000-000089020000}"/>
    <cellStyle name="タイトル 9" xfId="652" xr:uid="{00000000-0005-0000-0000-00008A020000}"/>
    <cellStyle name="チェック セル 10" xfId="653" xr:uid="{00000000-0005-0000-0000-00008B020000}"/>
    <cellStyle name="チェック セル 11" xfId="654" xr:uid="{00000000-0005-0000-0000-00008C020000}"/>
    <cellStyle name="チェック セル 12" xfId="655" xr:uid="{00000000-0005-0000-0000-00008D020000}"/>
    <cellStyle name="チェック セル 13" xfId="656" xr:uid="{00000000-0005-0000-0000-00008E020000}"/>
    <cellStyle name="チェック セル 14" xfId="657" xr:uid="{00000000-0005-0000-0000-00008F020000}"/>
    <cellStyle name="チェック セル 15" xfId="658" xr:uid="{00000000-0005-0000-0000-000090020000}"/>
    <cellStyle name="チェック セル 16" xfId="659" xr:uid="{00000000-0005-0000-0000-000091020000}"/>
    <cellStyle name="チェック セル 17" xfId="660" xr:uid="{00000000-0005-0000-0000-000092020000}"/>
    <cellStyle name="チェック セル 18" xfId="661" xr:uid="{00000000-0005-0000-0000-000093020000}"/>
    <cellStyle name="チェック セル 19" xfId="662" xr:uid="{00000000-0005-0000-0000-000094020000}"/>
    <cellStyle name="チェック セル 2" xfId="663" xr:uid="{00000000-0005-0000-0000-000095020000}"/>
    <cellStyle name="チェック セル 2 2" xfId="664" xr:uid="{00000000-0005-0000-0000-000096020000}"/>
    <cellStyle name="チェック セル 20" xfId="665" xr:uid="{00000000-0005-0000-0000-000097020000}"/>
    <cellStyle name="チェック セル 21" xfId="666" xr:uid="{00000000-0005-0000-0000-000098020000}"/>
    <cellStyle name="チェック セル 22" xfId="667" xr:uid="{00000000-0005-0000-0000-000099020000}"/>
    <cellStyle name="チェック セル 23" xfId="668" xr:uid="{00000000-0005-0000-0000-00009A020000}"/>
    <cellStyle name="チェック セル 24" xfId="669" xr:uid="{00000000-0005-0000-0000-00009B020000}"/>
    <cellStyle name="チェック セル 25" xfId="670" xr:uid="{00000000-0005-0000-0000-00009C020000}"/>
    <cellStyle name="チェック セル 3" xfId="671" xr:uid="{00000000-0005-0000-0000-00009D020000}"/>
    <cellStyle name="チェック セル 3 2" xfId="672" xr:uid="{00000000-0005-0000-0000-00009E020000}"/>
    <cellStyle name="チェック セル 4" xfId="673" xr:uid="{00000000-0005-0000-0000-00009F020000}"/>
    <cellStyle name="チェック セル 5" xfId="674" xr:uid="{00000000-0005-0000-0000-0000A0020000}"/>
    <cellStyle name="チェック セル 6" xfId="675" xr:uid="{00000000-0005-0000-0000-0000A1020000}"/>
    <cellStyle name="チェック セル 7" xfId="676" xr:uid="{00000000-0005-0000-0000-0000A2020000}"/>
    <cellStyle name="チェック セル 8" xfId="677" xr:uid="{00000000-0005-0000-0000-0000A3020000}"/>
    <cellStyle name="チェック セル 9" xfId="678" xr:uid="{00000000-0005-0000-0000-0000A4020000}"/>
    <cellStyle name="どちらでもない 10" xfId="679" xr:uid="{00000000-0005-0000-0000-0000A5020000}"/>
    <cellStyle name="どちらでもない 11" xfId="680" xr:uid="{00000000-0005-0000-0000-0000A6020000}"/>
    <cellStyle name="どちらでもない 12" xfId="681" xr:uid="{00000000-0005-0000-0000-0000A7020000}"/>
    <cellStyle name="どちらでもない 13" xfId="682" xr:uid="{00000000-0005-0000-0000-0000A8020000}"/>
    <cellStyle name="どちらでもない 14" xfId="683" xr:uid="{00000000-0005-0000-0000-0000A9020000}"/>
    <cellStyle name="どちらでもない 15" xfId="684" xr:uid="{00000000-0005-0000-0000-0000AA020000}"/>
    <cellStyle name="どちらでもない 16" xfId="685" xr:uid="{00000000-0005-0000-0000-0000AB020000}"/>
    <cellStyle name="どちらでもない 17" xfId="686" xr:uid="{00000000-0005-0000-0000-0000AC020000}"/>
    <cellStyle name="どちらでもない 18" xfId="687" xr:uid="{00000000-0005-0000-0000-0000AD020000}"/>
    <cellStyle name="どちらでもない 19" xfId="688" xr:uid="{00000000-0005-0000-0000-0000AE020000}"/>
    <cellStyle name="どちらでもない 2" xfId="689" xr:uid="{00000000-0005-0000-0000-0000AF020000}"/>
    <cellStyle name="どちらでもない 2 2" xfId="690" xr:uid="{00000000-0005-0000-0000-0000B0020000}"/>
    <cellStyle name="どちらでもない 20" xfId="691" xr:uid="{00000000-0005-0000-0000-0000B1020000}"/>
    <cellStyle name="どちらでもない 21" xfId="692" xr:uid="{00000000-0005-0000-0000-0000B2020000}"/>
    <cellStyle name="どちらでもない 22" xfId="693" xr:uid="{00000000-0005-0000-0000-0000B3020000}"/>
    <cellStyle name="どちらでもない 23" xfId="694" xr:uid="{00000000-0005-0000-0000-0000B4020000}"/>
    <cellStyle name="どちらでもない 24" xfId="695" xr:uid="{00000000-0005-0000-0000-0000B5020000}"/>
    <cellStyle name="どちらでもない 25" xfId="696" xr:uid="{00000000-0005-0000-0000-0000B6020000}"/>
    <cellStyle name="どちらでもない 3" xfId="697" xr:uid="{00000000-0005-0000-0000-0000B7020000}"/>
    <cellStyle name="どちらでもない 3 2" xfId="698" xr:uid="{00000000-0005-0000-0000-0000B8020000}"/>
    <cellStyle name="どちらでもない 4" xfId="699" xr:uid="{00000000-0005-0000-0000-0000B9020000}"/>
    <cellStyle name="どちらでもない 5" xfId="700" xr:uid="{00000000-0005-0000-0000-0000BA020000}"/>
    <cellStyle name="どちらでもない 6" xfId="701" xr:uid="{00000000-0005-0000-0000-0000BB020000}"/>
    <cellStyle name="どちらでもない 7" xfId="702" xr:uid="{00000000-0005-0000-0000-0000BC020000}"/>
    <cellStyle name="どちらでもない 8" xfId="703" xr:uid="{00000000-0005-0000-0000-0000BD020000}"/>
    <cellStyle name="どちらでもない 9" xfId="704" xr:uid="{00000000-0005-0000-0000-0000BE020000}"/>
    <cellStyle name="パーセント" xfId="1551" builtinId="5"/>
    <cellStyle name="パーセント 2" xfId="705" xr:uid="{00000000-0005-0000-0000-0000C0020000}"/>
    <cellStyle name="パーセント 2 2" xfId="706" xr:uid="{00000000-0005-0000-0000-0000C1020000}"/>
    <cellStyle name="パーセント 2 2 2" xfId="707" xr:uid="{00000000-0005-0000-0000-0000C2020000}"/>
    <cellStyle name="パーセント 2 2 2 2" xfId="1583" xr:uid="{00000000-0005-0000-0000-0000C3020000}"/>
    <cellStyle name="パーセント 2 2 3" xfId="1584" xr:uid="{00000000-0005-0000-0000-0000C4020000}"/>
    <cellStyle name="パーセント 2 3" xfId="708" xr:uid="{00000000-0005-0000-0000-0000C5020000}"/>
    <cellStyle name="パーセント 2 3 2" xfId="1552" xr:uid="{00000000-0005-0000-0000-0000C6020000}"/>
    <cellStyle name="パーセント 2 3 2 2" xfId="1553" xr:uid="{00000000-0005-0000-0000-0000C7020000}"/>
    <cellStyle name="パーセント 2 3 3" xfId="1554" xr:uid="{00000000-0005-0000-0000-0000C8020000}"/>
    <cellStyle name="パーセント 2 3 3 2" xfId="1555" xr:uid="{00000000-0005-0000-0000-0000C9020000}"/>
    <cellStyle name="パーセント 2 3 4" xfId="1556" xr:uid="{00000000-0005-0000-0000-0000CA020000}"/>
    <cellStyle name="パーセント 2 4" xfId="1557" xr:uid="{00000000-0005-0000-0000-0000CB020000}"/>
    <cellStyle name="パーセント 2 4 2" xfId="1549" xr:uid="{00000000-0005-0000-0000-0000CC020000}"/>
    <cellStyle name="パーセント 2 4 2 2" xfId="1585" xr:uid="{00000000-0005-0000-0000-0000CD020000}"/>
    <cellStyle name="パーセント 2 4 3" xfId="1586" xr:uid="{00000000-0005-0000-0000-0000CE020000}"/>
    <cellStyle name="パーセント 2 4 3 2" xfId="1587" xr:uid="{00000000-0005-0000-0000-0000CF020000}"/>
    <cellStyle name="パーセント 2 5" xfId="1579" xr:uid="{00000000-0005-0000-0000-0000D0020000}"/>
    <cellStyle name="パーセント 3" xfId="709" xr:uid="{00000000-0005-0000-0000-0000D1020000}"/>
    <cellStyle name="パーセント 3 2" xfId="1558" xr:uid="{00000000-0005-0000-0000-0000D2020000}"/>
    <cellStyle name="パーセント 3 3" xfId="1588" xr:uid="{00000000-0005-0000-0000-0000D3020000}"/>
    <cellStyle name="パーセント 3 3 2" xfId="1589" xr:uid="{00000000-0005-0000-0000-0000D4020000}"/>
    <cellStyle name="パーセント 3 3 2 2" xfId="1590" xr:uid="{00000000-0005-0000-0000-0000D5020000}"/>
    <cellStyle name="パーセント 3 3 3" xfId="1591" xr:uid="{00000000-0005-0000-0000-0000D6020000}"/>
    <cellStyle name="パーセント 3 3 3 2" xfId="1592" xr:uid="{00000000-0005-0000-0000-0000D7020000}"/>
    <cellStyle name="パーセント 3 3 4" xfId="1593" xr:uid="{00000000-0005-0000-0000-0000D8020000}"/>
    <cellStyle name="パーセント 3 4" xfId="1594" xr:uid="{00000000-0005-0000-0000-0000D9020000}"/>
    <cellStyle name="パーセント 3 4 2" xfId="1595" xr:uid="{00000000-0005-0000-0000-0000DA020000}"/>
    <cellStyle name="パーセント 3 5" xfId="1596" xr:uid="{00000000-0005-0000-0000-0000DB020000}"/>
    <cellStyle name="パーセント 3 5 2" xfId="1597" xr:uid="{00000000-0005-0000-0000-0000DC020000}"/>
    <cellStyle name="パーセント 4" xfId="710" xr:uid="{00000000-0005-0000-0000-0000DD020000}"/>
    <cellStyle name="パーセント 5" xfId="711" xr:uid="{00000000-0005-0000-0000-0000DE020000}"/>
    <cellStyle name="パーセント 6" xfId="1598" xr:uid="{00000000-0005-0000-0000-0000DF020000}"/>
    <cellStyle name="パーセント 7" xfId="1599" xr:uid="{00000000-0005-0000-0000-0000E0020000}"/>
    <cellStyle name="ハイパーリンク 2" xfId="1559" xr:uid="{00000000-0005-0000-0000-0000E1020000}"/>
    <cellStyle name="メモ 10" xfId="712" xr:uid="{00000000-0005-0000-0000-0000E2020000}"/>
    <cellStyle name="メモ 11" xfId="713" xr:uid="{00000000-0005-0000-0000-0000E3020000}"/>
    <cellStyle name="メモ 12" xfId="714" xr:uid="{00000000-0005-0000-0000-0000E4020000}"/>
    <cellStyle name="メモ 13" xfId="715" xr:uid="{00000000-0005-0000-0000-0000E5020000}"/>
    <cellStyle name="メモ 14" xfId="716" xr:uid="{00000000-0005-0000-0000-0000E6020000}"/>
    <cellStyle name="メモ 15" xfId="717" xr:uid="{00000000-0005-0000-0000-0000E7020000}"/>
    <cellStyle name="メモ 16" xfId="718" xr:uid="{00000000-0005-0000-0000-0000E8020000}"/>
    <cellStyle name="メモ 17" xfId="719" xr:uid="{00000000-0005-0000-0000-0000E9020000}"/>
    <cellStyle name="メモ 18" xfId="720" xr:uid="{00000000-0005-0000-0000-0000EA020000}"/>
    <cellStyle name="メモ 19" xfId="721" xr:uid="{00000000-0005-0000-0000-0000EB020000}"/>
    <cellStyle name="メモ 2" xfId="722" xr:uid="{00000000-0005-0000-0000-0000EC020000}"/>
    <cellStyle name="メモ 2 2" xfId="723" xr:uid="{00000000-0005-0000-0000-0000ED020000}"/>
    <cellStyle name="メモ 2 2 2" xfId="724" xr:uid="{00000000-0005-0000-0000-0000EE020000}"/>
    <cellStyle name="メモ 2 2 2 2" xfId="1391" xr:uid="{00000000-0005-0000-0000-0000EF020000}"/>
    <cellStyle name="メモ 2 2 2 2 2" xfId="1392" xr:uid="{00000000-0005-0000-0000-0000F0020000}"/>
    <cellStyle name="メモ 2 2 2 3" xfId="1393" xr:uid="{00000000-0005-0000-0000-0000F1020000}"/>
    <cellStyle name="メモ 2 2 3" xfId="725" xr:uid="{00000000-0005-0000-0000-0000F2020000}"/>
    <cellStyle name="メモ 2 2 3 2" xfId="1394" xr:uid="{00000000-0005-0000-0000-0000F3020000}"/>
    <cellStyle name="メモ 2 2 4" xfId="1600" xr:uid="{00000000-0005-0000-0000-0000F4020000}"/>
    <cellStyle name="メモ 2 2 4 2" xfId="1601" xr:uid="{00000000-0005-0000-0000-0000F5020000}"/>
    <cellStyle name="メモ 2 2 5" xfId="1602" xr:uid="{00000000-0005-0000-0000-0000F6020000}"/>
    <cellStyle name="メモ 2 2 6" xfId="1603" xr:uid="{00000000-0005-0000-0000-0000F7020000}"/>
    <cellStyle name="メモ 2 2 6 2" xfId="1604" xr:uid="{00000000-0005-0000-0000-0000F8020000}"/>
    <cellStyle name="メモ 20" xfId="726" xr:uid="{00000000-0005-0000-0000-0000F9020000}"/>
    <cellStyle name="メモ 21" xfId="727" xr:uid="{00000000-0005-0000-0000-0000FA020000}"/>
    <cellStyle name="メモ 22" xfId="728" xr:uid="{00000000-0005-0000-0000-0000FB020000}"/>
    <cellStyle name="メモ 23" xfId="729" xr:uid="{00000000-0005-0000-0000-0000FC020000}"/>
    <cellStyle name="メモ 24" xfId="730" xr:uid="{00000000-0005-0000-0000-0000FD020000}"/>
    <cellStyle name="メモ 25" xfId="731" xr:uid="{00000000-0005-0000-0000-0000FE020000}"/>
    <cellStyle name="メモ 3" xfId="732" xr:uid="{00000000-0005-0000-0000-0000FF020000}"/>
    <cellStyle name="メモ 3 2" xfId="733" xr:uid="{00000000-0005-0000-0000-000000030000}"/>
    <cellStyle name="メモ 3 2 2" xfId="1395" xr:uid="{00000000-0005-0000-0000-000001030000}"/>
    <cellStyle name="メモ 3 2 2 2" xfId="1396" xr:uid="{00000000-0005-0000-0000-000002030000}"/>
    <cellStyle name="メモ 3 2 3" xfId="1397" xr:uid="{00000000-0005-0000-0000-000003030000}"/>
    <cellStyle name="メモ 3 3" xfId="734" xr:uid="{00000000-0005-0000-0000-000004030000}"/>
    <cellStyle name="メモ 3 3 2" xfId="1398" xr:uid="{00000000-0005-0000-0000-000005030000}"/>
    <cellStyle name="メモ 3 4" xfId="1605" xr:uid="{00000000-0005-0000-0000-000006030000}"/>
    <cellStyle name="メモ 3 4 2" xfId="1606" xr:uid="{00000000-0005-0000-0000-000007030000}"/>
    <cellStyle name="メモ 3 5" xfId="1607" xr:uid="{00000000-0005-0000-0000-000008030000}"/>
    <cellStyle name="メモ 3 6" xfId="1608" xr:uid="{00000000-0005-0000-0000-000009030000}"/>
    <cellStyle name="メモ 3 6 2" xfId="1609" xr:uid="{00000000-0005-0000-0000-00000A030000}"/>
    <cellStyle name="メモ 4" xfId="735" xr:uid="{00000000-0005-0000-0000-00000B030000}"/>
    <cellStyle name="メモ 4 2" xfId="736" xr:uid="{00000000-0005-0000-0000-00000C030000}"/>
    <cellStyle name="メモ 4 2 2" xfId="1399" xr:uid="{00000000-0005-0000-0000-00000D030000}"/>
    <cellStyle name="メモ 4 2 2 2" xfId="1400" xr:uid="{00000000-0005-0000-0000-00000E030000}"/>
    <cellStyle name="メモ 4 2 3" xfId="1401" xr:uid="{00000000-0005-0000-0000-00000F030000}"/>
    <cellStyle name="メモ 4 3" xfId="737" xr:uid="{00000000-0005-0000-0000-000010030000}"/>
    <cellStyle name="メモ 4 3 2" xfId="1402" xr:uid="{00000000-0005-0000-0000-000011030000}"/>
    <cellStyle name="メモ 4 4" xfId="1610" xr:uid="{00000000-0005-0000-0000-000012030000}"/>
    <cellStyle name="メモ 4 4 2" xfId="1611" xr:uid="{00000000-0005-0000-0000-000013030000}"/>
    <cellStyle name="メモ 4 5" xfId="1612" xr:uid="{00000000-0005-0000-0000-000014030000}"/>
    <cellStyle name="メモ 4 6" xfId="1613" xr:uid="{00000000-0005-0000-0000-000015030000}"/>
    <cellStyle name="メモ 4 6 2" xfId="1614" xr:uid="{00000000-0005-0000-0000-000016030000}"/>
    <cellStyle name="メモ 5" xfId="738" xr:uid="{00000000-0005-0000-0000-000017030000}"/>
    <cellStyle name="メモ 6" xfId="739" xr:uid="{00000000-0005-0000-0000-000018030000}"/>
    <cellStyle name="メモ 7" xfId="740" xr:uid="{00000000-0005-0000-0000-000019030000}"/>
    <cellStyle name="メモ 8" xfId="741" xr:uid="{00000000-0005-0000-0000-00001A030000}"/>
    <cellStyle name="メモ 9" xfId="742" xr:uid="{00000000-0005-0000-0000-00001B030000}"/>
    <cellStyle name="リンク セル 10" xfId="743" xr:uid="{00000000-0005-0000-0000-00001C030000}"/>
    <cellStyle name="リンク セル 11" xfId="744" xr:uid="{00000000-0005-0000-0000-00001D030000}"/>
    <cellStyle name="リンク セル 12" xfId="745" xr:uid="{00000000-0005-0000-0000-00001E030000}"/>
    <cellStyle name="リンク セル 13" xfId="746" xr:uid="{00000000-0005-0000-0000-00001F030000}"/>
    <cellStyle name="リンク セル 14" xfId="747" xr:uid="{00000000-0005-0000-0000-000020030000}"/>
    <cellStyle name="リンク セル 15" xfId="748" xr:uid="{00000000-0005-0000-0000-000021030000}"/>
    <cellStyle name="リンク セル 16" xfId="749" xr:uid="{00000000-0005-0000-0000-000022030000}"/>
    <cellStyle name="リンク セル 17" xfId="750" xr:uid="{00000000-0005-0000-0000-000023030000}"/>
    <cellStyle name="リンク セル 18" xfId="751" xr:uid="{00000000-0005-0000-0000-000024030000}"/>
    <cellStyle name="リンク セル 19" xfId="752" xr:uid="{00000000-0005-0000-0000-000025030000}"/>
    <cellStyle name="リンク セル 2" xfId="753" xr:uid="{00000000-0005-0000-0000-000026030000}"/>
    <cellStyle name="リンク セル 2 2" xfId="754" xr:uid="{00000000-0005-0000-0000-000027030000}"/>
    <cellStyle name="リンク セル 20" xfId="755" xr:uid="{00000000-0005-0000-0000-000028030000}"/>
    <cellStyle name="リンク セル 21" xfId="756" xr:uid="{00000000-0005-0000-0000-000029030000}"/>
    <cellStyle name="リンク セル 22" xfId="757" xr:uid="{00000000-0005-0000-0000-00002A030000}"/>
    <cellStyle name="リンク セル 23" xfId="758" xr:uid="{00000000-0005-0000-0000-00002B030000}"/>
    <cellStyle name="リンク セル 24" xfId="759" xr:uid="{00000000-0005-0000-0000-00002C030000}"/>
    <cellStyle name="リンク セル 25" xfId="760" xr:uid="{00000000-0005-0000-0000-00002D030000}"/>
    <cellStyle name="リンク セル 3" xfId="761" xr:uid="{00000000-0005-0000-0000-00002E030000}"/>
    <cellStyle name="リンク セル 3 2" xfId="762" xr:uid="{00000000-0005-0000-0000-00002F030000}"/>
    <cellStyle name="リンク セル 4" xfId="763" xr:uid="{00000000-0005-0000-0000-000030030000}"/>
    <cellStyle name="リンク セル 5" xfId="764" xr:uid="{00000000-0005-0000-0000-000031030000}"/>
    <cellStyle name="リンク セル 6" xfId="765" xr:uid="{00000000-0005-0000-0000-000032030000}"/>
    <cellStyle name="リンク セル 7" xfId="766" xr:uid="{00000000-0005-0000-0000-000033030000}"/>
    <cellStyle name="リンク セル 8" xfId="767" xr:uid="{00000000-0005-0000-0000-000034030000}"/>
    <cellStyle name="リンク セル 9" xfId="768" xr:uid="{00000000-0005-0000-0000-000035030000}"/>
    <cellStyle name="悪い 10" xfId="769" xr:uid="{00000000-0005-0000-0000-000036030000}"/>
    <cellStyle name="悪い 11" xfId="770" xr:uid="{00000000-0005-0000-0000-000037030000}"/>
    <cellStyle name="悪い 12" xfId="771" xr:uid="{00000000-0005-0000-0000-000038030000}"/>
    <cellStyle name="悪い 13" xfId="772" xr:uid="{00000000-0005-0000-0000-000039030000}"/>
    <cellStyle name="悪い 14" xfId="773" xr:uid="{00000000-0005-0000-0000-00003A030000}"/>
    <cellStyle name="悪い 15" xfId="774" xr:uid="{00000000-0005-0000-0000-00003B030000}"/>
    <cellStyle name="悪い 16" xfId="775" xr:uid="{00000000-0005-0000-0000-00003C030000}"/>
    <cellStyle name="悪い 17" xfId="776" xr:uid="{00000000-0005-0000-0000-00003D030000}"/>
    <cellStyle name="悪い 18" xfId="777" xr:uid="{00000000-0005-0000-0000-00003E030000}"/>
    <cellStyle name="悪い 19" xfId="778" xr:uid="{00000000-0005-0000-0000-00003F030000}"/>
    <cellStyle name="悪い 2" xfId="779" xr:uid="{00000000-0005-0000-0000-000040030000}"/>
    <cellStyle name="悪い 2 2" xfId="780" xr:uid="{00000000-0005-0000-0000-000041030000}"/>
    <cellStyle name="悪い 2 3" xfId="1403" xr:uid="{00000000-0005-0000-0000-000042030000}"/>
    <cellStyle name="悪い 2 4" xfId="1582" xr:uid="{00000000-0005-0000-0000-000043030000}"/>
    <cellStyle name="悪い 20" xfId="781" xr:uid="{00000000-0005-0000-0000-000044030000}"/>
    <cellStyle name="悪い 21" xfId="782" xr:uid="{00000000-0005-0000-0000-000045030000}"/>
    <cellStyle name="悪い 22" xfId="783" xr:uid="{00000000-0005-0000-0000-000046030000}"/>
    <cellStyle name="悪い 23" xfId="784" xr:uid="{00000000-0005-0000-0000-000047030000}"/>
    <cellStyle name="悪い 24" xfId="785" xr:uid="{00000000-0005-0000-0000-000048030000}"/>
    <cellStyle name="悪い 25" xfId="786" xr:uid="{00000000-0005-0000-0000-000049030000}"/>
    <cellStyle name="悪い 3" xfId="787" xr:uid="{00000000-0005-0000-0000-00004A030000}"/>
    <cellStyle name="悪い 3 2" xfId="788" xr:uid="{00000000-0005-0000-0000-00004B030000}"/>
    <cellStyle name="悪い 4" xfId="789" xr:uid="{00000000-0005-0000-0000-00004C030000}"/>
    <cellStyle name="悪い 5" xfId="790" xr:uid="{00000000-0005-0000-0000-00004D030000}"/>
    <cellStyle name="悪い 6" xfId="791" xr:uid="{00000000-0005-0000-0000-00004E030000}"/>
    <cellStyle name="悪い 7" xfId="792" xr:uid="{00000000-0005-0000-0000-00004F030000}"/>
    <cellStyle name="悪い 8" xfId="793" xr:uid="{00000000-0005-0000-0000-000050030000}"/>
    <cellStyle name="悪い 9" xfId="794" xr:uid="{00000000-0005-0000-0000-000051030000}"/>
    <cellStyle name="計算 10" xfId="795" xr:uid="{00000000-0005-0000-0000-000052030000}"/>
    <cellStyle name="計算 11" xfId="796" xr:uid="{00000000-0005-0000-0000-000053030000}"/>
    <cellStyle name="計算 12" xfId="797" xr:uid="{00000000-0005-0000-0000-000054030000}"/>
    <cellStyle name="計算 13" xfId="798" xr:uid="{00000000-0005-0000-0000-000055030000}"/>
    <cellStyle name="計算 14" xfId="799" xr:uid="{00000000-0005-0000-0000-000056030000}"/>
    <cellStyle name="計算 15" xfId="800" xr:uid="{00000000-0005-0000-0000-000057030000}"/>
    <cellStyle name="計算 16" xfId="801" xr:uid="{00000000-0005-0000-0000-000058030000}"/>
    <cellStyle name="計算 17" xfId="802" xr:uid="{00000000-0005-0000-0000-000059030000}"/>
    <cellStyle name="計算 18" xfId="803" xr:uid="{00000000-0005-0000-0000-00005A030000}"/>
    <cellStyle name="計算 19" xfId="804" xr:uid="{00000000-0005-0000-0000-00005B030000}"/>
    <cellStyle name="計算 2" xfId="805" xr:uid="{00000000-0005-0000-0000-00005C030000}"/>
    <cellStyle name="計算 2 2" xfId="806" xr:uid="{00000000-0005-0000-0000-00005D030000}"/>
    <cellStyle name="計算 2 2 2" xfId="807" xr:uid="{00000000-0005-0000-0000-00005E030000}"/>
    <cellStyle name="計算 2 2 2 2" xfId="1404" xr:uid="{00000000-0005-0000-0000-00005F030000}"/>
    <cellStyle name="計算 2 2 2 2 2" xfId="1405" xr:uid="{00000000-0005-0000-0000-000060030000}"/>
    <cellStyle name="計算 2 2 2 3" xfId="1406" xr:uid="{00000000-0005-0000-0000-000061030000}"/>
    <cellStyle name="計算 2 2 3" xfId="808" xr:uid="{00000000-0005-0000-0000-000062030000}"/>
    <cellStyle name="計算 2 2 3 2" xfId="1407" xr:uid="{00000000-0005-0000-0000-000063030000}"/>
    <cellStyle name="計算 2 2 4" xfId="1615" xr:uid="{00000000-0005-0000-0000-000064030000}"/>
    <cellStyle name="計算 2 2 4 2" xfId="1616" xr:uid="{00000000-0005-0000-0000-000065030000}"/>
    <cellStyle name="計算 2 2 5" xfId="1617" xr:uid="{00000000-0005-0000-0000-000066030000}"/>
    <cellStyle name="計算 2 2 6" xfId="1618" xr:uid="{00000000-0005-0000-0000-000067030000}"/>
    <cellStyle name="計算 2 2 6 2" xfId="1619" xr:uid="{00000000-0005-0000-0000-000068030000}"/>
    <cellStyle name="計算 20" xfId="809" xr:uid="{00000000-0005-0000-0000-000069030000}"/>
    <cellStyle name="計算 21" xfId="810" xr:uid="{00000000-0005-0000-0000-00006A030000}"/>
    <cellStyle name="計算 22" xfId="811" xr:uid="{00000000-0005-0000-0000-00006B030000}"/>
    <cellStyle name="計算 23" xfId="812" xr:uid="{00000000-0005-0000-0000-00006C030000}"/>
    <cellStyle name="計算 24" xfId="813" xr:uid="{00000000-0005-0000-0000-00006D030000}"/>
    <cellStyle name="計算 25" xfId="814" xr:uid="{00000000-0005-0000-0000-00006E030000}"/>
    <cellStyle name="計算 3" xfId="815" xr:uid="{00000000-0005-0000-0000-00006F030000}"/>
    <cellStyle name="計算 3 2" xfId="816" xr:uid="{00000000-0005-0000-0000-000070030000}"/>
    <cellStyle name="計算 3 2 2" xfId="1408" xr:uid="{00000000-0005-0000-0000-000071030000}"/>
    <cellStyle name="計算 3 2 2 2" xfId="1409" xr:uid="{00000000-0005-0000-0000-000072030000}"/>
    <cellStyle name="計算 3 2 3" xfId="1410" xr:uid="{00000000-0005-0000-0000-000073030000}"/>
    <cellStyle name="計算 3 3" xfId="817" xr:uid="{00000000-0005-0000-0000-000074030000}"/>
    <cellStyle name="計算 3 3 2" xfId="1411" xr:uid="{00000000-0005-0000-0000-000075030000}"/>
    <cellStyle name="計算 3 4" xfId="1620" xr:uid="{00000000-0005-0000-0000-000076030000}"/>
    <cellStyle name="計算 3 4 2" xfId="1621" xr:uid="{00000000-0005-0000-0000-000077030000}"/>
    <cellStyle name="計算 3 5" xfId="1622" xr:uid="{00000000-0005-0000-0000-000078030000}"/>
    <cellStyle name="計算 3 6" xfId="1623" xr:uid="{00000000-0005-0000-0000-000079030000}"/>
    <cellStyle name="計算 3 6 2" xfId="1624" xr:uid="{00000000-0005-0000-0000-00007A030000}"/>
    <cellStyle name="計算 4" xfId="818" xr:uid="{00000000-0005-0000-0000-00007B030000}"/>
    <cellStyle name="計算 4 2" xfId="819" xr:uid="{00000000-0005-0000-0000-00007C030000}"/>
    <cellStyle name="計算 4 2 2" xfId="1412" xr:uid="{00000000-0005-0000-0000-00007D030000}"/>
    <cellStyle name="計算 4 2 2 2" xfId="1413" xr:uid="{00000000-0005-0000-0000-00007E030000}"/>
    <cellStyle name="計算 4 2 3" xfId="1414" xr:uid="{00000000-0005-0000-0000-00007F030000}"/>
    <cellStyle name="計算 4 3" xfId="820" xr:uid="{00000000-0005-0000-0000-000080030000}"/>
    <cellStyle name="計算 4 3 2" xfId="1415" xr:uid="{00000000-0005-0000-0000-000081030000}"/>
    <cellStyle name="計算 4 4" xfId="1625" xr:uid="{00000000-0005-0000-0000-000082030000}"/>
    <cellStyle name="計算 4 4 2" xfId="1626" xr:uid="{00000000-0005-0000-0000-000083030000}"/>
    <cellStyle name="計算 4 5" xfId="1627" xr:uid="{00000000-0005-0000-0000-000084030000}"/>
    <cellStyle name="計算 4 6" xfId="1628" xr:uid="{00000000-0005-0000-0000-000085030000}"/>
    <cellStyle name="計算 4 6 2" xfId="1629" xr:uid="{00000000-0005-0000-0000-000086030000}"/>
    <cellStyle name="計算 5" xfId="821" xr:uid="{00000000-0005-0000-0000-000087030000}"/>
    <cellStyle name="計算 6" xfId="822" xr:uid="{00000000-0005-0000-0000-000088030000}"/>
    <cellStyle name="計算 7" xfId="823" xr:uid="{00000000-0005-0000-0000-000089030000}"/>
    <cellStyle name="計算 8" xfId="824" xr:uid="{00000000-0005-0000-0000-00008A030000}"/>
    <cellStyle name="計算 9" xfId="825" xr:uid="{00000000-0005-0000-0000-00008B030000}"/>
    <cellStyle name="警告文 10" xfId="826" xr:uid="{00000000-0005-0000-0000-00008C030000}"/>
    <cellStyle name="警告文 11" xfId="827" xr:uid="{00000000-0005-0000-0000-00008D030000}"/>
    <cellStyle name="警告文 12" xfId="828" xr:uid="{00000000-0005-0000-0000-00008E030000}"/>
    <cellStyle name="警告文 13" xfId="829" xr:uid="{00000000-0005-0000-0000-00008F030000}"/>
    <cellStyle name="警告文 14" xfId="830" xr:uid="{00000000-0005-0000-0000-000090030000}"/>
    <cellStyle name="警告文 15" xfId="831" xr:uid="{00000000-0005-0000-0000-000091030000}"/>
    <cellStyle name="警告文 16" xfId="832" xr:uid="{00000000-0005-0000-0000-000092030000}"/>
    <cellStyle name="警告文 17" xfId="833" xr:uid="{00000000-0005-0000-0000-000093030000}"/>
    <cellStyle name="警告文 18" xfId="834" xr:uid="{00000000-0005-0000-0000-000094030000}"/>
    <cellStyle name="警告文 19" xfId="835" xr:uid="{00000000-0005-0000-0000-000095030000}"/>
    <cellStyle name="警告文 2" xfId="836" xr:uid="{00000000-0005-0000-0000-000096030000}"/>
    <cellStyle name="警告文 2 2" xfId="837" xr:uid="{00000000-0005-0000-0000-000097030000}"/>
    <cellStyle name="警告文 20" xfId="838" xr:uid="{00000000-0005-0000-0000-000098030000}"/>
    <cellStyle name="警告文 21" xfId="839" xr:uid="{00000000-0005-0000-0000-000099030000}"/>
    <cellStyle name="警告文 22" xfId="840" xr:uid="{00000000-0005-0000-0000-00009A030000}"/>
    <cellStyle name="警告文 23" xfId="841" xr:uid="{00000000-0005-0000-0000-00009B030000}"/>
    <cellStyle name="警告文 24" xfId="842" xr:uid="{00000000-0005-0000-0000-00009C030000}"/>
    <cellStyle name="警告文 25" xfId="843" xr:uid="{00000000-0005-0000-0000-00009D030000}"/>
    <cellStyle name="警告文 3" xfId="844" xr:uid="{00000000-0005-0000-0000-00009E030000}"/>
    <cellStyle name="警告文 3 2" xfId="845" xr:uid="{00000000-0005-0000-0000-00009F030000}"/>
    <cellStyle name="警告文 4" xfId="846" xr:uid="{00000000-0005-0000-0000-0000A0030000}"/>
    <cellStyle name="警告文 5" xfId="847" xr:uid="{00000000-0005-0000-0000-0000A1030000}"/>
    <cellStyle name="警告文 6" xfId="848" xr:uid="{00000000-0005-0000-0000-0000A2030000}"/>
    <cellStyle name="警告文 7" xfId="849" xr:uid="{00000000-0005-0000-0000-0000A3030000}"/>
    <cellStyle name="警告文 8" xfId="850" xr:uid="{00000000-0005-0000-0000-0000A4030000}"/>
    <cellStyle name="警告文 9" xfId="851" xr:uid="{00000000-0005-0000-0000-0000A5030000}"/>
    <cellStyle name="桁区切り" xfId="1" builtinId="6"/>
    <cellStyle name="桁区切り 2" xfId="852" xr:uid="{00000000-0005-0000-0000-0000A7030000}"/>
    <cellStyle name="桁区切り 2 2" xfId="853" xr:uid="{00000000-0005-0000-0000-0000A8030000}"/>
    <cellStyle name="桁区切り 2 2 2" xfId="854" xr:uid="{00000000-0005-0000-0000-0000A9030000}"/>
    <cellStyle name="桁区切り 2 2 2 2" xfId="1630" xr:uid="{00000000-0005-0000-0000-0000AA030000}"/>
    <cellStyle name="桁区切り 2 2 2 2 2" xfId="1631" xr:uid="{00000000-0005-0000-0000-0000AB030000}"/>
    <cellStyle name="桁区切り 2 2 2 3" xfId="1632" xr:uid="{00000000-0005-0000-0000-0000AC030000}"/>
    <cellStyle name="桁区切り 2 2 3" xfId="1633" xr:uid="{00000000-0005-0000-0000-0000AD030000}"/>
    <cellStyle name="桁区切り 2 2 3 2" xfId="1634" xr:uid="{00000000-0005-0000-0000-0000AE030000}"/>
    <cellStyle name="桁区切り 2 2 3 2 2" xfId="1635" xr:uid="{00000000-0005-0000-0000-0000AF030000}"/>
    <cellStyle name="桁区切り 2 2 3 3" xfId="1636" xr:uid="{00000000-0005-0000-0000-0000B0030000}"/>
    <cellStyle name="桁区切り 2 2 3 3 2" xfId="1637" xr:uid="{00000000-0005-0000-0000-0000B1030000}"/>
    <cellStyle name="桁区切り 2 2 3 4" xfId="1638" xr:uid="{00000000-0005-0000-0000-0000B2030000}"/>
    <cellStyle name="桁区切り 2 2 4" xfId="1639" xr:uid="{00000000-0005-0000-0000-0000B3030000}"/>
    <cellStyle name="桁区切り 2 3" xfId="855" xr:uid="{00000000-0005-0000-0000-0000B4030000}"/>
    <cellStyle name="桁区切り 2 3 2" xfId="1640" xr:uid="{00000000-0005-0000-0000-0000B5030000}"/>
    <cellStyle name="桁区切り 2 3 2 2" xfId="1641" xr:uid="{00000000-0005-0000-0000-0000B6030000}"/>
    <cellStyle name="桁区切り 2 3 3" xfId="1642" xr:uid="{00000000-0005-0000-0000-0000B7030000}"/>
    <cellStyle name="桁区切り 2 4" xfId="1416" xr:uid="{00000000-0005-0000-0000-0000B8030000}"/>
    <cellStyle name="桁区切り 2 5" xfId="1417" xr:uid="{00000000-0005-0000-0000-0000B9030000}"/>
    <cellStyle name="桁区切り 2 5 2" xfId="1418" xr:uid="{00000000-0005-0000-0000-0000BA030000}"/>
    <cellStyle name="桁区切り 2 5 3" xfId="1419" xr:uid="{00000000-0005-0000-0000-0000BB030000}"/>
    <cellStyle name="桁区切り 2 5 3 2" xfId="1420" xr:uid="{00000000-0005-0000-0000-0000BC030000}"/>
    <cellStyle name="桁区切り 2 6" xfId="1421" xr:uid="{00000000-0005-0000-0000-0000BD030000}"/>
    <cellStyle name="桁区切り 2 6 2" xfId="1560" xr:uid="{00000000-0005-0000-0000-0000BE030000}"/>
    <cellStyle name="桁区切り 2 7" xfId="1422" xr:uid="{00000000-0005-0000-0000-0000BF030000}"/>
    <cellStyle name="桁区切り 2 8" xfId="1423" xr:uid="{00000000-0005-0000-0000-0000C0030000}"/>
    <cellStyle name="桁区切り 2 8 2" xfId="1424" xr:uid="{00000000-0005-0000-0000-0000C1030000}"/>
    <cellStyle name="桁区切り 2 8 2 2" xfId="1425" xr:uid="{00000000-0005-0000-0000-0000C2030000}"/>
    <cellStyle name="桁区切り 2 8 2 2 2" xfId="1426" xr:uid="{00000000-0005-0000-0000-0000C3030000}"/>
    <cellStyle name="桁区切り 2 8 2 2 2 2" xfId="1427" xr:uid="{00000000-0005-0000-0000-0000C4030000}"/>
    <cellStyle name="桁区切り 2 8 2 2 2 2 2" xfId="1428" xr:uid="{00000000-0005-0000-0000-0000C5030000}"/>
    <cellStyle name="桁区切り 2 8 2 3" xfId="1429" xr:uid="{00000000-0005-0000-0000-0000C6030000}"/>
    <cellStyle name="桁区切り 2 8 2 3 2" xfId="1430" xr:uid="{00000000-0005-0000-0000-0000C7030000}"/>
    <cellStyle name="桁区切り 2 8 2 3 2 2" xfId="1431" xr:uid="{00000000-0005-0000-0000-0000C8030000}"/>
    <cellStyle name="桁区切り 2 9" xfId="1580" xr:uid="{00000000-0005-0000-0000-0000C9030000}"/>
    <cellStyle name="桁区切り 3" xfId="856" xr:uid="{00000000-0005-0000-0000-0000CA030000}"/>
    <cellStyle name="桁区切り 3 2" xfId="857" xr:uid="{00000000-0005-0000-0000-0000CB030000}"/>
    <cellStyle name="桁区切り 3 3" xfId="1643" xr:uid="{00000000-0005-0000-0000-0000CC030000}"/>
    <cellStyle name="桁区切り 3 3 2" xfId="1644" xr:uid="{00000000-0005-0000-0000-0000CD030000}"/>
    <cellStyle name="桁区切り 3 3 2 2" xfId="1645" xr:uid="{00000000-0005-0000-0000-0000CE030000}"/>
    <cellStyle name="桁区切り 3 3 3" xfId="1646" xr:uid="{00000000-0005-0000-0000-0000CF030000}"/>
    <cellStyle name="桁区切り 3 4" xfId="1647" xr:uid="{00000000-0005-0000-0000-0000D0030000}"/>
    <cellStyle name="桁区切り 3 4 2" xfId="1648" xr:uid="{00000000-0005-0000-0000-0000D1030000}"/>
    <cellStyle name="桁区切り 3 5" xfId="1432" xr:uid="{00000000-0005-0000-0000-0000D2030000}"/>
    <cellStyle name="桁区切り 4" xfId="858" xr:uid="{00000000-0005-0000-0000-0000D3030000}"/>
    <cellStyle name="桁区切り 4 2" xfId="1433" xr:uid="{00000000-0005-0000-0000-0000D4030000}"/>
    <cellStyle name="桁区切り 4 2 2" xfId="1649" xr:uid="{00000000-0005-0000-0000-0000D5030000}"/>
    <cellStyle name="桁区切り 4 2 2 2" xfId="1650" xr:uid="{00000000-0005-0000-0000-0000D6030000}"/>
    <cellStyle name="桁区切り 4 2 3" xfId="1651" xr:uid="{00000000-0005-0000-0000-0000D7030000}"/>
    <cellStyle name="桁区切り 4 3" xfId="1652" xr:uid="{00000000-0005-0000-0000-0000D8030000}"/>
    <cellStyle name="桁区切り 4 3 2" xfId="1653" xr:uid="{00000000-0005-0000-0000-0000D9030000}"/>
    <cellStyle name="桁区切り 4 4" xfId="1654" xr:uid="{00000000-0005-0000-0000-0000DA030000}"/>
    <cellStyle name="桁区切り 5" xfId="1434" xr:uid="{00000000-0005-0000-0000-0000DB030000}"/>
    <cellStyle name="桁区切り 5 2" xfId="1561" xr:uid="{00000000-0005-0000-0000-0000DC030000}"/>
    <cellStyle name="桁区切り 5 2 2" xfId="1562" xr:uid="{00000000-0005-0000-0000-0000DD030000}"/>
    <cellStyle name="桁区切り 5 3" xfId="1563" xr:uid="{00000000-0005-0000-0000-0000DE030000}"/>
    <cellStyle name="桁区切り 6" xfId="1435" xr:uid="{00000000-0005-0000-0000-0000DF030000}"/>
    <cellStyle name="桁区切り 7" xfId="1436" xr:uid="{00000000-0005-0000-0000-0000E0030000}"/>
    <cellStyle name="桁区切り 8" xfId="1437" xr:uid="{00000000-0005-0000-0000-0000E1030000}"/>
    <cellStyle name="桁区切り 8 2" xfId="1438" xr:uid="{00000000-0005-0000-0000-0000E2030000}"/>
    <cellStyle name="桁区切り 9" xfId="1655" xr:uid="{00000000-0005-0000-0000-0000E3030000}"/>
    <cellStyle name="桁区切り 9 2" xfId="1656" xr:uid="{00000000-0005-0000-0000-0000E4030000}"/>
    <cellStyle name="桁区切り 9 2 2" xfId="1657" xr:uid="{00000000-0005-0000-0000-0000E5030000}"/>
    <cellStyle name="見出し 1 10" xfId="859" xr:uid="{00000000-0005-0000-0000-0000E6030000}"/>
    <cellStyle name="見出し 1 11" xfId="860" xr:uid="{00000000-0005-0000-0000-0000E7030000}"/>
    <cellStyle name="見出し 1 12" xfId="861" xr:uid="{00000000-0005-0000-0000-0000E8030000}"/>
    <cellStyle name="見出し 1 13" xfId="862" xr:uid="{00000000-0005-0000-0000-0000E9030000}"/>
    <cellStyle name="見出し 1 14" xfId="863" xr:uid="{00000000-0005-0000-0000-0000EA030000}"/>
    <cellStyle name="見出し 1 15" xfId="864" xr:uid="{00000000-0005-0000-0000-0000EB030000}"/>
    <cellStyle name="見出し 1 16" xfId="865" xr:uid="{00000000-0005-0000-0000-0000EC030000}"/>
    <cellStyle name="見出し 1 17" xfId="866" xr:uid="{00000000-0005-0000-0000-0000ED030000}"/>
    <cellStyle name="見出し 1 18" xfId="867" xr:uid="{00000000-0005-0000-0000-0000EE030000}"/>
    <cellStyle name="見出し 1 19" xfId="868" xr:uid="{00000000-0005-0000-0000-0000EF030000}"/>
    <cellStyle name="見出し 1 2" xfId="869" xr:uid="{00000000-0005-0000-0000-0000F0030000}"/>
    <cellStyle name="見出し 1 2 2" xfId="870" xr:uid="{00000000-0005-0000-0000-0000F1030000}"/>
    <cellStyle name="見出し 1 20" xfId="871" xr:uid="{00000000-0005-0000-0000-0000F2030000}"/>
    <cellStyle name="見出し 1 21" xfId="872" xr:uid="{00000000-0005-0000-0000-0000F3030000}"/>
    <cellStyle name="見出し 1 22" xfId="873" xr:uid="{00000000-0005-0000-0000-0000F4030000}"/>
    <cellStyle name="見出し 1 23" xfId="874" xr:uid="{00000000-0005-0000-0000-0000F5030000}"/>
    <cellStyle name="見出し 1 24" xfId="875" xr:uid="{00000000-0005-0000-0000-0000F6030000}"/>
    <cellStyle name="見出し 1 25" xfId="876" xr:uid="{00000000-0005-0000-0000-0000F7030000}"/>
    <cellStyle name="見出し 1 3" xfId="877" xr:uid="{00000000-0005-0000-0000-0000F8030000}"/>
    <cellStyle name="見出し 1 3 2" xfId="878" xr:uid="{00000000-0005-0000-0000-0000F9030000}"/>
    <cellStyle name="見出し 1 4" xfId="879" xr:uid="{00000000-0005-0000-0000-0000FA030000}"/>
    <cellStyle name="見出し 1 5" xfId="880" xr:uid="{00000000-0005-0000-0000-0000FB030000}"/>
    <cellStyle name="見出し 1 6" xfId="881" xr:uid="{00000000-0005-0000-0000-0000FC030000}"/>
    <cellStyle name="見出し 1 7" xfId="882" xr:uid="{00000000-0005-0000-0000-0000FD030000}"/>
    <cellStyle name="見出し 1 8" xfId="883" xr:uid="{00000000-0005-0000-0000-0000FE030000}"/>
    <cellStyle name="見出し 1 9" xfId="884" xr:uid="{00000000-0005-0000-0000-0000FF030000}"/>
    <cellStyle name="見出し 2 10" xfId="885" xr:uid="{00000000-0005-0000-0000-000000040000}"/>
    <cellStyle name="見出し 2 11" xfId="886" xr:uid="{00000000-0005-0000-0000-000001040000}"/>
    <cellStyle name="見出し 2 12" xfId="887" xr:uid="{00000000-0005-0000-0000-000002040000}"/>
    <cellStyle name="見出し 2 13" xfId="888" xr:uid="{00000000-0005-0000-0000-000003040000}"/>
    <cellStyle name="見出し 2 14" xfId="889" xr:uid="{00000000-0005-0000-0000-000004040000}"/>
    <cellStyle name="見出し 2 15" xfId="890" xr:uid="{00000000-0005-0000-0000-000005040000}"/>
    <cellStyle name="見出し 2 16" xfId="891" xr:uid="{00000000-0005-0000-0000-000006040000}"/>
    <cellStyle name="見出し 2 17" xfId="892" xr:uid="{00000000-0005-0000-0000-000007040000}"/>
    <cellStyle name="見出し 2 18" xfId="893" xr:uid="{00000000-0005-0000-0000-000008040000}"/>
    <cellStyle name="見出し 2 19" xfId="894" xr:uid="{00000000-0005-0000-0000-000009040000}"/>
    <cellStyle name="見出し 2 2" xfId="895" xr:uid="{00000000-0005-0000-0000-00000A040000}"/>
    <cellStyle name="見出し 2 2 2" xfId="896" xr:uid="{00000000-0005-0000-0000-00000B040000}"/>
    <cellStyle name="見出し 2 20" xfId="897" xr:uid="{00000000-0005-0000-0000-00000C040000}"/>
    <cellStyle name="見出し 2 21" xfId="898" xr:uid="{00000000-0005-0000-0000-00000D040000}"/>
    <cellStyle name="見出し 2 22" xfId="899" xr:uid="{00000000-0005-0000-0000-00000E040000}"/>
    <cellStyle name="見出し 2 23" xfId="900" xr:uid="{00000000-0005-0000-0000-00000F040000}"/>
    <cellStyle name="見出し 2 24" xfId="901" xr:uid="{00000000-0005-0000-0000-000010040000}"/>
    <cellStyle name="見出し 2 25" xfId="902" xr:uid="{00000000-0005-0000-0000-000011040000}"/>
    <cellStyle name="見出し 2 3" xfId="903" xr:uid="{00000000-0005-0000-0000-000012040000}"/>
    <cellStyle name="見出し 2 3 2" xfId="904" xr:uid="{00000000-0005-0000-0000-000013040000}"/>
    <cellStyle name="見出し 2 4" xfId="905" xr:uid="{00000000-0005-0000-0000-000014040000}"/>
    <cellStyle name="見出し 2 5" xfId="906" xr:uid="{00000000-0005-0000-0000-000015040000}"/>
    <cellStyle name="見出し 2 6" xfId="907" xr:uid="{00000000-0005-0000-0000-000016040000}"/>
    <cellStyle name="見出し 2 7" xfId="908" xr:uid="{00000000-0005-0000-0000-000017040000}"/>
    <cellStyle name="見出し 2 8" xfId="909" xr:uid="{00000000-0005-0000-0000-000018040000}"/>
    <cellStyle name="見出し 2 9" xfId="910" xr:uid="{00000000-0005-0000-0000-000019040000}"/>
    <cellStyle name="見出し 3 10" xfId="911" xr:uid="{00000000-0005-0000-0000-00001A040000}"/>
    <cellStyle name="見出し 3 11" xfId="912" xr:uid="{00000000-0005-0000-0000-00001B040000}"/>
    <cellStyle name="見出し 3 12" xfId="913" xr:uid="{00000000-0005-0000-0000-00001C040000}"/>
    <cellStyle name="見出し 3 13" xfId="914" xr:uid="{00000000-0005-0000-0000-00001D040000}"/>
    <cellStyle name="見出し 3 14" xfId="915" xr:uid="{00000000-0005-0000-0000-00001E040000}"/>
    <cellStyle name="見出し 3 15" xfId="916" xr:uid="{00000000-0005-0000-0000-00001F040000}"/>
    <cellStyle name="見出し 3 16" xfId="917" xr:uid="{00000000-0005-0000-0000-000020040000}"/>
    <cellStyle name="見出し 3 17" xfId="918" xr:uid="{00000000-0005-0000-0000-000021040000}"/>
    <cellStyle name="見出し 3 18" xfId="919" xr:uid="{00000000-0005-0000-0000-000022040000}"/>
    <cellStyle name="見出し 3 19" xfId="920" xr:uid="{00000000-0005-0000-0000-000023040000}"/>
    <cellStyle name="見出し 3 2" xfId="921" xr:uid="{00000000-0005-0000-0000-000024040000}"/>
    <cellStyle name="見出し 3 2 2" xfId="922" xr:uid="{00000000-0005-0000-0000-000025040000}"/>
    <cellStyle name="見出し 3 20" xfId="923" xr:uid="{00000000-0005-0000-0000-000026040000}"/>
    <cellStyle name="見出し 3 21" xfId="924" xr:uid="{00000000-0005-0000-0000-000027040000}"/>
    <cellStyle name="見出し 3 22" xfId="925" xr:uid="{00000000-0005-0000-0000-000028040000}"/>
    <cellStyle name="見出し 3 23" xfId="926" xr:uid="{00000000-0005-0000-0000-000029040000}"/>
    <cellStyle name="見出し 3 24" xfId="927" xr:uid="{00000000-0005-0000-0000-00002A040000}"/>
    <cellStyle name="見出し 3 25" xfId="928" xr:uid="{00000000-0005-0000-0000-00002B040000}"/>
    <cellStyle name="見出し 3 3" xfId="929" xr:uid="{00000000-0005-0000-0000-00002C040000}"/>
    <cellStyle name="見出し 3 3 2" xfId="930" xr:uid="{00000000-0005-0000-0000-00002D040000}"/>
    <cellStyle name="見出し 3 4" xfId="931" xr:uid="{00000000-0005-0000-0000-00002E040000}"/>
    <cellStyle name="見出し 3 5" xfId="932" xr:uid="{00000000-0005-0000-0000-00002F040000}"/>
    <cellStyle name="見出し 3 6" xfId="933" xr:uid="{00000000-0005-0000-0000-000030040000}"/>
    <cellStyle name="見出し 3 7" xfId="934" xr:uid="{00000000-0005-0000-0000-000031040000}"/>
    <cellStyle name="見出し 3 8" xfId="935" xr:uid="{00000000-0005-0000-0000-000032040000}"/>
    <cellStyle name="見出し 3 9" xfId="936" xr:uid="{00000000-0005-0000-0000-000033040000}"/>
    <cellStyle name="見出し 4 10" xfId="937" xr:uid="{00000000-0005-0000-0000-000034040000}"/>
    <cellStyle name="見出し 4 11" xfId="938" xr:uid="{00000000-0005-0000-0000-000035040000}"/>
    <cellStyle name="見出し 4 12" xfId="939" xr:uid="{00000000-0005-0000-0000-000036040000}"/>
    <cellStyle name="見出し 4 13" xfId="940" xr:uid="{00000000-0005-0000-0000-000037040000}"/>
    <cellStyle name="見出し 4 14" xfId="941" xr:uid="{00000000-0005-0000-0000-000038040000}"/>
    <cellStyle name="見出し 4 15" xfId="942" xr:uid="{00000000-0005-0000-0000-000039040000}"/>
    <cellStyle name="見出し 4 16" xfId="943" xr:uid="{00000000-0005-0000-0000-00003A040000}"/>
    <cellStyle name="見出し 4 17" xfId="944" xr:uid="{00000000-0005-0000-0000-00003B040000}"/>
    <cellStyle name="見出し 4 18" xfId="945" xr:uid="{00000000-0005-0000-0000-00003C040000}"/>
    <cellStyle name="見出し 4 19" xfId="946" xr:uid="{00000000-0005-0000-0000-00003D040000}"/>
    <cellStyle name="見出し 4 2" xfId="947" xr:uid="{00000000-0005-0000-0000-00003E040000}"/>
    <cellStyle name="見出し 4 2 2" xfId="948" xr:uid="{00000000-0005-0000-0000-00003F040000}"/>
    <cellStyle name="見出し 4 20" xfId="949" xr:uid="{00000000-0005-0000-0000-000040040000}"/>
    <cellStyle name="見出し 4 21" xfId="950" xr:uid="{00000000-0005-0000-0000-000041040000}"/>
    <cellStyle name="見出し 4 22" xfId="951" xr:uid="{00000000-0005-0000-0000-000042040000}"/>
    <cellStyle name="見出し 4 23" xfId="952" xr:uid="{00000000-0005-0000-0000-000043040000}"/>
    <cellStyle name="見出し 4 24" xfId="953" xr:uid="{00000000-0005-0000-0000-000044040000}"/>
    <cellStyle name="見出し 4 25" xfId="954" xr:uid="{00000000-0005-0000-0000-000045040000}"/>
    <cellStyle name="見出し 4 3" xfId="955" xr:uid="{00000000-0005-0000-0000-000046040000}"/>
    <cellStyle name="見出し 4 3 2" xfId="956" xr:uid="{00000000-0005-0000-0000-000047040000}"/>
    <cellStyle name="見出し 4 4" xfId="957" xr:uid="{00000000-0005-0000-0000-000048040000}"/>
    <cellStyle name="見出し 4 5" xfId="958" xr:uid="{00000000-0005-0000-0000-000049040000}"/>
    <cellStyle name="見出し 4 6" xfId="959" xr:uid="{00000000-0005-0000-0000-00004A040000}"/>
    <cellStyle name="見出し 4 7" xfId="960" xr:uid="{00000000-0005-0000-0000-00004B040000}"/>
    <cellStyle name="見出し 4 8" xfId="961" xr:uid="{00000000-0005-0000-0000-00004C040000}"/>
    <cellStyle name="見出し 4 9" xfId="962" xr:uid="{00000000-0005-0000-0000-00004D040000}"/>
    <cellStyle name="集計 10" xfId="963" xr:uid="{00000000-0005-0000-0000-00004E040000}"/>
    <cellStyle name="集計 11" xfId="964" xr:uid="{00000000-0005-0000-0000-00004F040000}"/>
    <cellStyle name="集計 12" xfId="965" xr:uid="{00000000-0005-0000-0000-000050040000}"/>
    <cellStyle name="集計 13" xfId="966" xr:uid="{00000000-0005-0000-0000-000051040000}"/>
    <cellStyle name="集計 14" xfId="967" xr:uid="{00000000-0005-0000-0000-000052040000}"/>
    <cellStyle name="集計 15" xfId="968" xr:uid="{00000000-0005-0000-0000-000053040000}"/>
    <cellStyle name="集計 16" xfId="969" xr:uid="{00000000-0005-0000-0000-000054040000}"/>
    <cellStyle name="集計 17" xfId="970" xr:uid="{00000000-0005-0000-0000-000055040000}"/>
    <cellStyle name="集計 18" xfId="971" xr:uid="{00000000-0005-0000-0000-000056040000}"/>
    <cellStyle name="集計 19" xfId="972" xr:uid="{00000000-0005-0000-0000-000057040000}"/>
    <cellStyle name="集計 2" xfId="973" xr:uid="{00000000-0005-0000-0000-000058040000}"/>
    <cellStyle name="集計 2 2" xfId="974" xr:uid="{00000000-0005-0000-0000-000059040000}"/>
    <cellStyle name="集計 2 2 2" xfId="975" xr:uid="{00000000-0005-0000-0000-00005A040000}"/>
    <cellStyle name="集計 2 2 2 2" xfId="1439" xr:uid="{00000000-0005-0000-0000-00005B040000}"/>
    <cellStyle name="集計 2 2 2 2 2" xfId="1440" xr:uid="{00000000-0005-0000-0000-00005C040000}"/>
    <cellStyle name="集計 2 2 2 3" xfId="1441" xr:uid="{00000000-0005-0000-0000-00005D040000}"/>
    <cellStyle name="集計 2 2 3" xfId="976" xr:uid="{00000000-0005-0000-0000-00005E040000}"/>
    <cellStyle name="集計 2 2 3 2" xfId="1442" xr:uid="{00000000-0005-0000-0000-00005F040000}"/>
    <cellStyle name="集計 2 2 4" xfId="1658" xr:uid="{00000000-0005-0000-0000-000060040000}"/>
    <cellStyle name="集計 2 2 4 2" xfId="1659" xr:uid="{00000000-0005-0000-0000-000061040000}"/>
    <cellStyle name="集計 2 2 5" xfId="1660" xr:uid="{00000000-0005-0000-0000-000062040000}"/>
    <cellStyle name="集計 2 2 5 2" xfId="1661" xr:uid="{00000000-0005-0000-0000-000063040000}"/>
    <cellStyle name="集計 2 2 6" xfId="1662" xr:uid="{00000000-0005-0000-0000-000064040000}"/>
    <cellStyle name="集計 20" xfId="977" xr:uid="{00000000-0005-0000-0000-000065040000}"/>
    <cellStyle name="集計 21" xfId="978" xr:uid="{00000000-0005-0000-0000-000066040000}"/>
    <cellStyle name="集計 22" xfId="979" xr:uid="{00000000-0005-0000-0000-000067040000}"/>
    <cellStyle name="集計 23" xfId="980" xr:uid="{00000000-0005-0000-0000-000068040000}"/>
    <cellStyle name="集計 24" xfId="981" xr:uid="{00000000-0005-0000-0000-000069040000}"/>
    <cellStyle name="集計 25" xfId="982" xr:uid="{00000000-0005-0000-0000-00006A040000}"/>
    <cellStyle name="集計 3" xfId="983" xr:uid="{00000000-0005-0000-0000-00006B040000}"/>
    <cellStyle name="集計 3 2" xfId="984" xr:uid="{00000000-0005-0000-0000-00006C040000}"/>
    <cellStyle name="集計 3 2 2" xfId="1443" xr:uid="{00000000-0005-0000-0000-00006D040000}"/>
    <cellStyle name="集計 3 2 2 2" xfId="1444" xr:uid="{00000000-0005-0000-0000-00006E040000}"/>
    <cellStyle name="集計 3 2 3" xfId="1445" xr:uid="{00000000-0005-0000-0000-00006F040000}"/>
    <cellStyle name="集計 3 3" xfId="985" xr:uid="{00000000-0005-0000-0000-000070040000}"/>
    <cellStyle name="集計 3 3 2" xfId="1446" xr:uid="{00000000-0005-0000-0000-000071040000}"/>
    <cellStyle name="集計 3 4" xfId="1663" xr:uid="{00000000-0005-0000-0000-000072040000}"/>
    <cellStyle name="集計 3 4 2" xfId="1664" xr:uid="{00000000-0005-0000-0000-000073040000}"/>
    <cellStyle name="集計 3 5" xfId="1665" xr:uid="{00000000-0005-0000-0000-000074040000}"/>
    <cellStyle name="集計 3 5 2" xfId="1666" xr:uid="{00000000-0005-0000-0000-000075040000}"/>
    <cellStyle name="集計 3 6" xfId="1667" xr:uid="{00000000-0005-0000-0000-000076040000}"/>
    <cellStyle name="集計 4" xfId="986" xr:uid="{00000000-0005-0000-0000-000077040000}"/>
    <cellStyle name="集計 4 2" xfId="987" xr:uid="{00000000-0005-0000-0000-000078040000}"/>
    <cellStyle name="集計 4 2 2" xfId="1447" xr:uid="{00000000-0005-0000-0000-000079040000}"/>
    <cellStyle name="集計 4 2 2 2" xfId="1448" xr:uid="{00000000-0005-0000-0000-00007A040000}"/>
    <cellStyle name="集計 4 2 3" xfId="1449" xr:uid="{00000000-0005-0000-0000-00007B040000}"/>
    <cellStyle name="集計 4 3" xfId="988" xr:uid="{00000000-0005-0000-0000-00007C040000}"/>
    <cellStyle name="集計 4 3 2" xfId="1450" xr:uid="{00000000-0005-0000-0000-00007D040000}"/>
    <cellStyle name="集計 4 4" xfId="1668" xr:uid="{00000000-0005-0000-0000-00007E040000}"/>
    <cellStyle name="集計 4 4 2" xfId="1669" xr:uid="{00000000-0005-0000-0000-00007F040000}"/>
    <cellStyle name="集計 4 5" xfId="1670" xr:uid="{00000000-0005-0000-0000-000080040000}"/>
    <cellStyle name="集計 4 5 2" xfId="1671" xr:uid="{00000000-0005-0000-0000-000081040000}"/>
    <cellStyle name="集計 4 6" xfId="1672" xr:uid="{00000000-0005-0000-0000-000082040000}"/>
    <cellStyle name="集計 5" xfId="989" xr:uid="{00000000-0005-0000-0000-000083040000}"/>
    <cellStyle name="集計 6" xfId="990" xr:uid="{00000000-0005-0000-0000-000084040000}"/>
    <cellStyle name="集計 7" xfId="991" xr:uid="{00000000-0005-0000-0000-000085040000}"/>
    <cellStyle name="集計 8" xfId="992" xr:uid="{00000000-0005-0000-0000-000086040000}"/>
    <cellStyle name="集計 9" xfId="993" xr:uid="{00000000-0005-0000-0000-000087040000}"/>
    <cellStyle name="出力 10" xfId="994" xr:uid="{00000000-0005-0000-0000-000088040000}"/>
    <cellStyle name="出力 11" xfId="995" xr:uid="{00000000-0005-0000-0000-000089040000}"/>
    <cellStyle name="出力 12" xfId="996" xr:uid="{00000000-0005-0000-0000-00008A040000}"/>
    <cellStyle name="出力 13" xfId="997" xr:uid="{00000000-0005-0000-0000-00008B040000}"/>
    <cellStyle name="出力 14" xfId="998" xr:uid="{00000000-0005-0000-0000-00008C040000}"/>
    <cellStyle name="出力 15" xfId="999" xr:uid="{00000000-0005-0000-0000-00008D040000}"/>
    <cellStyle name="出力 16" xfId="1000" xr:uid="{00000000-0005-0000-0000-00008E040000}"/>
    <cellStyle name="出力 17" xfId="1001" xr:uid="{00000000-0005-0000-0000-00008F040000}"/>
    <cellStyle name="出力 18" xfId="1002" xr:uid="{00000000-0005-0000-0000-000090040000}"/>
    <cellStyle name="出力 19" xfId="1003" xr:uid="{00000000-0005-0000-0000-000091040000}"/>
    <cellStyle name="出力 2" xfId="1004" xr:uid="{00000000-0005-0000-0000-000092040000}"/>
    <cellStyle name="出力 2 2" xfId="1005" xr:uid="{00000000-0005-0000-0000-000093040000}"/>
    <cellStyle name="出力 2 2 2" xfId="1006" xr:uid="{00000000-0005-0000-0000-000094040000}"/>
    <cellStyle name="出力 2 2 2 2" xfId="1451" xr:uid="{00000000-0005-0000-0000-000095040000}"/>
    <cellStyle name="出力 2 2 2 2 2" xfId="1452" xr:uid="{00000000-0005-0000-0000-000096040000}"/>
    <cellStyle name="出力 2 2 2 3" xfId="1453" xr:uid="{00000000-0005-0000-0000-000097040000}"/>
    <cellStyle name="出力 2 2 3" xfId="1007" xr:uid="{00000000-0005-0000-0000-000098040000}"/>
    <cellStyle name="出力 2 2 3 2" xfId="1454" xr:uid="{00000000-0005-0000-0000-000099040000}"/>
    <cellStyle name="出力 2 2 4" xfId="1564" xr:uid="{00000000-0005-0000-0000-00009A040000}"/>
    <cellStyle name="出力 2 2 4 2" xfId="1673" xr:uid="{00000000-0005-0000-0000-00009B040000}"/>
    <cellStyle name="出力 2 2 5" xfId="1674" xr:uid="{00000000-0005-0000-0000-00009C040000}"/>
    <cellStyle name="出力 2 2 5 2" xfId="1675" xr:uid="{00000000-0005-0000-0000-00009D040000}"/>
    <cellStyle name="出力 2 2 6" xfId="1676" xr:uid="{00000000-0005-0000-0000-00009E040000}"/>
    <cellStyle name="出力 20" xfId="1008" xr:uid="{00000000-0005-0000-0000-00009F040000}"/>
    <cellStyle name="出力 21" xfId="1009" xr:uid="{00000000-0005-0000-0000-0000A0040000}"/>
    <cellStyle name="出力 22" xfId="1010" xr:uid="{00000000-0005-0000-0000-0000A1040000}"/>
    <cellStyle name="出力 23" xfId="1011" xr:uid="{00000000-0005-0000-0000-0000A2040000}"/>
    <cellStyle name="出力 24" xfId="1012" xr:uid="{00000000-0005-0000-0000-0000A3040000}"/>
    <cellStyle name="出力 25" xfId="1013" xr:uid="{00000000-0005-0000-0000-0000A4040000}"/>
    <cellStyle name="出力 3" xfId="1014" xr:uid="{00000000-0005-0000-0000-0000A5040000}"/>
    <cellStyle name="出力 3 2" xfId="1015" xr:uid="{00000000-0005-0000-0000-0000A6040000}"/>
    <cellStyle name="出力 3 2 2" xfId="1455" xr:uid="{00000000-0005-0000-0000-0000A7040000}"/>
    <cellStyle name="出力 3 2 2 2" xfId="1456" xr:uid="{00000000-0005-0000-0000-0000A8040000}"/>
    <cellStyle name="出力 3 2 3" xfId="1457" xr:uid="{00000000-0005-0000-0000-0000A9040000}"/>
    <cellStyle name="出力 3 3" xfId="1016" xr:uid="{00000000-0005-0000-0000-0000AA040000}"/>
    <cellStyle name="出力 3 3 2" xfId="1458" xr:uid="{00000000-0005-0000-0000-0000AB040000}"/>
    <cellStyle name="出力 3 4" xfId="1565" xr:uid="{00000000-0005-0000-0000-0000AC040000}"/>
    <cellStyle name="出力 3 4 2" xfId="1677" xr:uid="{00000000-0005-0000-0000-0000AD040000}"/>
    <cellStyle name="出力 3 5" xfId="1678" xr:uid="{00000000-0005-0000-0000-0000AE040000}"/>
    <cellStyle name="出力 3 5 2" xfId="1679" xr:uid="{00000000-0005-0000-0000-0000AF040000}"/>
    <cellStyle name="出力 3 6" xfId="1680" xr:uid="{00000000-0005-0000-0000-0000B0040000}"/>
    <cellStyle name="出力 4" xfId="1017" xr:uid="{00000000-0005-0000-0000-0000B1040000}"/>
    <cellStyle name="出力 4 2" xfId="1018" xr:uid="{00000000-0005-0000-0000-0000B2040000}"/>
    <cellStyle name="出力 4 2 2" xfId="1459" xr:uid="{00000000-0005-0000-0000-0000B3040000}"/>
    <cellStyle name="出力 4 2 2 2" xfId="1460" xr:uid="{00000000-0005-0000-0000-0000B4040000}"/>
    <cellStyle name="出力 4 2 3" xfId="1461" xr:uid="{00000000-0005-0000-0000-0000B5040000}"/>
    <cellStyle name="出力 4 3" xfId="1019" xr:uid="{00000000-0005-0000-0000-0000B6040000}"/>
    <cellStyle name="出力 4 3 2" xfId="1462" xr:uid="{00000000-0005-0000-0000-0000B7040000}"/>
    <cellStyle name="出力 4 4" xfId="1566" xr:uid="{00000000-0005-0000-0000-0000B8040000}"/>
    <cellStyle name="出力 4 4 2" xfId="1681" xr:uid="{00000000-0005-0000-0000-0000B9040000}"/>
    <cellStyle name="出力 4 5" xfId="1682" xr:uid="{00000000-0005-0000-0000-0000BA040000}"/>
    <cellStyle name="出力 4 5 2" xfId="1683" xr:uid="{00000000-0005-0000-0000-0000BB040000}"/>
    <cellStyle name="出力 4 6" xfId="1684" xr:uid="{00000000-0005-0000-0000-0000BC040000}"/>
    <cellStyle name="出力 5" xfId="1020" xr:uid="{00000000-0005-0000-0000-0000BD040000}"/>
    <cellStyle name="出力 6" xfId="1021" xr:uid="{00000000-0005-0000-0000-0000BE040000}"/>
    <cellStyle name="出力 7" xfId="1022" xr:uid="{00000000-0005-0000-0000-0000BF040000}"/>
    <cellStyle name="出力 8" xfId="1023" xr:uid="{00000000-0005-0000-0000-0000C0040000}"/>
    <cellStyle name="出力 9" xfId="1024" xr:uid="{00000000-0005-0000-0000-0000C1040000}"/>
    <cellStyle name="説明文 10" xfId="1025" xr:uid="{00000000-0005-0000-0000-0000C2040000}"/>
    <cellStyle name="説明文 11" xfId="1026" xr:uid="{00000000-0005-0000-0000-0000C3040000}"/>
    <cellStyle name="説明文 12" xfId="1027" xr:uid="{00000000-0005-0000-0000-0000C4040000}"/>
    <cellStyle name="説明文 13" xfId="1028" xr:uid="{00000000-0005-0000-0000-0000C5040000}"/>
    <cellStyle name="説明文 14" xfId="1029" xr:uid="{00000000-0005-0000-0000-0000C6040000}"/>
    <cellStyle name="説明文 15" xfId="1030" xr:uid="{00000000-0005-0000-0000-0000C7040000}"/>
    <cellStyle name="説明文 16" xfId="1031" xr:uid="{00000000-0005-0000-0000-0000C8040000}"/>
    <cellStyle name="説明文 17" xfId="1032" xr:uid="{00000000-0005-0000-0000-0000C9040000}"/>
    <cellStyle name="説明文 18" xfId="1033" xr:uid="{00000000-0005-0000-0000-0000CA040000}"/>
    <cellStyle name="説明文 19" xfId="1034" xr:uid="{00000000-0005-0000-0000-0000CB040000}"/>
    <cellStyle name="説明文 2" xfId="1035" xr:uid="{00000000-0005-0000-0000-0000CC040000}"/>
    <cellStyle name="説明文 2 2" xfId="1036" xr:uid="{00000000-0005-0000-0000-0000CD040000}"/>
    <cellStyle name="説明文 20" xfId="1037" xr:uid="{00000000-0005-0000-0000-0000CE040000}"/>
    <cellStyle name="説明文 21" xfId="1038" xr:uid="{00000000-0005-0000-0000-0000CF040000}"/>
    <cellStyle name="説明文 22" xfId="1039" xr:uid="{00000000-0005-0000-0000-0000D0040000}"/>
    <cellStyle name="説明文 23" xfId="1040" xr:uid="{00000000-0005-0000-0000-0000D1040000}"/>
    <cellStyle name="説明文 24" xfId="1041" xr:uid="{00000000-0005-0000-0000-0000D2040000}"/>
    <cellStyle name="説明文 25" xfId="1042" xr:uid="{00000000-0005-0000-0000-0000D3040000}"/>
    <cellStyle name="説明文 3" xfId="1043" xr:uid="{00000000-0005-0000-0000-0000D4040000}"/>
    <cellStyle name="説明文 3 2" xfId="1044" xr:uid="{00000000-0005-0000-0000-0000D5040000}"/>
    <cellStyle name="説明文 4" xfId="1045" xr:uid="{00000000-0005-0000-0000-0000D6040000}"/>
    <cellStyle name="説明文 5" xfId="1046" xr:uid="{00000000-0005-0000-0000-0000D7040000}"/>
    <cellStyle name="説明文 6" xfId="1047" xr:uid="{00000000-0005-0000-0000-0000D8040000}"/>
    <cellStyle name="説明文 7" xfId="1048" xr:uid="{00000000-0005-0000-0000-0000D9040000}"/>
    <cellStyle name="説明文 8" xfId="1049" xr:uid="{00000000-0005-0000-0000-0000DA040000}"/>
    <cellStyle name="説明文 9" xfId="1050" xr:uid="{00000000-0005-0000-0000-0000DB040000}"/>
    <cellStyle name="通貨 2" xfId="1051" xr:uid="{00000000-0005-0000-0000-0000DC040000}"/>
    <cellStyle name="通貨 2 2" xfId="1575" xr:uid="{00000000-0005-0000-0000-0000DD040000}"/>
    <cellStyle name="通貨 3" xfId="1052" xr:uid="{00000000-0005-0000-0000-0000DE040000}"/>
    <cellStyle name="通貨 3 2" xfId="1053" xr:uid="{00000000-0005-0000-0000-0000DF040000}"/>
    <cellStyle name="通貨 3 2 2" xfId="1577" xr:uid="{00000000-0005-0000-0000-0000E0040000}"/>
    <cellStyle name="通貨 3 3" xfId="1576" xr:uid="{00000000-0005-0000-0000-0000E1040000}"/>
    <cellStyle name="入力 10" xfId="1054" xr:uid="{00000000-0005-0000-0000-0000E2040000}"/>
    <cellStyle name="入力 11" xfId="1055" xr:uid="{00000000-0005-0000-0000-0000E3040000}"/>
    <cellStyle name="入力 12" xfId="1056" xr:uid="{00000000-0005-0000-0000-0000E4040000}"/>
    <cellStyle name="入力 13" xfId="1057" xr:uid="{00000000-0005-0000-0000-0000E5040000}"/>
    <cellStyle name="入力 14" xfId="1058" xr:uid="{00000000-0005-0000-0000-0000E6040000}"/>
    <cellStyle name="入力 15" xfId="1059" xr:uid="{00000000-0005-0000-0000-0000E7040000}"/>
    <cellStyle name="入力 16" xfId="1060" xr:uid="{00000000-0005-0000-0000-0000E8040000}"/>
    <cellStyle name="入力 17" xfId="1061" xr:uid="{00000000-0005-0000-0000-0000E9040000}"/>
    <cellStyle name="入力 18" xfId="1062" xr:uid="{00000000-0005-0000-0000-0000EA040000}"/>
    <cellStyle name="入力 19" xfId="1063" xr:uid="{00000000-0005-0000-0000-0000EB040000}"/>
    <cellStyle name="入力 2" xfId="1064" xr:uid="{00000000-0005-0000-0000-0000EC040000}"/>
    <cellStyle name="入力 2 2" xfId="1065" xr:uid="{00000000-0005-0000-0000-0000ED040000}"/>
    <cellStyle name="入力 2 2 2" xfId="1066" xr:uid="{00000000-0005-0000-0000-0000EE040000}"/>
    <cellStyle name="入力 2 2 2 2" xfId="1463" xr:uid="{00000000-0005-0000-0000-0000EF040000}"/>
    <cellStyle name="入力 2 2 2 2 2" xfId="1464" xr:uid="{00000000-0005-0000-0000-0000F0040000}"/>
    <cellStyle name="入力 2 2 2 3" xfId="1465" xr:uid="{00000000-0005-0000-0000-0000F1040000}"/>
    <cellStyle name="入力 2 2 3" xfId="1067" xr:uid="{00000000-0005-0000-0000-0000F2040000}"/>
    <cellStyle name="入力 2 2 3 2" xfId="1466" xr:uid="{00000000-0005-0000-0000-0000F3040000}"/>
    <cellStyle name="入力 2 2 4" xfId="1685" xr:uid="{00000000-0005-0000-0000-0000F4040000}"/>
    <cellStyle name="入力 2 2 4 2" xfId="1686" xr:uid="{00000000-0005-0000-0000-0000F5040000}"/>
    <cellStyle name="入力 2 2 5" xfId="1687" xr:uid="{00000000-0005-0000-0000-0000F6040000}"/>
    <cellStyle name="入力 2 2 6" xfId="1688" xr:uid="{00000000-0005-0000-0000-0000F7040000}"/>
    <cellStyle name="入力 2 2 6 2" xfId="1689" xr:uid="{00000000-0005-0000-0000-0000F8040000}"/>
    <cellStyle name="入力 20" xfId="1068" xr:uid="{00000000-0005-0000-0000-0000F9040000}"/>
    <cellStyle name="入力 21" xfId="1069" xr:uid="{00000000-0005-0000-0000-0000FA040000}"/>
    <cellStyle name="入力 22" xfId="1070" xr:uid="{00000000-0005-0000-0000-0000FB040000}"/>
    <cellStyle name="入力 23" xfId="1071" xr:uid="{00000000-0005-0000-0000-0000FC040000}"/>
    <cellStyle name="入力 24" xfId="1072" xr:uid="{00000000-0005-0000-0000-0000FD040000}"/>
    <cellStyle name="入力 25" xfId="1073" xr:uid="{00000000-0005-0000-0000-0000FE040000}"/>
    <cellStyle name="入力 3" xfId="1074" xr:uid="{00000000-0005-0000-0000-0000FF040000}"/>
    <cellStyle name="入力 3 2" xfId="1075" xr:uid="{00000000-0005-0000-0000-000000050000}"/>
    <cellStyle name="入力 3 2 2" xfId="1467" xr:uid="{00000000-0005-0000-0000-000001050000}"/>
    <cellStyle name="入力 3 2 2 2" xfId="1468" xr:uid="{00000000-0005-0000-0000-000002050000}"/>
    <cellStyle name="入力 3 2 3" xfId="1469" xr:uid="{00000000-0005-0000-0000-000003050000}"/>
    <cellStyle name="入力 3 3" xfId="1076" xr:uid="{00000000-0005-0000-0000-000004050000}"/>
    <cellStyle name="入力 3 3 2" xfId="1470" xr:uid="{00000000-0005-0000-0000-000005050000}"/>
    <cellStyle name="入力 3 4" xfId="1690" xr:uid="{00000000-0005-0000-0000-000006050000}"/>
    <cellStyle name="入力 3 4 2" xfId="1691" xr:uid="{00000000-0005-0000-0000-000007050000}"/>
    <cellStyle name="入力 3 5" xfId="1692" xr:uid="{00000000-0005-0000-0000-000008050000}"/>
    <cellStyle name="入力 3 6" xfId="1693" xr:uid="{00000000-0005-0000-0000-000009050000}"/>
    <cellStyle name="入力 3 6 2" xfId="1694" xr:uid="{00000000-0005-0000-0000-00000A050000}"/>
    <cellStyle name="入力 4" xfId="1077" xr:uid="{00000000-0005-0000-0000-00000B050000}"/>
    <cellStyle name="入力 4 2" xfId="1078" xr:uid="{00000000-0005-0000-0000-00000C050000}"/>
    <cellStyle name="入力 4 2 2" xfId="1471" xr:uid="{00000000-0005-0000-0000-00000D050000}"/>
    <cellStyle name="入力 4 2 2 2" xfId="1472" xr:uid="{00000000-0005-0000-0000-00000E050000}"/>
    <cellStyle name="入力 4 2 3" xfId="1473" xr:uid="{00000000-0005-0000-0000-00000F050000}"/>
    <cellStyle name="入力 4 3" xfId="1079" xr:uid="{00000000-0005-0000-0000-000010050000}"/>
    <cellStyle name="入力 4 3 2" xfId="1474" xr:uid="{00000000-0005-0000-0000-000011050000}"/>
    <cellStyle name="入力 4 4" xfId="1695" xr:uid="{00000000-0005-0000-0000-000012050000}"/>
    <cellStyle name="入力 4 4 2" xfId="1696" xr:uid="{00000000-0005-0000-0000-000013050000}"/>
    <cellStyle name="入力 4 5" xfId="1697" xr:uid="{00000000-0005-0000-0000-000014050000}"/>
    <cellStyle name="入力 4 6" xfId="1698" xr:uid="{00000000-0005-0000-0000-000015050000}"/>
    <cellStyle name="入力 4 6 2" xfId="1699" xr:uid="{00000000-0005-0000-0000-000016050000}"/>
    <cellStyle name="入力 5" xfId="1080" xr:uid="{00000000-0005-0000-0000-000017050000}"/>
    <cellStyle name="入力 6" xfId="1081" xr:uid="{00000000-0005-0000-0000-000018050000}"/>
    <cellStyle name="入力 7" xfId="1082" xr:uid="{00000000-0005-0000-0000-000019050000}"/>
    <cellStyle name="入力 8" xfId="1083" xr:uid="{00000000-0005-0000-0000-00001A050000}"/>
    <cellStyle name="入力 9" xfId="1084" xr:uid="{00000000-0005-0000-0000-00001B050000}"/>
    <cellStyle name="標準" xfId="0" builtinId="0"/>
    <cellStyle name="標準 10" xfId="1085" xr:uid="{00000000-0005-0000-0000-00001D050000}"/>
    <cellStyle name="標準 10 10" xfId="1475" xr:uid="{00000000-0005-0000-0000-00001E050000}"/>
    <cellStyle name="標準 10 11" xfId="1476" xr:uid="{00000000-0005-0000-0000-00001F050000}"/>
    <cellStyle name="標準 10 12" xfId="1477" xr:uid="{00000000-0005-0000-0000-000020050000}"/>
    <cellStyle name="標準 10 2" xfId="1086" xr:uid="{00000000-0005-0000-0000-000021050000}"/>
    <cellStyle name="標準 10 3" xfId="1087" xr:uid="{00000000-0005-0000-0000-000022050000}"/>
    <cellStyle name="標準 10 4" xfId="1088" xr:uid="{00000000-0005-0000-0000-000023050000}"/>
    <cellStyle name="標準 10 4 2" xfId="1478" xr:uid="{00000000-0005-0000-0000-000024050000}"/>
    <cellStyle name="標準 10 4 2 2" xfId="1479" xr:uid="{00000000-0005-0000-0000-000025050000}"/>
    <cellStyle name="標準 10 4 2 2 2" xfId="1480" xr:uid="{00000000-0005-0000-0000-000026050000}"/>
    <cellStyle name="標準 10 4 2 2 2 2" xfId="1481" xr:uid="{00000000-0005-0000-0000-000027050000}"/>
    <cellStyle name="標準 10 4 2 2 2 2 2" xfId="1482" xr:uid="{00000000-0005-0000-0000-000028050000}"/>
    <cellStyle name="標準 10 4 2 2 2 2 2 2" xfId="1483" xr:uid="{00000000-0005-0000-0000-000029050000}"/>
    <cellStyle name="標準 10 4 3" xfId="1484" xr:uid="{00000000-0005-0000-0000-00002A050000}"/>
    <cellStyle name="標準 10 4 3 2" xfId="1485" xr:uid="{00000000-0005-0000-0000-00002B050000}"/>
    <cellStyle name="標準 10 5" xfId="1089" xr:uid="{00000000-0005-0000-0000-00002C050000}"/>
    <cellStyle name="標準 10 6" xfId="1486" xr:uid="{00000000-0005-0000-0000-00002D050000}"/>
    <cellStyle name="標準 10 6 2" xfId="1487" xr:uid="{00000000-0005-0000-0000-00002E050000}"/>
    <cellStyle name="標準 10 6 2 2" xfId="1488" xr:uid="{00000000-0005-0000-0000-00002F050000}"/>
    <cellStyle name="標準 10 6 2 3" xfId="1489" xr:uid="{00000000-0005-0000-0000-000030050000}"/>
    <cellStyle name="標準 10 6 2 3 2" xfId="1387" xr:uid="{00000000-0005-0000-0000-000031050000}"/>
    <cellStyle name="標準 10 7" xfId="1490" xr:uid="{00000000-0005-0000-0000-000032050000}"/>
    <cellStyle name="標準 10 8" xfId="1491" xr:uid="{00000000-0005-0000-0000-000033050000}"/>
    <cellStyle name="標準 10 8 2" xfId="1492" xr:uid="{00000000-0005-0000-0000-000034050000}"/>
    <cellStyle name="標準 10 8 2 2" xfId="1493" xr:uid="{00000000-0005-0000-0000-000035050000}"/>
    <cellStyle name="標準 10 8 2 2 2" xfId="1494" xr:uid="{00000000-0005-0000-0000-000036050000}"/>
    <cellStyle name="標準 10 8 2 2 3" xfId="1495" xr:uid="{00000000-0005-0000-0000-000037050000}"/>
    <cellStyle name="標準 10 8 2 2 3 2" xfId="1388" xr:uid="{00000000-0005-0000-0000-000038050000}"/>
    <cellStyle name="標準 10 8 2 2 3 2 2" xfId="1496" xr:uid="{00000000-0005-0000-0000-000039050000}"/>
    <cellStyle name="標準 10 8 2 3" xfId="1497" xr:uid="{00000000-0005-0000-0000-00003A050000}"/>
    <cellStyle name="標準 10 8 2 4" xfId="1498" xr:uid="{00000000-0005-0000-0000-00003B050000}"/>
    <cellStyle name="標準 10 8 2 4 2" xfId="1499" xr:uid="{00000000-0005-0000-0000-00003C050000}"/>
    <cellStyle name="標準 10 8 2 4 2 2" xfId="1500" xr:uid="{00000000-0005-0000-0000-00003D050000}"/>
    <cellStyle name="標準 10 8 3" xfId="1501" xr:uid="{00000000-0005-0000-0000-00003E050000}"/>
    <cellStyle name="標準 10 8 4" xfId="1502" xr:uid="{00000000-0005-0000-0000-00003F050000}"/>
    <cellStyle name="標準 10 8 4 2" xfId="1503" xr:uid="{00000000-0005-0000-0000-000040050000}"/>
    <cellStyle name="標準 10 8 4 2 2" xfId="1504" xr:uid="{00000000-0005-0000-0000-000041050000}"/>
    <cellStyle name="標準 10 8 4 2 3" xfId="1505" xr:uid="{00000000-0005-0000-0000-000042050000}"/>
    <cellStyle name="標準 10 9" xfId="1506" xr:uid="{00000000-0005-0000-0000-000043050000}"/>
    <cellStyle name="標準 10 9 2" xfId="1507" xr:uid="{00000000-0005-0000-0000-000044050000}"/>
    <cellStyle name="標準 10 9 3" xfId="1508" xr:uid="{00000000-0005-0000-0000-000045050000}"/>
    <cellStyle name="標準 10 9 3 2" xfId="1509" xr:uid="{00000000-0005-0000-0000-000046050000}"/>
    <cellStyle name="標準 11" xfId="1090" xr:uid="{00000000-0005-0000-0000-000047050000}"/>
    <cellStyle name="標準 11 2" xfId="1091" xr:uid="{00000000-0005-0000-0000-000048050000}"/>
    <cellStyle name="標準 11 2 2" xfId="1700" xr:uid="{00000000-0005-0000-0000-000049050000}"/>
    <cellStyle name="標準 11 3" xfId="1092" xr:uid="{00000000-0005-0000-0000-00004A050000}"/>
    <cellStyle name="標準 11 4" xfId="1093" xr:uid="{00000000-0005-0000-0000-00004B050000}"/>
    <cellStyle name="標準 12" xfId="1383" xr:uid="{00000000-0005-0000-0000-00004C050000}"/>
    <cellStyle name="標準 12 2" xfId="1094" xr:uid="{00000000-0005-0000-0000-00004D050000}"/>
    <cellStyle name="標準 12 3" xfId="1095" xr:uid="{00000000-0005-0000-0000-00004E050000}"/>
    <cellStyle name="標準 12 4" xfId="1701" xr:uid="{00000000-0005-0000-0000-00004F050000}"/>
    <cellStyle name="標準 13" xfId="1096" xr:uid="{00000000-0005-0000-0000-000050050000}"/>
    <cellStyle name="標準 13 2" xfId="1097" xr:uid="{00000000-0005-0000-0000-000051050000}"/>
    <cellStyle name="標準 14" xfId="1384" xr:uid="{00000000-0005-0000-0000-000052050000}"/>
    <cellStyle name="標準 14 2" xfId="1098" xr:uid="{00000000-0005-0000-0000-000053050000}"/>
    <cellStyle name="標準 14 3" xfId="1099" xr:uid="{00000000-0005-0000-0000-000054050000}"/>
    <cellStyle name="標準 14 4" xfId="1100" xr:uid="{00000000-0005-0000-0000-000055050000}"/>
    <cellStyle name="標準 14 5" xfId="1101" xr:uid="{00000000-0005-0000-0000-000056050000}"/>
    <cellStyle name="標準 14 6" xfId="1102" xr:uid="{00000000-0005-0000-0000-000057050000}"/>
    <cellStyle name="標準 14 7" xfId="1103" xr:uid="{00000000-0005-0000-0000-000058050000}"/>
    <cellStyle name="標準 14 8" xfId="1104" xr:uid="{00000000-0005-0000-0000-000059050000}"/>
    <cellStyle name="標準 15" xfId="1105" xr:uid="{00000000-0005-0000-0000-00005A050000}"/>
    <cellStyle name="標準 15 2" xfId="1106" xr:uid="{00000000-0005-0000-0000-00005B050000}"/>
    <cellStyle name="標準 15 3" xfId="1107" xr:uid="{00000000-0005-0000-0000-00005C050000}"/>
    <cellStyle name="標準 15 4" xfId="1108" xr:uid="{00000000-0005-0000-0000-00005D050000}"/>
    <cellStyle name="標準 15 5" xfId="1109" xr:uid="{00000000-0005-0000-0000-00005E050000}"/>
    <cellStyle name="標準 15 6" xfId="1110" xr:uid="{00000000-0005-0000-0000-00005F050000}"/>
    <cellStyle name="標準 15 7" xfId="1111" xr:uid="{00000000-0005-0000-0000-000060050000}"/>
    <cellStyle name="標準 16" xfId="1385" xr:uid="{00000000-0005-0000-0000-000061050000}"/>
    <cellStyle name="標準 16 2" xfId="1112" xr:uid="{00000000-0005-0000-0000-000062050000}"/>
    <cellStyle name="標準 16 3" xfId="1113" xr:uid="{00000000-0005-0000-0000-000063050000}"/>
    <cellStyle name="標準 16 4" xfId="1114" xr:uid="{00000000-0005-0000-0000-000064050000}"/>
    <cellStyle name="標準 16 5" xfId="1115" xr:uid="{00000000-0005-0000-0000-000065050000}"/>
    <cellStyle name="標準 16 6" xfId="1116" xr:uid="{00000000-0005-0000-0000-000066050000}"/>
    <cellStyle name="標準 17" xfId="1117" xr:uid="{00000000-0005-0000-0000-000067050000}"/>
    <cellStyle name="標準 17 2" xfId="1118" xr:uid="{00000000-0005-0000-0000-000068050000}"/>
    <cellStyle name="標準 17 3" xfId="1119" xr:uid="{00000000-0005-0000-0000-000069050000}"/>
    <cellStyle name="標準 17 4" xfId="1120" xr:uid="{00000000-0005-0000-0000-00006A050000}"/>
    <cellStyle name="標準 17 5" xfId="1121" xr:uid="{00000000-0005-0000-0000-00006B050000}"/>
    <cellStyle name="標準 18" xfId="1510" xr:uid="{00000000-0005-0000-0000-00006C050000}"/>
    <cellStyle name="標準 18 2" xfId="1122" xr:uid="{00000000-0005-0000-0000-00006D050000}"/>
    <cellStyle name="標準 18 3" xfId="1123" xr:uid="{00000000-0005-0000-0000-00006E050000}"/>
    <cellStyle name="標準 19" xfId="1511" xr:uid="{00000000-0005-0000-0000-00006F050000}"/>
    <cellStyle name="標準 19 2" xfId="1124" xr:uid="{00000000-0005-0000-0000-000070050000}"/>
    <cellStyle name="標準 19 2 2" xfId="1512" xr:uid="{00000000-0005-0000-0000-000071050000}"/>
    <cellStyle name="標準 19 2 2 2" xfId="1513" xr:uid="{00000000-0005-0000-0000-000072050000}"/>
    <cellStyle name="標準 19 2 2 2 2" xfId="1514" xr:uid="{00000000-0005-0000-0000-000073050000}"/>
    <cellStyle name="標準 19 2 2 2 2 2" xfId="1515" xr:uid="{00000000-0005-0000-0000-000074050000}"/>
    <cellStyle name="標準 19 2 2 2 2 2 2" xfId="1516" xr:uid="{00000000-0005-0000-0000-000075050000}"/>
    <cellStyle name="標準 19 2 2 2 2 2 2 2" xfId="1517" xr:uid="{00000000-0005-0000-0000-000076050000}"/>
    <cellStyle name="標準 19 2 2 2 2 2 2 2 2" xfId="1518" xr:uid="{00000000-0005-0000-0000-000077050000}"/>
    <cellStyle name="標準 19 2 2 2 2 2 3" xfId="1519" xr:uid="{00000000-0005-0000-0000-000078050000}"/>
    <cellStyle name="標準 19 2 2 2 2 2 4" xfId="1520" xr:uid="{00000000-0005-0000-0000-000079050000}"/>
    <cellStyle name="標準 19 2 2 2 2 2 4 2" xfId="1521" xr:uid="{00000000-0005-0000-0000-00007A050000}"/>
    <cellStyle name="標準 19 2 2 2 2 2 4 3" xfId="1522" xr:uid="{00000000-0005-0000-0000-00007B050000}"/>
    <cellStyle name="標準 19 2 2 2 3" xfId="1523" xr:uid="{00000000-0005-0000-0000-00007C050000}"/>
    <cellStyle name="標準 19 2 2 2 3 2" xfId="1524" xr:uid="{00000000-0005-0000-0000-00007D050000}"/>
    <cellStyle name="標準 19 2 2 2 3 2 2" xfId="1525" xr:uid="{00000000-0005-0000-0000-00007E050000}"/>
    <cellStyle name="標準 19 2 2 2 3 2 3" xfId="1526" xr:uid="{00000000-0005-0000-0000-00007F050000}"/>
    <cellStyle name="標準 19 2 2 3" xfId="1527" xr:uid="{00000000-0005-0000-0000-000080050000}"/>
    <cellStyle name="標準 19 2 2 3 2" xfId="1528" xr:uid="{00000000-0005-0000-0000-000081050000}"/>
    <cellStyle name="標準 19 2 2 3 2 2" xfId="1529" xr:uid="{00000000-0005-0000-0000-000082050000}"/>
    <cellStyle name="標準 2" xfId="2" xr:uid="{00000000-0005-0000-0000-000083050000}"/>
    <cellStyle name="標準 2 10" xfId="1125" xr:uid="{00000000-0005-0000-0000-000084050000}"/>
    <cellStyle name="標準 2 11" xfId="1126" xr:uid="{00000000-0005-0000-0000-000085050000}"/>
    <cellStyle name="標準 2 12" xfId="1127" xr:uid="{00000000-0005-0000-0000-000086050000}"/>
    <cellStyle name="標準 2 13" xfId="1128" xr:uid="{00000000-0005-0000-0000-000087050000}"/>
    <cellStyle name="標準 2 14" xfId="1129" xr:uid="{00000000-0005-0000-0000-000088050000}"/>
    <cellStyle name="標準 2 15" xfId="1130" xr:uid="{00000000-0005-0000-0000-000089050000}"/>
    <cellStyle name="標準 2 16" xfId="1131" xr:uid="{00000000-0005-0000-0000-00008A050000}"/>
    <cellStyle name="標準 2 17" xfId="1132" xr:uid="{00000000-0005-0000-0000-00008B050000}"/>
    <cellStyle name="標準 2 18" xfId="1133" xr:uid="{00000000-0005-0000-0000-00008C050000}"/>
    <cellStyle name="標準 2 19" xfId="1134" xr:uid="{00000000-0005-0000-0000-00008D050000}"/>
    <cellStyle name="標準 2 2" xfId="1135" xr:uid="{00000000-0005-0000-0000-00008E050000}"/>
    <cellStyle name="標準 2 2 10" xfId="1136" xr:uid="{00000000-0005-0000-0000-00008F050000}"/>
    <cellStyle name="標準 2 2 11" xfId="1137" xr:uid="{00000000-0005-0000-0000-000090050000}"/>
    <cellStyle name="標準 2 2 12" xfId="1138" xr:uid="{00000000-0005-0000-0000-000091050000}"/>
    <cellStyle name="標準 2 2 13" xfId="1139" xr:uid="{00000000-0005-0000-0000-000092050000}"/>
    <cellStyle name="標準 2 2 14" xfId="1140" xr:uid="{00000000-0005-0000-0000-000093050000}"/>
    <cellStyle name="標準 2 2 15" xfId="1141" xr:uid="{00000000-0005-0000-0000-000094050000}"/>
    <cellStyle name="標準 2 2 16" xfId="1142" xr:uid="{00000000-0005-0000-0000-000095050000}"/>
    <cellStyle name="標準 2 2 17" xfId="1143" xr:uid="{00000000-0005-0000-0000-000096050000}"/>
    <cellStyle name="標準 2 2 18" xfId="1144" xr:uid="{00000000-0005-0000-0000-000097050000}"/>
    <cellStyle name="標準 2 2 19" xfId="1145" xr:uid="{00000000-0005-0000-0000-000098050000}"/>
    <cellStyle name="標準 2 2 2" xfId="1146" xr:uid="{00000000-0005-0000-0000-000099050000}"/>
    <cellStyle name="標準 2 2 2 2" xfId="1147" xr:uid="{00000000-0005-0000-0000-00009A050000}"/>
    <cellStyle name="標準 2 2 2 2 2" xfId="1148" xr:uid="{00000000-0005-0000-0000-00009B050000}"/>
    <cellStyle name="標準 2 2 2 2_23_CRUDマトリックス(機能レベル)" xfId="1149" xr:uid="{00000000-0005-0000-0000-00009C050000}"/>
    <cellStyle name="標準 2 2 2_23_CRUDマトリックス(機能レベル)" xfId="1150" xr:uid="{00000000-0005-0000-0000-00009D050000}"/>
    <cellStyle name="標準 2 2 20" xfId="1151" xr:uid="{00000000-0005-0000-0000-00009E050000}"/>
    <cellStyle name="標準 2 2 21" xfId="1152" xr:uid="{00000000-0005-0000-0000-00009F050000}"/>
    <cellStyle name="標準 2 2 22" xfId="1153" xr:uid="{00000000-0005-0000-0000-0000A0050000}"/>
    <cellStyle name="標準 2 2 23" xfId="1154" xr:uid="{00000000-0005-0000-0000-0000A1050000}"/>
    <cellStyle name="標準 2 2 24" xfId="1155" xr:uid="{00000000-0005-0000-0000-0000A2050000}"/>
    <cellStyle name="標準 2 2 25" xfId="1156" xr:uid="{00000000-0005-0000-0000-0000A3050000}"/>
    <cellStyle name="標準 2 2 26" xfId="1157" xr:uid="{00000000-0005-0000-0000-0000A4050000}"/>
    <cellStyle name="標準 2 2 27" xfId="1158" xr:uid="{00000000-0005-0000-0000-0000A5050000}"/>
    <cellStyle name="標準 2 2 28" xfId="1159" xr:uid="{00000000-0005-0000-0000-0000A6050000}"/>
    <cellStyle name="標準 2 2 29" xfId="1160" xr:uid="{00000000-0005-0000-0000-0000A7050000}"/>
    <cellStyle name="標準 2 2 3" xfId="1161" xr:uid="{00000000-0005-0000-0000-0000A8050000}"/>
    <cellStyle name="標準 2 2 30" xfId="1162" xr:uid="{00000000-0005-0000-0000-0000A9050000}"/>
    <cellStyle name="標準 2 2 31" xfId="1163" xr:uid="{00000000-0005-0000-0000-0000AA050000}"/>
    <cellStyle name="標準 2 2 4" xfId="1164" xr:uid="{00000000-0005-0000-0000-0000AB050000}"/>
    <cellStyle name="標準 2 2 5" xfId="1165" xr:uid="{00000000-0005-0000-0000-0000AC050000}"/>
    <cellStyle name="標準 2 2 6" xfId="1166" xr:uid="{00000000-0005-0000-0000-0000AD050000}"/>
    <cellStyle name="標準 2 2 7" xfId="1167" xr:uid="{00000000-0005-0000-0000-0000AE050000}"/>
    <cellStyle name="標準 2 2 8" xfId="1168" xr:uid="{00000000-0005-0000-0000-0000AF050000}"/>
    <cellStyle name="標準 2 2 9" xfId="1169" xr:uid="{00000000-0005-0000-0000-0000B0050000}"/>
    <cellStyle name="標準 2 2_23_CRUDマトリックス(機能レベル)" xfId="1170" xr:uid="{00000000-0005-0000-0000-0000B1050000}"/>
    <cellStyle name="標準 2 20" xfId="1171" xr:uid="{00000000-0005-0000-0000-0000B2050000}"/>
    <cellStyle name="標準 2 21" xfId="1172" xr:uid="{00000000-0005-0000-0000-0000B3050000}"/>
    <cellStyle name="標準 2 22" xfId="1173" xr:uid="{00000000-0005-0000-0000-0000B4050000}"/>
    <cellStyle name="標準 2 23" xfId="1174" xr:uid="{00000000-0005-0000-0000-0000B5050000}"/>
    <cellStyle name="標準 2 24" xfId="1175" xr:uid="{00000000-0005-0000-0000-0000B6050000}"/>
    <cellStyle name="標準 2 25" xfId="1176" xr:uid="{00000000-0005-0000-0000-0000B7050000}"/>
    <cellStyle name="標準 2 26" xfId="1567" xr:uid="{00000000-0005-0000-0000-0000B8050000}"/>
    <cellStyle name="標準 2 26 2" xfId="1568" xr:uid="{00000000-0005-0000-0000-0000B9050000}"/>
    <cellStyle name="標準 2 26 3" xfId="1702" xr:uid="{00000000-0005-0000-0000-0000BA050000}"/>
    <cellStyle name="標準 2 27" xfId="1578" xr:uid="{00000000-0005-0000-0000-0000BB050000}"/>
    <cellStyle name="標準 2 3" xfId="1177" xr:uid="{00000000-0005-0000-0000-0000BC050000}"/>
    <cellStyle name="標準 2 3 10" xfId="1178" xr:uid="{00000000-0005-0000-0000-0000BD050000}"/>
    <cellStyle name="標準 2 3 11" xfId="1179" xr:uid="{00000000-0005-0000-0000-0000BE050000}"/>
    <cellStyle name="標準 2 3 12" xfId="1180" xr:uid="{00000000-0005-0000-0000-0000BF050000}"/>
    <cellStyle name="標準 2 3 13" xfId="1181" xr:uid="{00000000-0005-0000-0000-0000C0050000}"/>
    <cellStyle name="標準 2 3 14" xfId="1182" xr:uid="{00000000-0005-0000-0000-0000C1050000}"/>
    <cellStyle name="標準 2 3 15" xfId="1183" xr:uid="{00000000-0005-0000-0000-0000C2050000}"/>
    <cellStyle name="標準 2 3 16" xfId="1184" xr:uid="{00000000-0005-0000-0000-0000C3050000}"/>
    <cellStyle name="標準 2 3 17" xfId="1185" xr:uid="{00000000-0005-0000-0000-0000C4050000}"/>
    <cellStyle name="標準 2 3 18" xfId="1186" xr:uid="{00000000-0005-0000-0000-0000C5050000}"/>
    <cellStyle name="標準 2 3 19" xfId="1187" xr:uid="{00000000-0005-0000-0000-0000C6050000}"/>
    <cellStyle name="標準 2 3 2" xfId="1188" xr:uid="{00000000-0005-0000-0000-0000C7050000}"/>
    <cellStyle name="標準 2 3 2 2" xfId="1189" xr:uid="{00000000-0005-0000-0000-0000C8050000}"/>
    <cellStyle name="標準 2 3 2 2 2" xfId="1190" xr:uid="{00000000-0005-0000-0000-0000C9050000}"/>
    <cellStyle name="標準 2 3 2 2_23_CRUDマトリックス(機能レベル)" xfId="1191" xr:uid="{00000000-0005-0000-0000-0000CA050000}"/>
    <cellStyle name="標準 2 3 2 3" xfId="1703" xr:uid="{00000000-0005-0000-0000-0000CB050000}"/>
    <cellStyle name="標準 2 3 2_23_CRUDマトリックス(機能レベル)" xfId="1192" xr:uid="{00000000-0005-0000-0000-0000CC050000}"/>
    <cellStyle name="標準 2 3 20" xfId="1193" xr:uid="{00000000-0005-0000-0000-0000CD050000}"/>
    <cellStyle name="標準 2 3 21" xfId="1194" xr:uid="{00000000-0005-0000-0000-0000CE050000}"/>
    <cellStyle name="標準 2 3 22" xfId="1195" xr:uid="{00000000-0005-0000-0000-0000CF050000}"/>
    <cellStyle name="標準 2 3 23" xfId="1196" xr:uid="{00000000-0005-0000-0000-0000D0050000}"/>
    <cellStyle name="標準 2 3 24" xfId="1197" xr:uid="{00000000-0005-0000-0000-0000D1050000}"/>
    <cellStyle name="標準 2 3 25" xfId="1198" xr:uid="{00000000-0005-0000-0000-0000D2050000}"/>
    <cellStyle name="標準 2 3 26" xfId="1199" xr:uid="{00000000-0005-0000-0000-0000D3050000}"/>
    <cellStyle name="標準 2 3 27" xfId="1200" xr:uid="{00000000-0005-0000-0000-0000D4050000}"/>
    <cellStyle name="標準 2 3 28" xfId="1201" xr:uid="{00000000-0005-0000-0000-0000D5050000}"/>
    <cellStyle name="標準 2 3 29" xfId="1202" xr:uid="{00000000-0005-0000-0000-0000D6050000}"/>
    <cellStyle name="標準 2 3 3" xfId="1203" xr:uid="{00000000-0005-0000-0000-0000D7050000}"/>
    <cellStyle name="標準 2 3 4" xfId="1204" xr:uid="{00000000-0005-0000-0000-0000D8050000}"/>
    <cellStyle name="標準 2 3 4 2" xfId="1704" xr:uid="{00000000-0005-0000-0000-0000D9050000}"/>
    <cellStyle name="標準 2 3 5" xfId="1205" xr:uid="{00000000-0005-0000-0000-0000DA050000}"/>
    <cellStyle name="標準 2 3 6" xfId="1206" xr:uid="{00000000-0005-0000-0000-0000DB050000}"/>
    <cellStyle name="標準 2 3 7" xfId="1207" xr:uid="{00000000-0005-0000-0000-0000DC050000}"/>
    <cellStyle name="標準 2 3 8" xfId="1208" xr:uid="{00000000-0005-0000-0000-0000DD050000}"/>
    <cellStyle name="標準 2 3 9" xfId="1209" xr:uid="{00000000-0005-0000-0000-0000DE050000}"/>
    <cellStyle name="標準 2 3_23_CRUDマトリックス(機能レベル)" xfId="1210" xr:uid="{00000000-0005-0000-0000-0000DF050000}"/>
    <cellStyle name="標準 2 4" xfId="1211" xr:uid="{00000000-0005-0000-0000-0000E0050000}"/>
    <cellStyle name="標準 2 4 10" xfId="1212" xr:uid="{00000000-0005-0000-0000-0000E1050000}"/>
    <cellStyle name="標準 2 4 11" xfId="1213" xr:uid="{00000000-0005-0000-0000-0000E2050000}"/>
    <cellStyle name="標準 2 4 12" xfId="1214" xr:uid="{00000000-0005-0000-0000-0000E3050000}"/>
    <cellStyle name="標準 2 4 13" xfId="1215" xr:uid="{00000000-0005-0000-0000-0000E4050000}"/>
    <cellStyle name="標準 2 4 14" xfId="1216" xr:uid="{00000000-0005-0000-0000-0000E5050000}"/>
    <cellStyle name="標準 2 4 15" xfId="1217" xr:uid="{00000000-0005-0000-0000-0000E6050000}"/>
    <cellStyle name="標準 2 4 16" xfId="1218" xr:uid="{00000000-0005-0000-0000-0000E7050000}"/>
    <cellStyle name="標準 2 4 17" xfId="1219" xr:uid="{00000000-0005-0000-0000-0000E8050000}"/>
    <cellStyle name="標準 2 4 18" xfId="1220" xr:uid="{00000000-0005-0000-0000-0000E9050000}"/>
    <cellStyle name="標準 2 4 19" xfId="1221" xr:uid="{00000000-0005-0000-0000-0000EA050000}"/>
    <cellStyle name="標準 2 4 2" xfId="1222" xr:uid="{00000000-0005-0000-0000-0000EB050000}"/>
    <cellStyle name="標準 2 4 2 2" xfId="1705" xr:uid="{00000000-0005-0000-0000-0000EC050000}"/>
    <cellStyle name="標準 2 4 20" xfId="1223" xr:uid="{00000000-0005-0000-0000-0000ED050000}"/>
    <cellStyle name="標準 2 4 21" xfId="1224" xr:uid="{00000000-0005-0000-0000-0000EE050000}"/>
    <cellStyle name="標準 2 4 22" xfId="1225" xr:uid="{00000000-0005-0000-0000-0000EF050000}"/>
    <cellStyle name="標準 2 4 23" xfId="1226" xr:uid="{00000000-0005-0000-0000-0000F0050000}"/>
    <cellStyle name="標準 2 4 24" xfId="1227" xr:uid="{00000000-0005-0000-0000-0000F1050000}"/>
    <cellStyle name="標準 2 4 3" xfId="1228" xr:uid="{00000000-0005-0000-0000-0000F2050000}"/>
    <cellStyle name="標準 2 4 4" xfId="1229" xr:uid="{00000000-0005-0000-0000-0000F3050000}"/>
    <cellStyle name="標準 2 4 5" xfId="1230" xr:uid="{00000000-0005-0000-0000-0000F4050000}"/>
    <cellStyle name="標準 2 4 6" xfId="1231" xr:uid="{00000000-0005-0000-0000-0000F5050000}"/>
    <cellStyle name="標準 2 4 7" xfId="1232" xr:uid="{00000000-0005-0000-0000-0000F6050000}"/>
    <cellStyle name="標準 2 4 8" xfId="1233" xr:uid="{00000000-0005-0000-0000-0000F7050000}"/>
    <cellStyle name="標準 2 4 9" xfId="1234" xr:uid="{00000000-0005-0000-0000-0000F8050000}"/>
    <cellStyle name="標準 2 4_23_CRUDマトリックス(機能レベル)" xfId="1235" xr:uid="{00000000-0005-0000-0000-0000F9050000}"/>
    <cellStyle name="標準 2 5" xfId="1236" xr:uid="{00000000-0005-0000-0000-0000FA050000}"/>
    <cellStyle name="標準 2 5 10" xfId="1237" xr:uid="{00000000-0005-0000-0000-0000FB050000}"/>
    <cellStyle name="標準 2 5 11" xfId="1238" xr:uid="{00000000-0005-0000-0000-0000FC050000}"/>
    <cellStyle name="標準 2 5 12" xfId="1239" xr:uid="{00000000-0005-0000-0000-0000FD050000}"/>
    <cellStyle name="標準 2 5 13" xfId="1240" xr:uid="{00000000-0005-0000-0000-0000FE050000}"/>
    <cellStyle name="標準 2 5 14" xfId="1241" xr:uid="{00000000-0005-0000-0000-0000FF050000}"/>
    <cellStyle name="標準 2 5 15" xfId="1242" xr:uid="{00000000-0005-0000-0000-000000060000}"/>
    <cellStyle name="標準 2 5 16" xfId="1243" xr:uid="{00000000-0005-0000-0000-000001060000}"/>
    <cellStyle name="標準 2 5 17" xfId="1244" xr:uid="{00000000-0005-0000-0000-000002060000}"/>
    <cellStyle name="標準 2 5 18" xfId="1245" xr:uid="{00000000-0005-0000-0000-000003060000}"/>
    <cellStyle name="標準 2 5 19" xfId="1246" xr:uid="{00000000-0005-0000-0000-000004060000}"/>
    <cellStyle name="標準 2 5 2" xfId="1247" xr:uid="{00000000-0005-0000-0000-000005060000}"/>
    <cellStyle name="標準 2 5 2 2" xfId="1550" xr:uid="{00000000-0005-0000-0000-000006060000}"/>
    <cellStyle name="標準 2 5 2 2 2" xfId="1706" xr:uid="{00000000-0005-0000-0000-000007060000}"/>
    <cellStyle name="標準 2 5 20" xfId="1248" xr:uid="{00000000-0005-0000-0000-000008060000}"/>
    <cellStyle name="標準 2 5 21" xfId="1249" xr:uid="{00000000-0005-0000-0000-000009060000}"/>
    <cellStyle name="標準 2 5 22" xfId="1250" xr:uid="{00000000-0005-0000-0000-00000A060000}"/>
    <cellStyle name="標準 2 5 23" xfId="1251" xr:uid="{00000000-0005-0000-0000-00000B060000}"/>
    <cellStyle name="標準 2 5 3" xfId="1252" xr:uid="{00000000-0005-0000-0000-00000C060000}"/>
    <cellStyle name="標準 2 5 3 2" xfId="1530" xr:uid="{00000000-0005-0000-0000-00000D060000}"/>
    <cellStyle name="標準 2 5 4" xfId="1253" xr:uid="{00000000-0005-0000-0000-00000E060000}"/>
    <cellStyle name="標準 2 5 5" xfId="1254" xr:uid="{00000000-0005-0000-0000-00000F060000}"/>
    <cellStyle name="標準 2 5 6" xfId="1255" xr:uid="{00000000-0005-0000-0000-000010060000}"/>
    <cellStyle name="標準 2 5 7" xfId="1256" xr:uid="{00000000-0005-0000-0000-000011060000}"/>
    <cellStyle name="標準 2 5 8" xfId="1257" xr:uid="{00000000-0005-0000-0000-000012060000}"/>
    <cellStyle name="標準 2 5 9" xfId="1258" xr:uid="{00000000-0005-0000-0000-000013060000}"/>
    <cellStyle name="標準 2 5_23_CRUDマトリックス(機能レベル)" xfId="1259" xr:uid="{00000000-0005-0000-0000-000014060000}"/>
    <cellStyle name="標準 2 6" xfId="1260" xr:uid="{00000000-0005-0000-0000-000015060000}"/>
    <cellStyle name="標準 2 6 10" xfId="1261" xr:uid="{00000000-0005-0000-0000-000016060000}"/>
    <cellStyle name="標準 2 6 11" xfId="1262" xr:uid="{00000000-0005-0000-0000-000017060000}"/>
    <cellStyle name="標準 2 6 12" xfId="1263" xr:uid="{00000000-0005-0000-0000-000018060000}"/>
    <cellStyle name="標準 2 6 13" xfId="1264" xr:uid="{00000000-0005-0000-0000-000019060000}"/>
    <cellStyle name="標準 2 6 14" xfId="1265" xr:uid="{00000000-0005-0000-0000-00001A060000}"/>
    <cellStyle name="標準 2 6 15" xfId="1266" xr:uid="{00000000-0005-0000-0000-00001B060000}"/>
    <cellStyle name="標準 2 6 16" xfId="1267" xr:uid="{00000000-0005-0000-0000-00001C060000}"/>
    <cellStyle name="標準 2 6 17" xfId="1268" xr:uid="{00000000-0005-0000-0000-00001D060000}"/>
    <cellStyle name="標準 2 6 18" xfId="1269" xr:uid="{00000000-0005-0000-0000-00001E060000}"/>
    <cellStyle name="標準 2 6 19" xfId="1270" xr:uid="{00000000-0005-0000-0000-00001F060000}"/>
    <cellStyle name="標準 2 6 2" xfId="1271" xr:uid="{00000000-0005-0000-0000-000020060000}"/>
    <cellStyle name="標準 2 6 20" xfId="1272" xr:uid="{00000000-0005-0000-0000-000021060000}"/>
    <cellStyle name="標準 2 6 21" xfId="1273" xr:uid="{00000000-0005-0000-0000-000022060000}"/>
    <cellStyle name="標準 2 6 22" xfId="1274" xr:uid="{00000000-0005-0000-0000-000023060000}"/>
    <cellStyle name="標準 2 6 23" xfId="1707" xr:uid="{00000000-0005-0000-0000-000024060000}"/>
    <cellStyle name="標準 2 6 3" xfId="1275" xr:uid="{00000000-0005-0000-0000-000025060000}"/>
    <cellStyle name="標準 2 6 4" xfId="1276" xr:uid="{00000000-0005-0000-0000-000026060000}"/>
    <cellStyle name="標準 2 6 5" xfId="1277" xr:uid="{00000000-0005-0000-0000-000027060000}"/>
    <cellStyle name="標準 2 6 6" xfId="1278" xr:uid="{00000000-0005-0000-0000-000028060000}"/>
    <cellStyle name="標準 2 6 7" xfId="1279" xr:uid="{00000000-0005-0000-0000-000029060000}"/>
    <cellStyle name="標準 2 6 8" xfId="1280" xr:uid="{00000000-0005-0000-0000-00002A060000}"/>
    <cellStyle name="標準 2 6 9" xfId="1281" xr:uid="{00000000-0005-0000-0000-00002B060000}"/>
    <cellStyle name="標準 2 6_23_CRUDマトリックス(機能レベル)" xfId="1282" xr:uid="{00000000-0005-0000-0000-00002C060000}"/>
    <cellStyle name="標準 2 7" xfId="1283" xr:uid="{00000000-0005-0000-0000-00002D060000}"/>
    <cellStyle name="標準 2 7 2" xfId="1531" xr:uid="{00000000-0005-0000-0000-00002E060000}"/>
    <cellStyle name="標準 2 7 2 2" xfId="1532" xr:uid="{00000000-0005-0000-0000-00002F060000}"/>
    <cellStyle name="標準 2 7 2 3" xfId="1533" xr:uid="{00000000-0005-0000-0000-000030060000}"/>
    <cellStyle name="標準 2 7 2 3 2" xfId="1389" xr:uid="{00000000-0005-0000-0000-000031060000}"/>
    <cellStyle name="標準 2 8" xfId="1284" xr:uid="{00000000-0005-0000-0000-000032060000}"/>
    <cellStyle name="標準 2 9" xfId="1285" xr:uid="{00000000-0005-0000-0000-000033060000}"/>
    <cellStyle name="標準 2 9 2" xfId="1534" xr:uid="{00000000-0005-0000-0000-000034060000}"/>
    <cellStyle name="標準 2 9 2 2" xfId="1535" xr:uid="{00000000-0005-0000-0000-000035060000}"/>
    <cellStyle name="標準 2 9 2 2 2" xfId="1536" xr:uid="{00000000-0005-0000-0000-000036060000}"/>
    <cellStyle name="標準 2 9 2 2 3" xfId="1537" xr:uid="{00000000-0005-0000-0000-000037060000}"/>
    <cellStyle name="標準 2 9 2 2 3 2" xfId="1386" xr:uid="{00000000-0005-0000-0000-000038060000}"/>
    <cellStyle name="標準 2 9 2 2 3 2 2" xfId="1538" xr:uid="{00000000-0005-0000-0000-000039060000}"/>
    <cellStyle name="標準 2 9 2 3" xfId="1539" xr:uid="{00000000-0005-0000-0000-00003A060000}"/>
    <cellStyle name="標準 2 9 2 4" xfId="1540" xr:uid="{00000000-0005-0000-0000-00003B060000}"/>
    <cellStyle name="標準 2 9 2 4 2" xfId="1541" xr:uid="{00000000-0005-0000-0000-00003C060000}"/>
    <cellStyle name="標準 2 9 2 4 2 2" xfId="1542" xr:uid="{00000000-0005-0000-0000-00003D060000}"/>
    <cellStyle name="標準 2 9 2 4 2 2 2" xfId="1543" xr:uid="{00000000-0005-0000-0000-00003E060000}"/>
    <cellStyle name="標準 20" xfId="1544" xr:uid="{00000000-0005-0000-0000-00003F060000}"/>
    <cellStyle name="標準 20 2" xfId="1286" xr:uid="{00000000-0005-0000-0000-000040060000}"/>
    <cellStyle name="標準 20 2 2" xfId="1545" xr:uid="{00000000-0005-0000-0000-000041060000}"/>
    <cellStyle name="標準 20 3" xfId="1287" xr:uid="{00000000-0005-0000-0000-000042060000}"/>
    <cellStyle name="標準 20 4" xfId="1288" xr:uid="{00000000-0005-0000-0000-000043060000}"/>
    <cellStyle name="標準 21" xfId="1546" xr:uid="{00000000-0005-0000-0000-000044060000}"/>
    <cellStyle name="標準 21 2" xfId="1289" xr:uid="{00000000-0005-0000-0000-000045060000}"/>
    <cellStyle name="標準 21 3" xfId="1290" xr:uid="{00000000-0005-0000-0000-000046060000}"/>
    <cellStyle name="標準 22" xfId="1547" xr:uid="{00000000-0005-0000-0000-000047060000}"/>
    <cellStyle name="標準 22 2" xfId="1291" xr:uid="{00000000-0005-0000-0000-000048060000}"/>
    <cellStyle name="標準 22 2 2" xfId="1548" xr:uid="{00000000-0005-0000-0000-000049060000}"/>
    <cellStyle name="標準 23 2" xfId="1292" xr:uid="{00000000-0005-0000-0000-00004A060000}"/>
    <cellStyle name="標準 23 3" xfId="1293" xr:uid="{00000000-0005-0000-0000-00004B060000}"/>
    <cellStyle name="標準 23 4" xfId="1294" xr:uid="{00000000-0005-0000-0000-00004C060000}"/>
    <cellStyle name="標準 24 2" xfId="1295" xr:uid="{00000000-0005-0000-0000-00004D060000}"/>
    <cellStyle name="標準 24 3" xfId="1296" xr:uid="{00000000-0005-0000-0000-00004E060000}"/>
    <cellStyle name="標準 25 2" xfId="1297" xr:uid="{00000000-0005-0000-0000-00004F060000}"/>
    <cellStyle name="標準 3" xfId="1298" xr:uid="{00000000-0005-0000-0000-000050060000}"/>
    <cellStyle name="標準 3 10" xfId="1299" xr:uid="{00000000-0005-0000-0000-000051060000}"/>
    <cellStyle name="標準 3 11" xfId="1300" xr:uid="{00000000-0005-0000-0000-000052060000}"/>
    <cellStyle name="標準 3 12" xfId="1301" xr:uid="{00000000-0005-0000-0000-000053060000}"/>
    <cellStyle name="標準 3 13" xfId="1302" xr:uid="{00000000-0005-0000-0000-000054060000}"/>
    <cellStyle name="標準 3 14" xfId="1303" xr:uid="{00000000-0005-0000-0000-000055060000}"/>
    <cellStyle name="標準 3 15" xfId="1304" xr:uid="{00000000-0005-0000-0000-000056060000}"/>
    <cellStyle name="標準 3 16" xfId="1305" xr:uid="{00000000-0005-0000-0000-000057060000}"/>
    <cellStyle name="標準 3 17" xfId="1306" xr:uid="{00000000-0005-0000-0000-000058060000}"/>
    <cellStyle name="標準 3 18" xfId="1307" xr:uid="{00000000-0005-0000-0000-000059060000}"/>
    <cellStyle name="標準 3 19" xfId="1308" xr:uid="{00000000-0005-0000-0000-00005A060000}"/>
    <cellStyle name="標準 3 2" xfId="1309" xr:uid="{00000000-0005-0000-0000-00005B060000}"/>
    <cellStyle name="標準 3 2 2" xfId="1310" xr:uid="{00000000-0005-0000-0000-00005C060000}"/>
    <cellStyle name="標準 3 2 2 2" xfId="1708" xr:uid="{00000000-0005-0000-0000-00005D060000}"/>
    <cellStyle name="標準 3 2 2 2 2" xfId="1709" xr:uid="{00000000-0005-0000-0000-00005E060000}"/>
    <cellStyle name="標準 3 2 2 2 2 2" xfId="1710" xr:uid="{00000000-0005-0000-0000-00005F060000}"/>
    <cellStyle name="標準 3 2 2 2 3" xfId="1711" xr:uid="{00000000-0005-0000-0000-000060060000}"/>
    <cellStyle name="標準 3 2 2 3" xfId="1712" xr:uid="{00000000-0005-0000-0000-000061060000}"/>
    <cellStyle name="標準 3 2 2 4" xfId="1713" xr:uid="{00000000-0005-0000-0000-000062060000}"/>
    <cellStyle name="標準 3 2 2 5" xfId="1714" xr:uid="{00000000-0005-0000-0000-000063060000}"/>
    <cellStyle name="標準 3 2 3" xfId="1569" xr:uid="{00000000-0005-0000-0000-000064060000}"/>
    <cellStyle name="標準 3 2 3 2" xfId="1715" xr:uid="{00000000-0005-0000-0000-000065060000}"/>
    <cellStyle name="標準 3 2 3 2 2" xfId="1570" xr:uid="{00000000-0005-0000-0000-000066060000}"/>
    <cellStyle name="標準 3 2 3 2 2 2" xfId="1571" xr:uid="{00000000-0005-0000-0000-000067060000}"/>
    <cellStyle name="標準 3 2 3 3" xfId="1716" xr:uid="{00000000-0005-0000-0000-000068060000}"/>
    <cellStyle name="標準 3 2 3 3 2" xfId="1717" xr:uid="{00000000-0005-0000-0000-000069060000}"/>
    <cellStyle name="標準 3 2 3 4" xfId="1718" xr:uid="{00000000-0005-0000-0000-00006A060000}"/>
    <cellStyle name="標準 3 2 4" xfId="1719" xr:uid="{00000000-0005-0000-0000-00006B060000}"/>
    <cellStyle name="標準 3 2 5" xfId="1720" xr:uid="{00000000-0005-0000-0000-00006C060000}"/>
    <cellStyle name="標準 3 2 5 2" xfId="1721" xr:uid="{00000000-0005-0000-0000-00006D060000}"/>
    <cellStyle name="標準 3 20" xfId="1311" xr:uid="{00000000-0005-0000-0000-00006E060000}"/>
    <cellStyle name="標準 3 21" xfId="1312" xr:uid="{00000000-0005-0000-0000-00006F060000}"/>
    <cellStyle name="標準 3 22" xfId="1313" xr:uid="{00000000-0005-0000-0000-000070060000}"/>
    <cellStyle name="標準 3 23" xfId="1314" xr:uid="{00000000-0005-0000-0000-000071060000}"/>
    <cellStyle name="標準 3 24" xfId="1315" xr:uid="{00000000-0005-0000-0000-000072060000}"/>
    <cellStyle name="標準 3 25" xfId="1316" xr:uid="{00000000-0005-0000-0000-000073060000}"/>
    <cellStyle name="標準 3 26" xfId="1317" xr:uid="{00000000-0005-0000-0000-000074060000}"/>
    <cellStyle name="標準 3 27" xfId="1318" xr:uid="{00000000-0005-0000-0000-000075060000}"/>
    <cellStyle name="標準 3 28" xfId="1319" xr:uid="{00000000-0005-0000-0000-000076060000}"/>
    <cellStyle name="標準 3 29" xfId="1320" xr:uid="{00000000-0005-0000-0000-000077060000}"/>
    <cellStyle name="標準 3 3" xfId="1321" xr:uid="{00000000-0005-0000-0000-000078060000}"/>
    <cellStyle name="標準 3 3 2" xfId="1572" xr:uid="{00000000-0005-0000-0000-000079060000}"/>
    <cellStyle name="標準 3 3 2 2" xfId="1722" xr:uid="{00000000-0005-0000-0000-00007A060000}"/>
    <cellStyle name="標準 3 3 3" xfId="1723" xr:uid="{00000000-0005-0000-0000-00007B060000}"/>
    <cellStyle name="標準 3 3 3 2" xfId="1724" xr:uid="{00000000-0005-0000-0000-00007C060000}"/>
    <cellStyle name="標準 3 3 4" xfId="1725" xr:uid="{00000000-0005-0000-0000-00007D060000}"/>
    <cellStyle name="標準 3 4" xfId="1322" xr:uid="{00000000-0005-0000-0000-00007E060000}"/>
    <cellStyle name="標準 3 4 2" xfId="1726" xr:uid="{00000000-0005-0000-0000-00007F060000}"/>
    <cellStyle name="標準 3 5" xfId="1323" xr:uid="{00000000-0005-0000-0000-000080060000}"/>
    <cellStyle name="標準 3 5 2" xfId="1727" xr:uid="{00000000-0005-0000-0000-000081060000}"/>
    <cellStyle name="標準 3 6" xfId="1324" xr:uid="{00000000-0005-0000-0000-000082060000}"/>
    <cellStyle name="標準 3 6 2" xfId="1728" xr:uid="{00000000-0005-0000-0000-000083060000}"/>
    <cellStyle name="標準 3 7" xfId="1325" xr:uid="{00000000-0005-0000-0000-000084060000}"/>
    <cellStyle name="標準 3 8" xfId="1326" xr:uid="{00000000-0005-0000-0000-000085060000}"/>
    <cellStyle name="標準 3 9" xfId="1327" xr:uid="{00000000-0005-0000-0000-000086060000}"/>
    <cellStyle name="標準 4" xfId="1328" xr:uid="{00000000-0005-0000-0000-000087060000}"/>
    <cellStyle name="標準 4 2" xfId="1329" xr:uid="{00000000-0005-0000-0000-000088060000}"/>
    <cellStyle name="標準 4 2 2" xfId="1330" xr:uid="{00000000-0005-0000-0000-000089060000}"/>
    <cellStyle name="標準 4 2 2 2" xfId="1729" xr:uid="{00000000-0005-0000-0000-00008A060000}"/>
    <cellStyle name="標準 4 2 3" xfId="1730" xr:uid="{00000000-0005-0000-0000-00008B060000}"/>
    <cellStyle name="標準 4 2 3 2" xfId="1731" xr:uid="{00000000-0005-0000-0000-00008C060000}"/>
    <cellStyle name="標準 4 2 4" xfId="1732" xr:uid="{00000000-0005-0000-0000-00008D060000}"/>
    <cellStyle name="標準 4 3" xfId="1331" xr:uid="{00000000-0005-0000-0000-00008E060000}"/>
    <cellStyle name="標準 4 3 2" xfId="1733" xr:uid="{00000000-0005-0000-0000-00008F060000}"/>
    <cellStyle name="標準 4 3 2 2" xfId="1734" xr:uid="{00000000-0005-0000-0000-000090060000}"/>
    <cellStyle name="標準 4 3 3" xfId="1735" xr:uid="{00000000-0005-0000-0000-000091060000}"/>
    <cellStyle name="標準 4 3 3 2" xfId="1736" xr:uid="{00000000-0005-0000-0000-000092060000}"/>
    <cellStyle name="標準 4 3 4" xfId="1737" xr:uid="{00000000-0005-0000-0000-000093060000}"/>
    <cellStyle name="標準 4 3 5" xfId="1738" xr:uid="{00000000-0005-0000-0000-000094060000}"/>
    <cellStyle name="標準 4 3 5 2" xfId="1739" xr:uid="{00000000-0005-0000-0000-000095060000}"/>
    <cellStyle name="標準 4 4" xfId="1332" xr:uid="{00000000-0005-0000-0000-000096060000}"/>
    <cellStyle name="標準 4 4 2" xfId="1740" xr:uid="{00000000-0005-0000-0000-000097060000}"/>
    <cellStyle name="標準 4 5" xfId="1333" xr:uid="{00000000-0005-0000-0000-000098060000}"/>
    <cellStyle name="標準 4 5 2" xfId="1741" xr:uid="{00000000-0005-0000-0000-000099060000}"/>
    <cellStyle name="標準 5" xfId="1334" xr:uid="{00000000-0005-0000-0000-00009A060000}"/>
    <cellStyle name="標準 5 2" xfId="1335" xr:uid="{00000000-0005-0000-0000-00009B060000}"/>
    <cellStyle name="標準 5 2 2" xfId="1742" xr:uid="{00000000-0005-0000-0000-00009C060000}"/>
    <cellStyle name="標準 5 2 2 2" xfId="1743" xr:uid="{00000000-0005-0000-0000-00009D060000}"/>
    <cellStyle name="標準 5 2 3" xfId="1744" xr:uid="{00000000-0005-0000-0000-00009E060000}"/>
    <cellStyle name="標準 5 3" xfId="1745" xr:uid="{00000000-0005-0000-0000-00009F060000}"/>
    <cellStyle name="標準 5 3 2" xfId="1746" xr:uid="{00000000-0005-0000-0000-0000A0060000}"/>
    <cellStyle name="標準 5 4" xfId="1747" xr:uid="{00000000-0005-0000-0000-0000A1060000}"/>
    <cellStyle name="標準 6" xfId="1336" xr:uid="{00000000-0005-0000-0000-0000A2060000}"/>
    <cellStyle name="標準 6 2" xfId="1337" xr:uid="{00000000-0005-0000-0000-0000A3060000}"/>
    <cellStyle name="標準 6 2 2" xfId="1338" xr:uid="{00000000-0005-0000-0000-0000A4060000}"/>
    <cellStyle name="標準 6 2 2 2" xfId="1339" xr:uid="{00000000-0005-0000-0000-0000A5060000}"/>
    <cellStyle name="標準 6 2 3" xfId="1748" xr:uid="{00000000-0005-0000-0000-0000A6060000}"/>
    <cellStyle name="標準 6 3" xfId="1340" xr:uid="{00000000-0005-0000-0000-0000A7060000}"/>
    <cellStyle name="標準 6 3 2" xfId="1749" xr:uid="{00000000-0005-0000-0000-0000A8060000}"/>
    <cellStyle name="標準 6 3 3" xfId="1750" xr:uid="{00000000-0005-0000-0000-0000A9060000}"/>
    <cellStyle name="標準 6 3 3 2" xfId="1751" xr:uid="{00000000-0005-0000-0000-0000AA060000}"/>
    <cellStyle name="標準 7" xfId="1341" xr:uid="{00000000-0005-0000-0000-0000AB060000}"/>
    <cellStyle name="標準 7 2" xfId="1342" xr:uid="{00000000-0005-0000-0000-0000AC060000}"/>
    <cellStyle name="標準 7 3" xfId="1343" xr:uid="{00000000-0005-0000-0000-0000AD060000}"/>
    <cellStyle name="標準 8" xfId="1344" xr:uid="{00000000-0005-0000-0000-0000AE060000}"/>
    <cellStyle name="標準 8 2" xfId="1345" xr:uid="{00000000-0005-0000-0000-0000AF060000}"/>
    <cellStyle name="標準 8 3" xfId="1346" xr:uid="{00000000-0005-0000-0000-0000B0060000}"/>
    <cellStyle name="標準 8 4" xfId="1347" xr:uid="{00000000-0005-0000-0000-0000B1060000}"/>
    <cellStyle name="標準 8 5" xfId="1348" xr:uid="{00000000-0005-0000-0000-0000B2060000}"/>
    <cellStyle name="標準 8 6" xfId="1349" xr:uid="{00000000-0005-0000-0000-0000B3060000}"/>
    <cellStyle name="標準 8 7" xfId="1350" xr:uid="{00000000-0005-0000-0000-0000B4060000}"/>
    <cellStyle name="標準 9" xfId="1351" xr:uid="{00000000-0005-0000-0000-0000B5060000}"/>
    <cellStyle name="標準 9 2" xfId="1352" xr:uid="{00000000-0005-0000-0000-0000B6060000}"/>
    <cellStyle name="標準 9 3" xfId="1353" xr:uid="{00000000-0005-0000-0000-0000B7060000}"/>
    <cellStyle name="標準 9 4" xfId="1354" xr:uid="{00000000-0005-0000-0000-0000B8060000}"/>
    <cellStyle name="標準 9 5" xfId="1355" xr:uid="{00000000-0005-0000-0000-0000B9060000}"/>
    <cellStyle name="標準 9 6" xfId="1356" xr:uid="{00000000-0005-0000-0000-0000BA060000}"/>
    <cellStyle name="未定義" xfId="1573" xr:uid="{00000000-0005-0000-0000-0000BB060000}"/>
    <cellStyle name="良い 10" xfId="1357" xr:uid="{00000000-0005-0000-0000-0000BC060000}"/>
    <cellStyle name="良い 11" xfId="1358" xr:uid="{00000000-0005-0000-0000-0000BD060000}"/>
    <cellStyle name="良い 12" xfId="1359" xr:uid="{00000000-0005-0000-0000-0000BE060000}"/>
    <cellStyle name="良い 13" xfId="1360" xr:uid="{00000000-0005-0000-0000-0000BF060000}"/>
    <cellStyle name="良い 14" xfId="1361" xr:uid="{00000000-0005-0000-0000-0000C0060000}"/>
    <cellStyle name="良い 15" xfId="1362" xr:uid="{00000000-0005-0000-0000-0000C1060000}"/>
    <cellStyle name="良い 16" xfId="1363" xr:uid="{00000000-0005-0000-0000-0000C2060000}"/>
    <cellStyle name="良い 17" xfId="1364" xr:uid="{00000000-0005-0000-0000-0000C3060000}"/>
    <cellStyle name="良い 18" xfId="1365" xr:uid="{00000000-0005-0000-0000-0000C4060000}"/>
    <cellStyle name="良い 19" xfId="1366" xr:uid="{00000000-0005-0000-0000-0000C5060000}"/>
    <cellStyle name="良い 2" xfId="1367" xr:uid="{00000000-0005-0000-0000-0000C6060000}"/>
    <cellStyle name="良い 2 2" xfId="1368" xr:uid="{00000000-0005-0000-0000-0000C7060000}"/>
    <cellStyle name="良い 2 2 2" xfId="1574" xr:uid="{00000000-0005-0000-0000-0000C8060000}"/>
    <cellStyle name="良い 2 3" xfId="1581" xr:uid="{00000000-0005-0000-0000-0000C9060000}"/>
    <cellStyle name="良い 20" xfId="1369" xr:uid="{00000000-0005-0000-0000-0000CA060000}"/>
    <cellStyle name="良い 21" xfId="1370" xr:uid="{00000000-0005-0000-0000-0000CB060000}"/>
    <cellStyle name="良い 22" xfId="1371" xr:uid="{00000000-0005-0000-0000-0000CC060000}"/>
    <cellStyle name="良い 23" xfId="1372" xr:uid="{00000000-0005-0000-0000-0000CD060000}"/>
    <cellStyle name="良い 24" xfId="1373" xr:uid="{00000000-0005-0000-0000-0000CE060000}"/>
    <cellStyle name="良い 25" xfId="1374" xr:uid="{00000000-0005-0000-0000-0000CF060000}"/>
    <cellStyle name="良い 3" xfId="1375" xr:uid="{00000000-0005-0000-0000-0000D0060000}"/>
    <cellStyle name="良い 3 2" xfId="1376" xr:uid="{00000000-0005-0000-0000-0000D1060000}"/>
    <cellStyle name="良い 4" xfId="1377" xr:uid="{00000000-0005-0000-0000-0000D2060000}"/>
    <cellStyle name="良い 5" xfId="1378" xr:uid="{00000000-0005-0000-0000-0000D3060000}"/>
    <cellStyle name="良い 6" xfId="1379" xr:uid="{00000000-0005-0000-0000-0000D4060000}"/>
    <cellStyle name="良い 7" xfId="1380" xr:uid="{00000000-0005-0000-0000-0000D5060000}"/>
    <cellStyle name="良い 8" xfId="1381" xr:uid="{00000000-0005-0000-0000-0000D6060000}"/>
    <cellStyle name="良い 9" xfId="1382" xr:uid="{00000000-0005-0000-0000-0000D7060000}"/>
  </cellStyles>
  <dxfs count="2"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</dxfs>
  <tableStyles count="0" defaultTableStyle="TableStyleMedium2" defaultPivotStyle="PivotStyleLight16"/>
  <colors>
    <mruColors>
      <color rgb="FF7F7F7F"/>
      <color rgb="FFCBE0C7"/>
      <color rgb="FFFFCCCC"/>
      <color rgb="FFD99694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1553819444445"/>
          <c:y val="0.17959282626475057"/>
          <c:w val="0.81149652777777781"/>
          <c:h val="0.72737199074074077"/>
        </c:manualLayout>
      </c:layout>
      <c:barChart>
        <c:barDir val="col"/>
        <c:grouping val="stacked"/>
        <c:varyColors val="0"/>
        <c:ser>
          <c:idx val="1"/>
          <c:order val="1"/>
          <c:tx>
            <c:v>高額レセプトの医療費※</c:v>
          </c:tx>
          <c:spPr>
            <a:solidFill>
              <a:srgbClr val="C2D79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5C-4A34-BE49-FCC5940EC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'件数及び割合(年度別)'!$E$3:$I$3</c:f>
              <c:numCache>
                <c:formatCode>ggge"年度"</c:formatCode>
                <c:ptCount val="5"/>
                <c:pt idx="0">
                  <c:v>43922</c:v>
                </c:pt>
                <c:pt idx="1">
                  <c:v>44287</c:v>
                </c:pt>
                <c:pt idx="2">
                  <c:v>44652</c:v>
                </c:pt>
                <c:pt idx="3">
                  <c:v>45017</c:v>
                </c:pt>
                <c:pt idx="4">
                  <c:v>45383</c:v>
                </c:pt>
              </c:numCache>
              <c:extLst xmlns:c15="http://schemas.microsoft.com/office/drawing/2012/chart"/>
            </c:numRef>
          </c:cat>
          <c:val>
            <c:numRef>
              <c:f>'件数及び割合(年度別)'!$E$8:$I$8</c:f>
              <c:numCache>
                <c:formatCode>#,##0_ ;[Red]\-#,##0\ </c:formatCode>
                <c:ptCount val="5"/>
                <c:pt idx="0">
                  <c:v>467159906120</c:v>
                </c:pt>
                <c:pt idx="1">
                  <c:v>481153003770</c:v>
                </c:pt>
                <c:pt idx="2">
                  <c:v>528383229810</c:v>
                </c:pt>
                <c:pt idx="3">
                  <c:v>565207426730</c:v>
                </c:pt>
                <c:pt idx="4">
                  <c:v>614514045400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C-4A34-BE49-FCC5940ECCD1}"/>
            </c:ext>
          </c:extLst>
        </c:ser>
        <c:ser>
          <c:idx val="2"/>
          <c:order val="2"/>
          <c:tx>
            <c:v>その他レセプトの医療費※</c:v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'件数及び割合(年度別)'!$E$3:$I$3</c:f>
              <c:numCache>
                <c:formatCode>ggge"年度"</c:formatCode>
                <c:ptCount val="5"/>
                <c:pt idx="0">
                  <c:v>43922</c:v>
                </c:pt>
                <c:pt idx="1">
                  <c:v>44287</c:v>
                </c:pt>
                <c:pt idx="2">
                  <c:v>44652</c:v>
                </c:pt>
                <c:pt idx="3">
                  <c:v>45017</c:v>
                </c:pt>
                <c:pt idx="4">
                  <c:v>45383</c:v>
                </c:pt>
              </c:numCache>
              <c:extLst xmlns:c15="http://schemas.microsoft.com/office/drawing/2012/chart"/>
            </c:numRef>
          </c:cat>
          <c:val>
            <c:numRef>
              <c:f>'件数及び割合(年度別)'!$E$9:$I$9</c:f>
              <c:numCache>
                <c:formatCode>#,##0_ ;[Red]\-#,##0\ </c:formatCode>
                <c:ptCount val="5"/>
                <c:pt idx="0">
                  <c:v>618232229090</c:v>
                </c:pt>
                <c:pt idx="1">
                  <c:v>624442734240</c:v>
                </c:pt>
                <c:pt idx="2">
                  <c:v>640984443630</c:v>
                </c:pt>
                <c:pt idx="3">
                  <c:v>668506300570</c:v>
                </c:pt>
                <c:pt idx="4">
                  <c:v>685353224460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5C-4A34-BE49-FCC5940E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7275167"/>
        <c:axId val="2067129679"/>
      </c:barChart>
      <c:lineChart>
        <c:grouping val="standard"/>
        <c:varyColors val="0"/>
        <c:ser>
          <c:idx val="0"/>
          <c:order val="0"/>
          <c:tx>
            <c:v>総レセプト件数に占める高額レセプトの割合</c:v>
          </c:tx>
          <c:spPr>
            <a:ln w="28575" cap="rnd">
              <a:solidFill>
                <a:srgbClr val="D9969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99694"/>
              </a:solidFill>
              <a:ln w="9525"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1D5C-4A34-BE49-FCC5940ECCD1}"/>
              </c:ext>
            </c:extLst>
          </c:dPt>
          <c:dLbls>
            <c:dLbl>
              <c:idx val="0"/>
              <c:layout>
                <c:manualLayout>
                  <c:x val="-2.3151041666666667E-2"/>
                  <c:y val="-2.7928240740740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5C-4A34-BE49-FCC5940ECCD1}"/>
                </c:ext>
              </c:extLst>
            </c:dLbl>
            <c:dLbl>
              <c:idx val="1"/>
              <c:layout>
                <c:manualLayout>
                  <c:x val="-2.3151041666666667E-2"/>
                  <c:y val="-2.7928240740740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22-4F5D-A17E-4323761141A2}"/>
                </c:ext>
              </c:extLst>
            </c:dLbl>
            <c:dLbl>
              <c:idx val="2"/>
              <c:layout>
                <c:manualLayout>
                  <c:x val="-2.3151041666666667E-2"/>
                  <c:y val="-2.792824074074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2-4F5D-A17E-4323761141A2}"/>
                </c:ext>
              </c:extLst>
            </c:dLbl>
            <c:dLbl>
              <c:idx val="3"/>
              <c:layout>
                <c:manualLayout>
                  <c:x val="-2.3151041666666667E-2"/>
                  <c:y val="-2.7928240740740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2-4F5D-A17E-4323761141A2}"/>
                </c:ext>
              </c:extLst>
            </c:dLbl>
            <c:dLbl>
              <c:idx val="4"/>
              <c:layout>
                <c:manualLayout>
                  <c:x val="-2.3151041666666667E-2"/>
                  <c:y val="-2.7928240740740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22-4F5D-A17E-4323761141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'件数及び割合(年度別)'!$E$3:$I$3</c:f>
              <c:numCache>
                <c:formatCode>ggge"年度"</c:formatCode>
                <c:ptCount val="5"/>
                <c:pt idx="0">
                  <c:v>43922</c:v>
                </c:pt>
                <c:pt idx="1">
                  <c:v>44287</c:v>
                </c:pt>
                <c:pt idx="2">
                  <c:v>44652</c:v>
                </c:pt>
                <c:pt idx="3">
                  <c:v>45017</c:v>
                </c:pt>
                <c:pt idx="4">
                  <c:v>45383</c:v>
                </c:pt>
              </c:numCache>
            </c:numRef>
          </c:cat>
          <c:val>
            <c:numRef>
              <c:f>'件数及び割合(年度別)'!$E$6:$I$6</c:f>
              <c:numCache>
                <c:formatCode>0.00%</c:formatCode>
                <c:ptCount val="5"/>
                <c:pt idx="0">
                  <c:v>1.5722743141696697E-2</c:v>
                </c:pt>
                <c:pt idx="1">
                  <c:v>1.5346949920919287E-2</c:v>
                </c:pt>
                <c:pt idx="2">
                  <c:v>1.56776606704866E-2</c:v>
                </c:pt>
                <c:pt idx="3">
                  <c:v>1.6209530372679502E-2</c:v>
                </c:pt>
                <c:pt idx="4">
                  <c:v>1.6848028100992524E-2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5C-4A34-BE49-FCC5940E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86783"/>
        <c:axId val="1140357439"/>
      </c:lineChart>
      <c:catAx>
        <c:axId val="1967275167"/>
        <c:scaling>
          <c:orientation val="minMax"/>
        </c:scaling>
        <c:delete val="0"/>
        <c:axPos val="b"/>
        <c:numFmt formatCode="ggge&quot;年度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067129679"/>
        <c:crosses val="autoZero"/>
        <c:auto val="0"/>
        <c:lblAlgn val="ctr"/>
        <c:lblOffset val="100"/>
        <c:noMultiLvlLbl val="0"/>
      </c:catAx>
      <c:valAx>
        <c:axId val="206712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/>
                </a:pPr>
                <a:r>
                  <a:rPr lang="ja-JP"/>
                  <a:t>医療費全体</a:t>
                </a:r>
                <a:endParaRPr lang="en-US"/>
              </a:p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)※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3.5643749999999995E-2"/>
              <c:y val="4.775069444444444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;[Red]\-#,##0\ " sourceLinked="1"/>
        <c:majorTickMark val="out"/>
        <c:minorTickMark val="none"/>
        <c:tickLblPos val="nextTo"/>
        <c:spPr>
          <a:noFill/>
          <a:ln w="9525">
            <a:solidFill>
              <a:srgbClr val="7F7F7F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967275167"/>
        <c:crosses val="autoZero"/>
        <c:crossBetween val="between"/>
      </c:valAx>
      <c:valAx>
        <c:axId val="1140357439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総レセプト件数に占める</a:t>
                </a:r>
              </a:p>
              <a:p>
                <a:pPr>
                  <a:defRPr/>
                </a:pPr>
                <a:r>
                  <a:rPr lang="ja-JP"/>
                  <a:t>高額レセプトの割合</a:t>
                </a:r>
              </a:p>
              <a:p>
                <a:pPr>
                  <a:defRPr/>
                </a:pPr>
                <a:r>
                  <a:rPr lang="en-US"/>
                  <a:t>(%)</a:t>
                </a:r>
              </a:p>
            </c:rich>
          </c:tx>
          <c:layout>
            <c:manualLayout>
              <c:xMode val="edge"/>
              <c:yMode val="edge"/>
              <c:x val="0.88226770833333334"/>
              <c:y val="2.068726851851851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253086783"/>
        <c:crosses val="max"/>
        <c:crossBetween val="between"/>
      </c:valAx>
      <c:dateAx>
        <c:axId val="1253086783"/>
        <c:scaling>
          <c:orientation val="minMax"/>
        </c:scaling>
        <c:delete val="1"/>
        <c:axPos val="b"/>
        <c:numFmt formatCode="ggge&quot;年度&quot;" sourceLinked="1"/>
        <c:majorTickMark val="out"/>
        <c:minorTickMark val="none"/>
        <c:tickLblPos val="nextTo"/>
        <c:crossAx val="1140357439"/>
        <c:crosses val="autoZero"/>
        <c:auto val="1"/>
        <c:lblOffset val="100"/>
        <c:baseTimeUnit val="years"/>
      </c:dateAx>
      <c:spPr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1449652777778"/>
          <c:y val="3.4786342592592591E-2"/>
          <c:w val="0.63125819672131145"/>
          <c:h val="7.7316203703703706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vert="horz"/>
        <a:lstStyle/>
        <a:p>
          <a:pPr rtl="0">
            <a:defRPr/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rgbClr val="7F7F7F"/>
      </a:solidFill>
      <a:round/>
    </a:ln>
    <a:effectLst/>
  </c:spPr>
  <c:txPr>
    <a:bodyPr/>
    <a:lstStyle/>
    <a:p>
      <a:pPr>
        <a:defRPr baseline="0">
          <a:solidFill>
            <a:schemeClr val="tx1"/>
          </a:solidFill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2083979609434E-2"/>
          <c:y val="0.16716011916241419"/>
          <c:w val="0.85348219097571021"/>
          <c:h val="0.7472582256669748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件数及び割合!$U$21</c:f>
              <c:strCache>
                <c:ptCount val="1"/>
                <c:pt idx="0">
                  <c:v>高額レセプトの医療費※</c:v>
                </c:pt>
              </c:strCache>
            </c:strRef>
          </c:tx>
          <c:spPr>
            <a:solidFill>
              <a:srgbClr val="C2D79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件数及び割合!$E$3:$P$3</c:f>
              <c:numCache>
                <c:formatCode>ggge"年"m"月"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f>件数及び割合!$E$8:$P$8</c:f>
              <c:numCache>
                <c:formatCode>#,##0_ ;[Red]\-#,##0\ </c:formatCode>
                <c:ptCount val="12"/>
                <c:pt idx="0">
                  <c:v>47885096840</c:v>
                </c:pt>
                <c:pt idx="1">
                  <c:v>49873659160</c:v>
                </c:pt>
                <c:pt idx="2">
                  <c:v>48566536470</c:v>
                </c:pt>
                <c:pt idx="3">
                  <c:v>53457073560</c:v>
                </c:pt>
                <c:pt idx="4">
                  <c:v>52855080670</c:v>
                </c:pt>
                <c:pt idx="5">
                  <c:v>48824467520</c:v>
                </c:pt>
                <c:pt idx="6">
                  <c:v>53073866890</c:v>
                </c:pt>
                <c:pt idx="7">
                  <c:v>50045021640</c:v>
                </c:pt>
                <c:pt idx="8">
                  <c:v>53558804450</c:v>
                </c:pt>
                <c:pt idx="9">
                  <c:v>55736579400</c:v>
                </c:pt>
                <c:pt idx="10">
                  <c:v>48088405980</c:v>
                </c:pt>
                <c:pt idx="11">
                  <c:v>52549452820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A-45B6-BA31-CF0F4DB2B85E}"/>
            </c:ext>
          </c:extLst>
        </c:ser>
        <c:ser>
          <c:idx val="2"/>
          <c:order val="1"/>
          <c:tx>
            <c:strRef>
              <c:f>件数及び割合!$U$22</c:f>
              <c:strCache>
                <c:ptCount val="1"/>
                <c:pt idx="0">
                  <c:v>その他レセプトの医療費※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件数及び割合!$E$3:$P$3</c:f>
              <c:numCache>
                <c:formatCode>ggge"年"m"月"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f>件数及び割合!$E$9:$P$9</c:f>
              <c:numCache>
                <c:formatCode>#,##0_ ;[Red]\-#,##0\ </c:formatCode>
                <c:ptCount val="12"/>
                <c:pt idx="0">
                  <c:v>58170246000</c:v>
                </c:pt>
                <c:pt idx="1">
                  <c:v>57084304070</c:v>
                </c:pt>
                <c:pt idx="2">
                  <c:v>55807494650</c:v>
                </c:pt>
                <c:pt idx="3">
                  <c:v>59368131020</c:v>
                </c:pt>
                <c:pt idx="4">
                  <c:v>55191893740</c:v>
                </c:pt>
                <c:pt idx="5">
                  <c:v>55873794420</c:v>
                </c:pt>
                <c:pt idx="6">
                  <c:v>58631565700</c:v>
                </c:pt>
                <c:pt idx="7">
                  <c:v>56632544460</c:v>
                </c:pt>
                <c:pt idx="8">
                  <c:v>59012587330</c:v>
                </c:pt>
                <c:pt idx="9">
                  <c:v>56382155250</c:v>
                </c:pt>
                <c:pt idx="10">
                  <c:v>55347366720</c:v>
                </c:pt>
                <c:pt idx="11">
                  <c:v>57851141100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A-45B6-BA31-CF0F4DB2B8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7797584"/>
        <c:axId val="457795344"/>
      </c:barChart>
      <c:lineChart>
        <c:grouping val="standard"/>
        <c:varyColors val="0"/>
        <c:ser>
          <c:idx val="0"/>
          <c:order val="2"/>
          <c:tx>
            <c:strRef>
              <c:f>件数及び割合!$U$23</c:f>
              <c:strCache>
                <c:ptCount val="1"/>
                <c:pt idx="0">
                  <c:v>総レセプト件数に占める高額レセプトの割合</c:v>
                </c:pt>
              </c:strCache>
            </c:strRef>
          </c:tx>
          <c:spPr>
            <a:ln>
              <a:solidFill>
                <a:srgbClr val="D99694"/>
              </a:solidFill>
            </a:ln>
          </c:spPr>
          <c:marker>
            <c:symbol val="circle"/>
            <c:size val="5"/>
            <c:spPr>
              <a:solidFill>
                <a:srgbClr val="D99694"/>
              </a:solidFill>
              <a:ln>
                <a:solidFill>
                  <a:srgbClr val="D99694"/>
                </a:solidFill>
              </a:ln>
            </c:spPr>
          </c:marker>
          <c:dLbls>
            <c:numFmt formatCode="0.0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件数及び割合!$E$3:$P$3</c:f>
              <c:numCache>
                <c:formatCode>ggge"年"m"月"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f>件数及び割合!$E$6:$P$6</c:f>
              <c:numCache>
                <c:formatCode>0.00%</c:formatCode>
                <c:ptCount val="12"/>
                <c:pt idx="0">
                  <c:v>1.575219932116146E-2</c:v>
                </c:pt>
                <c:pt idx="1">
                  <c:v>1.6493602520414069E-2</c:v>
                </c:pt>
                <c:pt idx="2">
                  <c:v>1.6272188869451872E-2</c:v>
                </c:pt>
                <c:pt idx="3">
                  <c:v>1.697776077758812E-2</c:v>
                </c:pt>
                <c:pt idx="4">
                  <c:v>1.7989820530368971E-2</c:v>
                </c:pt>
                <c:pt idx="5">
                  <c:v>1.6310855956666991E-2</c:v>
                </c:pt>
                <c:pt idx="6">
                  <c:v>1.6730865349995662E-2</c:v>
                </c:pt>
                <c:pt idx="7">
                  <c:v>1.6416500284656126E-2</c:v>
                </c:pt>
                <c:pt idx="8">
                  <c:v>1.6816484836507255E-2</c:v>
                </c:pt>
                <c:pt idx="9">
                  <c:v>1.8539161598199769E-2</c:v>
                </c:pt>
                <c:pt idx="10">
                  <c:v>1.6745734526447779E-2</c:v>
                </c:pt>
                <c:pt idx="11">
                  <c:v>1.7178352570508787E-2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A-45B6-BA31-CF0F4DB2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71264"/>
        <c:axId val="457770144"/>
      </c:lineChart>
      <c:catAx>
        <c:axId val="457797584"/>
        <c:scaling>
          <c:orientation val="minMax"/>
        </c:scaling>
        <c:delete val="0"/>
        <c:axPos val="b"/>
        <c:numFmt formatCode="ggge&quot;年&quot;m&quot;月&quot;" sourceLinked="1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</c:spPr>
        <c:crossAx val="457795344"/>
        <c:crosses val="autoZero"/>
        <c:auto val="0"/>
        <c:lblAlgn val="ctr"/>
        <c:lblOffset val="100"/>
        <c:noMultiLvlLbl val="0"/>
      </c:catAx>
      <c:valAx>
        <c:axId val="45779534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医療費全体</a:t>
                </a:r>
              </a:p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)※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2.3345588235294118E-2"/>
              <c:y val="3.3956818471743838E-2"/>
            </c:manualLayout>
          </c:layout>
          <c:overlay val="0"/>
          <c:spPr>
            <a:noFill/>
            <a:ln>
              <a:noFill/>
            </a:ln>
          </c:spPr>
        </c:title>
        <c:numFmt formatCode="#,##0_ ;[Red]\-#,##0\ " sourceLinked="1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</c:spPr>
        <c:crossAx val="457797584"/>
        <c:crosses val="autoZero"/>
        <c:crossBetween val="between"/>
      </c:valAx>
      <c:valAx>
        <c:axId val="457770144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総レセプト件数に占める</a:t>
                </a:r>
              </a:p>
              <a:p>
                <a:pPr>
                  <a:defRPr/>
                </a:pPr>
                <a:r>
                  <a:rPr lang="ja-JP"/>
                  <a:t>高額レセプトの割合</a:t>
                </a: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0405322397002996"/>
              <c:y val="1.8026170142848595E-2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771264"/>
        <c:crosses val="max"/>
        <c:crossBetween val="between"/>
      </c:valAx>
      <c:dateAx>
        <c:axId val="457771264"/>
        <c:scaling>
          <c:orientation val="minMax"/>
        </c:scaling>
        <c:delete val="1"/>
        <c:axPos val="b"/>
        <c:numFmt formatCode="ggge&quot;年&quot;m&quot;月&quot;" sourceLinked="1"/>
        <c:majorTickMark val="out"/>
        <c:minorTickMark val="none"/>
        <c:tickLblPos val="nextTo"/>
        <c:crossAx val="457770144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0.2528935513627068"/>
          <c:y val="3.290358516876947E-2"/>
          <c:w val="0.5202424139318288"/>
          <c:h val="6.9633787236247899E-2"/>
        </c:manualLayout>
      </c:layout>
      <c:overlay val="0"/>
      <c:spPr>
        <a:noFill/>
        <a:ln>
          <a:solidFill>
            <a:srgbClr val="7F7F7F"/>
          </a:solidFill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rgbClr val="7F7F7F"/>
      </a:solidFill>
    </a:ln>
  </c:spPr>
  <c:txPr>
    <a:bodyPr/>
    <a:lstStyle/>
    <a:p>
      <a:pPr>
        <a:defRPr sz="10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r>
              <a:rPr lang="ja-JP" sz="1200" b="1" baseline="0">
                <a:solidFill>
                  <a:schemeClr val="tx1"/>
                </a:solidFill>
              </a:rPr>
              <a:t>高額レセプト件数</a:t>
            </a:r>
            <a:r>
              <a:rPr lang="ja-JP" altLang="en-US" sz="1200" b="1" baseline="0">
                <a:solidFill>
                  <a:schemeClr val="tx1"/>
                </a:solidFill>
              </a:rPr>
              <a:t>の割合</a:t>
            </a:r>
            <a:endParaRPr lang="ja-JP" sz="1200" b="1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1"/>
          <c:order val="0"/>
          <c:tx>
            <c:v>件数</c:v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D3-43B3-BF80-5281B93CF246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D3-43B3-BF80-5281B93CF246}"/>
              </c:ext>
            </c:extLst>
          </c:dPt>
          <c:dLbls>
            <c:dLbl>
              <c:idx val="0"/>
              <c:layout>
                <c:manualLayout>
                  <c:x val="0.29491458333333331"/>
                  <c:y val="6.7953611111111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60185185185185"/>
                      <c:h val="0.230555555555555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CD3-43B3-BF80-5281B93CF246}"/>
                </c:ext>
              </c:extLst>
            </c:dLbl>
            <c:dLbl>
              <c:idx val="1"/>
              <c:layout>
                <c:manualLayout>
                  <c:x val="3.6273148148148096E-2"/>
                  <c:y val="-0.1926805555555555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66666666666665"/>
                      <c:h val="0.2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D3-43B3-BF80-5281B93CF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件数及び割合!$V$57:$V$58</c:f>
              <c:strCache>
                <c:ptCount val="2"/>
                <c:pt idx="0">
                  <c:v>高額レセプト件数</c:v>
                </c:pt>
                <c:pt idx="1">
                  <c:v>その他の
レセプト件数</c:v>
                </c:pt>
              </c:strCache>
            </c:strRef>
          </c:cat>
          <c:val>
            <c:numRef>
              <c:f>件数及び割合!$X$57:$X$58</c:f>
              <c:numCache>
                <c:formatCode>#,##0"件"</c:formatCode>
                <c:ptCount val="2"/>
                <c:pt idx="0">
                  <c:v>630624</c:v>
                </c:pt>
                <c:pt idx="1">
                  <c:v>36799513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D3-43B3-BF80-5281B93CF246}"/>
            </c:ext>
          </c:extLst>
        </c:ser>
        <c:ser>
          <c:idx val="0"/>
          <c:order val="1"/>
          <c:tx>
            <c:v>割合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CD3-43B3-BF80-5281B93CF2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3-43B3-BF80-5281B93CF246}"/>
              </c:ext>
            </c:extLst>
          </c:dPt>
          <c:dLbls>
            <c:dLbl>
              <c:idx val="0"/>
              <c:layout>
                <c:manualLayout>
                  <c:x val="0.25138888888888888"/>
                  <c:y val="9.14351851851851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33333333333336"/>
                      <c:h val="0.172453703703703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CD3-43B3-BF80-5281B93CF246}"/>
                </c:ext>
              </c:extLst>
            </c:dLbl>
            <c:dLbl>
              <c:idx val="1"/>
              <c:layout>
                <c:manualLayout>
                  <c:x val="3.4611111111111113E-2"/>
                  <c:y val="-0.22986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055555555555555"/>
                      <c:h val="0.17638888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CD3-43B3-BF80-5281B93CF2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件数及び割合!$V$57:$V$58</c:f>
              <c:strCache>
                <c:ptCount val="2"/>
                <c:pt idx="0">
                  <c:v>高額レセプト件数</c:v>
                </c:pt>
                <c:pt idx="1">
                  <c:v>その他の
レセプト件数</c:v>
                </c:pt>
              </c:strCache>
            </c:strRef>
          </c:cat>
          <c:val>
            <c:numRef>
              <c:f>件数及び割合!$Y$57:$Y$58</c:f>
              <c:numCache>
                <c:formatCode>0.0%</c:formatCode>
                <c:ptCount val="2"/>
                <c:pt idx="0">
                  <c:v>1.6848028100992524E-2</c:v>
                </c:pt>
                <c:pt idx="1">
                  <c:v>0.98315197189900749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D3-43B3-BF80-5281B93CF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r>
              <a:rPr lang="ja-JP" altLang="en-US" b="1" baseline="0">
                <a:solidFill>
                  <a:schemeClr val="tx1"/>
                </a:solidFill>
              </a:rPr>
              <a:t>高額レセプトの医療費割合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v>医療費</c:v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E-497A-B20C-774ACD09A9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CE-497A-B20C-774ACD09A9DC}"/>
              </c:ext>
            </c:extLst>
          </c:dPt>
          <c:dLbls>
            <c:dLbl>
              <c:idx val="0"/>
              <c:layout>
                <c:manualLayout>
                  <c:x val="-0.11906249999999999"/>
                  <c:y val="4.290333333333326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0716435185185185"/>
                      <c:h val="0.2125486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CE-497A-B20C-774ACD09A9DC}"/>
                </c:ext>
              </c:extLst>
            </c:dLbl>
            <c:dLbl>
              <c:idx val="1"/>
              <c:layout>
                <c:manualLayout>
                  <c:x val="0.16903935185185184"/>
                  <c:y val="-3.56727777777778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ＭＳ 明朝" panose="02020609040205080304" pitchFamily="17" charset="-128"/>
                      <a:ea typeface="ＭＳ 明朝" panose="02020609040205080304" pitchFamily="17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01273148148148"/>
                      <c:h val="0.22577777777777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FCE-497A-B20C-774ACD09A9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件数及び割合!$V$61:$V$62</c:f>
              <c:strCache>
                <c:ptCount val="2"/>
                <c:pt idx="0">
                  <c:v>高額レセプトの医療費※</c:v>
                </c:pt>
                <c:pt idx="1">
                  <c:v>その他
レセプトの医療費※</c:v>
                </c:pt>
              </c:strCache>
            </c:strRef>
          </c:cat>
          <c:val>
            <c:numRef>
              <c:f>件数及び割合!$X$61:$X$62</c:f>
              <c:numCache>
                <c:formatCode>#,##0.0"億円"</c:formatCode>
                <c:ptCount val="2"/>
                <c:pt idx="0">
                  <c:v>6145.1404540000003</c:v>
                </c:pt>
                <c:pt idx="1">
                  <c:v>6853.5322446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E-497A-B20C-774ACD09A9DC}"/>
            </c:ext>
          </c:extLst>
        </c:ser>
        <c:ser>
          <c:idx val="1"/>
          <c:order val="1"/>
          <c:tx>
            <c:v>割合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FCE-497A-B20C-774ACD09A9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FCE-497A-B20C-774ACD09A9DC}"/>
              </c:ext>
            </c:extLst>
          </c:dPt>
          <c:cat>
            <c:strRef>
              <c:f>件数及び割合!$V$61:$V$62</c:f>
              <c:strCache>
                <c:ptCount val="2"/>
                <c:pt idx="0">
                  <c:v>高額レセプトの医療費※</c:v>
                </c:pt>
                <c:pt idx="1">
                  <c:v>その他
レセプトの医療費※</c:v>
                </c:pt>
              </c:strCache>
            </c:strRef>
          </c:cat>
          <c:val>
            <c:numRef>
              <c:f>件数及び割合!$Y$61:$Y$62</c:f>
              <c:numCache>
                <c:formatCode>0.0%</c:formatCode>
                <c:ptCount val="2"/>
                <c:pt idx="0">
                  <c:v>0.47275137981294446</c:v>
                </c:pt>
                <c:pt idx="1">
                  <c:v>0.52724862018705554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E-497A-B20C-774ACD09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件数及び割合!$W$65</c:f>
              <c:strCache>
                <c:ptCount val="1"/>
                <c:pt idx="0">
                  <c:v>入院外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638888888888898E-2"/>
                  <c:y val="0"/>
                </c:manualLayout>
              </c:layout>
              <c:tx>
                <c:rich>
                  <a:bodyPr/>
                  <a:lstStyle/>
                  <a:p>
                    <a:fld id="{79150250-2881-419B-824D-D0137517160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511111111111114"/>
                      <c:h val="0.2222496031746031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B40-44BC-88B9-3A3FB9154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件数及び割合!$V$64</c:f>
              <c:strCache>
                <c:ptCount val="1"/>
                <c:pt idx="0">
                  <c:v>高額レセプトの医療費</c:v>
                </c:pt>
              </c:strCache>
            </c:strRef>
          </c:cat>
          <c:val>
            <c:numRef>
              <c:f>件数及び割合!$X$65</c:f>
              <c:numCache>
                <c:formatCode>#,##0.0"億円"</c:formatCode>
                <c:ptCount val="1"/>
                <c:pt idx="0">
                  <c:v>532.91186270000003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件数及び割合!$AA$66</c15:f>
                <c15:dlblRangeCache>
                  <c:ptCount val="1"/>
                  <c:pt idx="0">
                    <c:v>入院　 5612.2億円43.2%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4B40-44BC-88B9-3A3FB9154F1D}"/>
            </c:ext>
          </c:extLst>
        </c:ser>
        <c:ser>
          <c:idx val="1"/>
          <c:order val="1"/>
          <c:tx>
            <c:strRef>
              <c:f>件数及び割合!$W$66</c:f>
              <c:strCache>
                <c:ptCount val="1"/>
                <c:pt idx="0">
                  <c:v>入院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40-44BC-88B9-3A3FB9154F1D}"/>
              </c:ext>
            </c:extLst>
          </c:dPt>
          <c:dLbls>
            <c:dLbl>
              <c:idx val="0"/>
              <c:layout>
                <c:manualLayout>
                  <c:x val="7.0555555555554747E-3"/>
                  <c:y val="-1.5118849206349252E-2"/>
                </c:manualLayout>
              </c:layout>
              <c:tx>
                <c:rich>
                  <a:bodyPr/>
                  <a:lstStyle/>
                  <a:p>
                    <a:fld id="{98D93458-6CDB-4487-B0EB-EAC5F2C9119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688888888888888"/>
                      <c:h val="0.311452380952380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B40-44BC-88B9-3A3FB9154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件数及び割合!$V$64</c:f>
              <c:strCache>
                <c:ptCount val="1"/>
                <c:pt idx="0">
                  <c:v>高額レセプトの医療費</c:v>
                </c:pt>
              </c:strCache>
            </c:strRef>
          </c:cat>
          <c:val>
            <c:numRef>
              <c:f>件数及び割合!$X$66</c:f>
              <c:numCache>
                <c:formatCode>#,##0.0"億円"</c:formatCode>
                <c:ptCount val="1"/>
                <c:pt idx="0">
                  <c:v>5612.2285912999996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件数及び割合!$AA$65:$AA$66</c15:f>
                <c15:dlblRangeCache>
                  <c:ptCount val="2"/>
                  <c:pt idx="0">
                    <c:v>入院外532.9億円4.1%</c:v>
                  </c:pt>
                  <c:pt idx="1">
                    <c:v>入院　 5612.2億円43.2%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4B40-44BC-88B9-3A3FB9154F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33943600"/>
        <c:axId val="1116972192"/>
      </c:barChart>
      <c:catAx>
        <c:axId val="1133943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6972192"/>
        <c:crosses val="autoZero"/>
        <c:auto val="1"/>
        <c:lblAlgn val="ctr"/>
        <c:lblOffset val="100"/>
        <c:noMultiLvlLbl val="0"/>
      </c:catAx>
      <c:valAx>
        <c:axId val="111697219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&quot;億円&quot;" sourceLinked="1"/>
        <c:majorTickMark val="none"/>
        <c:minorTickMark val="none"/>
        <c:tickLblPos val="nextTo"/>
        <c:crossAx val="113394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8611111111112"/>
          <c:y val="7.5251814399248551E-2"/>
          <c:w val="0.7925699275362319"/>
          <c:h val="0.897435056584362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市区町村別_件数及び割合!$R$4</c:f>
              <c:strCache>
                <c:ptCount val="1"/>
                <c:pt idx="0">
                  <c:v>高額レセプト医療費割合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Lbl>
              <c:idx val="27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F21-46A3-8E8A-388CF0596492}"/>
                </c:ext>
              </c:extLst>
            </c:dLbl>
            <c:dLbl>
              <c:idx val="28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F21-46A3-8E8A-388CF0596492}"/>
                </c:ext>
              </c:extLst>
            </c:dLbl>
            <c:dLbl>
              <c:idx val="29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F21-46A3-8E8A-388CF0596492}"/>
                </c:ext>
              </c:extLst>
            </c:dLbl>
            <c:dLbl>
              <c:idx val="30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F21-46A3-8E8A-388CF0596492}"/>
                </c:ext>
              </c:extLst>
            </c:dLbl>
            <c:dLbl>
              <c:idx val="31"/>
              <c:layout>
                <c:manualLayout>
                  <c:x val="1.55671498816211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F21-46A3-8E8A-388CF0596492}"/>
                </c:ext>
              </c:extLst>
            </c:dLbl>
            <c:dLbl>
              <c:idx val="32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21-46A3-8E8A-388CF0596492}"/>
                </c:ext>
              </c:extLst>
            </c:dLbl>
            <c:dLbl>
              <c:idx val="33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21-46A3-8E8A-388CF0596492}"/>
                </c:ext>
              </c:extLst>
            </c:dLbl>
            <c:dLbl>
              <c:idx val="34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21-46A3-8E8A-388CF0596492}"/>
                </c:ext>
              </c:extLst>
            </c:dLbl>
            <c:dLbl>
              <c:idx val="35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21-46A3-8E8A-388CF0596492}"/>
                </c:ext>
              </c:extLst>
            </c:dLbl>
            <c:dLbl>
              <c:idx val="36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21-46A3-8E8A-388CF0596492}"/>
                </c:ext>
              </c:extLst>
            </c:dLbl>
            <c:dLbl>
              <c:idx val="37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21-46A3-8E8A-388CF0596492}"/>
                </c:ext>
              </c:extLst>
            </c:dLbl>
            <c:dLbl>
              <c:idx val="38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21-46A3-8E8A-388CF0596492}"/>
                </c:ext>
              </c:extLst>
            </c:dLbl>
            <c:dLbl>
              <c:idx val="39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21-46A3-8E8A-388CF0596492}"/>
                </c:ext>
              </c:extLst>
            </c:dLbl>
            <c:dLbl>
              <c:idx val="40"/>
              <c:layout>
                <c:manualLayout>
                  <c:x val="1.55671498816211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21-46A3-8E8A-388CF0596492}"/>
                </c:ext>
              </c:extLst>
            </c:dLbl>
            <c:dLbl>
              <c:idx val="41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21-46A3-8E8A-388CF0596492}"/>
                </c:ext>
              </c:extLst>
            </c:dLbl>
            <c:dLbl>
              <c:idx val="42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21-46A3-8E8A-388CF0596492}"/>
                </c:ext>
              </c:extLst>
            </c:dLbl>
            <c:dLbl>
              <c:idx val="43"/>
              <c:layout>
                <c:manualLayout>
                  <c:x val="1.55671498816211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21-46A3-8E8A-388CF0596492}"/>
                </c:ext>
              </c:extLst>
            </c:dLbl>
            <c:dLbl>
              <c:idx val="44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21-46A3-8E8A-388CF0596492}"/>
                </c:ext>
              </c:extLst>
            </c:dLbl>
            <c:dLbl>
              <c:idx val="45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21-46A3-8E8A-388CF0596492}"/>
                </c:ext>
              </c:extLst>
            </c:dLbl>
            <c:dLbl>
              <c:idx val="46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21-46A3-8E8A-388CF0596492}"/>
                </c:ext>
              </c:extLst>
            </c:dLbl>
            <c:dLbl>
              <c:idx val="47"/>
              <c:layout>
                <c:manualLayout>
                  <c:x val="1.55671498816211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21-46A3-8E8A-388CF0596492}"/>
                </c:ext>
              </c:extLst>
            </c:dLbl>
            <c:dLbl>
              <c:idx val="48"/>
              <c:layout>
                <c:manualLayout>
                  <c:x val="1.55671498816222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21-46A3-8E8A-388CF0596492}"/>
                </c:ext>
              </c:extLst>
            </c:dLbl>
            <c:dLbl>
              <c:idx val="49"/>
              <c:layout>
                <c:manualLayout>
                  <c:x val="3.11342997632444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21-46A3-8E8A-388CF0596492}"/>
                </c:ext>
              </c:extLst>
            </c:dLbl>
            <c:dLbl>
              <c:idx val="50"/>
              <c:layout>
                <c:manualLayout>
                  <c:x val="3.11342997632444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21-46A3-8E8A-388CF0596492}"/>
                </c:ext>
              </c:extLst>
            </c:dLbl>
            <c:dLbl>
              <c:idx val="51"/>
              <c:layout>
                <c:manualLayout>
                  <c:x val="3.11342997632433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21-46A3-8E8A-388CF0596492}"/>
                </c:ext>
              </c:extLst>
            </c:dLbl>
            <c:dLbl>
              <c:idx val="52"/>
              <c:layout>
                <c:manualLayout>
                  <c:x val="3.11342997632433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21-46A3-8E8A-388CF0596492}"/>
                </c:ext>
              </c:extLst>
            </c:dLbl>
            <c:dLbl>
              <c:idx val="53"/>
              <c:layout>
                <c:manualLayout>
                  <c:x val="7.78357494081112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21-46A3-8E8A-388CF0596492}"/>
                </c:ext>
              </c:extLst>
            </c:dLbl>
            <c:dLbl>
              <c:idx val="54"/>
              <c:layout>
                <c:manualLayout>
                  <c:x val="1.089700491713557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21-46A3-8E8A-388CF0596492}"/>
                </c:ext>
              </c:extLst>
            </c:dLbl>
            <c:dLbl>
              <c:idx val="55"/>
              <c:layout>
                <c:manualLayout>
                  <c:x val="1.089700491713545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21-46A3-8E8A-388CF0596492}"/>
                </c:ext>
              </c:extLst>
            </c:dLbl>
            <c:dLbl>
              <c:idx val="56"/>
              <c:layout>
                <c:manualLayout>
                  <c:x val="1.089700491713545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21-46A3-8E8A-388CF0596492}"/>
                </c:ext>
              </c:extLst>
            </c:dLbl>
            <c:dLbl>
              <c:idx val="57"/>
              <c:layout>
                <c:manualLayout>
                  <c:x val="1.245371990529779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21-46A3-8E8A-388CF0596492}"/>
                </c:ext>
              </c:extLst>
            </c:dLbl>
            <c:dLbl>
              <c:idx val="58"/>
              <c:layout>
                <c:manualLayout>
                  <c:x val="1.245371990529779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21-46A3-8E8A-388CF0596492}"/>
                </c:ext>
              </c:extLst>
            </c:dLbl>
            <c:dLbl>
              <c:idx val="59"/>
              <c:layout>
                <c:manualLayout>
                  <c:x val="1.245371990529779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21-46A3-8E8A-388CF0596492}"/>
                </c:ext>
              </c:extLst>
            </c:dLbl>
            <c:dLbl>
              <c:idx val="60"/>
              <c:layout>
                <c:manualLayout>
                  <c:x val="1.245371990529779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21-46A3-8E8A-388CF0596492}"/>
                </c:ext>
              </c:extLst>
            </c:dLbl>
            <c:dLbl>
              <c:idx val="61"/>
              <c:layout>
                <c:manualLayout>
                  <c:x val="1.24326970141948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21-46A3-8E8A-388CF0596492}"/>
                </c:ext>
              </c:extLst>
            </c:dLbl>
            <c:dLbl>
              <c:idx val="62"/>
              <c:layout>
                <c:manualLayout>
                  <c:x val="1.24326970141948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21-46A3-8E8A-388CF0596492}"/>
                </c:ext>
              </c:extLst>
            </c:dLbl>
            <c:dLbl>
              <c:idx val="63"/>
              <c:layout>
                <c:manualLayout>
                  <c:x val="1.398678414096916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21-46A3-8E8A-388CF0596492}"/>
                </c:ext>
              </c:extLst>
            </c:dLbl>
            <c:dLbl>
              <c:idx val="64"/>
              <c:layout>
                <c:manualLayout>
                  <c:x val="1.39867841409690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21-46A3-8E8A-388CF0596492}"/>
                </c:ext>
              </c:extLst>
            </c:dLbl>
            <c:dLbl>
              <c:idx val="65"/>
              <c:layout>
                <c:manualLayout>
                  <c:x val="1.5540871267743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21-46A3-8E8A-388CF0596492}"/>
                </c:ext>
              </c:extLst>
            </c:dLbl>
            <c:dLbl>
              <c:idx val="66"/>
              <c:layout>
                <c:manualLayout>
                  <c:x val="1.554087126774351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21-46A3-8E8A-388CF0596492}"/>
                </c:ext>
              </c:extLst>
            </c:dLbl>
            <c:dLbl>
              <c:idx val="67"/>
              <c:layout>
                <c:manualLayout>
                  <c:x val="1.709495839451786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21-46A3-8E8A-388CF0596492}"/>
                </c:ext>
              </c:extLst>
            </c:dLbl>
            <c:dLbl>
              <c:idx val="68"/>
              <c:layout>
                <c:manualLayout>
                  <c:x val="1.709495839451786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21-46A3-8E8A-388CF0596492}"/>
                </c:ext>
              </c:extLst>
            </c:dLbl>
            <c:dLbl>
              <c:idx val="69"/>
              <c:layout>
                <c:manualLayout>
                  <c:x val="2.020313264806656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21-46A3-8E8A-388CF0596492}"/>
                </c:ext>
              </c:extLst>
            </c:dLbl>
            <c:dLbl>
              <c:idx val="70"/>
              <c:layout>
                <c:manualLayout>
                  <c:x val="2.17572197748408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21-46A3-8E8A-388CF0596492}"/>
                </c:ext>
              </c:extLst>
            </c:dLbl>
            <c:dLbl>
              <c:idx val="71"/>
              <c:layout>
                <c:manualLayout>
                  <c:x val="2.17572197748409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1-46A3-8E8A-388CF0596492}"/>
                </c:ext>
              </c:extLst>
            </c:dLbl>
            <c:dLbl>
              <c:idx val="72"/>
              <c:layout>
                <c:manualLayout>
                  <c:x val="2.486539402838962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21-46A3-8E8A-388CF05964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市区町村別_件数及び割合!$R$6:$R$79</c:f>
              <c:strCache>
                <c:ptCount val="74"/>
                <c:pt idx="0">
                  <c:v>此花区</c:v>
                </c:pt>
                <c:pt idx="1">
                  <c:v>能勢町</c:v>
                </c:pt>
                <c:pt idx="2">
                  <c:v>岸和田市</c:v>
                </c:pt>
                <c:pt idx="3">
                  <c:v>島本町</c:v>
                </c:pt>
                <c:pt idx="4">
                  <c:v>大正区</c:v>
                </c:pt>
                <c:pt idx="5">
                  <c:v>堺市中区</c:v>
                </c:pt>
                <c:pt idx="6">
                  <c:v>福島区</c:v>
                </c:pt>
                <c:pt idx="7">
                  <c:v>港区</c:v>
                </c:pt>
                <c:pt idx="8">
                  <c:v>大東市</c:v>
                </c:pt>
                <c:pt idx="9">
                  <c:v>堺市東区</c:v>
                </c:pt>
                <c:pt idx="10">
                  <c:v>浪速区</c:v>
                </c:pt>
                <c:pt idx="11">
                  <c:v>忠岡町</c:v>
                </c:pt>
                <c:pt idx="12">
                  <c:v>堺市堺区</c:v>
                </c:pt>
                <c:pt idx="13">
                  <c:v>泉南市</c:v>
                </c:pt>
                <c:pt idx="14">
                  <c:v>堺市</c:v>
                </c:pt>
                <c:pt idx="15">
                  <c:v>摂津市</c:v>
                </c:pt>
                <c:pt idx="16">
                  <c:v>岬町</c:v>
                </c:pt>
                <c:pt idx="17">
                  <c:v>和泉市</c:v>
                </c:pt>
                <c:pt idx="18">
                  <c:v>高石市</c:v>
                </c:pt>
                <c:pt idx="19">
                  <c:v>堺市南区</c:v>
                </c:pt>
                <c:pt idx="20">
                  <c:v>茨木市</c:v>
                </c:pt>
                <c:pt idx="21">
                  <c:v>堺市美原区</c:v>
                </c:pt>
                <c:pt idx="22">
                  <c:v>堺市西区</c:v>
                </c:pt>
                <c:pt idx="23">
                  <c:v>中央区</c:v>
                </c:pt>
                <c:pt idx="24">
                  <c:v>守口市</c:v>
                </c:pt>
                <c:pt idx="25">
                  <c:v>堺市北区</c:v>
                </c:pt>
                <c:pt idx="26">
                  <c:v>四條畷市</c:v>
                </c:pt>
                <c:pt idx="27">
                  <c:v>豊能町</c:v>
                </c:pt>
                <c:pt idx="28">
                  <c:v>住吉区</c:v>
                </c:pt>
                <c:pt idx="29">
                  <c:v>大阪狭山市</c:v>
                </c:pt>
                <c:pt idx="30">
                  <c:v>淀川区</c:v>
                </c:pt>
                <c:pt idx="31">
                  <c:v>池田市</c:v>
                </c:pt>
                <c:pt idx="32">
                  <c:v>西成区</c:v>
                </c:pt>
                <c:pt idx="33">
                  <c:v>吹田市</c:v>
                </c:pt>
                <c:pt idx="34">
                  <c:v>都島区</c:v>
                </c:pt>
                <c:pt idx="35">
                  <c:v>城東区</c:v>
                </c:pt>
                <c:pt idx="36">
                  <c:v>東淀川区</c:v>
                </c:pt>
                <c:pt idx="37">
                  <c:v>枚方市</c:v>
                </c:pt>
                <c:pt idx="38">
                  <c:v>高槻市</c:v>
                </c:pt>
                <c:pt idx="39">
                  <c:v>大阪市</c:v>
                </c:pt>
                <c:pt idx="40">
                  <c:v>阪南市</c:v>
                </c:pt>
                <c:pt idx="41">
                  <c:v>住之江区</c:v>
                </c:pt>
                <c:pt idx="42">
                  <c:v>泉大津市</c:v>
                </c:pt>
                <c:pt idx="43">
                  <c:v>泉佐野市</c:v>
                </c:pt>
                <c:pt idx="44">
                  <c:v>鶴見区</c:v>
                </c:pt>
                <c:pt idx="45">
                  <c:v>河内長野市</c:v>
                </c:pt>
                <c:pt idx="46">
                  <c:v>太子町</c:v>
                </c:pt>
                <c:pt idx="47">
                  <c:v>河南町</c:v>
                </c:pt>
                <c:pt idx="48">
                  <c:v>田尻町</c:v>
                </c:pt>
                <c:pt idx="49">
                  <c:v>羽曳野市</c:v>
                </c:pt>
                <c:pt idx="50">
                  <c:v>松原市</c:v>
                </c:pt>
                <c:pt idx="51">
                  <c:v>箕面市</c:v>
                </c:pt>
                <c:pt idx="52">
                  <c:v>西淀川区</c:v>
                </c:pt>
                <c:pt idx="53">
                  <c:v>寝屋川市</c:v>
                </c:pt>
                <c:pt idx="54">
                  <c:v>交野市</c:v>
                </c:pt>
                <c:pt idx="55">
                  <c:v>北区</c:v>
                </c:pt>
                <c:pt idx="56">
                  <c:v>貝塚市</c:v>
                </c:pt>
                <c:pt idx="57">
                  <c:v>富田林市</c:v>
                </c:pt>
                <c:pt idx="58">
                  <c:v>熊取町</c:v>
                </c:pt>
                <c:pt idx="59">
                  <c:v>東大阪市</c:v>
                </c:pt>
                <c:pt idx="60">
                  <c:v>千早赤阪村</c:v>
                </c:pt>
                <c:pt idx="61">
                  <c:v>東住吉区</c:v>
                </c:pt>
                <c:pt idx="62">
                  <c:v>生野区</c:v>
                </c:pt>
                <c:pt idx="63">
                  <c:v>豊中市</c:v>
                </c:pt>
                <c:pt idx="64">
                  <c:v>阿倍野区</c:v>
                </c:pt>
                <c:pt idx="65">
                  <c:v>平野区</c:v>
                </c:pt>
                <c:pt idx="66">
                  <c:v>西区</c:v>
                </c:pt>
                <c:pt idx="67">
                  <c:v>天王寺区</c:v>
                </c:pt>
                <c:pt idx="68">
                  <c:v>旭区</c:v>
                </c:pt>
                <c:pt idx="69">
                  <c:v>東成区</c:v>
                </c:pt>
                <c:pt idx="70">
                  <c:v>藤井寺市</c:v>
                </c:pt>
                <c:pt idx="71">
                  <c:v>門真市</c:v>
                </c:pt>
                <c:pt idx="72">
                  <c:v>八尾市</c:v>
                </c:pt>
                <c:pt idx="73">
                  <c:v>柏原市</c:v>
                </c:pt>
              </c:strCache>
            </c:strRef>
          </c:cat>
          <c:val>
            <c:numRef>
              <c:f>市区町村別_件数及び割合!$S$6:$S$79</c:f>
              <c:numCache>
                <c:formatCode>0.0%</c:formatCode>
                <c:ptCount val="74"/>
                <c:pt idx="0">
                  <c:v>0.52728168130009923</c:v>
                </c:pt>
                <c:pt idx="1">
                  <c:v>0.50970163937103374</c:v>
                </c:pt>
                <c:pt idx="2">
                  <c:v>0.50905083178210964</c:v>
                </c:pt>
                <c:pt idx="3">
                  <c:v>0.50632138510597891</c:v>
                </c:pt>
                <c:pt idx="4">
                  <c:v>0.50617911689312256</c:v>
                </c:pt>
                <c:pt idx="5">
                  <c:v>0.50059172689968379</c:v>
                </c:pt>
                <c:pt idx="6">
                  <c:v>0.49421213605298492</c:v>
                </c:pt>
                <c:pt idx="7">
                  <c:v>0.49360833636828039</c:v>
                </c:pt>
                <c:pt idx="8">
                  <c:v>0.49335223222415797</c:v>
                </c:pt>
                <c:pt idx="9">
                  <c:v>0.4932864911203873</c:v>
                </c:pt>
                <c:pt idx="10">
                  <c:v>0.4925057745507781</c:v>
                </c:pt>
                <c:pt idx="11">
                  <c:v>0.49096857079680051</c:v>
                </c:pt>
                <c:pt idx="12">
                  <c:v>0.48975651034975498</c:v>
                </c:pt>
                <c:pt idx="13">
                  <c:v>0.48803183871279349</c:v>
                </c:pt>
                <c:pt idx="14">
                  <c:v>0.48675651703416628</c:v>
                </c:pt>
                <c:pt idx="15">
                  <c:v>0.48578073301162189</c:v>
                </c:pt>
                <c:pt idx="16">
                  <c:v>0.48484221430406255</c:v>
                </c:pt>
                <c:pt idx="17">
                  <c:v>0.4846501715128948</c:v>
                </c:pt>
                <c:pt idx="18">
                  <c:v>0.48310420089952211</c:v>
                </c:pt>
                <c:pt idx="19">
                  <c:v>0.48227512193001004</c:v>
                </c:pt>
                <c:pt idx="20">
                  <c:v>0.48124917057867977</c:v>
                </c:pt>
                <c:pt idx="21">
                  <c:v>0.48100992098619155</c:v>
                </c:pt>
                <c:pt idx="22">
                  <c:v>0.48083225585545503</c:v>
                </c:pt>
                <c:pt idx="23">
                  <c:v>0.48055325832128121</c:v>
                </c:pt>
                <c:pt idx="24">
                  <c:v>0.48032203792850925</c:v>
                </c:pt>
                <c:pt idx="25">
                  <c:v>0.47999881258236299</c:v>
                </c:pt>
                <c:pt idx="26">
                  <c:v>0.47847020695361853</c:v>
                </c:pt>
                <c:pt idx="27">
                  <c:v>0.47727704788313541</c:v>
                </c:pt>
                <c:pt idx="28">
                  <c:v>0.47652635170017132</c:v>
                </c:pt>
                <c:pt idx="29">
                  <c:v>0.47544661777475283</c:v>
                </c:pt>
                <c:pt idx="30">
                  <c:v>0.47520405327935955</c:v>
                </c:pt>
                <c:pt idx="31">
                  <c:v>0.47484388252586085</c:v>
                </c:pt>
                <c:pt idx="32">
                  <c:v>0.47428441525820558</c:v>
                </c:pt>
                <c:pt idx="33">
                  <c:v>0.47427033934089347</c:v>
                </c:pt>
                <c:pt idx="34">
                  <c:v>0.47417704816531886</c:v>
                </c:pt>
                <c:pt idx="35">
                  <c:v>0.473766893752328</c:v>
                </c:pt>
                <c:pt idx="36">
                  <c:v>0.47339979941676846</c:v>
                </c:pt>
                <c:pt idx="37">
                  <c:v>0.47263276047868302</c:v>
                </c:pt>
                <c:pt idx="38">
                  <c:v>0.47211038962108021</c:v>
                </c:pt>
                <c:pt idx="39">
                  <c:v>0.47161788926129916</c:v>
                </c:pt>
                <c:pt idx="40">
                  <c:v>0.47152164765682186</c:v>
                </c:pt>
                <c:pt idx="41">
                  <c:v>0.47127530677677854</c:v>
                </c:pt>
                <c:pt idx="42">
                  <c:v>0.47119837607562531</c:v>
                </c:pt>
                <c:pt idx="43">
                  <c:v>0.47060902450172531</c:v>
                </c:pt>
                <c:pt idx="44">
                  <c:v>0.47044166123237813</c:v>
                </c:pt>
                <c:pt idx="45">
                  <c:v>0.46999189329886171</c:v>
                </c:pt>
                <c:pt idx="46">
                  <c:v>0.46995898867819469</c:v>
                </c:pt>
                <c:pt idx="47">
                  <c:v>0.46955330758223468</c:v>
                </c:pt>
                <c:pt idx="48">
                  <c:v>0.46949511805812688</c:v>
                </c:pt>
                <c:pt idx="49">
                  <c:v>0.46878060989094494</c:v>
                </c:pt>
                <c:pt idx="50">
                  <c:v>0.46829922268398455</c:v>
                </c:pt>
                <c:pt idx="51">
                  <c:v>0.46822856554286224</c:v>
                </c:pt>
                <c:pt idx="52">
                  <c:v>0.46786666671509614</c:v>
                </c:pt>
                <c:pt idx="53">
                  <c:v>0.46628480391888294</c:v>
                </c:pt>
                <c:pt idx="54">
                  <c:v>0.4634945826872871</c:v>
                </c:pt>
                <c:pt idx="55">
                  <c:v>0.46344465922458966</c:v>
                </c:pt>
                <c:pt idx="56">
                  <c:v>0.46269368857580134</c:v>
                </c:pt>
                <c:pt idx="57">
                  <c:v>0.46180026963792598</c:v>
                </c:pt>
                <c:pt idx="58">
                  <c:v>0.46172086078068569</c:v>
                </c:pt>
                <c:pt idx="59">
                  <c:v>0.46132162795507065</c:v>
                </c:pt>
                <c:pt idx="60">
                  <c:v>0.46100174198429367</c:v>
                </c:pt>
                <c:pt idx="61">
                  <c:v>0.4594876063930281</c:v>
                </c:pt>
                <c:pt idx="62">
                  <c:v>0.4592343789385685</c:v>
                </c:pt>
                <c:pt idx="63">
                  <c:v>0.45807020357027167</c:v>
                </c:pt>
                <c:pt idx="64">
                  <c:v>0.45772894122085878</c:v>
                </c:pt>
                <c:pt idx="65">
                  <c:v>0.45685388973788293</c:v>
                </c:pt>
                <c:pt idx="66">
                  <c:v>0.45656364044631431</c:v>
                </c:pt>
                <c:pt idx="67">
                  <c:v>0.45609649040479339</c:v>
                </c:pt>
                <c:pt idx="68">
                  <c:v>0.45533894101566214</c:v>
                </c:pt>
                <c:pt idx="69">
                  <c:v>0.45323159217433145</c:v>
                </c:pt>
                <c:pt idx="70">
                  <c:v>0.45259956172742372</c:v>
                </c:pt>
                <c:pt idx="71">
                  <c:v>0.45172203962121715</c:v>
                </c:pt>
                <c:pt idx="72">
                  <c:v>0.44983760726242389</c:v>
                </c:pt>
                <c:pt idx="73">
                  <c:v>0.435088082876182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9-46FA-974F-7E93BF9CC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5358352"/>
        <c:axId val="375358912"/>
      </c:barChart>
      <c:scatterChart>
        <c:scatterStyle val="lineMarker"/>
        <c:varyColors val="0"/>
        <c:ser>
          <c:idx val="1"/>
          <c:order val="1"/>
          <c:tx>
            <c:v>広域連合全体</c:v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6121696035242292"/>
                  <c:y val="-0.87982589370837194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9-46FA-974F-7E93BF9CC8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市区町村別_件数及び割合!$Z$6:$Z$79</c:f>
              <c:numCache>
                <c:formatCode>0.0%</c:formatCode>
                <c:ptCount val="74"/>
                <c:pt idx="0">
                  <c:v>0.47275137981294446</c:v>
                </c:pt>
                <c:pt idx="1">
                  <c:v>0.47275137981294446</c:v>
                </c:pt>
                <c:pt idx="2">
                  <c:v>0.47275137981294446</c:v>
                </c:pt>
                <c:pt idx="3">
                  <c:v>0.47275137981294446</c:v>
                </c:pt>
                <c:pt idx="4">
                  <c:v>0.47275137981294446</c:v>
                </c:pt>
                <c:pt idx="5">
                  <c:v>0.47275137981294446</c:v>
                </c:pt>
                <c:pt idx="6">
                  <c:v>0.47275137981294446</c:v>
                </c:pt>
                <c:pt idx="7">
                  <c:v>0.47275137981294446</c:v>
                </c:pt>
                <c:pt idx="8">
                  <c:v>0.47275137981294446</c:v>
                </c:pt>
                <c:pt idx="9">
                  <c:v>0.47275137981294446</c:v>
                </c:pt>
                <c:pt idx="10">
                  <c:v>0.47275137981294446</c:v>
                </c:pt>
                <c:pt idx="11">
                  <c:v>0.47275137981294446</c:v>
                </c:pt>
                <c:pt idx="12">
                  <c:v>0.47275137981294446</c:v>
                </c:pt>
                <c:pt idx="13">
                  <c:v>0.47275137981294446</c:v>
                </c:pt>
                <c:pt idx="14">
                  <c:v>0.47275137981294446</c:v>
                </c:pt>
                <c:pt idx="15">
                  <c:v>0.47275137981294446</c:v>
                </c:pt>
                <c:pt idx="16">
                  <c:v>0.47275137981294446</c:v>
                </c:pt>
                <c:pt idx="17">
                  <c:v>0.47275137981294446</c:v>
                </c:pt>
                <c:pt idx="18">
                  <c:v>0.47275137981294446</c:v>
                </c:pt>
                <c:pt idx="19">
                  <c:v>0.47275137981294446</c:v>
                </c:pt>
                <c:pt idx="20">
                  <c:v>0.47275137981294446</c:v>
                </c:pt>
                <c:pt idx="21">
                  <c:v>0.47275137981294446</c:v>
                </c:pt>
                <c:pt idx="22">
                  <c:v>0.47275137981294446</c:v>
                </c:pt>
                <c:pt idx="23">
                  <c:v>0.47275137981294446</c:v>
                </c:pt>
                <c:pt idx="24">
                  <c:v>0.47275137981294446</c:v>
                </c:pt>
                <c:pt idx="25">
                  <c:v>0.47275137981294446</c:v>
                </c:pt>
                <c:pt idx="26">
                  <c:v>0.47275137981294446</c:v>
                </c:pt>
                <c:pt idx="27">
                  <c:v>0.47275137981294446</c:v>
                </c:pt>
                <c:pt idx="28">
                  <c:v>0.47275137981294446</c:v>
                </c:pt>
                <c:pt idx="29">
                  <c:v>0.47275137981294446</c:v>
                </c:pt>
                <c:pt idx="30">
                  <c:v>0.47275137981294446</c:v>
                </c:pt>
                <c:pt idx="31">
                  <c:v>0.47275137981294446</c:v>
                </c:pt>
                <c:pt idx="32">
                  <c:v>0.47275137981294446</c:v>
                </c:pt>
                <c:pt idx="33">
                  <c:v>0.47275137981294446</c:v>
                </c:pt>
                <c:pt idx="34">
                  <c:v>0.47275137981294446</c:v>
                </c:pt>
                <c:pt idx="35">
                  <c:v>0.47275137981294446</c:v>
                </c:pt>
                <c:pt idx="36">
                  <c:v>0.47275137981294446</c:v>
                </c:pt>
                <c:pt idx="37">
                  <c:v>0.47275137981294446</c:v>
                </c:pt>
                <c:pt idx="38">
                  <c:v>0.47275137981294446</c:v>
                </c:pt>
                <c:pt idx="39">
                  <c:v>0.47275137981294446</c:v>
                </c:pt>
                <c:pt idx="40">
                  <c:v>0.47275137981294446</c:v>
                </c:pt>
                <c:pt idx="41">
                  <c:v>0.47275137981294446</c:v>
                </c:pt>
                <c:pt idx="42">
                  <c:v>0.47275137981294446</c:v>
                </c:pt>
                <c:pt idx="43">
                  <c:v>0.47275137981294446</c:v>
                </c:pt>
                <c:pt idx="44">
                  <c:v>0.47275137981294446</c:v>
                </c:pt>
                <c:pt idx="45">
                  <c:v>0.47275137981294446</c:v>
                </c:pt>
                <c:pt idx="46">
                  <c:v>0.47275137981294446</c:v>
                </c:pt>
                <c:pt idx="47">
                  <c:v>0.47275137981294446</c:v>
                </c:pt>
                <c:pt idx="48">
                  <c:v>0.47275137981294446</c:v>
                </c:pt>
                <c:pt idx="49">
                  <c:v>0.47275137981294446</c:v>
                </c:pt>
                <c:pt idx="50">
                  <c:v>0.47275137981294446</c:v>
                </c:pt>
                <c:pt idx="51">
                  <c:v>0.47275137981294446</c:v>
                </c:pt>
                <c:pt idx="52">
                  <c:v>0.47275137981294446</c:v>
                </c:pt>
                <c:pt idx="53">
                  <c:v>0.47275137981294446</c:v>
                </c:pt>
                <c:pt idx="54">
                  <c:v>0.47275137981294446</c:v>
                </c:pt>
                <c:pt idx="55">
                  <c:v>0.47275137981294446</c:v>
                </c:pt>
                <c:pt idx="56">
                  <c:v>0.47275137981294446</c:v>
                </c:pt>
                <c:pt idx="57">
                  <c:v>0.47275137981294446</c:v>
                </c:pt>
                <c:pt idx="58">
                  <c:v>0.47275137981294446</c:v>
                </c:pt>
                <c:pt idx="59">
                  <c:v>0.47275137981294446</c:v>
                </c:pt>
                <c:pt idx="60">
                  <c:v>0.47275137981294446</c:v>
                </c:pt>
                <c:pt idx="61">
                  <c:v>0.47275137981294446</c:v>
                </c:pt>
                <c:pt idx="62">
                  <c:v>0.47275137981294446</c:v>
                </c:pt>
                <c:pt idx="63">
                  <c:v>0.47275137981294446</c:v>
                </c:pt>
                <c:pt idx="64">
                  <c:v>0.47275137981294446</c:v>
                </c:pt>
                <c:pt idx="65">
                  <c:v>0.47275137981294446</c:v>
                </c:pt>
                <c:pt idx="66">
                  <c:v>0.47275137981294446</c:v>
                </c:pt>
                <c:pt idx="67">
                  <c:v>0.47275137981294446</c:v>
                </c:pt>
                <c:pt idx="68">
                  <c:v>0.47275137981294446</c:v>
                </c:pt>
                <c:pt idx="69">
                  <c:v>0.47275137981294446</c:v>
                </c:pt>
                <c:pt idx="70">
                  <c:v>0.47275137981294446</c:v>
                </c:pt>
                <c:pt idx="71">
                  <c:v>0.47275137981294446</c:v>
                </c:pt>
                <c:pt idx="72">
                  <c:v>0.47275137981294446</c:v>
                </c:pt>
                <c:pt idx="73">
                  <c:v>0.47275137981294446</c:v>
                </c:pt>
              </c:numCache>
            </c:numRef>
          </c:xVal>
          <c:yVal>
            <c:numRef>
              <c:f>市区町村別_件数及び割合!$AC$6:$AC$79</c:f>
              <c:numCache>
                <c:formatCode>#,##0_ ;[Red]\-#,##0\ 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B9-46FA-974F-7E93BF9CC8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75373472"/>
        <c:axId val="375363952"/>
      </c:scatterChart>
      <c:catAx>
        <c:axId val="37535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7F7F7F"/>
            </a:solidFill>
          </a:ln>
        </c:spPr>
        <c:crossAx val="375358912"/>
        <c:crosses val="autoZero"/>
        <c:auto val="1"/>
        <c:lblAlgn val="ctr"/>
        <c:lblOffset val="100"/>
        <c:noMultiLvlLbl val="0"/>
      </c:catAx>
      <c:valAx>
        <c:axId val="375358912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0159348996573663"/>
              <c:y val="3.7631092463991767E-2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75358352"/>
        <c:crosses val="autoZero"/>
        <c:crossBetween val="between"/>
      </c:valAx>
      <c:valAx>
        <c:axId val="375363952"/>
        <c:scaling>
          <c:orientation val="minMax"/>
          <c:max val="50"/>
          <c:min val="0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375373472"/>
        <c:crosses val="max"/>
        <c:crossBetween val="midCat"/>
      </c:valAx>
      <c:valAx>
        <c:axId val="37537347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375363952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7145488143811721"/>
          <c:y val="1.2118890544087395E-2"/>
          <c:w val="0.60314673880905922"/>
          <c:h val="3.2809622003214182E-2"/>
        </c:manualLayout>
      </c:layout>
      <c:overlay val="0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6127753303964755E-2"/>
          <c:y val="5.7663966049382717E-2"/>
          <c:w val="0.90665528634361237"/>
          <c:h val="0.924265126671810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市区町村別_件数及び割合!$U$5</c:f>
              <c:strCache>
                <c:ptCount val="1"/>
                <c:pt idx="0">
                  <c:v>前年度との差分(高額レセプト医療費割合)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1.864904552129210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F3-4FDD-B9E6-8920A099CCF0}"/>
                </c:ext>
              </c:extLst>
            </c:dLbl>
            <c:dLbl>
              <c:idx val="30"/>
              <c:layout>
                <c:manualLayout>
                  <c:x val="2.020313264806656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F3-4FDD-B9E6-8920A099CCF0}"/>
                </c:ext>
              </c:extLst>
            </c:dLbl>
            <c:dLbl>
              <c:idx val="42"/>
              <c:layout>
                <c:manualLayout>
                  <c:x val="7.7704356338717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F3-4FDD-B9E6-8920A099CCF0}"/>
                </c:ext>
              </c:extLst>
            </c:dLbl>
            <c:dLbl>
              <c:idx val="53"/>
              <c:layout>
                <c:manualLayout>
                  <c:x val="7.7704356338717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F3-4FDD-B9E6-8920A099CCF0}"/>
                </c:ext>
              </c:extLst>
            </c:dLbl>
            <c:dLbl>
              <c:idx val="72"/>
              <c:layout>
                <c:manualLayout>
                  <c:x val="7.770435633871757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F3-4FDD-B9E6-8920A099CCF0}"/>
                </c:ext>
              </c:extLst>
            </c:dLbl>
            <c:numFmt formatCode="#,##0.0_ ;[Red]\-#,##0.0\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市区町村別_件数及び割合!$R$6:$R$79</c:f>
              <c:strCache>
                <c:ptCount val="74"/>
                <c:pt idx="0">
                  <c:v>此花区</c:v>
                </c:pt>
                <c:pt idx="1">
                  <c:v>能勢町</c:v>
                </c:pt>
                <c:pt idx="2">
                  <c:v>岸和田市</c:v>
                </c:pt>
                <c:pt idx="3">
                  <c:v>島本町</c:v>
                </c:pt>
                <c:pt idx="4">
                  <c:v>大正区</c:v>
                </c:pt>
                <c:pt idx="5">
                  <c:v>堺市中区</c:v>
                </c:pt>
                <c:pt idx="6">
                  <c:v>福島区</c:v>
                </c:pt>
                <c:pt idx="7">
                  <c:v>港区</c:v>
                </c:pt>
                <c:pt idx="8">
                  <c:v>大東市</c:v>
                </c:pt>
                <c:pt idx="9">
                  <c:v>堺市東区</c:v>
                </c:pt>
                <c:pt idx="10">
                  <c:v>浪速区</c:v>
                </c:pt>
                <c:pt idx="11">
                  <c:v>忠岡町</c:v>
                </c:pt>
                <c:pt idx="12">
                  <c:v>堺市堺区</c:v>
                </c:pt>
                <c:pt idx="13">
                  <c:v>泉南市</c:v>
                </c:pt>
                <c:pt idx="14">
                  <c:v>堺市</c:v>
                </c:pt>
                <c:pt idx="15">
                  <c:v>摂津市</c:v>
                </c:pt>
                <c:pt idx="16">
                  <c:v>岬町</c:v>
                </c:pt>
                <c:pt idx="17">
                  <c:v>和泉市</c:v>
                </c:pt>
                <c:pt idx="18">
                  <c:v>高石市</c:v>
                </c:pt>
                <c:pt idx="19">
                  <c:v>堺市南区</c:v>
                </c:pt>
                <c:pt idx="20">
                  <c:v>茨木市</c:v>
                </c:pt>
                <c:pt idx="21">
                  <c:v>堺市美原区</c:v>
                </c:pt>
                <c:pt idx="22">
                  <c:v>堺市西区</c:v>
                </c:pt>
                <c:pt idx="23">
                  <c:v>中央区</c:v>
                </c:pt>
                <c:pt idx="24">
                  <c:v>守口市</c:v>
                </c:pt>
                <c:pt idx="25">
                  <c:v>堺市北区</c:v>
                </c:pt>
                <c:pt idx="26">
                  <c:v>四條畷市</c:v>
                </c:pt>
                <c:pt idx="27">
                  <c:v>豊能町</c:v>
                </c:pt>
                <c:pt idx="28">
                  <c:v>住吉区</c:v>
                </c:pt>
                <c:pt idx="29">
                  <c:v>大阪狭山市</c:v>
                </c:pt>
                <c:pt idx="30">
                  <c:v>淀川区</c:v>
                </c:pt>
                <c:pt idx="31">
                  <c:v>池田市</c:v>
                </c:pt>
                <c:pt idx="32">
                  <c:v>西成区</c:v>
                </c:pt>
                <c:pt idx="33">
                  <c:v>吹田市</c:v>
                </c:pt>
                <c:pt idx="34">
                  <c:v>都島区</c:v>
                </c:pt>
                <c:pt idx="35">
                  <c:v>城東区</c:v>
                </c:pt>
                <c:pt idx="36">
                  <c:v>東淀川区</c:v>
                </c:pt>
                <c:pt idx="37">
                  <c:v>枚方市</c:v>
                </c:pt>
                <c:pt idx="38">
                  <c:v>高槻市</c:v>
                </c:pt>
                <c:pt idx="39">
                  <c:v>大阪市</c:v>
                </c:pt>
                <c:pt idx="40">
                  <c:v>阪南市</c:v>
                </c:pt>
                <c:pt idx="41">
                  <c:v>住之江区</c:v>
                </c:pt>
                <c:pt idx="42">
                  <c:v>泉大津市</c:v>
                </c:pt>
                <c:pt idx="43">
                  <c:v>泉佐野市</c:v>
                </c:pt>
                <c:pt idx="44">
                  <c:v>鶴見区</c:v>
                </c:pt>
                <c:pt idx="45">
                  <c:v>河内長野市</c:v>
                </c:pt>
                <c:pt idx="46">
                  <c:v>太子町</c:v>
                </c:pt>
                <c:pt idx="47">
                  <c:v>河南町</c:v>
                </c:pt>
                <c:pt idx="48">
                  <c:v>田尻町</c:v>
                </c:pt>
                <c:pt idx="49">
                  <c:v>羽曳野市</c:v>
                </c:pt>
                <c:pt idx="50">
                  <c:v>松原市</c:v>
                </c:pt>
                <c:pt idx="51">
                  <c:v>箕面市</c:v>
                </c:pt>
                <c:pt idx="52">
                  <c:v>西淀川区</c:v>
                </c:pt>
                <c:pt idx="53">
                  <c:v>寝屋川市</c:v>
                </c:pt>
                <c:pt idx="54">
                  <c:v>交野市</c:v>
                </c:pt>
                <c:pt idx="55">
                  <c:v>北区</c:v>
                </c:pt>
                <c:pt idx="56">
                  <c:v>貝塚市</c:v>
                </c:pt>
                <c:pt idx="57">
                  <c:v>富田林市</c:v>
                </c:pt>
                <c:pt idx="58">
                  <c:v>熊取町</c:v>
                </c:pt>
                <c:pt idx="59">
                  <c:v>東大阪市</c:v>
                </c:pt>
                <c:pt idx="60">
                  <c:v>千早赤阪村</c:v>
                </c:pt>
                <c:pt idx="61">
                  <c:v>東住吉区</c:v>
                </c:pt>
                <c:pt idx="62">
                  <c:v>生野区</c:v>
                </c:pt>
                <c:pt idx="63">
                  <c:v>豊中市</c:v>
                </c:pt>
                <c:pt idx="64">
                  <c:v>阿倍野区</c:v>
                </c:pt>
                <c:pt idx="65">
                  <c:v>平野区</c:v>
                </c:pt>
                <c:pt idx="66">
                  <c:v>西区</c:v>
                </c:pt>
                <c:pt idx="67">
                  <c:v>天王寺区</c:v>
                </c:pt>
                <c:pt idx="68">
                  <c:v>旭区</c:v>
                </c:pt>
                <c:pt idx="69">
                  <c:v>東成区</c:v>
                </c:pt>
                <c:pt idx="70">
                  <c:v>藤井寺市</c:v>
                </c:pt>
                <c:pt idx="71">
                  <c:v>門真市</c:v>
                </c:pt>
                <c:pt idx="72">
                  <c:v>八尾市</c:v>
                </c:pt>
                <c:pt idx="73">
                  <c:v>柏原市</c:v>
                </c:pt>
              </c:strCache>
            </c:strRef>
          </c:cat>
          <c:val>
            <c:numRef>
              <c:f>市区町村別_件数及び割合!$U$6:$U$79</c:f>
              <c:numCache>
                <c:formatCode>0.0_ ;[Red]\-0.0\ </c:formatCode>
                <c:ptCount val="74"/>
                <c:pt idx="0">
                  <c:v>2.200000000000002</c:v>
                </c:pt>
                <c:pt idx="1">
                  <c:v>-1.3000000000000012</c:v>
                </c:pt>
                <c:pt idx="2">
                  <c:v>1.2000000000000011</c:v>
                </c:pt>
                <c:pt idx="3">
                  <c:v>1.3000000000000012</c:v>
                </c:pt>
                <c:pt idx="4">
                  <c:v>1.2000000000000011</c:v>
                </c:pt>
                <c:pt idx="5">
                  <c:v>2.300000000000002</c:v>
                </c:pt>
                <c:pt idx="6">
                  <c:v>2.1000000000000019</c:v>
                </c:pt>
                <c:pt idx="7">
                  <c:v>3.099999999999997</c:v>
                </c:pt>
                <c:pt idx="8">
                  <c:v>1.7000000000000015</c:v>
                </c:pt>
                <c:pt idx="9">
                  <c:v>2.6999999999999966</c:v>
                </c:pt>
                <c:pt idx="10">
                  <c:v>2.599999999999997</c:v>
                </c:pt>
                <c:pt idx="11">
                  <c:v>3.8999999999999977</c:v>
                </c:pt>
                <c:pt idx="12">
                  <c:v>2.1999999999999966</c:v>
                </c:pt>
                <c:pt idx="13">
                  <c:v>2.7999999999999972</c:v>
                </c:pt>
                <c:pt idx="14">
                  <c:v>2.2999999999999963</c:v>
                </c:pt>
                <c:pt idx="15">
                  <c:v>1.8999999999999961</c:v>
                </c:pt>
                <c:pt idx="16">
                  <c:v>0.20000000000000018</c:v>
                </c:pt>
                <c:pt idx="17">
                  <c:v>0.9000000000000008</c:v>
                </c:pt>
                <c:pt idx="18">
                  <c:v>1.5999999999999959</c:v>
                </c:pt>
                <c:pt idx="19">
                  <c:v>1.8999999999999961</c:v>
                </c:pt>
                <c:pt idx="20">
                  <c:v>1.9999999999999962</c:v>
                </c:pt>
                <c:pt idx="21">
                  <c:v>1.100000000000001</c:v>
                </c:pt>
                <c:pt idx="22">
                  <c:v>2.6999999999999966</c:v>
                </c:pt>
                <c:pt idx="23">
                  <c:v>3.2999999999999972</c:v>
                </c:pt>
                <c:pt idx="24">
                  <c:v>2.599999999999997</c:v>
                </c:pt>
                <c:pt idx="25">
                  <c:v>2.4999999999999964</c:v>
                </c:pt>
                <c:pt idx="26">
                  <c:v>2.4999999999999964</c:v>
                </c:pt>
                <c:pt idx="27">
                  <c:v>1.699999999999996</c:v>
                </c:pt>
                <c:pt idx="28">
                  <c:v>1.799999999999996</c:v>
                </c:pt>
                <c:pt idx="29">
                  <c:v>2.2999999999999963</c:v>
                </c:pt>
                <c:pt idx="30">
                  <c:v>1.2999999999999956</c:v>
                </c:pt>
                <c:pt idx="31">
                  <c:v>-0.40000000000000036</c:v>
                </c:pt>
                <c:pt idx="32">
                  <c:v>1.799999999999996</c:v>
                </c:pt>
                <c:pt idx="33">
                  <c:v>0.69999999999999507</c:v>
                </c:pt>
                <c:pt idx="34">
                  <c:v>0.89999999999999525</c:v>
                </c:pt>
                <c:pt idx="35">
                  <c:v>1.0999999999999954</c:v>
                </c:pt>
                <c:pt idx="36">
                  <c:v>0.89999999999999525</c:v>
                </c:pt>
                <c:pt idx="37">
                  <c:v>1.0999999999999954</c:v>
                </c:pt>
                <c:pt idx="38">
                  <c:v>1.9999999999999962</c:v>
                </c:pt>
                <c:pt idx="39">
                  <c:v>1.4999999999999958</c:v>
                </c:pt>
                <c:pt idx="40">
                  <c:v>2.1999999999999966</c:v>
                </c:pt>
                <c:pt idx="41">
                  <c:v>1.699999999999996</c:v>
                </c:pt>
                <c:pt idx="42">
                  <c:v>1.3999999999999957</c:v>
                </c:pt>
                <c:pt idx="43">
                  <c:v>0.59999999999999498</c:v>
                </c:pt>
                <c:pt idx="44">
                  <c:v>1.799999999999996</c:v>
                </c:pt>
                <c:pt idx="45">
                  <c:v>2.7999999999999972</c:v>
                </c:pt>
                <c:pt idx="46">
                  <c:v>2.1999999999999966</c:v>
                </c:pt>
                <c:pt idx="47">
                  <c:v>0.19999999999999463</c:v>
                </c:pt>
                <c:pt idx="48">
                  <c:v>0.3999999999999948</c:v>
                </c:pt>
                <c:pt idx="49">
                  <c:v>1.5999999999999959</c:v>
                </c:pt>
                <c:pt idx="50">
                  <c:v>2.4000000000000021</c:v>
                </c:pt>
                <c:pt idx="51">
                  <c:v>1.0000000000000009</c:v>
                </c:pt>
                <c:pt idx="52">
                  <c:v>0.60000000000000053</c:v>
                </c:pt>
                <c:pt idx="53">
                  <c:v>1.4000000000000012</c:v>
                </c:pt>
                <c:pt idx="54">
                  <c:v>2.0000000000000018</c:v>
                </c:pt>
                <c:pt idx="55">
                  <c:v>1.2000000000000011</c:v>
                </c:pt>
                <c:pt idx="56">
                  <c:v>-0.50000000000000044</c:v>
                </c:pt>
                <c:pt idx="57">
                  <c:v>-0.20000000000000018</c:v>
                </c:pt>
                <c:pt idx="58">
                  <c:v>2.1000000000000019</c:v>
                </c:pt>
                <c:pt idx="59">
                  <c:v>1.100000000000001</c:v>
                </c:pt>
                <c:pt idx="60">
                  <c:v>-1.5999999999999959</c:v>
                </c:pt>
                <c:pt idx="61">
                  <c:v>2.200000000000002</c:v>
                </c:pt>
                <c:pt idx="62">
                  <c:v>0.30000000000000027</c:v>
                </c:pt>
                <c:pt idx="63">
                  <c:v>0.70000000000000062</c:v>
                </c:pt>
                <c:pt idx="64">
                  <c:v>1.6000000000000014</c:v>
                </c:pt>
                <c:pt idx="65">
                  <c:v>1.8000000000000016</c:v>
                </c:pt>
                <c:pt idx="66">
                  <c:v>1.5000000000000013</c:v>
                </c:pt>
                <c:pt idx="67">
                  <c:v>-0.10000000000000009</c:v>
                </c:pt>
                <c:pt idx="68">
                  <c:v>0.60000000000000053</c:v>
                </c:pt>
                <c:pt idx="69">
                  <c:v>-0.50000000000000044</c:v>
                </c:pt>
                <c:pt idx="70">
                  <c:v>1.5000000000000013</c:v>
                </c:pt>
                <c:pt idx="71">
                  <c:v>1.5000000000000013</c:v>
                </c:pt>
                <c:pt idx="72">
                  <c:v>1.4000000000000012</c:v>
                </c:pt>
                <c:pt idx="73">
                  <c:v>0.50000000000000044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1A1-46CE-ACD5-75851FD45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5358352"/>
        <c:axId val="375358912"/>
      </c:barChart>
      <c:scatterChart>
        <c:scatterStyle val="lineMarker"/>
        <c:varyColors val="0"/>
        <c:ser>
          <c:idx val="1"/>
          <c:order val="1"/>
          <c:tx>
            <c:strRef>
              <c:f>市区町村別_件数及び割合!$B$80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21093367596671561"/>
                  <c:y val="-0.87660156249999999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A1-46CE-ACD5-75851FD454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市区町村別_件数及び割合!$AB$6:$AB$79</c:f>
              <c:numCache>
                <c:formatCode>0.0_ ;[Red]\-0.0\ </c:formatCode>
                <c:ptCount val="74"/>
                <c:pt idx="0">
                  <c:v>1.4999999999999958</c:v>
                </c:pt>
                <c:pt idx="1">
                  <c:v>1.4999999999999958</c:v>
                </c:pt>
                <c:pt idx="2">
                  <c:v>1.4999999999999958</c:v>
                </c:pt>
                <c:pt idx="3">
                  <c:v>1.4999999999999958</c:v>
                </c:pt>
                <c:pt idx="4">
                  <c:v>1.4999999999999958</c:v>
                </c:pt>
                <c:pt idx="5">
                  <c:v>1.4999999999999958</c:v>
                </c:pt>
                <c:pt idx="6">
                  <c:v>1.4999999999999958</c:v>
                </c:pt>
                <c:pt idx="7">
                  <c:v>1.4999999999999958</c:v>
                </c:pt>
                <c:pt idx="8">
                  <c:v>1.4999999999999958</c:v>
                </c:pt>
                <c:pt idx="9">
                  <c:v>1.4999999999999958</c:v>
                </c:pt>
                <c:pt idx="10">
                  <c:v>1.4999999999999958</c:v>
                </c:pt>
                <c:pt idx="11">
                  <c:v>1.4999999999999958</c:v>
                </c:pt>
                <c:pt idx="12">
                  <c:v>1.4999999999999958</c:v>
                </c:pt>
                <c:pt idx="13">
                  <c:v>1.4999999999999958</c:v>
                </c:pt>
                <c:pt idx="14">
                  <c:v>1.4999999999999958</c:v>
                </c:pt>
                <c:pt idx="15">
                  <c:v>1.4999999999999958</c:v>
                </c:pt>
                <c:pt idx="16">
                  <c:v>1.4999999999999958</c:v>
                </c:pt>
                <c:pt idx="17">
                  <c:v>1.4999999999999958</c:v>
                </c:pt>
                <c:pt idx="18">
                  <c:v>1.4999999999999958</c:v>
                </c:pt>
                <c:pt idx="19">
                  <c:v>1.4999999999999958</c:v>
                </c:pt>
                <c:pt idx="20">
                  <c:v>1.4999999999999958</c:v>
                </c:pt>
                <c:pt idx="21">
                  <c:v>1.4999999999999958</c:v>
                </c:pt>
                <c:pt idx="22">
                  <c:v>1.4999999999999958</c:v>
                </c:pt>
                <c:pt idx="23">
                  <c:v>1.4999999999999958</c:v>
                </c:pt>
                <c:pt idx="24">
                  <c:v>1.4999999999999958</c:v>
                </c:pt>
                <c:pt idx="25">
                  <c:v>1.4999999999999958</c:v>
                </c:pt>
                <c:pt idx="26">
                  <c:v>1.4999999999999958</c:v>
                </c:pt>
                <c:pt idx="27">
                  <c:v>1.4999999999999958</c:v>
                </c:pt>
                <c:pt idx="28">
                  <c:v>1.4999999999999958</c:v>
                </c:pt>
                <c:pt idx="29">
                  <c:v>1.4999999999999958</c:v>
                </c:pt>
                <c:pt idx="30">
                  <c:v>1.4999999999999958</c:v>
                </c:pt>
                <c:pt idx="31">
                  <c:v>1.4999999999999958</c:v>
                </c:pt>
                <c:pt idx="32">
                  <c:v>1.4999999999999958</c:v>
                </c:pt>
                <c:pt idx="33">
                  <c:v>1.4999999999999958</c:v>
                </c:pt>
                <c:pt idx="34">
                  <c:v>1.4999999999999958</c:v>
                </c:pt>
                <c:pt idx="35">
                  <c:v>1.4999999999999958</c:v>
                </c:pt>
                <c:pt idx="36">
                  <c:v>1.4999999999999958</c:v>
                </c:pt>
                <c:pt idx="37">
                  <c:v>1.4999999999999958</c:v>
                </c:pt>
                <c:pt idx="38">
                  <c:v>1.4999999999999958</c:v>
                </c:pt>
                <c:pt idx="39">
                  <c:v>1.4999999999999958</c:v>
                </c:pt>
                <c:pt idx="40">
                  <c:v>1.4999999999999958</c:v>
                </c:pt>
                <c:pt idx="41">
                  <c:v>1.4999999999999958</c:v>
                </c:pt>
                <c:pt idx="42">
                  <c:v>1.4999999999999958</c:v>
                </c:pt>
                <c:pt idx="43">
                  <c:v>1.4999999999999958</c:v>
                </c:pt>
                <c:pt idx="44">
                  <c:v>1.4999999999999958</c:v>
                </c:pt>
                <c:pt idx="45">
                  <c:v>1.4999999999999958</c:v>
                </c:pt>
                <c:pt idx="46">
                  <c:v>1.4999999999999958</c:v>
                </c:pt>
                <c:pt idx="47">
                  <c:v>1.4999999999999958</c:v>
                </c:pt>
                <c:pt idx="48">
                  <c:v>1.4999999999999958</c:v>
                </c:pt>
                <c:pt idx="49">
                  <c:v>1.4999999999999958</c:v>
                </c:pt>
                <c:pt idx="50">
                  <c:v>1.4999999999999958</c:v>
                </c:pt>
                <c:pt idx="51">
                  <c:v>1.4999999999999958</c:v>
                </c:pt>
                <c:pt idx="52">
                  <c:v>1.4999999999999958</c:v>
                </c:pt>
                <c:pt idx="53">
                  <c:v>1.4999999999999958</c:v>
                </c:pt>
                <c:pt idx="54">
                  <c:v>1.4999999999999958</c:v>
                </c:pt>
                <c:pt idx="55">
                  <c:v>1.4999999999999958</c:v>
                </c:pt>
                <c:pt idx="56">
                  <c:v>1.4999999999999958</c:v>
                </c:pt>
                <c:pt idx="57">
                  <c:v>1.4999999999999958</c:v>
                </c:pt>
                <c:pt idx="58">
                  <c:v>1.4999999999999958</c:v>
                </c:pt>
                <c:pt idx="59">
                  <c:v>1.4999999999999958</c:v>
                </c:pt>
                <c:pt idx="60">
                  <c:v>1.4999999999999958</c:v>
                </c:pt>
                <c:pt idx="61">
                  <c:v>1.4999999999999958</c:v>
                </c:pt>
                <c:pt idx="62">
                  <c:v>1.4999999999999958</c:v>
                </c:pt>
                <c:pt idx="63">
                  <c:v>1.4999999999999958</c:v>
                </c:pt>
                <c:pt idx="64">
                  <c:v>1.4999999999999958</c:v>
                </c:pt>
                <c:pt idx="65">
                  <c:v>1.4999999999999958</c:v>
                </c:pt>
                <c:pt idx="66">
                  <c:v>1.4999999999999958</c:v>
                </c:pt>
                <c:pt idx="67">
                  <c:v>1.4999999999999958</c:v>
                </c:pt>
                <c:pt idx="68">
                  <c:v>1.4999999999999958</c:v>
                </c:pt>
                <c:pt idx="69">
                  <c:v>1.4999999999999958</c:v>
                </c:pt>
                <c:pt idx="70">
                  <c:v>1.4999999999999958</c:v>
                </c:pt>
                <c:pt idx="71">
                  <c:v>1.4999999999999958</c:v>
                </c:pt>
                <c:pt idx="72">
                  <c:v>1.4999999999999958</c:v>
                </c:pt>
                <c:pt idx="73">
                  <c:v>1.4999999999999958</c:v>
                </c:pt>
              </c:numCache>
            </c:numRef>
          </c:xVal>
          <c:yVal>
            <c:numRef>
              <c:f>市区町村別_件数及び割合!$AC$6:$AC$79</c:f>
              <c:numCache>
                <c:formatCode>#,##0_ ;[Red]\-#,##0\ 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1A1-46CE-ACD5-75851FD454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75373472"/>
        <c:axId val="375363952"/>
      </c:scatterChart>
      <c:catAx>
        <c:axId val="37535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7F7F7F"/>
            </a:solidFill>
          </a:ln>
        </c:spPr>
        <c:crossAx val="375358912"/>
        <c:crosses val="autoZero"/>
        <c:auto val="1"/>
        <c:lblAlgn val="ctr"/>
        <c:lblOffset val="100"/>
        <c:noMultiLvlLbl val="0"/>
      </c:catAx>
      <c:valAx>
        <c:axId val="37535891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(pt)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071485507246373"/>
              <c:y val="3.7631111111111115E-2"/>
            </c:manualLayout>
          </c:layout>
          <c:overlay val="0"/>
        </c:title>
        <c:numFmt formatCode="#,##0.0_ ;[Red]\-#,##0.0\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75358352"/>
        <c:crosses val="autoZero"/>
        <c:crossBetween val="between"/>
      </c:valAx>
      <c:valAx>
        <c:axId val="375363952"/>
        <c:scaling>
          <c:orientation val="minMax"/>
          <c:max val="50"/>
          <c:min val="0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375373472"/>
        <c:crosses val="max"/>
        <c:crossBetween val="midCat"/>
      </c:valAx>
      <c:valAx>
        <c:axId val="375373472"/>
        <c:scaling>
          <c:orientation val="minMax"/>
        </c:scaling>
        <c:delete val="1"/>
        <c:axPos val="b"/>
        <c:numFmt formatCode="0.0_ ;[Red]\-0.0\ " sourceLinked="1"/>
        <c:majorTickMark val="out"/>
        <c:minorTickMark val="none"/>
        <c:tickLblPos val="nextTo"/>
        <c:crossAx val="375363952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7145488143811721"/>
          <c:y val="1.2118890544087395E-2"/>
          <c:w val="0.60314673880905922"/>
          <c:h val="3.2809622003214182E-2"/>
        </c:manualLayout>
      </c:layout>
      <c:overlay val="0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1118700</xdr:colOff>
      <xdr:row>44</xdr:row>
      <xdr:rowOff>33750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CC1869-670B-4E8E-892A-13B252D83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18</xdr:col>
      <xdr:colOff>540685</xdr:colOff>
      <xdr:row>44</xdr:row>
      <xdr:rowOff>74521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351234</xdr:colOff>
      <xdr:row>54</xdr:row>
      <xdr:rowOff>0</xdr:rowOff>
    </xdr:from>
    <xdr:to>
      <xdr:col>14</xdr:col>
      <xdr:colOff>256950</xdr:colOff>
      <xdr:row>75</xdr:row>
      <xdr:rowOff>37650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8FB806B-4FE7-4D73-9936-6C01DACD8370}"/>
            </a:ext>
          </a:extLst>
        </xdr:cNvPr>
        <xdr:cNvGrpSpPr/>
      </xdr:nvGrpSpPr>
      <xdr:grpSpPr>
        <a:xfrm>
          <a:off x="351234" y="10553700"/>
          <a:ext cx="10973766" cy="3676200"/>
          <a:chOff x="352425" y="10477500"/>
          <a:chExt cx="10972575" cy="3676200"/>
        </a:xfrm>
      </xdr:grpSpPr>
      <xdr:graphicFrame macro="">
        <xdr:nvGraphicFramePr>
          <xdr:cNvPr id="19" name="グラフ 18">
            <a:extLst>
              <a:ext uri="{FF2B5EF4-FFF2-40B4-BE49-F238E27FC236}">
                <a16:creationId xmlns:a16="http://schemas.microsoft.com/office/drawing/2014/main" id="{CCCB49F1-EED5-45FE-AE65-51132FB5CC37}"/>
              </a:ext>
            </a:extLst>
          </xdr:cNvPr>
          <xdr:cNvGraphicFramePr>
            <a:graphicFrameLocks/>
          </xdr:cNvGraphicFramePr>
        </xdr:nvGraphicFramePr>
        <xdr:xfrm>
          <a:off x="352425" y="10553700"/>
          <a:ext cx="4320000" cy="36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0" name="グラフ 19">
            <a:extLst>
              <a:ext uri="{FF2B5EF4-FFF2-40B4-BE49-F238E27FC236}">
                <a16:creationId xmlns:a16="http://schemas.microsoft.com/office/drawing/2014/main" id="{2898F79D-263E-4297-BEFE-8086DE0C7DA2}"/>
              </a:ext>
            </a:extLst>
          </xdr:cNvPr>
          <xdr:cNvGraphicFramePr>
            <a:graphicFrameLocks/>
          </xdr:cNvGraphicFramePr>
        </xdr:nvGraphicFramePr>
        <xdr:xfrm>
          <a:off x="4895850" y="10553700"/>
          <a:ext cx="4320000" cy="36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1" name="グラフ 20">
            <a:extLst>
              <a:ext uri="{FF2B5EF4-FFF2-40B4-BE49-F238E27FC236}">
                <a16:creationId xmlns:a16="http://schemas.microsoft.com/office/drawing/2014/main" id="{E8A7F965-DA32-4BCF-9EE6-DDBFB952F0CB}"/>
              </a:ext>
            </a:extLst>
          </xdr:cNvPr>
          <xdr:cNvGraphicFramePr>
            <a:graphicFrameLocks/>
          </xdr:cNvGraphicFramePr>
        </xdr:nvGraphicFramePr>
        <xdr:xfrm>
          <a:off x="9525000" y="11068050"/>
          <a:ext cx="180000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E89DEB0F-500B-4F9D-857A-27B7B944F5A4}"/>
              </a:ext>
            </a:extLst>
          </xdr:cNvPr>
          <xdr:cNvCxnSpPr/>
        </xdr:nvCxnSpPr>
        <xdr:spPr>
          <a:xfrm>
            <a:off x="7064523" y="11249273"/>
            <a:ext cx="3060552" cy="21882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3607A01-BC88-4044-917B-9C777A1D0772}"/>
              </a:ext>
            </a:extLst>
          </xdr:cNvPr>
          <xdr:cNvCxnSpPr/>
        </xdr:nvCxnSpPr>
        <xdr:spPr>
          <a:xfrm flipV="1">
            <a:off x="7300100" y="13449301"/>
            <a:ext cx="2815449" cy="316508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8D1C28B0-E8F3-4ADF-8A88-8193F4196DD4}"/>
              </a:ext>
            </a:extLst>
          </xdr:cNvPr>
          <xdr:cNvSpPr/>
        </xdr:nvSpPr>
        <xdr:spPr>
          <a:xfrm>
            <a:off x="361950" y="10477500"/>
            <a:ext cx="10868025" cy="3562350"/>
          </a:xfrm>
          <a:prstGeom prst="rect">
            <a:avLst/>
          </a:prstGeom>
          <a:noFill/>
          <a:ln w="9525">
            <a:solidFill>
              <a:srgbClr val="7F7F7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1142550</xdr:colOff>
      <xdr:row>74</xdr:row>
      <xdr:rowOff>97200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2</xdr:row>
      <xdr:rowOff>0</xdr:rowOff>
    </xdr:from>
    <xdr:to>
      <xdr:col>21</xdr:col>
      <xdr:colOff>132900</xdr:colOff>
      <xdr:row>74</xdr:row>
      <xdr:rowOff>97200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11E9C-E326-4338-B369-841FB7739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D2F108B2-4E47-4A8E-BF02-2119AC78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8613076-B98C-450B-B449-4D56F08577A5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9BD6B0B-DD6B-48E8-914A-637F8622AFE2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5BDBF06-AD26-47E4-8017-623316BDD5DF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181649F-7D34-4D54-92AD-39606B7F0012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7BAC95E-6A78-4777-9766-10EC74B5E82D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1A3A6BF-2E9C-4152-9C79-41A35BA00E90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4D89589-2085-412A-A1D2-90272E45A5F8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1BAFC4-58EF-48C6-B33E-8EA1FB7057BE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17BC27E-DFDF-4CBA-8CCB-17C898B480DF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5C06CD4-358C-4277-BE57-016ECCFBC5E2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EC0D013-BD7D-467E-A792-A57EC7457CD6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897B4A1-3F7D-46DA-BD2B-3EE058CD26E5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44FCF82-C3D1-4261-BE72-70988CB220C1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80FF85D-7BB3-47B5-87E9-3F23CA1946FB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03E8653-48CA-4B13-8EB8-B076B0AADAF0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97912AE-A01D-4254-ACC7-3B52141E38A7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FDABB63-5800-49A7-A288-E7E6024ED5DB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1DF9FA1-0C32-4ADB-B878-9078630C0627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D0F1FDB8-CEEF-4414-884F-2E7940C64752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2F19B689-4D32-48A6-A791-12D8246C1A1C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71BE55C-D19F-474F-A3E4-2DE4DB8443A2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45D8BB0A-EC14-4090-BC22-30296E315BBA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BF32929-138F-4D44-9268-E9A9A3F4886C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E72AF89-30F3-448F-9813-0D9F371CA03D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2E429200-9A1C-4997-B987-54CC441A91D8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F2ED6DD-A287-4591-B0F1-533A9538FB39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D582B355-76D1-4FD5-9ABC-22A810C5C6B2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B51D1DFA-A49B-4868-B0E8-9F16B5D956B0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FF75756B-EA8B-43FC-B8C8-9A82850253AE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B8CB40BC-AB46-4578-B5B4-4325FD2ED5A0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57AA46E-FD56-4357-A382-B49B323C1808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FD825676-E56C-41F3-A49F-8B4082932831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1D80AEA-695E-460F-AC63-7ED693C2226B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2E4FBFA8-0664-4D3E-928D-40E366187EA2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4E788DF2-9519-4E12-8F4D-797CFA02F5B2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E0351AE-D68B-4CA6-99EC-0A545D471AC3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FA52853D-72E4-4276-B59D-571605527801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A378A114-8A5F-421E-8812-EBC2FE5D24A6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FB1CA8F9-3F89-41A5-8089-0EC86BA9D993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FC7E468-24C7-453A-944D-280AC2C42F7F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8CC6C7B4-DEBF-4921-9D75-1C70CAC2807F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687E9A79-EA0D-47C9-A1A1-323F8B536D2E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FA05363A-203C-476D-83ED-21B79C8D3AB3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B4199AE5-59B0-46CB-9434-197DC61CABEE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F9C37637-FA77-4C1A-9890-72F0255163A0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A84361CD-F77D-481B-9A95-A85208615779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CA91BEC6-9704-43FA-8B46-2EC943BA8C33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D266DCBB-E4F3-4A83-A516-44007CD4B071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F90F80A4-A51E-4CDE-8475-B1FCCBD33C21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1DF5A9FD-46E9-4595-8AEB-0D3CF47E193A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DC0C5A28-0EDD-40FC-8DB8-DA8E7B1CA917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9723FB5B-C3E6-4E98-ADDB-BBA997298DA4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C1F6543F-20A9-42FE-AF8C-15875E2AED50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D42074DD-FAEC-4EB1-9C5D-08B1665441FB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C54EC71D-51E7-4132-BDF4-49C9681CCE57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8A197E4C-CBDB-41A4-915E-0174A64DC637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238DEC9B-9C19-4A2B-8ADF-8D0EEA947D7B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C1370851-52DC-4D22-93A3-4485A3ED2A73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6DD1F771-23F7-425B-833C-30215738FF42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261E35B1-C3D4-44C2-BB34-8A33D8A1487C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49306ED5-6E42-4815-AF96-94A0D25737F9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B2197BC-50F8-4503-BDE9-49CED1CB7806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800A5A74-14E2-425A-97DD-4FD471948E25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8CBEAE7F-F467-4DA0-8047-6F415B56F437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F7D72CFD-7584-41BD-AC0B-30FB80D46EE7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99C6C4AD-FADE-4C7C-9396-8C21C7B4CB60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DE5C2248-5291-4AF3-89BE-A37C8E855ECA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DE6AC6A5-15B5-4CC1-B28D-A932A4C5F5B1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FD567C14-E7BE-4BF8-BB4A-C152B6946FC8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8C26AB2D-4901-4B00-8C7C-0A33282B0B63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6F00DB6-F581-4AED-B652-1E315A64568B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E153AEF9-6B97-428D-BF1B-1C347A05F1C7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7F53-1106-425C-AD51-CDCECD731D8E}">
  <dimension ref="B1:R50"/>
  <sheetViews>
    <sheetView showGridLines="0" tabSelected="1" zoomScaleNormal="100" zoomScaleSheetLayoutView="100" workbookViewId="0"/>
  </sheetViews>
  <sheetFormatPr defaultColWidth="9" defaultRowHeight="13.5"/>
  <cols>
    <col min="1" max="1" width="4.625" style="232" customWidth="1"/>
    <col min="2" max="2" width="4.5" style="262" customWidth="1"/>
    <col min="3" max="3" width="2.25" style="232" customWidth="1"/>
    <col min="4" max="4" width="36.625" style="232" customWidth="1"/>
    <col min="5" max="11" width="18.625" style="232" customWidth="1"/>
    <col min="12" max="12" width="7.875" style="232" customWidth="1"/>
    <col min="13" max="14" width="8.625" style="232" customWidth="1"/>
    <col min="15" max="16384" width="9" style="232"/>
  </cols>
  <sheetData>
    <row r="1" spans="2:18" ht="16.5" customHeight="1">
      <c r="B1" s="173" t="s">
        <v>691</v>
      </c>
      <c r="F1" s="233"/>
    </row>
    <row r="2" spans="2:18" ht="16.5" customHeight="1">
      <c r="B2" s="173" t="s">
        <v>225</v>
      </c>
      <c r="C2" s="234"/>
      <c r="D2" s="234"/>
    </row>
    <row r="3" spans="2:18" ht="24" customHeight="1">
      <c r="B3" s="357"/>
      <c r="C3" s="358"/>
      <c r="D3" s="359"/>
      <c r="E3" s="235">
        <v>43922</v>
      </c>
      <c r="F3" s="235">
        <v>44287</v>
      </c>
      <c r="G3" s="235">
        <v>44652</v>
      </c>
      <c r="H3" s="235">
        <v>45017</v>
      </c>
      <c r="I3" s="235">
        <v>45383</v>
      </c>
      <c r="J3" s="236">
        <v>5</v>
      </c>
      <c r="K3" s="237">
        <v>5</v>
      </c>
    </row>
    <row r="4" spans="2:18" ht="24" customHeight="1">
      <c r="B4" s="238" t="s">
        <v>72</v>
      </c>
      <c r="C4" s="239" t="s">
        <v>71</v>
      </c>
      <c r="D4" s="240"/>
      <c r="E4" s="241">
        <v>31732885</v>
      </c>
      <c r="F4" s="241">
        <v>32769052</v>
      </c>
      <c r="G4" s="241">
        <v>34481675</v>
      </c>
      <c r="H4" s="241">
        <v>36001845</v>
      </c>
      <c r="I4" s="241">
        <f>件数及び割合!R4</f>
        <v>37430137</v>
      </c>
      <c r="J4" s="241">
        <f>AVERAGE(E4:I4)</f>
        <v>34483118.799999997</v>
      </c>
      <c r="K4" s="242">
        <f>SUM(E4:I4)</f>
        <v>172415594</v>
      </c>
    </row>
    <row r="5" spans="2:18" ht="24" customHeight="1">
      <c r="B5" s="238" t="s">
        <v>70</v>
      </c>
      <c r="C5" s="239" t="s">
        <v>69</v>
      </c>
      <c r="D5" s="240"/>
      <c r="E5" s="241">
        <v>498928</v>
      </c>
      <c r="F5" s="241">
        <v>502905</v>
      </c>
      <c r="G5" s="241">
        <v>540592</v>
      </c>
      <c r="H5" s="241">
        <v>583573</v>
      </c>
      <c r="I5" s="241">
        <f>件数及び割合!R5</f>
        <v>630624</v>
      </c>
      <c r="J5" s="241">
        <f>AVERAGE(E5:I5)</f>
        <v>551324.4</v>
      </c>
      <c r="K5" s="242">
        <f>SUM(E5:I5)</f>
        <v>2756622</v>
      </c>
    </row>
    <row r="6" spans="2:18" ht="24" customHeight="1">
      <c r="B6" s="238" t="s">
        <v>68</v>
      </c>
      <c r="C6" s="356" t="s">
        <v>1259</v>
      </c>
      <c r="D6" s="240"/>
      <c r="E6" s="243">
        <v>1.5722743141696697E-2</v>
      </c>
      <c r="F6" s="243">
        <v>1.5346949920919287E-2</v>
      </c>
      <c r="G6" s="243">
        <v>1.56776606704866E-2</v>
      </c>
      <c r="H6" s="243">
        <v>1.6209530372679502E-2</v>
      </c>
      <c r="I6" s="243">
        <f>IFERROR(I5/I4,0)</f>
        <v>1.6848028100992524E-2</v>
      </c>
      <c r="J6" s="243">
        <f>IFERROR(J5/J4,0)</f>
        <v>1.5988240599629291E-2</v>
      </c>
      <c r="K6" s="244"/>
    </row>
    <row r="7" spans="2:18" ht="24" customHeight="1">
      <c r="B7" s="245" t="s">
        <v>67</v>
      </c>
      <c r="C7" s="246" t="s">
        <v>264</v>
      </c>
      <c r="D7" s="247"/>
      <c r="E7" s="248">
        <v>1085392135210</v>
      </c>
      <c r="F7" s="248">
        <v>1105595738010</v>
      </c>
      <c r="G7" s="248">
        <v>1169367673440</v>
      </c>
      <c r="H7" s="248">
        <v>1233713727300</v>
      </c>
      <c r="I7" s="248">
        <f>件数及び割合!R7</f>
        <v>1299867269860</v>
      </c>
      <c r="J7" s="248">
        <f>AVERAGE(E7:I7)</f>
        <v>1178787308764</v>
      </c>
      <c r="K7" s="249">
        <f>SUM(E7:I7)</f>
        <v>5893936543820</v>
      </c>
    </row>
    <row r="8" spans="2:18" ht="24" customHeight="1">
      <c r="B8" s="250" t="s">
        <v>66</v>
      </c>
      <c r="C8" s="251"/>
      <c r="D8" s="252" t="s">
        <v>265</v>
      </c>
      <c r="E8" s="253">
        <v>467159906120</v>
      </c>
      <c r="F8" s="253">
        <v>481153003770</v>
      </c>
      <c r="G8" s="253">
        <v>528383229810</v>
      </c>
      <c r="H8" s="253">
        <v>565207426730</v>
      </c>
      <c r="I8" s="253">
        <f>件数及び割合!R8</f>
        <v>614514045400</v>
      </c>
      <c r="J8" s="248">
        <f t="shared" ref="J8:J9" si="0">AVERAGE(E8:I8)</f>
        <v>531283522366</v>
      </c>
      <c r="K8" s="249">
        <f t="shared" ref="K8:K9" si="1">SUM(E8:I8)</f>
        <v>2656417611830</v>
      </c>
    </row>
    <row r="9" spans="2:18" ht="24" customHeight="1">
      <c r="B9" s="250" t="s">
        <v>65</v>
      </c>
      <c r="C9" s="254"/>
      <c r="D9" s="252" t="s">
        <v>266</v>
      </c>
      <c r="E9" s="253">
        <v>618232229090</v>
      </c>
      <c r="F9" s="253">
        <v>624442734240</v>
      </c>
      <c r="G9" s="253">
        <v>640984443630</v>
      </c>
      <c r="H9" s="253">
        <v>668506300570</v>
      </c>
      <c r="I9" s="253">
        <f>件数及び割合!R9</f>
        <v>685353224460</v>
      </c>
      <c r="J9" s="248">
        <f t="shared" si="0"/>
        <v>647503786398</v>
      </c>
      <c r="K9" s="249">
        <f t="shared" si="1"/>
        <v>3237518931990</v>
      </c>
    </row>
    <row r="10" spans="2:18" ht="24" customHeight="1">
      <c r="B10" s="238" t="s">
        <v>64</v>
      </c>
      <c r="C10" s="356" t="s">
        <v>1258</v>
      </c>
      <c r="D10" s="239"/>
      <c r="E10" s="255">
        <v>0.43040657009147631</v>
      </c>
      <c r="F10" s="255">
        <v>0.43519795457609484</v>
      </c>
      <c r="G10" s="255">
        <v>0.45185380253895902</v>
      </c>
      <c r="H10" s="255">
        <v>0.45813499049488898</v>
      </c>
      <c r="I10" s="255">
        <f>IFERROR(I8/I7,0)</f>
        <v>0.47275137981294446</v>
      </c>
      <c r="J10" s="255">
        <f>IFERROR(J8/J7,0)</f>
        <v>0.45070346314049603</v>
      </c>
      <c r="K10" s="256"/>
    </row>
    <row r="11" spans="2:18" ht="13.5" customHeight="1">
      <c r="B11" s="257" t="s">
        <v>302</v>
      </c>
    </row>
    <row r="12" spans="2:18" ht="13.5" customHeight="1">
      <c r="B12" s="257" t="s">
        <v>285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9"/>
      <c r="M12" s="260"/>
      <c r="N12" s="260"/>
      <c r="O12" s="260"/>
      <c r="P12" s="260"/>
      <c r="Q12" s="260"/>
      <c r="R12" s="260"/>
    </row>
    <row r="13" spans="2:18" ht="13.5" customHeight="1">
      <c r="B13" s="233" t="s">
        <v>218</v>
      </c>
    </row>
    <row r="14" spans="2:18" ht="13.5" customHeight="1">
      <c r="B14" s="233" t="s">
        <v>219</v>
      </c>
    </row>
    <row r="15" spans="2:18" ht="13.5" customHeight="1">
      <c r="B15" s="233" t="s">
        <v>188</v>
      </c>
    </row>
    <row r="16" spans="2:18" ht="13.5" customHeight="1">
      <c r="B16" s="261"/>
    </row>
    <row r="17" spans="2:2" ht="13.5" customHeight="1">
      <c r="B17" s="261"/>
    </row>
    <row r="18" spans="2:2" ht="16.5" customHeight="1">
      <c r="B18" s="173" t="s">
        <v>692</v>
      </c>
    </row>
    <row r="19" spans="2:2" ht="16.5" customHeight="1">
      <c r="B19" s="173" t="s">
        <v>225</v>
      </c>
    </row>
    <row r="20" spans="2:2" ht="13.5" customHeight="1"/>
    <row r="21" spans="2:2" ht="13.5" customHeight="1"/>
    <row r="22" spans="2:2" ht="13.5" customHeight="1"/>
    <row r="23" spans="2:2" ht="13.5" customHeight="1"/>
    <row r="24" spans="2:2" ht="13.5" customHeight="1"/>
    <row r="25" spans="2:2" ht="13.5" customHeight="1"/>
    <row r="26" spans="2:2" ht="13.5" customHeight="1"/>
    <row r="27" spans="2:2" ht="13.5" customHeight="1"/>
    <row r="28" spans="2:2" ht="13.5" customHeight="1"/>
    <row r="29" spans="2:2" ht="13.5" customHeight="1"/>
    <row r="30" spans="2:2" ht="13.5" customHeight="1"/>
    <row r="31" spans="2:2" ht="13.5" customHeight="1"/>
    <row r="32" spans="2:2" ht="13.5" customHeight="1"/>
    <row r="33" spans="2:15" ht="13.5" customHeight="1"/>
    <row r="34" spans="2:15" ht="13.5" customHeight="1"/>
    <row r="35" spans="2:15" ht="13.5" customHeight="1"/>
    <row r="36" spans="2:15" ht="13.5" customHeight="1"/>
    <row r="37" spans="2:15" ht="13.5" customHeight="1"/>
    <row r="38" spans="2:15" ht="13.5" customHeight="1"/>
    <row r="39" spans="2:15" ht="13.5" customHeight="1"/>
    <row r="40" spans="2:15" ht="13.5" customHeight="1"/>
    <row r="41" spans="2:15" ht="13.5" customHeight="1"/>
    <row r="42" spans="2:15" ht="13.5" customHeight="1"/>
    <row r="43" spans="2:15" ht="13.5" customHeight="1"/>
    <row r="44" spans="2:15" ht="13.5" customHeight="1"/>
    <row r="45" spans="2:15" ht="13.5" customHeight="1"/>
    <row r="46" spans="2:15" ht="13.5" customHeight="1">
      <c r="B46" s="257" t="s">
        <v>302</v>
      </c>
    </row>
    <row r="47" spans="2:15" ht="13.5" customHeight="1">
      <c r="B47" s="257" t="s">
        <v>285</v>
      </c>
      <c r="C47" s="258"/>
      <c r="D47" s="258"/>
      <c r="E47" s="258"/>
      <c r="F47" s="258"/>
      <c r="G47" s="258"/>
      <c r="H47" s="258"/>
      <c r="I47" s="258"/>
      <c r="J47" s="258"/>
      <c r="K47" s="258"/>
      <c r="L47" s="259"/>
      <c r="M47" s="260"/>
      <c r="N47" s="260"/>
      <c r="O47" s="260"/>
    </row>
    <row r="48" spans="2:15" ht="13.5" customHeight="1">
      <c r="B48" s="233" t="s">
        <v>218</v>
      </c>
      <c r="C48" s="258"/>
      <c r="D48" s="258"/>
      <c r="E48" s="258"/>
      <c r="F48" s="258"/>
      <c r="G48" s="258"/>
      <c r="H48" s="258"/>
      <c r="I48" s="258"/>
      <c r="J48" s="258"/>
      <c r="K48" s="258"/>
      <c r="L48" s="259"/>
      <c r="M48" s="260"/>
      <c r="N48" s="260"/>
      <c r="O48" s="260"/>
    </row>
    <row r="49" spans="2:2" ht="13.5" customHeight="1">
      <c r="B49" s="233" t="s">
        <v>219</v>
      </c>
    </row>
    <row r="50" spans="2:2" ht="13.5" customHeight="1">
      <c r="B50" s="233" t="s">
        <v>188</v>
      </c>
    </row>
  </sheetData>
  <mergeCells count="1">
    <mergeCell ref="B3:D3"/>
  </mergeCells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  <ignoredErrors>
    <ignoredError sqref="J6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2803-37A8-4B45-B866-13D7D974AFEB}">
  <sheetPr codeName="Sheet36"/>
  <dimension ref="B1:F6"/>
  <sheetViews>
    <sheetView showGridLines="0" zoomScaleNormal="100" zoomScaleSheetLayoutView="100" workbookViewId="0"/>
  </sheetViews>
  <sheetFormatPr defaultColWidth="9" defaultRowHeight="20.25" customHeight="1"/>
  <cols>
    <col min="1" max="1" width="4.625" style="3" customWidth="1"/>
    <col min="2" max="5" width="16.625" style="3" customWidth="1"/>
    <col min="6" max="6" width="12.625" style="3" customWidth="1"/>
    <col min="7" max="16384" width="9" style="3"/>
  </cols>
  <sheetData>
    <row r="1" spans="2:6" ht="16.5" customHeight="1">
      <c r="B1" s="125" t="s">
        <v>234</v>
      </c>
      <c r="C1" s="26"/>
      <c r="D1" s="26"/>
      <c r="E1" s="26"/>
      <c r="F1" s="26"/>
    </row>
    <row r="2" spans="2:6" ht="16.5" customHeight="1">
      <c r="B2" s="26" t="s">
        <v>220</v>
      </c>
      <c r="C2" s="185"/>
      <c r="D2" s="185"/>
      <c r="E2" s="185"/>
      <c r="F2" s="185"/>
    </row>
    <row r="3" spans="2:6" ht="24.75" customHeight="1">
      <c r="B3" s="29" t="s">
        <v>214</v>
      </c>
      <c r="C3" s="30" t="s">
        <v>74</v>
      </c>
      <c r="D3" s="31" t="s">
        <v>75</v>
      </c>
      <c r="E3" s="30" t="s">
        <v>254</v>
      </c>
      <c r="F3" s="31" t="s">
        <v>167</v>
      </c>
    </row>
    <row r="4" spans="2:6" ht="20.25" customHeight="1">
      <c r="B4" s="170" t="s">
        <v>215</v>
      </c>
      <c r="C4" s="75">
        <v>30589426680</v>
      </c>
      <c r="D4" s="146">
        <v>245624254680</v>
      </c>
      <c r="E4" s="75">
        <v>276213681360</v>
      </c>
      <c r="F4" s="68">
        <f>IFERROR(E4/$E$6,"-")</f>
        <v>0.4494831052725683</v>
      </c>
    </row>
    <row r="5" spans="2:6" ht="20.25" customHeight="1" thickBot="1">
      <c r="B5" s="170" t="s">
        <v>216</v>
      </c>
      <c r="C5" s="75">
        <v>22701759590</v>
      </c>
      <c r="D5" s="146">
        <v>315598604450</v>
      </c>
      <c r="E5" s="75">
        <v>338300364040</v>
      </c>
      <c r="F5" s="162">
        <f>IFERROR(E5/$E$6,"-")</f>
        <v>0.5505168947274317</v>
      </c>
    </row>
    <row r="6" spans="2:6" ht="20.25" customHeight="1" thickTop="1">
      <c r="B6" s="201" t="s">
        <v>217</v>
      </c>
      <c r="C6" s="88">
        <f>年齢階層別_医療費!C11</f>
        <v>53291186270</v>
      </c>
      <c r="D6" s="148">
        <f>年齢階層別_医療費!D11</f>
        <v>561222859130</v>
      </c>
      <c r="E6" s="88">
        <f>年齢階層別_医療費!E11</f>
        <v>614514045400</v>
      </c>
      <c r="F6" s="32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  <ignoredErrors>
    <ignoredError sqref="F4:F5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AH80"/>
  <sheetViews>
    <sheetView showGridLines="0" zoomScaleNormal="100" zoomScaleSheetLayoutView="100" workbookViewId="0"/>
  </sheetViews>
  <sheetFormatPr defaultColWidth="9" defaultRowHeight="13.5" customHeight="1"/>
  <cols>
    <col min="1" max="1" width="4.625" style="26" customWidth="1"/>
    <col min="2" max="2" width="3.25" style="26" customWidth="1"/>
    <col min="3" max="3" width="11.875" style="26" customWidth="1"/>
    <col min="4" max="27" width="8.625" style="26" customWidth="1"/>
    <col min="28" max="34" width="6.125" style="26" customWidth="1"/>
    <col min="35" max="16384" width="9" style="26"/>
  </cols>
  <sheetData>
    <row r="1" spans="2:34" ht="16.5" customHeight="1">
      <c r="B1" s="125" t="s">
        <v>234</v>
      </c>
    </row>
    <row r="2" spans="2:34" ht="16.5" customHeight="1">
      <c r="B2" s="125" t="s">
        <v>223</v>
      </c>
    </row>
    <row r="3" spans="2:34" ht="13.5" customHeight="1">
      <c r="B3" s="405"/>
      <c r="C3" s="408" t="s">
        <v>117</v>
      </c>
      <c r="D3" s="400" t="s">
        <v>85</v>
      </c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2"/>
      <c r="AB3" s="400" t="s">
        <v>118</v>
      </c>
      <c r="AC3" s="401"/>
      <c r="AD3" s="401"/>
      <c r="AE3" s="401"/>
      <c r="AF3" s="401"/>
      <c r="AG3" s="401"/>
      <c r="AH3" s="402"/>
    </row>
    <row r="4" spans="2:34" ht="13.5" customHeight="1">
      <c r="B4" s="406"/>
      <c r="C4" s="409"/>
      <c r="D4" s="400" t="s">
        <v>57</v>
      </c>
      <c r="E4" s="401"/>
      <c r="F4" s="401"/>
      <c r="G4" s="400" t="s">
        <v>58</v>
      </c>
      <c r="H4" s="401"/>
      <c r="I4" s="401"/>
      <c r="J4" s="400" t="s">
        <v>59</v>
      </c>
      <c r="K4" s="401"/>
      <c r="L4" s="401"/>
      <c r="M4" s="400" t="s">
        <v>60</v>
      </c>
      <c r="N4" s="401"/>
      <c r="O4" s="401"/>
      <c r="P4" s="400" t="s">
        <v>61</v>
      </c>
      <c r="Q4" s="401"/>
      <c r="R4" s="401"/>
      <c r="S4" s="400" t="s">
        <v>62</v>
      </c>
      <c r="T4" s="401"/>
      <c r="U4" s="401"/>
      <c r="V4" s="400" t="s">
        <v>63</v>
      </c>
      <c r="W4" s="401"/>
      <c r="X4" s="401"/>
      <c r="Y4" s="397" t="s">
        <v>87</v>
      </c>
      <c r="Z4" s="398"/>
      <c r="AA4" s="399"/>
      <c r="AB4" s="403" t="s">
        <v>57</v>
      </c>
      <c r="AC4" s="403" t="s">
        <v>58</v>
      </c>
      <c r="AD4" s="403" t="s">
        <v>59</v>
      </c>
      <c r="AE4" s="403" t="s">
        <v>60</v>
      </c>
      <c r="AF4" s="403" t="s">
        <v>61</v>
      </c>
      <c r="AG4" s="403" t="s">
        <v>62</v>
      </c>
      <c r="AH4" s="403" t="s">
        <v>63</v>
      </c>
    </row>
    <row r="5" spans="2:34" ht="13.5" customHeight="1">
      <c r="B5" s="407"/>
      <c r="C5" s="410"/>
      <c r="D5" s="131" t="s">
        <v>86</v>
      </c>
      <c r="E5" s="132" t="s">
        <v>84</v>
      </c>
      <c r="F5" s="133" t="s">
        <v>113</v>
      </c>
      <c r="G5" s="131" t="s">
        <v>86</v>
      </c>
      <c r="H5" s="132" t="s">
        <v>84</v>
      </c>
      <c r="I5" s="133" t="s">
        <v>114</v>
      </c>
      <c r="J5" s="131" t="s">
        <v>86</v>
      </c>
      <c r="K5" s="132" t="s">
        <v>84</v>
      </c>
      <c r="L5" s="133" t="s">
        <v>114</v>
      </c>
      <c r="M5" s="131" t="s">
        <v>86</v>
      </c>
      <c r="N5" s="132" t="s">
        <v>84</v>
      </c>
      <c r="O5" s="133" t="s">
        <v>114</v>
      </c>
      <c r="P5" s="131" t="s">
        <v>86</v>
      </c>
      <c r="Q5" s="132" t="s">
        <v>84</v>
      </c>
      <c r="R5" s="133" t="s">
        <v>114</v>
      </c>
      <c r="S5" s="131" t="s">
        <v>86</v>
      </c>
      <c r="T5" s="132" t="s">
        <v>84</v>
      </c>
      <c r="U5" s="133" t="s">
        <v>114</v>
      </c>
      <c r="V5" s="131" t="s">
        <v>86</v>
      </c>
      <c r="W5" s="132" t="s">
        <v>84</v>
      </c>
      <c r="X5" s="134" t="s">
        <v>114</v>
      </c>
      <c r="Y5" s="131" t="s">
        <v>86</v>
      </c>
      <c r="Z5" s="133" t="s">
        <v>84</v>
      </c>
      <c r="AA5" s="133" t="s">
        <v>114</v>
      </c>
      <c r="AB5" s="404"/>
      <c r="AC5" s="404"/>
      <c r="AD5" s="404"/>
      <c r="AE5" s="404"/>
      <c r="AF5" s="404"/>
      <c r="AG5" s="404"/>
      <c r="AH5" s="404"/>
    </row>
    <row r="6" spans="2:34" ht="13.5" customHeight="1">
      <c r="B6" s="126">
        <v>1</v>
      </c>
      <c r="C6" s="28" t="s">
        <v>50</v>
      </c>
      <c r="D6" s="114">
        <v>119320890</v>
      </c>
      <c r="E6" s="326">
        <v>312625570</v>
      </c>
      <c r="F6" s="111">
        <f>SUM(D6:E6)</f>
        <v>431946460</v>
      </c>
      <c r="G6" s="114">
        <v>306055050</v>
      </c>
      <c r="H6" s="326">
        <v>1364242950</v>
      </c>
      <c r="I6" s="111">
        <f>SUM(G6:H6)</f>
        <v>1670298000</v>
      </c>
      <c r="J6" s="114">
        <v>6182584110</v>
      </c>
      <c r="K6" s="326">
        <v>38059907780</v>
      </c>
      <c r="L6" s="111">
        <f>SUM(J6:K6)</f>
        <v>44242491890</v>
      </c>
      <c r="M6" s="114">
        <v>4461311090</v>
      </c>
      <c r="N6" s="326">
        <v>44358616460</v>
      </c>
      <c r="O6" s="111">
        <f>SUM(M6:N6)</f>
        <v>48819927550</v>
      </c>
      <c r="P6" s="114">
        <v>2302250580</v>
      </c>
      <c r="Q6" s="326">
        <v>39531345020</v>
      </c>
      <c r="R6" s="111">
        <f>SUM(P6:Q6)</f>
        <v>41833595600</v>
      </c>
      <c r="S6" s="114">
        <v>505634840</v>
      </c>
      <c r="T6" s="326">
        <v>25060267350</v>
      </c>
      <c r="U6" s="111">
        <f>SUM(S6:T6)</f>
        <v>25565902190</v>
      </c>
      <c r="V6" s="114">
        <v>110818850</v>
      </c>
      <c r="W6" s="326">
        <v>9511020730</v>
      </c>
      <c r="X6" s="111">
        <f>SUM(V6:W6)</f>
        <v>9621839580</v>
      </c>
      <c r="Y6" s="114">
        <f>SUM(D6,G6,J6,M6,P6,S6,V6)</f>
        <v>13987975410</v>
      </c>
      <c r="Z6" s="113">
        <f>SUM(E6,H6,K6,N6,Q6,T6,W6)</f>
        <v>158198025860</v>
      </c>
      <c r="AA6" s="111">
        <f>SUM(F6,I6,L6,O6,R6,U6,X6)</f>
        <v>172186001270</v>
      </c>
      <c r="AB6" s="71">
        <f>IFERROR(F6/$AA6,"-")</f>
        <v>2.5086038168844922E-3</v>
      </c>
      <c r="AC6" s="71">
        <f>IFERROR(I6/$AA6,"-")</f>
        <v>9.7005446881878211E-3</v>
      </c>
      <c r="AD6" s="71">
        <f>IFERROR(L6/$AA6,"-")</f>
        <v>0.25694592802944882</v>
      </c>
      <c r="AE6" s="71">
        <f>IFERROR(O6/$AA6,"-")</f>
        <v>0.28353017777238959</v>
      </c>
      <c r="AF6" s="71">
        <f>IFERROR(R6/$AA6,"-")</f>
        <v>0.24295584595406175</v>
      </c>
      <c r="AG6" s="71">
        <f>IFERROR(U6/$AA6,"-")</f>
        <v>0.14847840127206877</v>
      </c>
      <c r="AH6" s="71">
        <f>IFERROR(X6/$AA6,"-")</f>
        <v>5.5880498466958792E-2</v>
      </c>
    </row>
    <row r="7" spans="2:34" ht="13.5" customHeight="1">
      <c r="B7" s="126">
        <v>2</v>
      </c>
      <c r="C7" s="28" t="s">
        <v>95</v>
      </c>
      <c r="D7" s="114">
        <v>0</v>
      </c>
      <c r="E7" s="326">
        <v>6362680</v>
      </c>
      <c r="F7" s="111">
        <f t="shared" ref="F7:F70" si="0">SUM(D7:E7)</f>
        <v>6362680</v>
      </c>
      <c r="G7" s="114">
        <v>4062140</v>
      </c>
      <c r="H7" s="326">
        <v>26947540</v>
      </c>
      <c r="I7" s="111">
        <f t="shared" ref="I7:I70" si="1">SUM(G7:H7)</f>
        <v>31009680</v>
      </c>
      <c r="J7" s="114">
        <v>213463440</v>
      </c>
      <c r="K7" s="326">
        <v>1497795010</v>
      </c>
      <c r="L7" s="111">
        <f t="shared" ref="L7:L70" si="2">SUM(J7:K7)</f>
        <v>1711258450</v>
      </c>
      <c r="M7" s="114">
        <v>142682450</v>
      </c>
      <c r="N7" s="326">
        <v>1436400840</v>
      </c>
      <c r="O7" s="111">
        <f t="shared" ref="O7:O70" si="3">SUM(M7:N7)</f>
        <v>1579083290</v>
      </c>
      <c r="P7" s="114">
        <v>84739340</v>
      </c>
      <c r="Q7" s="326">
        <v>1299303620</v>
      </c>
      <c r="R7" s="111">
        <f t="shared" ref="R7:R70" si="4">SUM(P7:Q7)</f>
        <v>1384042960</v>
      </c>
      <c r="S7" s="114">
        <v>21653020</v>
      </c>
      <c r="T7" s="326">
        <v>1020844320</v>
      </c>
      <c r="U7" s="111">
        <f t="shared" ref="U7:U70" si="5">SUM(S7:T7)</f>
        <v>1042497340</v>
      </c>
      <c r="V7" s="114">
        <v>6494480</v>
      </c>
      <c r="W7" s="326">
        <v>407181680</v>
      </c>
      <c r="X7" s="111">
        <f t="shared" ref="X7:X70" si="6">SUM(V7:W7)</f>
        <v>413676160</v>
      </c>
      <c r="Y7" s="114">
        <f>SUM(D7,G7,J7,M7,P7,S7,V7)</f>
        <v>473094870</v>
      </c>
      <c r="Z7" s="113">
        <f>SUM(E7,H7,K7,N7,Q7,T7,W7)</f>
        <v>5694835690</v>
      </c>
      <c r="AA7" s="111">
        <f t="shared" ref="AA7:AA70" si="7">SUM(F7,I7,L7,O7,R7,U7,X7)</f>
        <v>6167930560</v>
      </c>
      <c r="AB7" s="71">
        <f t="shared" ref="AB7:AB70" si="8">IFERROR(F7/$AA7,"-")</f>
        <v>1.0315745188934162E-3</v>
      </c>
      <c r="AC7" s="71">
        <f t="shared" ref="AC7:AC70" si="9">IFERROR(I7/$AA7,"-")</f>
        <v>5.027566328502894E-3</v>
      </c>
      <c r="AD7" s="71">
        <f t="shared" ref="AD7:AD70" si="10">IFERROR(L7/$AA7,"-")</f>
        <v>0.27744450644398955</v>
      </c>
      <c r="AE7" s="71">
        <f t="shared" ref="AE7:AE70" si="11">IFERROR(O7/$AA7,"-")</f>
        <v>0.25601508879503337</v>
      </c>
      <c r="AF7" s="71">
        <f t="shared" ref="AF7:AF70" si="12">IFERROR(R7/$AA7,"-")</f>
        <v>0.22439340821632078</v>
      </c>
      <c r="AG7" s="71">
        <f t="shared" ref="AG7:AG70" si="13">IFERROR(U7/$AA7,"-")</f>
        <v>0.16901898130318768</v>
      </c>
      <c r="AH7" s="71">
        <f t="shared" ref="AH7:AH70" si="14">IFERROR(X7/$AA7,"-")</f>
        <v>6.7068874394072303E-2</v>
      </c>
    </row>
    <row r="8" spans="2:34" ht="13.5" customHeight="1">
      <c r="B8" s="126">
        <v>3</v>
      </c>
      <c r="C8" s="28" t="s">
        <v>96</v>
      </c>
      <c r="D8" s="114">
        <v>8464070</v>
      </c>
      <c r="E8" s="326">
        <v>1662250</v>
      </c>
      <c r="F8" s="111">
        <f t="shared" si="0"/>
        <v>10126320</v>
      </c>
      <c r="G8" s="114">
        <v>4524180</v>
      </c>
      <c r="H8" s="326">
        <v>29071530</v>
      </c>
      <c r="I8" s="111">
        <f t="shared" si="1"/>
        <v>33595710</v>
      </c>
      <c r="J8" s="114">
        <v>197180160</v>
      </c>
      <c r="K8" s="326">
        <v>1035641120</v>
      </c>
      <c r="L8" s="111">
        <f t="shared" si="2"/>
        <v>1232821280</v>
      </c>
      <c r="M8" s="114">
        <v>111939040</v>
      </c>
      <c r="N8" s="326">
        <v>1076964490</v>
      </c>
      <c r="O8" s="111">
        <f t="shared" si="3"/>
        <v>1188903530</v>
      </c>
      <c r="P8" s="114">
        <v>44523990</v>
      </c>
      <c r="Q8" s="326">
        <v>973923750</v>
      </c>
      <c r="R8" s="111">
        <f t="shared" si="4"/>
        <v>1018447740</v>
      </c>
      <c r="S8" s="114">
        <v>8212710</v>
      </c>
      <c r="T8" s="326">
        <v>691798740</v>
      </c>
      <c r="U8" s="111">
        <f t="shared" si="5"/>
        <v>700011450</v>
      </c>
      <c r="V8" s="114">
        <v>2891540</v>
      </c>
      <c r="W8" s="326">
        <v>343115780</v>
      </c>
      <c r="X8" s="111">
        <f t="shared" si="6"/>
        <v>346007320</v>
      </c>
      <c r="Y8" s="114">
        <f>SUM(D8,G8,J8,M8,P8,S8,V8)</f>
        <v>377735690</v>
      </c>
      <c r="Z8" s="113">
        <f t="shared" ref="Y8:Z70" si="15">SUM(E8,H8,K8,N8,Q8,T8,W8)</f>
        <v>4152177660</v>
      </c>
      <c r="AA8" s="111">
        <f t="shared" si="7"/>
        <v>4529913350</v>
      </c>
      <c r="AB8" s="71">
        <f t="shared" si="8"/>
        <v>2.2354334879275341E-3</v>
      </c>
      <c r="AC8" s="71">
        <f t="shared" si="9"/>
        <v>7.4164133845959768E-3</v>
      </c>
      <c r="AD8" s="71">
        <f t="shared" si="10"/>
        <v>0.27215118364239793</v>
      </c>
      <c r="AE8" s="71">
        <f t="shared" si="11"/>
        <v>0.2624561306454129</v>
      </c>
      <c r="AF8" s="71">
        <f t="shared" si="12"/>
        <v>0.22482720116489646</v>
      </c>
      <c r="AG8" s="71">
        <f t="shared" si="13"/>
        <v>0.15453086977921995</v>
      </c>
      <c r="AH8" s="71">
        <f t="shared" si="14"/>
        <v>7.6382767895549264E-2</v>
      </c>
    </row>
    <row r="9" spans="2:34" ht="13.5" customHeight="1">
      <c r="B9" s="126">
        <v>4</v>
      </c>
      <c r="C9" s="28" t="s">
        <v>97</v>
      </c>
      <c r="D9" s="114">
        <v>2746240</v>
      </c>
      <c r="E9" s="326">
        <v>18835350</v>
      </c>
      <c r="F9" s="111">
        <f t="shared" si="0"/>
        <v>21581590</v>
      </c>
      <c r="G9" s="114">
        <v>4443160</v>
      </c>
      <c r="H9" s="326">
        <v>53124870</v>
      </c>
      <c r="I9" s="111">
        <f t="shared" si="1"/>
        <v>57568030</v>
      </c>
      <c r="J9" s="114">
        <v>110383550</v>
      </c>
      <c r="K9" s="326">
        <v>1260129400</v>
      </c>
      <c r="L9" s="111">
        <f t="shared" si="2"/>
        <v>1370512950</v>
      </c>
      <c r="M9" s="114">
        <v>116616450</v>
      </c>
      <c r="N9" s="326">
        <v>1431880300</v>
      </c>
      <c r="O9" s="111">
        <f t="shared" si="3"/>
        <v>1548496750</v>
      </c>
      <c r="P9" s="114">
        <v>57751910</v>
      </c>
      <c r="Q9" s="326">
        <v>1402196500</v>
      </c>
      <c r="R9" s="111">
        <f t="shared" si="4"/>
        <v>1459948410</v>
      </c>
      <c r="S9" s="114">
        <v>4464640</v>
      </c>
      <c r="T9" s="326">
        <v>821510430</v>
      </c>
      <c r="U9" s="111">
        <f t="shared" si="5"/>
        <v>825975070</v>
      </c>
      <c r="V9" s="114">
        <v>0</v>
      </c>
      <c r="W9" s="326">
        <v>304216540</v>
      </c>
      <c r="X9" s="111">
        <f t="shared" si="6"/>
        <v>304216540</v>
      </c>
      <c r="Y9" s="114">
        <f t="shared" si="15"/>
        <v>296405950</v>
      </c>
      <c r="Z9" s="113">
        <f t="shared" si="15"/>
        <v>5291893390</v>
      </c>
      <c r="AA9" s="111">
        <f t="shared" si="7"/>
        <v>5588299340</v>
      </c>
      <c r="AB9" s="71">
        <f t="shared" si="8"/>
        <v>3.8619244759354643E-3</v>
      </c>
      <c r="AC9" s="71">
        <f t="shared" si="9"/>
        <v>1.0301529409482205E-2</v>
      </c>
      <c r="AD9" s="71">
        <f t="shared" si="10"/>
        <v>0.24524687505376189</v>
      </c>
      <c r="AE9" s="71">
        <f t="shared" si="11"/>
        <v>0.27709624266476751</v>
      </c>
      <c r="AF9" s="71">
        <f t="shared" si="12"/>
        <v>0.2612509318443203</v>
      </c>
      <c r="AG9" s="71">
        <f t="shared" si="13"/>
        <v>0.14780437119533399</v>
      </c>
      <c r="AH9" s="71">
        <f t="shared" si="14"/>
        <v>5.4438125356398678E-2</v>
      </c>
    </row>
    <row r="10" spans="2:34" ht="13.5" customHeight="1">
      <c r="B10" s="126">
        <v>5</v>
      </c>
      <c r="C10" s="28" t="s">
        <v>98</v>
      </c>
      <c r="D10" s="114">
        <v>675720</v>
      </c>
      <c r="E10" s="326">
        <v>5433440</v>
      </c>
      <c r="F10" s="111">
        <f t="shared" si="0"/>
        <v>6109160</v>
      </c>
      <c r="G10" s="114">
        <v>4214640</v>
      </c>
      <c r="H10" s="326">
        <v>18026140</v>
      </c>
      <c r="I10" s="111">
        <f t="shared" si="1"/>
        <v>22240780</v>
      </c>
      <c r="J10" s="114">
        <v>172832000</v>
      </c>
      <c r="K10" s="326">
        <v>975002980</v>
      </c>
      <c r="L10" s="111">
        <f t="shared" si="2"/>
        <v>1147834980</v>
      </c>
      <c r="M10" s="114">
        <v>142211620</v>
      </c>
      <c r="N10" s="326">
        <v>948541630</v>
      </c>
      <c r="O10" s="111">
        <f t="shared" si="3"/>
        <v>1090753250</v>
      </c>
      <c r="P10" s="114">
        <v>61224490</v>
      </c>
      <c r="Q10" s="326">
        <v>805830970</v>
      </c>
      <c r="R10" s="111">
        <f t="shared" si="4"/>
        <v>867055460</v>
      </c>
      <c r="S10" s="114">
        <v>21546530</v>
      </c>
      <c r="T10" s="326">
        <v>563150490</v>
      </c>
      <c r="U10" s="111">
        <f t="shared" si="5"/>
        <v>584697020</v>
      </c>
      <c r="V10" s="114">
        <v>0</v>
      </c>
      <c r="W10" s="326">
        <v>172100010</v>
      </c>
      <c r="X10" s="111">
        <f t="shared" si="6"/>
        <v>172100010</v>
      </c>
      <c r="Y10" s="114">
        <f t="shared" si="15"/>
        <v>402705000</v>
      </c>
      <c r="Z10" s="113">
        <f t="shared" si="15"/>
        <v>3488085660</v>
      </c>
      <c r="AA10" s="111">
        <f t="shared" si="7"/>
        <v>3890790660</v>
      </c>
      <c r="AB10" s="71">
        <f t="shared" si="8"/>
        <v>1.5701590072183427E-3</v>
      </c>
      <c r="AC10" s="71">
        <f t="shared" si="9"/>
        <v>5.7162623084943869E-3</v>
      </c>
      <c r="AD10" s="71">
        <f t="shared" si="10"/>
        <v>0.29501329686033534</v>
      </c>
      <c r="AE10" s="71">
        <f t="shared" si="11"/>
        <v>0.28034231222298656</v>
      </c>
      <c r="AF10" s="71">
        <f t="shared" si="12"/>
        <v>0.22284813956040492</v>
      </c>
      <c r="AG10" s="71">
        <f t="shared" si="13"/>
        <v>0.1502771727122425</v>
      </c>
      <c r="AH10" s="71">
        <f t="shared" si="14"/>
        <v>4.4232657328317944E-2</v>
      </c>
    </row>
    <row r="11" spans="2:34" ht="13.5" customHeight="1">
      <c r="B11" s="126">
        <v>6</v>
      </c>
      <c r="C11" s="28" t="s">
        <v>99</v>
      </c>
      <c r="D11" s="114">
        <v>0</v>
      </c>
      <c r="E11" s="326">
        <v>0</v>
      </c>
      <c r="F11" s="111">
        <f t="shared" si="0"/>
        <v>0</v>
      </c>
      <c r="G11" s="114">
        <v>2128100</v>
      </c>
      <c r="H11" s="326">
        <v>75500740</v>
      </c>
      <c r="I11" s="111">
        <f t="shared" si="1"/>
        <v>77628840</v>
      </c>
      <c r="J11" s="114">
        <v>216135420</v>
      </c>
      <c r="K11" s="326">
        <v>1411454850</v>
      </c>
      <c r="L11" s="111">
        <f t="shared" si="2"/>
        <v>1627590270</v>
      </c>
      <c r="M11" s="114">
        <v>165743680</v>
      </c>
      <c r="N11" s="326">
        <v>1638426410</v>
      </c>
      <c r="O11" s="111">
        <f t="shared" si="3"/>
        <v>1804170090</v>
      </c>
      <c r="P11" s="114">
        <v>59337610</v>
      </c>
      <c r="Q11" s="326">
        <v>1353556070</v>
      </c>
      <c r="R11" s="111">
        <f t="shared" si="4"/>
        <v>1412893680</v>
      </c>
      <c r="S11" s="114">
        <v>5556640</v>
      </c>
      <c r="T11" s="326">
        <v>880343130</v>
      </c>
      <c r="U11" s="111">
        <f t="shared" si="5"/>
        <v>885899770</v>
      </c>
      <c r="V11" s="114">
        <v>0</v>
      </c>
      <c r="W11" s="326">
        <v>286943090</v>
      </c>
      <c r="X11" s="111">
        <f t="shared" si="6"/>
        <v>286943090</v>
      </c>
      <c r="Y11" s="114">
        <f t="shared" si="15"/>
        <v>448901450</v>
      </c>
      <c r="Z11" s="113">
        <f t="shared" si="15"/>
        <v>5646224290</v>
      </c>
      <c r="AA11" s="111">
        <f t="shared" si="7"/>
        <v>6095125740</v>
      </c>
      <c r="AB11" s="71">
        <f t="shared" si="8"/>
        <v>0</v>
      </c>
      <c r="AC11" s="71">
        <f t="shared" si="9"/>
        <v>1.2736216332757722E-2</v>
      </c>
      <c r="AD11" s="71">
        <f t="shared" si="10"/>
        <v>0.26703145093771274</v>
      </c>
      <c r="AE11" s="71">
        <f t="shared" si="11"/>
        <v>0.29600211168080021</v>
      </c>
      <c r="AF11" s="71">
        <f t="shared" si="12"/>
        <v>0.23180714234125052</v>
      </c>
      <c r="AG11" s="71">
        <f t="shared" si="13"/>
        <v>0.14534561021213649</v>
      </c>
      <c r="AH11" s="71">
        <f t="shared" si="14"/>
        <v>4.7077468495342313E-2</v>
      </c>
    </row>
    <row r="12" spans="2:34" ht="13.5" customHeight="1">
      <c r="B12" s="126">
        <v>7</v>
      </c>
      <c r="C12" s="28" t="s">
        <v>100</v>
      </c>
      <c r="D12" s="114">
        <v>3156630</v>
      </c>
      <c r="E12" s="326">
        <v>14993860</v>
      </c>
      <c r="F12" s="111">
        <f t="shared" si="0"/>
        <v>18150490</v>
      </c>
      <c r="G12" s="114">
        <v>93947090</v>
      </c>
      <c r="H12" s="326">
        <v>62784290</v>
      </c>
      <c r="I12" s="111">
        <f t="shared" si="1"/>
        <v>156731380</v>
      </c>
      <c r="J12" s="114">
        <v>167679380</v>
      </c>
      <c r="K12" s="326">
        <v>1384731180</v>
      </c>
      <c r="L12" s="111">
        <f t="shared" si="2"/>
        <v>1552410560</v>
      </c>
      <c r="M12" s="114">
        <v>159822370</v>
      </c>
      <c r="N12" s="326">
        <v>1604776230</v>
      </c>
      <c r="O12" s="111">
        <f t="shared" si="3"/>
        <v>1764598600</v>
      </c>
      <c r="P12" s="114">
        <v>57864520</v>
      </c>
      <c r="Q12" s="326">
        <v>1171168610</v>
      </c>
      <c r="R12" s="111">
        <f t="shared" si="4"/>
        <v>1229033130</v>
      </c>
      <c r="S12" s="114">
        <v>17850450</v>
      </c>
      <c r="T12" s="326">
        <v>787743040</v>
      </c>
      <c r="U12" s="111">
        <f t="shared" si="5"/>
        <v>805593490</v>
      </c>
      <c r="V12" s="114">
        <v>1650930</v>
      </c>
      <c r="W12" s="326">
        <v>314328370</v>
      </c>
      <c r="X12" s="111">
        <f t="shared" si="6"/>
        <v>315979300</v>
      </c>
      <c r="Y12" s="114">
        <f t="shared" si="15"/>
        <v>501971370</v>
      </c>
      <c r="Z12" s="113">
        <f t="shared" si="15"/>
        <v>5340525580</v>
      </c>
      <c r="AA12" s="111">
        <f t="shared" si="7"/>
        <v>5842496950</v>
      </c>
      <c r="AB12" s="71">
        <f t="shared" si="8"/>
        <v>3.1066323449257427E-3</v>
      </c>
      <c r="AC12" s="71">
        <f t="shared" si="9"/>
        <v>2.6826095305021939E-2</v>
      </c>
      <c r="AD12" s="71">
        <f t="shared" si="10"/>
        <v>0.26571011902710534</v>
      </c>
      <c r="AE12" s="71">
        <f t="shared" si="11"/>
        <v>0.3020281593814097</v>
      </c>
      <c r="AF12" s="71">
        <f t="shared" si="12"/>
        <v>0.2103609365170486</v>
      </c>
      <c r="AG12" s="71">
        <f t="shared" si="13"/>
        <v>0.13788513659386678</v>
      </c>
      <c r="AH12" s="71">
        <f t="shared" si="14"/>
        <v>5.4082920830621911E-2</v>
      </c>
    </row>
    <row r="13" spans="2:34" ht="13.5" customHeight="1">
      <c r="B13" s="126">
        <v>8</v>
      </c>
      <c r="C13" s="28" t="s">
        <v>51</v>
      </c>
      <c r="D13" s="114">
        <v>4456510</v>
      </c>
      <c r="E13" s="326">
        <v>23114760</v>
      </c>
      <c r="F13" s="111">
        <f t="shared" si="0"/>
        <v>27571270</v>
      </c>
      <c r="G13" s="114">
        <v>0</v>
      </c>
      <c r="H13" s="326">
        <v>6251430</v>
      </c>
      <c r="I13" s="111">
        <f t="shared" si="1"/>
        <v>6251430</v>
      </c>
      <c r="J13" s="114">
        <v>250759930</v>
      </c>
      <c r="K13" s="326">
        <v>820834430</v>
      </c>
      <c r="L13" s="111">
        <f t="shared" si="2"/>
        <v>1071594360</v>
      </c>
      <c r="M13" s="114">
        <v>59904780</v>
      </c>
      <c r="N13" s="326">
        <v>984959730</v>
      </c>
      <c r="O13" s="111">
        <f t="shared" si="3"/>
        <v>1044864510</v>
      </c>
      <c r="P13" s="114">
        <v>80482540</v>
      </c>
      <c r="Q13" s="326">
        <v>831240690</v>
      </c>
      <c r="R13" s="111">
        <f t="shared" si="4"/>
        <v>911723230</v>
      </c>
      <c r="S13" s="114">
        <v>15886480</v>
      </c>
      <c r="T13" s="326">
        <v>585397220</v>
      </c>
      <c r="U13" s="111">
        <f t="shared" si="5"/>
        <v>601283700</v>
      </c>
      <c r="V13" s="114">
        <v>0</v>
      </c>
      <c r="W13" s="326">
        <v>196740540</v>
      </c>
      <c r="X13" s="111">
        <f t="shared" si="6"/>
        <v>196740540</v>
      </c>
      <c r="Y13" s="114">
        <f t="shared" si="15"/>
        <v>411490240</v>
      </c>
      <c r="Z13" s="113">
        <f t="shared" si="15"/>
        <v>3448538800</v>
      </c>
      <c r="AA13" s="111">
        <f t="shared" si="7"/>
        <v>3860029040</v>
      </c>
      <c r="AB13" s="71">
        <f t="shared" si="8"/>
        <v>7.1427623249176384E-3</v>
      </c>
      <c r="AC13" s="71">
        <f t="shared" si="9"/>
        <v>1.619529266546658E-3</v>
      </c>
      <c r="AD13" s="71">
        <f t="shared" si="10"/>
        <v>0.27761303060041226</v>
      </c>
      <c r="AE13" s="71">
        <f t="shared" si="11"/>
        <v>0.27068825109149958</v>
      </c>
      <c r="AF13" s="71">
        <f t="shared" si="12"/>
        <v>0.23619595100248261</v>
      </c>
      <c r="AG13" s="71">
        <f t="shared" si="13"/>
        <v>0.15577180735407109</v>
      </c>
      <c r="AH13" s="71">
        <f t="shared" si="14"/>
        <v>5.0968668360070163E-2</v>
      </c>
    </row>
    <row r="14" spans="2:34" ht="13.5" customHeight="1">
      <c r="B14" s="126">
        <v>9</v>
      </c>
      <c r="C14" s="28" t="s">
        <v>101</v>
      </c>
      <c r="D14" s="114">
        <v>0</v>
      </c>
      <c r="E14" s="326">
        <v>6008890</v>
      </c>
      <c r="F14" s="111">
        <f t="shared" si="0"/>
        <v>6008890</v>
      </c>
      <c r="G14" s="114">
        <v>18480350</v>
      </c>
      <c r="H14" s="326">
        <v>25552670</v>
      </c>
      <c r="I14" s="111">
        <f t="shared" si="1"/>
        <v>44033020</v>
      </c>
      <c r="J14" s="114">
        <v>94695590</v>
      </c>
      <c r="K14" s="326">
        <v>638255910</v>
      </c>
      <c r="L14" s="111">
        <f t="shared" si="2"/>
        <v>732951500</v>
      </c>
      <c r="M14" s="114">
        <v>58627530</v>
      </c>
      <c r="N14" s="326">
        <v>748753740</v>
      </c>
      <c r="O14" s="111">
        <f t="shared" si="3"/>
        <v>807381270</v>
      </c>
      <c r="P14" s="114">
        <v>18011800</v>
      </c>
      <c r="Q14" s="326">
        <v>643483520</v>
      </c>
      <c r="R14" s="111">
        <f t="shared" si="4"/>
        <v>661495320</v>
      </c>
      <c r="S14" s="114">
        <v>5549960</v>
      </c>
      <c r="T14" s="326">
        <v>327863070</v>
      </c>
      <c r="U14" s="111">
        <f t="shared" si="5"/>
        <v>333413030</v>
      </c>
      <c r="V14" s="114">
        <v>2246860</v>
      </c>
      <c r="W14" s="326">
        <v>143349890</v>
      </c>
      <c r="X14" s="111">
        <f t="shared" si="6"/>
        <v>145596750</v>
      </c>
      <c r="Y14" s="114">
        <f t="shared" si="15"/>
        <v>197612090</v>
      </c>
      <c r="Z14" s="113">
        <f t="shared" si="15"/>
        <v>2533267690</v>
      </c>
      <c r="AA14" s="111">
        <f t="shared" si="7"/>
        <v>2730879780</v>
      </c>
      <c r="AB14" s="71">
        <f t="shared" si="8"/>
        <v>2.2003495152027527E-3</v>
      </c>
      <c r="AC14" s="71">
        <f t="shared" si="9"/>
        <v>1.6124115137723126E-2</v>
      </c>
      <c r="AD14" s="71">
        <f t="shared" si="10"/>
        <v>0.26839390930639945</v>
      </c>
      <c r="AE14" s="71">
        <f t="shared" si="11"/>
        <v>0.29564877806521384</v>
      </c>
      <c r="AF14" s="71">
        <f t="shared" si="12"/>
        <v>0.24222791674849928</v>
      </c>
      <c r="AG14" s="71">
        <f t="shared" si="13"/>
        <v>0.12208996984847133</v>
      </c>
      <c r="AH14" s="71">
        <f t="shared" si="14"/>
        <v>5.3314961378490268E-2</v>
      </c>
    </row>
    <row r="15" spans="2:34" ht="13.5" customHeight="1">
      <c r="B15" s="126">
        <v>10</v>
      </c>
      <c r="C15" s="28" t="s">
        <v>52</v>
      </c>
      <c r="D15" s="114">
        <v>1201360</v>
      </c>
      <c r="E15" s="326">
        <v>18249880</v>
      </c>
      <c r="F15" s="111">
        <f t="shared" si="0"/>
        <v>19451240</v>
      </c>
      <c r="G15" s="114">
        <v>9792080</v>
      </c>
      <c r="H15" s="326">
        <v>33715050</v>
      </c>
      <c r="I15" s="111">
        <f t="shared" si="1"/>
        <v>43507130</v>
      </c>
      <c r="J15" s="114">
        <v>183982500</v>
      </c>
      <c r="K15" s="326">
        <v>1272402800</v>
      </c>
      <c r="L15" s="111">
        <f t="shared" si="2"/>
        <v>1456385300</v>
      </c>
      <c r="M15" s="114">
        <v>134922690</v>
      </c>
      <c r="N15" s="326">
        <v>1680903430</v>
      </c>
      <c r="O15" s="111">
        <f t="shared" si="3"/>
        <v>1815826120</v>
      </c>
      <c r="P15" s="114">
        <v>128048970</v>
      </c>
      <c r="Q15" s="326">
        <v>1452958650</v>
      </c>
      <c r="R15" s="111">
        <f t="shared" si="4"/>
        <v>1581007620</v>
      </c>
      <c r="S15" s="114">
        <v>11483810</v>
      </c>
      <c r="T15" s="326">
        <v>880138150</v>
      </c>
      <c r="U15" s="111">
        <f t="shared" si="5"/>
        <v>891621960</v>
      </c>
      <c r="V15" s="114">
        <v>0</v>
      </c>
      <c r="W15" s="326">
        <v>259176390</v>
      </c>
      <c r="X15" s="111">
        <f t="shared" si="6"/>
        <v>259176390</v>
      </c>
      <c r="Y15" s="114">
        <f t="shared" si="15"/>
        <v>469431410</v>
      </c>
      <c r="Z15" s="113">
        <f t="shared" si="15"/>
        <v>5597544350</v>
      </c>
      <c r="AA15" s="111">
        <f t="shared" si="7"/>
        <v>6066975760</v>
      </c>
      <c r="AB15" s="71">
        <f t="shared" si="8"/>
        <v>3.2060850033790145E-3</v>
      </c>
      <c r="AC15" s="71">
        <f t="shared" si="9"/>
        <v>7.1711395794335593E-3</v>
      </c>
      <c r="AD15" s="71">
        <f t="shared" si="10"/>
        <v>0.2400512805081654</v>
      </c>
      <c r="AE15" s="71">
        <f t="shared" si="11"/>
        <v>0.29929674879729534</v>
      </c>
      <c r="AF15" s="71">
        <f t="shared" si="12"/>
        <v>0.26059237461004792</v>
      </c>
      <c r="AG15" s="71">
        <f t="shared" si="13"/>
        <v>0.14696316505474219</v>
      </c>
      <c r="AH15" s="71">
        <f t="shared" si="14"/>
        <v>4.2719206446936588E-2</v>
      </c>
    </row>
    <row r="16" spans="2:34" ht="13.5" customHeight="1">
      <c r="B16" s="126">
        <v>11</v>
      </c>
      <c r="C16" s="28" t="s">
        <v>53</v>
      </c>
      <c r="D16" s="114">
        <v>2563160</v>
      </c>
      <c r="E16" s="326">
        <v>18940770</v>
      </c>
      <c r="F16" s="111">
        <f t="shared" si="0"/>
        <v>21503930</v>
      </c>
      <c r="G16" s="114">
        <v>5552150</v>
      </c>
      <c r="H16" s="326">
        <v>120991390</v>
      </c>
      <c r="I16" s="111">
        <f t="shared" si="1"/>
        <v>126543540</v>
      </c>
      <c r="J16" s="114">
        <v>363222920</v>
      </c>
      <c r="K16" s="326">
        <v>2305673070</v>
      </c>
      <c r="L16" s="111">
        <f t="shared" si="2"/>
        <v>2668895990</v>
      </c>
      <c r="M16" s="114">
        <v>363227410</v>
      </c>
      <c r="N16" s="326">
        <v>2773908230</v>
      </c>
      <c r="O16" s="111">
        <f t="shared" si="3"/>
        <v>3137135640</v>
      </c>
      <c r="P16" s="114">
        <v>128257100</v>
      </c>
      <c r="Q16" s="326">
        <v>2491127830</v>
      </c>
      <c r="R16" s="111">
        <f t="shared" si="4"/>
        <v>2619384930</v>
      </c>
      <c r="S16" s="114">
        <v>5950730</v>
      </c>
      <c r="T16" s="326">
        <v>1410514320</v>
      </c>
      <c r="U16" s="111">
        <f t="shared" si="5"/>
        <v>1416465050</v>
      </c>
      <c r="V16" s="114">
        <v>18617500</v>
      </c>
      <c r="W16" s="326">
        <v>560461160</v>
      </c>
      <c r="X16" s="111">
        <f t="shared" si="6"/>
        <v>579078660</v>
      </c>
      <c r="Y16" s="114">
        <f t="shared" si="15"/>
        <v>887390970</v>
      </c>
      <c r="Z16" s="113">
        <f t="shared" si="15"/>
        <v>9681616770</v>
      </c>
      <c r="AA16" s="111">
        <f t="shared" si="7"/>
        <v>10569007740</v>
      </c>
      <c r="AB16" s="71">
        <f t="shared" si="8"/>
        <v>2.034621463906696E-3</v>
      </c>
      <c r="AC16" s="71">
        <f t="shared" si="9"/>
        <v>1.1973076670298663E-2</v>
      </c>
      <c r="AD16" s="71">
        <f t="shared" si="10"/>
        <v>0.25252096087498938</v>
      </c>
      <c r="AE16" s="71">
        <f t="shared" si="11"/>
        <v>0.29682404603859247</v>
      </c>
      <c r="AF16" s="71">
        <f t="shared" si="12"/>
        <v>0.24783640947546509</v>
      </c>
      <c r="AG16" s="71">
        <f t="shared" si="13"/>
        <v>0.13402062755987726</v>
      </c>
      <c r="AH16" s="71">
        <f t="shared" si="14"/>
        <v>5.4790257916870443E-2</v>
      </c>
    </row>
    <row r="17" spans="2:34" ht="13.5" customHeight="1">
      <c r="B17" s="126">
        <v>12</v>
      </c>
      <c r="C17" s="28" t="s">
        <v>102</v>
      </c>
      <c r="D17" s="114">
        <v>15616320</v>
      </c>
      <c r="E17" s="326">
        <v>4571320</v>
      </c>
      <c r="F17" s="111">
        <f t="shared" si="0"/>
        <v>20187640</v>
      </c>
      <c r="G17" s="114">
        <v>9386750</v>
      </c>
      <c r="H17" s="326">
        <v>41919660</v>
      </c>
      <c r="I17" s="111">
        <f t="shared" si="1"/>
        <v>51306410</v>
      </c>
      <c r="J17" s="114">
        <v>157337610</v>
      </c>
      <c r="K17" s="326">
        <v>1149020120</v>
      </c>
      <c r="L17" s="111">
        <f t="shared" si="2"/>
        <v>1306357730</v>
      </c>
      <c r="M17" s="114">
        <v>152789640</v>
      </c>
      <c r="N17" s="326">
        <v>1126716720</v>
      </c>
      <c r="O17" s="111">
        <f t="shared" si="3"/>
        <v>1279506360</v>
      </c>
      <c r="P17" s="114">
        <v>52661780</v>
      </c>
      <c r="Q17" s="326">
        <v>1186898860</v>
      </c>
      <c r="R17" s="111">
        <f t="shared" si="4"/>
        <v>1239560640</v>
      </c>
      <c r="S17" s="114">
        <v>3856890</v>
      </c>
      <c r="T17" s="326">
        <v>749207300</v>
      </c>
      <c r="U17" s="111">
        <f t="shared" si="5"/>
        <v>753064190</v>
      </c>
      <c r="V17" s="114">
        <v>8552640</v>
      </c>
      <c r="W17" s="326">
        <v>306154390</v>
      </c>
      <c r="X17" s="111">
        <f t="shared" si="6"/>
        <v>314707030</v>
      </c>
      <c r="Y17" s="114">
        <f t="shared" si="15"/>
        <v>400201630</v>
      </c>
      <c r="Z17" s="113">
        <f t="shared" si="15"/>
        <v>4564488370</v>
      </c>
      <c r="AA17" s="111">
        <f t="shared" si="7"/>
        <v>4964690000</v>
      </c>
      <c r="AB17" s="71">
        <f t="shared" si="8"/>
        <v>4.0662438138131486E-3</v>
      </c>
      <c r="AC17" s="71">
        <f t="shared" si="9"/>
        <v>1.0334262562214357E-2</v>
      </c>
      <c r="AD17" s="71">
        <f t="shared" si="10"/>
        <v>0.26312976842461461</v>
      </c>
      <c r="AE17" s="71">
        <f t="shared" si="11"/>
        <v>0.25772129981932407</v>
      </c>
      <c r="AF17" s="71">
        <f t="shared" si="12"/>
        <v>0.24967533521730462</v>
      </c>
      <c r="AG17" s="71">
        <f t="shared" si="13"/>
        <v>0.15168403062426858</v>
      </c>
      <c r="AH17" s="71">
        <f t="shared" si="14"/>
        <v>6.3389059538460607E-2</v>
      </c>
    </row>
    <row r="18" spans="2:34" ht="13.5" customHeight="1">
      <c r="B18" s="126">
        <v>13</v>
      </c>
      <c r="C18" s="28" t="s">
        <v>103</v>
      </c>
      <c r="D18" s="114">
        <v>0</v>
      </c>
      <c r="E18" s="326">
        <v>12999680</v>
      </c>
      <c r="F18" s="111">
        <f t="shared" si="0"/>
        <v>12999680</v>
      </c>
      <c r="G18" s="114">
        <v>3474470</v>
      </c>
      <c r="H18" s="326">
        <v>123324580</v>
      </c>
      <c r="I18" s="111">
        <f t="shared" si="1"/>
        <v>126799050</v>
      </c>
      <c r="J18" s="114">
        <v>280268460</v>
      </c>
      <c r="K18" s="326">
        <v>1845270920</v>
      </c>
      <c r="L18" s="111">
        <f t="shared" si="2"/>
        <v>2125539380</v>
      </c>
      <c r="M18" s="114">
        <v>207657490</v>
      </c>
      <c r="N18" s="326">
        <v>2461501160</v>
      </c>
      <c r="O18" s="111">
        <f t="shared" si="3"/>
        <v>2669158650</v>
      </c>
      <c r="P18" s="114">
        <v>99959700</v>
      </c>
      <c r="Q18" s="326">
        <v>2042985710</v>
      </c>
      <c r="R18" s="111">
        <f t="shared" si="4"/>
        <v>2142945410</v>
      </c>
      <c r="S18" s="114">
        <v>26532260</v>
      </c>
      <c r="T18" s="326">
        <v>1365425940</v>
      </c>
      <c r="U18" s="111">
        <f t="shared" si="5"/>
        <v>1391958200</v>
      </c>
      <c r="V18" s="114">
        <v>566000</v>
      </c>
      <c r="W18" s="326">
        <v>460957990</v>
      </c>
      <c r="X18" s="111">
        <f t="shared" si="6"/>
        <v>461523990</v>
      </c>
      <c r="Y18" s="114">
        <f t="shared" si="15"/>
        <v>618458380</v>
      </c>
      <c r="Z18" s="113">
        <f t="shared" si="15"/>
        <v>8312465980</v>
      </c>
      <c r="AA18" s="111">
        <f t="shared" si="7"/>
        <v>8930924360</v>
      </c>
      <c r="AB18" s="71">
        <f t="shared" si="8"/>
        <v>1.4555805732968945E-3</v>
      </c>
      <c r="AC18" s="71">
        <f t="shared" si="9"/>
        <v>1.4197752090243881E-2</v>
      </c>
      <c r="AD18" s="71">
        <f t="shared" si="10"/>
        <v>0.23799769142821403</v>
      </c>
      <c r="AE18" s="71">
        <f t="shared" si="11"/>
        <v>0.29886700887924661</v>
      </c>
      <c r="AF18" s="71">
        <f t="shared" si="12"/>
        <v>0.23994665318159744</v>
      </c>
      <c r="AG18" s="71">
        <f t="shared" si="13"/>
        <v>0.1558582453384478</v>
      </c>
      <c r="AH18" s="71">
        <f t="shared" si="14"/>
        <v>5.167706850895331E-2</v>
      </c>
    </row>
    <row r="19" spans="2:34" ht="13.5" customHeight="1">
      <c r="B19" s="126">
        <v>14</v>
      </c>
      <c r="C19" s="28" t="s">
        <v>104</v>
      </c>
      <c r="D19" s="114">
        <v>0</v>
      </c>
      <c r="E19" s="326">
        <v>10619570</v>
      </c>
      <c r="F19" s="111">
        <f t="shared" si="0"/>
        <v>10619570</v>
      </c>
      <c r="G19" s="114">
        <v>13585960</v>
      </c>
      <c r="H19" s="326">
        <v>47115770</v>
      </c>
      <c r="I19" s="111">
        <f t="shared" si="1"/>
        <v>60701730</v>
      </c>
      <c r="J19" s="114">
        <v>223277350</v>
      </c>
      <c r="K19" s="326">
        <v>1265704710</v>
      </c>
      <c r="L19" s="111">
        <f t="shared" si="2"/>
        <v>1488982060</v>
      </c>
      <c r="M19" s="114">
        <v>219183000</v>
      </c>
      <c r="N19" s="326">
        <v>1584400200</v>
      </c>
      <c r="O19" s="111">
        <f t="shared" si="3"/>
        <v>1803583200</v>
      </c>
      <c r="P19" s="114">
        <v>94658770</v>
      </c>
      <c r="Q19" s="326">
        <v>1610737390</v>
      </c>
      <c r="R19" s="111">
        <f t="shared" si="4"/>
        <v>1705396160</v>
      </c>
      <c r="S19" s="114">
        <v>33104740</v>
      </c>
      <c r="T19" s="326">
        <v>1119196020</v>
      </c>
      <c r="U19" s="111">
        <f t="shared" si="5"/>
        <v>1152300760</v>
      </c>
      <c r="V19" s="114">
        <v>5630230</v>
      </c>
      <c r="W19" s="326">
        <v>372281520</v>
      </c>
      <c r="X19" s="111">
        <f t="shared" si="6"/>
        <v>377911750</v>
      </c>
      <c r="Y19" s="114">
        <f t="shared" si="15"/>
        <v>589440050</v>
      </c>
      <c r="Z19" s="113">
        <f t="shared" si="15"/>
        <v>6010055180</v>
      </c>
      <c r="AA19" s="111">
        <f t="shared" si="7"/>
        <v>6599495230</v>
      </c>
      <c r="AB19" s="71">
        <f t="shared" si="8"/>
        <v>1.609148825765573E-3</v>
      </c>
      <c r="AC19" s="71">
        <f t="shared" si="9"/>
        <v>9.1979352790592141E-3</v>
      </c>
      <c r="AD19" s="71">
        <f t="shared" si="10"/>
        <v>0.22562059795594397</v>
      </c>
      <c r="AE19" s="71">
        <f t="shared" si="11"/>
        <v>0.27329108320304069</v>
      </c>
      <c r="AF19" s="71">
        <f t="shared" si="12"/>
        <v>0.25841312108956549</v>
      </c>
      <c r="AG19" s="71">
        <f t="shared" si="13"/>
        <v>0.17460437803816703</v>
      </c>
      <c r="AH19" s="71">
        <f t="shared" si="14"/>
        <v>5.7263735608458044E-2</v>
      </c>
    </row>
    <row r="20" spans="2:34" ht="13.5" customHeight="1">
      <c r="B20" s="126">
        <v>15</v>
      </c>
      <c r="C20" s="28" t="s">
        <v>105</v>
      </c>
      <c r="D20" s="114">
        <v>1052100</v>
      </c>
      <c r="E20" s="326">
        <v>10530370</v>
      </c>
      <c r="F20" s="111">
        <f t="shared" si="0"/>
        <v>11582470</v>
      </c>
      <c r="G20" s="114">
        <v>14133290</v>
      </c>
      <c r="H20" s="326">
        <v>101458370</v>
      </c>
      <c r="I20" s="111">
        <f t="shared" si="1"/>
        <v>115591660</v>
      </c>
      <c r="J20" s="114">
        <v>488418180</v>
      </c>
      <c r="K20" s="326">
        <v>2690229420</v>
      </c>
      <c r="L20" s="111">
        <f t="shared" si="2"/>
        <v>3178647600</v>
      </c>
      <c r="M20" s="114">
        <v>315630050</v>
      </c>
      <c r="N20" s="326">
        <v>3017844930</v>
      </c>
      <c r="O20" s="111">
        <f t="shared" si="3"/>
        <v>3333474980</v>
      </c>
      <c r="P20" s="114">
        <v>174374060</v>
      </c>
      <c r="Q20" s="326">
        <v>2477624790</v>
      </c>
      <c r="R20" s="111">
        <f t="shared" si="4"/>
        <v>2651998850</v>
      </c>
      <c r="S20" s="114">
        <v>46352850</v>
      </c>
      <c r="T20" s="326">
        <v>1568516430</v>
      </c>
      <c r="U20" s="111">
        <f t="shared" si="5"/>
        <v>1614869280</v>
      </c>
      <c r="V20" s="114">
        <v>6705530</v>
      </c>
      <c r="W20" s="326">
        <v>610423660</v>
      </c>
      <c r="X20" s="111">
        <f t="shared" si="6"/>
        <v>617129190</v>
      </c>
      <c r="Y20" s="114">
        <f t="shared" si="15"/>
        <v>1046666060</v>
      </c>
      <c r="Z20" s="113">
        <f t="shared" si="15"/>
        <v>10476627970</v>
      </c>
      <c r="AA20" s="111">
        <f t="shared" si="7"/>
        <v>11523294030</v>
      </c>
      <c r="AB20" s="71">
        <f t="shared" si="8"/>
        <v>1.0051353345532919E-3</v>
      </c>
      <c r="AC20" s="71">
        <f t="shared" si="9"/>
        <v>1.0031129961542776E-2</v>
      </c>
      <c r="AD20" s="71">
        <f t="shared" si="10"/>
        <v>0.27584539557218951</v>
      </c>
      <c r="AE20" s="71">
        <f t="shared" si="11"/>
        <v>0.28928143040710036</v>
      </c>
      <c r="AF20" s="71">
        <f t="shared" si="12"/>
        <v>0.23014242655752143</v>
      </c>
      <c r="AG20" s="71">
        <f t="shared" si="13"/>
        <v>0.14013955348147963</v>
      </c>
      <c r="AH20" s="71">
        <f t="shared" si="14"/>
        <v>5.3554928685612999E-2</v>
      </c>
    </row>
    <row r="21" spans="2:34" ht="13.5" customHeight="1">
      <c r="B21" s="126">
        <v>16</v>
      </c>
      <c r="C21" s="28" t="s">
        <v>54</v>
      </c>
      <c r="D21" s="114">
        <v>655800</v>
      </c>
      <c r="E21" s="326">
        <v>7502150</v>
      </c>
      <c r="F21" s="111">
        <f t="shared" si="0"/>
        <v>8157950</v>
      </c>
      <c r="G21" s="114">
        <v>7886090</v>
      </c>
      <c r="H21" s="326">
        <v>30603580</v>
      </c>
      <c r="I21" s="111">
        <f t="shared" si="1"/>
        <v>38489670</v>
      </c>
      <c r="J21" s="114">
        <v>323582850</v>
      </c>
      <c r="K21" s="326">
        <v>1471482920</v>
      </c>
      <c r="L21" s="111">
        <f t="shared" si="2"/>
        <v>1795065770</v>
      </c>
      <c r="M21" s="114">
        <v>155419700</v>
      </c>
      <c r="N21" s="326">
        <v>1675085530</v>
      </c>
      <c r="O21" s="111">
        <f t="shared" si="3"/>
        <v>1830505230</v>
      </c>
      <c r="P21" s="114">
        <v>175422830</v>
      </c>
      <c r="Q21" s="326">
        <v>1504808620</v>
      </c>
      <c r="R21" s="111">
        <f t="shared" si="4"/>
        <v>1680231450</v>
      </c>
      <c r="S21" s="114">
        <v>14713800</v>
      </c>
      <c r="T21" s="326">
        <v>1135903040</v>
      </c>
      <c r="U21" s="111">
        <f t="shared" si="5"/>
        <v>1150616840</v>
      </c>
      <c r="V21" s="114">
        <v>2879610</v>
      </c>
      <c r="W21" s="326">
        <v>557131110</v>
      </c>
      <c r="X21" s="111">
        <f t="shared" si="6"/>
        <v>560010720</v>
      </c>
      <c r="Y21" s="114">
        <f t="shared" si="15"/>
        <v>680560680</v>
      </c>
      <c r="Z21" s="113">
        <f t="shared" si="15"/>
        <v>6382516950</v>
      </c>
      <c r="AA21" s="111">
        <f t="shared" si="7"/>
        <v>7063077630</v>
      </c>
      <c r="AB21" s="71">
        <f t="shared" si="8"/>
        <v>1.1550134979898274E-3</v>
      </c>
      <c r="AC21" s="71">
        <f t="shared" si="9"/>
        <v>5.4494190799372543E-3</v>
      </c>
      <c r="AD21" s="71">
        <f t="shared" si="10"/>
        <v>0.25414781827904104</v>
      </c>
      <c r="AE21" s="71">
        <f t="shared" si="11"/>
        <v>0.2591653845379015</v>
      </c>
      <c r="AF21" s="71">
        <f t="shared" si="12"/>
        <v>0.23788942130032911</v>
      </c>
      <c r="AG21" s="71">
        <f t="shared" si="13"/>
        <v>0.16290587478648455</v>
      </c>
      <c r="AH21" s="71">
        <f t="shared" si="14"/>
        <v>7.9287068518316711E-2</v>
      </c>
    </row>
    <row r="22" spans="2:34" ht="13.5" customHeight="1">
      <c r="B22" s="126">
        <v>17</v>
      </c>
      <c r="C22" s="28" t="s">
        <v>106</v>
      </c>
      <c r="D22" s="114">
        <v>2283880</v>
      </c>
      <c r="E22" s="326">
        <v>14321740</v>
      </c>
      <c r="F22" s="111">
        <f t="shared" si="0"/>
        <v>16605620</v>
      </c>
      <c r="G22" s="114">
        <v>2945100</v>
      </c>
      <c r="H22" s="326">
        <v>112177520</v>
      </c>
      <c r="I22" s="111">
        <f t="shared" si="1"/>
        <v>115122620</v>
      </c>
      <c r="J22" s="114">
        <v>409972070</v>
      </c>
      <c r="K22" s="326">
        <v>2286411460</v>
      </c>
      <c r="L22" s="111">
        <f t="shared" si="2"/>
        <v>2696383530</v>
      </c>
      <c r="M22" s="114">
        <v>270774120</v>
      </c>
      <c r="N22" s="326">
        <v>2767167610</v>
      </c>
      <c r="O22" s="111">
        <f t="shared" si="3"/>
        <v>3037941730</v>
      </c>
      <c r="P22" s="114">
        <v>86177750</v>
      </c>
      <c r="Q22" s="326">
        <v>2744809520</v>
      </c>
      <c r="R22" s="111">
        <f t="shared" si="4"/>
        <v>2830987270</v>
      </c>
      <c r="S22" s="114">
        <v>40207410</v>
      </c>
      <c r="T22" s="326">
        <v>1764763450</v>
      </c>
      <c r="U22" s="111">
        <f t="shared" si="5"/>
        <v>1804970860</v>
      </c>
      <c r="V22" s="114">
        <v>4619780</v>
      </c>
      <c r="W22" s="326">
        <v>712923030</v>
      </c>
      <c r="X22" s="111">
        <f t="shared" si="6"/>
        <v>717542810</v>
      </c>
      <c r="Y22" s="114">
        <f t="shared" si="15"/>
        <v>816980110</v>
      </c>
      <c r="Z22" s="113">
        <f t="shared" si="15"/>
        <v>10402574330</v>
      </c>
      <c r="AA22" s="111">
        <f t="shared" si="7"/>
        <v>11219554440</v>
      </c>
      <c r="AB22" s="71">
        <f t="shared" si="8"/>
        <v>1.4800605575563302E-3</v>
      </c>
      <c r="AC22" s="71">
        <f t="shared" si="9"/>
        <v>1.0260890538537286E-2</v>
      </c>
      <c r="AD22" s="71">
        <f t="shared" si="10"/>
        <v>0.24032893145799469</v>
      </c>
      <c r="AE22" s="71">
        <f t="shared" si="11"/>
        <v>0.27077204769996194</v>
      </c>
      <c r="AF22" s="71">
        <f t="shared" si="12"/>
        <v>0.25232617615428227</v>
      </c>
      <c r="AG22" s="71">
        <f t="shared" si="13"/>
        <v>0.16087723176999888</v>
      </c>
      <c r="AH22" s="71">
        <f t="shared" si="14"/>
        <v>6.3954661821668563E-2</v>
      </c>
    </row>
    <row r="23" spans="2:34" ht="13.5" customHeight="1">
      <c r="B23" s="126">
        <v>18</v>
      </c>
      <c r="C23" s="28" t="s">
        <v>55</v>
      </c>
      <c r="D23" s="114">
        <v>3022300</v>
      </c>
      <c r="E23" s="326">
        <v>8264100</v>
      </c>
      <c r="F23" s="111">
        <f t="shared" si="0"/>
        <v>11286400</v>
      </c>
      <c r="G23" s="114">
        <v>11202890</v>
      </c>
      <c r="H23" s="326">
        <v>46607900</v>
      </c>
      <c r="I23" s="111">
        <f t="shared" si="1"/>
        <v>57810790</v>
      </c>
      <c r="J23" s="114">
        <v>265262860</v>
      </c>
      <c r="K23" s="326">
        <v>2015672660</v>
      </c>
      <c r="L23" s="111">
        <f t="shared" si="2"/>
        <v>2280935520</v>
      </c>
      <c r="M23" s="114">
        <v>211098460</v>
      </c>
      <c r="N23" s="326">
        <v>2289931160</v>
      </c>
      <c r="O23" s="111">
        <f t="shared" si="3"/>
        <v>2501029620</v>
      </c>
      <c r="P23" s="114">
        <v>216526840</v>
      </c>
      <c r="Q23" s="326">
        <v>2134146850</v>
      </c>
      <c r="R23" s="111">
        <f t="shared" si="4"/>
        <v>2350673690</v>
      </c>
      <c r="S23" s="114">
        <v>24407030</v>
      </c>
      <c r="T23" s="326">
        <v>1423433740</v>
      </c>
      <c r="U23" s="111">
        <f t="shared" si="5"/>
        <v>1447840770</v>
      </c>
      <c r="V23" s="114">
        <v>13041760</v>
      </c>
      <c r="W23" s="326">
        <v>672095710</v>
      </c>
      <c r="X23" s="111">
        <f t="shared" si="6"/>
        <v>685137470</v>
      </c>
      <c r="Y23" s="114">
        <f t="shared" si="15"/>
        <v>744562140</v>
      </c>
      <c r="Z23" s="113">
        <f t="shared" si="15"/>
        <v>8590152120</v>
      </c>
      <c r="AA23" s="111">
        <f t="shared" si="7"/>
        <v>9334714260</v>
      </c>
      <c r="AB23" s="71">
        <f t="shared" si="8"/>
        <v>1.2090782519571198E-3</v>
      </c>
      <c r="AC23" s="71">
        <f t="shared" si="9"/>
        <v>6.1930969057857376E-3</v>
      </c>
      <c r="AD23" s="71">
        <f t="shared" si="10"/>
        <v>0.24434979544837188</v>
      </c>
      <c r="AE23" s="71">
        <f t="shared" si="11"/>
        <v>0.26792781764270096</v>
      </c>
      <c r="AF23" s="71">
        <f t="shared" si="12"/>
        <v>0.25182063687507023</v>
      </c>
      <c r="AG23" s="71">
        <f t="shared" si="13"/>
        <v>0.15510284832221527</v>
      </c>
      <c r="AH23" s="71">
        <f t="shared" si="14"/>
        <v>7.3396726553898825E-2</v>
      </c>
    </row>
    <row r="24" spans="2:34" ht="13.5" customHeight="1">
      <c r="B24" s="126">
        <v>19</v>
      </c>
      <c r="C24" s="28" t="s">
        <v>107</v>
      </c>
      <c r="D24" s="114">
        <v>0</v>
      </c>
      <c r="E24" s="326">
        <v>25229900</v>
      </c>
      <c r="F24" s="111">
        <f t="shared" si="0"/>
        <v>25229900</v>
      </c>
      <c r="G24" s="114">
        <v>608870</v>
      </c>
      <c r="H24" s="326">
        <v>46084960</v>
      </c>
      <c r="I24" s="111">
        <f t="shared" si="1"/>
        <v>46693830</v>
      </c>
      <c r="J24" s="114">
        <v>250536720</v>
      </c>
      <c r="K24" s="326">
        <v>1734923010</v>
      </c>
      <c r="L24" s="111">
        <f t="shared" si="2"/>
        <v>1985459730</v>
      </c>
      <c r="M24" s="114">
        <v>116323520</v>
      </c>
      <c r="N24" s="326">
        <v>1681196810</v>
      </c>
      <c r="O24" s="111">
        <f t="shared" si="3"/>
        <v>1797520330</v>
      </c>
      <c r="P24" s="114">
        <v>66088480</v>
      </c>
      <c r="Q24" s="326">
        <v>1525227050</v>
      </c>
      <c r="R24" s="111">
        <f t="shared" si="4"/>
        <v>1591315530</v>
      </c>
      <c r="S24" s="114">
        <v>20103980</v>
      </c>
      <c r="T24" s="326">
        <v>851955680</v>
      </c>
      <c r="U24" s="111">
        <f t="shared" si="5"/>
        <v>872059660</v>
      </c>
      <c r="V24" s="114">
        <v>0</v>
      </c>
      <c r="W24" s="326">
        <v>330721200</v>
      </c>
      <c r="X24" s="111">
        <f t="shared" si="6"/>
        <v>330721200</v>
      </c>
      <c r="Y24" s="114">
        <f t="shared" si="15"/>
        <v>453661570</v>
      </c>
      <c r="Z24" s="113">
        <f t="shared" si="15"/>
        <v>6195338610</v>
      </c>
      <c r="AA24" s="111">
        <f t="shared" si="7"/>
        <v>6649000180</v>
      </c>
      <c r="AB24" s="71">
        <f t="shared" si="8"/>
        <v>3.7945404296860765E-3</v>
      </c>
      <c r="AC24" s="71">
        <f t="shared" si="9"/>
        <v>7.0226844241114156E-3</v>
      </c>
      <c r="AD24" s="71">
        <f t="shared" si="10"/>
        <v>0.29861026864944379</v>
      </c>
      <c r="AE24" s="71">
        <f t="shared" si="11"/>
        <v>0.27034445500646687</v>
      </c>
      <c r="AF24" s="71">
        <f t="shared" si="12"/>
        <v>0.2393315516499204</v>
      </c>
      <c r="AG24" s="71">
        <f t="shared" si="13"/>
        <v>0.13115651021083294</v>
      </c>
      <c r="AH24" s="71">
        <f t="shared" si="14"/>
        <v>4.9739989629538559E-2</v>
      </c>
    </row>
    <row r="25" spans="2:34" ht="13.5" customHeight="1">
      <c r="B25" s="126">
        <v>20</v>
      </c>
      <c r="C25" s="28" t="s">
        <v>108</v>
      </c>
      <c r="D25" s="114">
        <v>2212190</v>
      </c>
      <c r="E25" s="326">
        <v>31311410</v>
      </c>
      <c r="F25" s="111">
        <f t="shared" si="0"/>
        <v>33523600</v>
      </c>
      <c r="G25" s="114">
        <v>9961370</v>
      </c>
      <c r="H25" s="326">
        <v>76481830</v>
      </c>
      <c r="I25" s="111">
        <f t="shared" si="1"/>
        <v>86443200</v>
      </c>
      <c r="J25" s="114">
        <v>413928490</v>
      </c>
      <c r="K25" s="326">
        <v>2412904780</v>
      </c>
      <c r="L25" s="111">
        <f t="shared" si="2"/>
        <v>2826833270</v>
      </c>
      <c r="M25" s="114">
        <v>290940990</v>
      </c>
      <c r="N25" s="326">
        <v>2541091670</v>
      </c>
      <c r="O25" s="111">
        <f t="shared" si="3"/>
        <v>2832032660</v>
      </c>
      <c r="P25" s="114">
        <v>136626290</v>
      </c>
      <c r="Q25" s="326">
        <v>2497700400</v>
      </c>
      <c r="R25" s="111">
        <f t="shared" si="4"/>
        <v>2634326690</v>
      </c>
      <c r="S25" s="114">
        <v>30483990</v>
      </c>
      <c r="T25" s="326">
        <v>1543297760</v>
      </c>
      <c r="U25" s="111">
        <f t="shared" si="5"/>
        <v>1573781750</v>
      </c>
      <c r="V25" s="114">
        <v>2728240</v>
      </c>
      <c r="W25" s="326">
        <v>568356000</v>
      </c>
      <c r="X25" s="111">
        <f t="shared" si="6"/>
        <v>571084240</v>
      </c>
      <c r="Y25" s="114">
        <f t="shared" si="15"/>
        <v>886881560</v>
      </c>
      <c r="Z25" s="113">
        <f t="shared" si="15"/>
        <v>9671143850</v>
      </c>
      <c r="AA25" s="111">
        <f t="shared" si="7"/>
        <v>10558025410</v>
      </c>
      <c r="AB25" s="71">
        <f t="shared" si="8"/>
        <v>3.1751770523537697E-3</v>
      </c>
      <c r="AC25" s="71">
        <f t="shared" si="9"/>
        <v>8.1874400414044847E-3</v>
      </c>
      <c r="AD25" s="71">
        <f t="shared" si="10"/>
        <v>0.26774260907939984</v>
      </c>
      <c r="AE25" s="71">
        <f t="shared" si="11"/>
        <v>0.26823506764036098</v>
      </c>
      <c r="AF25" s="71">
        <f t="shared" si="12"/>
        <v>0.249509409922892</v>
      </c>
      <c r="AG25" s="71">
        <f t="shared" si="13"/>
        <v>0.14906023511833924</v>
      </c>
      <c r="AH25" s="71">
        <f t="shared" si="14"/>
        <v>5.4090061145249696E-2</v>
      </c>
    </row>
    <row r="26" spans="2:34" ht="13.5" customHeight="1">
      <c r="B26" s="126">
        <v>21</v>
      </c>
      <c r="C26" s="28" t="s">
        <v>109</v>
      </c>
      <c r="D26" s="114">
        <v>1924870</v>
      </c>
      <c r="E26" s="326">
        <v>7641820</v>
      </c>
      <c r="F26" s="111">
        <f t="shared" si="0"/>
        <v>9566690</v>
      </c>
      <c r="G26" s="114">
        <v>20659560</v>
      </c>
      <c r="H26" s="326">
        <v>73358800</v>
      </c>
      <c r="I26" s="111">
        <f t="shared" si="1"/>
        <v>94018360</v>
      </c>
      <c r="J26" s="114">
        <v>224294840</v>
      </c>
      <c r="K26" s="326">
        <v>1376758080</v>
      </c>
      <c r="L26" s="111">
        <f t="shared" si="2"/>
        <v>1601052920</v>
      </c>
      <c r="M26" s="114">
        <v>217772330</v>
      </c>
      <c r="N26" s="326">
        <v>1891420670</v>
      </c>
      <c r="O26" s="111">
        <f t="shared" si="3"/>
        <v>2109193000</v>
      </c>
      <c r="P26" s="114">
        <v>57021170</v>
      </c>
      <c r="Q26" s="326">
        <v>1652885220</v>
      </c>
      <c r="R26" s="111">
        <f t="shared" si="4"/>
        <v>1709906390</v>
      </c>
      <c r="S26" s="114">
        <v>35027120</v>
      </c>
      <c r="T26" s="326">
        <v>1004047260</v>
      </c>
      <c r="U26" s="111">
        <f t="shared" si="5"/>
        <v>1039074380</v>
      </c>
      <c r="V26" s="114">
        <v>592440</v>
      </c>
      <c r="W26" s="326">
        <v>309471010</v>
      </c>
      <c r="X26" s="111">
        <f t="shared" si="6"/>
        <v>310063450</v>
      </c>
      <c r="Y26" s="114">
        <f t="shared" si="15"/>
        <v>557292330</v>
      </c>
      <c r="Z26" s="113">
        <f t="shared" si="15"/>
        <v>6315582860</v>
      </c>
      <c r="AA26" s="111">
        <f t="shared" si="7"/>
        <v>6872875190</v>
      </c>
      <c r="AB26" s="71">
        <f t="shared" si="8"/>
        <v>1.3919487456893569E-3</v>
      </c>
      <c r="AC26" s="71">
        <f t="shared" si="9"/>
        <v>1.3679625688066657E-2</v>
      </c>
      <c r="AD26" s="71">
        <f t="shared" si="10"/>
        <v>0.2329524217651332</v>
      </c>
      <c r="AE26" s="71">
        <f t="shared" si="11"/>
        <v>0.30688655645440288</v>
      </c>
      <c r="AF26" s="71">
        <f t="shared" si="12"/>
        <v>0.24879054874849255</v>
      </c>
      <c r="AG26" s="71">
        <f t="shared" si="13"/>
        <v>0.15118481731078839</v>
      </c>
      <c r="AH26" s="71">
        <f t="shared" si="14"/>
        <v>4.5114081287426958E-2</v>
      </c>
    </row>
    <row r="27" spans="2:34" ht="13.5" customHeight="1">
      <c r="B27" s="126">
        <v>22</v>
      </c>
      <c r="C27" s="28" t="s">
        <v>56</v>
      </c>
      <c r="D27" s="114">
        <v>1256490</v>
      </c>
      <c r="E27" s="326">
        <v>13739700</v>
      </c>
      <c r="F27" s="111">
        <f t="shared" si="0"/>
        <v>14996190</v>
      </c>
      <c r="G27" s="114">
        <v>10418870</v>
      </c>
      <c r="H27" s="326">
        <v>53595560</v>
      </c>
      <c r="I27" s="111">
        <f t="shared" si="1"/>
        <v>64014430</v>
      </c>
      <c r="J27" s="114">
        <v>376992540</v>
      </c>
      <c r="K27" s="326">
        <v>2167424780</v>
      </c>
      <c r="L27" s="111">
        <f t="shared" si="2"/>
        <v>2544417320</v>
      </c>
      <c r="M27" s="114">
        <v>166021250</v>
      </c>
      <c r="N27" s="326">
        <v>2544725630</v>
      </c>
      <c r="O27" s="111">
        <f t="shared" si="3"/>
        <v>2710746880</v>
      </c>
      <c r="P27" s="114">
        <v>136919980</v>
      </c>
      <c r="Q27" s="326">
        <v>1982122620</v>
      </c>
      <c r="R27" s="111">
        <f t="shared" si="4"/>
        <v>2119042600</v>
      </c>
      <c r="S27" s="114">
        <v>18413060</v>
      </c>
      <c r="T27" s="326">
        <v>1239824760</v>
      </c>
      <c r="U27" s="111">
        <f t="shared" si="5"/>
        <v>1258237820</v>
      </c>
      <c r="V27" s="114">
        <v>6465990</v>
      </c>
      <c r="W27" s="326">
        <v>483759320</v>
      </c>
      <c r="X27" s="111">
        <f t="shared" si="6"/>
        <v>490225310</v>
      </c>
      <c r="Y27" s="114">
        <f t="shared" si="15"/>
        <v>716488180</v>
      </c>
      <c r="Z27" s="113">
        <f t="shared" si="15"/>
        <v>8485192370</v>
      </c>
      <c r="AA27" s="111">
        <f t="shared" si="7"/>
        <v>9201680550</v>
      </c>
      <c r="AB27" s="71">
        <f t="shared" si="8"/>
        <v>1.6297229531620722E-3</v>
      </c>
      <c r="AC27" s="71">
        <f t="shared" si="9"/>
        <v>6.9568194257732625E-3</v>
      </c>
      <c r="AD27" s="71">
        <f t="shared" si="10"/>
        <v>0.27651658913544874</v>
      </c>
      <c r="AE27" s="71">
        <f t="shared" si="11"/>
        <v>0.2945925872203855</v>
      </c>
      <c r="AF27" s="71">
        <f t="shared" si="12"/>
        <v>0.23028865091388115</v>
      </c>
      <c r="AG27" s="71">
        <f t="shared" si="13"/>
        <v>0.13674000234663655</v>
      </c>
      <c r="AH27" s="71">
        <f t="shared" si="14"/>
        <v>5.327562800471268E-2</v>
      </c>
    </row>
    <row r="28" spans="2:34" ht="13.5" customHeight="1">
      <c r="B28" s="126">
        <v>23</v>
      </c>
      <c r="C28" s="28" t="s">
        <v>110</v>
      </c>
      <c r="D28" s="114">
        <v>58265290</v>
      </c>
      <c r="E28" s="326">
        <v>37305070</v>
      </c>
      <c r="F28" s="111">
        <f t="shared" si="0"/>
        <v>95570360</v>
      </c>
      <c r="G28" s="114">
        <v>52474670</v>
      </c>
      <c r="H28" s="326">
        <v>93430420</v>
      </c>
      <c r="I28" s="111">
        <f t="shared" si="1"/>
        <v>145905090</v>
      </c>
      <c r="J28" s="114">
        <v>475970170</v>
      </c>
      <c r="K28" s="326">
        <v>2683242890</v>
      </c>
      <c r="L28" s="111">
        <f t="shared" si="2"/>
        <v>3159213060</v>
      </c>
      <c r="M28" s="114">
        <v>413315400</v>
      </c>
      <c r="N28" s="326">
        <v>3816029140</v>
      </c>
      <c r="O28" s="111">
        <f t="shared" si="3"/>
        <v>4229344540</v>
      </c>
      <c r="P28" s="114">
        <v>111320230</v>
      </c>
      <c r="Q28" s="326">
        <v>3441917100</v>
      </c>
      <c r="R28" s="111">
        <f t="shared" si="4"/>
        <v>3553237330</v>
      </c>
      <c r="S28" s="114">
        <v>71912130</v>
      </c>
      <c r="T28" s="326">
        <v>1871200760</v>
      </c>
      <c r="U28" s="111">
        <f t="shared" si="5"/>
        <v>1943112890</v>
      </c>
      <c r="V28" s="114">
        <v>11068800</v>
      </c>
      <c r="W28" s="326">
        <v>566768600</v>
      </c>
      <c r="X28" s="111">
        <f t="shared" si="6"/>
        <v>577837400</v>
      </c>
      <c r="Y28" s="114">
        <f t="shared" si="15"/>
        <v>1194326690</v>
      </c>
      <c r="Z28" s="113">
        <f t="shared" si="15"/>
        <v>12509893980</v>
      </c>
      <c r="AA28" s="111">
        <f t="shared" si="7"/>
        <v>13704220670</v>
      </c>
      <c r="AB28" s="71">
        <f t="shared" si="8"/>
        <v>6.9737902140771645E-3</v>
      </c>
      <c r="AC28" s="71">
        <f t="shared" si="9"/>
        <v>1.064672654603423E-2</v>
      </c>
      <c r="AD28" s="71">
        <f t="shared" si="10"/>
        <v>0.23052847265630028</v>
      </c>
      <c r="AE28" s="71">
        <f t="shared" si="11"/>
        <v>0.308616202398031</v>
      </c>
      <c r="AF28" s="71">
        <f t="shared" si="12"/>
        <v>0.25928051040351496</v>
      </c>
      <c r="AG28" s="71">
        <f t="shared" si="13"/>
        <v>0.1417893754625304</v>
      </c>
      <c r="AH28" s="71">
        <f t="shared" si="14"/>
        <v>4.2164922319511952E-2</v>
      </c>
    </row>
    <row r="29" spans="2:34" ht="13.5" customHeight="1">
      <c r="B29" s="126">
        <v>24</v>
      </c>
      <c r="C29" s="28" t="s">
        <v>111</v>
      </c>
      <c r="D29" s="114">
        <v>5828180</v>
      </c>
      <c r="E29" s="326">
        <v>14404650</v>
      </c>
      <c r="F29" s="111">
        <f t="shared" si="0"/>
        <v>20232830</v>
      </c>
      <c r="G29" s="114">
        <v>2173270</v>
      </c>
      <c r="H29" s="326">
        <v>62452610</v>
      </c>
      <c r="I29" s="111">
        <f t="shared" si="1"/>
        <v>64625880</v>
      </c>
      <c r="J29" s="114">
        <v>224067540</v>
      </c>
      <c r="K29" s="326">
        <v>1352927820</v>
      </c>
      <c r="L29" s="111">
        <f t="shared" si="2"/>
        <v>1576995360</v>
      </c>
      <c r="M29" s="114">
        <v>152644790</v>
      </c>
      <c r="N29" s="326">
        <v>1588932860</v>
      </c>
      <c r="O29" s="111">
        <f t="shared" si="3"/>
        <v>1741577650</v>
      </c>
      <c r="P29" s="114">
        <v>107151180</v>
      </c>
      <c r="Q29" s="326">
        <v>1313462120</v>
      </c>
      <c r="R29" s="111">
        <f t="shared" si="4"/>
        <v>1420613300</v>
      </c>
      <c r="S29" s="114">
        <v>8387540</v>
      </c>
      <c r="T29" s="326">
        <v>863035050</v>
      </c>
      <c r="U29" s="111">
        <f t="shared" si="5"/>
        <v>871422590</v>
      </c>
      <c r="V29" s="114">
        <v>2086230</v>
      </c>
      <c r="W29" s="326">
        <v>303288270</v>
      </c>
      <c r="X29" s="111">
        <f t="shared" si="6"/>
        <v>305374500</v>
      </c>
      <c r="Y29" s="114">
        <f t="shared" si="15"/>
        <v>502338730</v>
      </c>
      <c r="Z29" s="113">
        <f t="shared" si="15"/>
        <v>5498503380</v>
      </c>
      <c r="AA29" s="111">
        <f t="shared" si="7"/>
        <v>6000842110</v>
      </c>
      <c r="AB29" s="71">
        <f t="shared" si="8"/>
        <v>3.3716651145150691E-3</v>
      </c>
      <c r="AC29" s="71">
        <f t="shared" si="9"/>
        <v>1.0769468487148715E-2</v>
      </c>
      <c r="AD29" s="71">
        <f t="shared" si="10"/>
        <v>0.26279567618885408</v>
      </c>
      <c r="AE29" s="71">
        <f t="shared" si="11"/>
        <v>0.29022220849600056</v>
      </c>
      <c r="AF29" s="71">
        <f t="shared" si="12"/>
        <v>0.23673565708930142</v>
      </c>
      <c r="AG29" s="71">
        <f t="shared" si="13"/>
        <v>0.14521671692508503</v>
      </c>
      <c r="AH29" s="71">
        <f t="shared" si="14"/>
        <v>5.0888607699095083E-2</v>
      </c>
    </row>
    <row r="30" spans="2:34" ht="13.5" customHeight="1">
      <c r="B30" s="126">
        <v>25</v>
      </c>
      <c r="C30" s="28" t="s">
        <v>112</v>
      </c>
      <c r="D30" s="114">
        <v>3939780</v>
      </c>
      <c r="E30" s="326">
        <v>582210</v>
      </c>
      <c r="F30" s="111">
        <f t="shared" si="0"/>
        <v>4521990</v>
      </c>
      <c r="G30" s="114">
        <v>0</v>
      </c>
      <c r="H30" s="326">
        <v>3665740</v>
      </c>
      <c r="I30" s="111">
        <f t="shared" si="1"/>
        <v>3665740</v>
      </c>
      <c r="J30" s="114">
        <v>98339540</v>
      </c>
      <c r="K30" s="326">
        <v>1006013460</v>
      </c>
      <c r="L30" s="111">
        <f t="shared" si="2"/>
        <v>1104353000</v>
      </c>
      <c r="M30" s="114">
        <v>116042330</v>
      </c>
      <c r="N30" s="326">
        <v>1047057340</v>
      </c>
      <c r="O30" s="111">
        <f t="shared" si="3"/>
        <v>1163099670</v>
      </c>
      <c r="P30" s="114">
        <v>67099250</v>
      </c>
      <c r="Q30" s="326">
        <v>991228560</v>
      </c>
      <c r="R30" s="111">
        <f t="shared" si="4"/>
        <v>1058327810</v>
      </c>
      <c r="S30" s="114">
        <v>13977070</v>
      </c>
      <c r="T30" s="326">
        <v>591157250</v>
      </c>
      <c r="U30" s="111">
        <f t="shared" si="5"/>
        <v>605134320</v>
      </c>
      <c r="V30" s="114">
        <v>13980290</v>
      </c>
      <c r="W30" s="326">
        <v>269075470</v>
      </c>
      <c r="X30" s="111">
        <f t="shared" si="6"/>
        <v>283055760</v>
      </c>
      <c r="Y30" s="114">
        <f t="shared" si="15"/>
        <v>313378260</v>
      </c>
      <c r="Z30" s="113">
        <f t="shared" si="15"/>
        <v>3908780030</v>
      </c>
      <c r="AA30" s="111">
        <f t="shared" si="7"/>
        <v>4222158290</v>
      </c>
      <c r="AB30" s="71">
        <f t="shared" si="8"/>
        <v>1.071013848701537E-3</v>
      </c>
      <c r="AC30" s="71">
        <f t="shared" si="9"/>
        <v>8.6821472531765269E-4</v>
      </c>
      <c r="AD30" s="71">
        <f t="shared" si="10"/>
        <v>0.26156124999283248</v>
      </c>
      <c r="AE30" s="71">
        <f t="shared" si="11"/>
        <v>0.27547514567484394</v>
      </c>
      <c r="AF30" s="71">
        <f t="shared" si="12"/>
        <v>0.25066038203887425</v>
      </c>
      <c r="AG30" s="71">
        <f t="shared" si="13"/>
        <v>0.14332345649693773</v>
      </c>
      <c r="AH30" s="71">
        <f t="shared" si="14"/>
        <v>6.7040537222492438E-2</v>
      </c>
    </row>
    <row r="31" spans="2:34" ht="13.5" customHeight="1">
      <c r="B31" s="126">
        <v>26</v>
      </c>
      <c r="C31" s="28" t="s">
        <v>30</v>
      </c>
      <c r="D31" s="114">
        <v>10809110</v>
      </c>
      <c r="E31" s="326">
        <v>159023630</v>
      </c>
      <c r="F31" s="111">
        <f t="shared" si="0"/>
        <v>169832740</v>
      </c>
      <c r="G31" s="114">
        <v>96526700</v>
      </c>
      <c r="H31" s="326">
        <v>468424390</v>
      </c>
      <c r="I31" s="111">
        <f t="shared" si="1"/>
        <v>564951090</v>
      </c>
      <c r="J31" s="114">
        <v>2664886550</v>
      </c>
      <c r="K31" s="326">
        <v>14404824170</v>
      </c>
      <c r="L31" s="111">
        <f t="shared" si="2"/>
        <v>17069710720</v>
      </c>
      <c r="M31" s="114">
        <v>2058576350</v>
      </c>
      <c r="N31" s="326">
        <v>17621435950</v>
      </c>
      <c r="O31" s="111">
        <f t="shared" si="3"/>
        <v>19680012300</v>
      </c>
      <c r="P31" s="114">
        <v>713279100</v>
      </c>
      <c r="Q31" s="326">
        <v>14363228750</v>
      </c>
      <c r="R31" s="111">
        <f t="shared" si="4"/>
        <v>15076507850</v>
      </c>
      <c r="S31" s="114">
        <v>209499680</v>
      </c>
      <c r="T31" s="326">
        <v>8434692810</v>
      </c>
      <c r="U31" s="111">
        <f t="shared" si="5"/>
        <v>8644192490</v>
      </c>
      <c r="V31" s="114">
        <v>32304810</v>
      </c>
      <c r="W31" s="326">
        <v>3524380440</v>
      </c>
      <c r="X31" s="111">
        <f t="shared" si="6"/>
        <v>3556685250</v>
      </c>
      <c r="Y31" s="114">
        <f t="shared" si="15"/>
        <v>5785882300</v>
      </c>
      <c r="Z31" s="113">
        <f t="shared" si="15"/>
        <v>58976010140</v>
      </c>
      <c r="AA31" s="111">
        <f t="shared" si="7"/>
        <v>64761892440</v>
      </c>
      <c r="AB31" s="71">
        <f t="shared" si="8"/>
        <v>2.6224178077770824E-3</v>
      </c>
      <c r="AC31" s="71">
        <f t="shared" si="9"/>
        <v>8.723511137717457E-3</v>
      </c>
      <c r="AD31" s="71">
        <f t="shared" si="10"/>
        <v>0.26357646567871046</v>
      </c>
      <c r="AE31" s="71">
        <f t="shared" si="11"/>
        <v>0.30388260068578071</v>
      </c>
      <c r="AF31" s="71">
        <f t="shared" si="12"/>
        <v>0.23279906256550401</v>
      </c>
      <c r="AG31" s="71">
        <f t="shared" si="13"/>
        <v>0.13347652707969571</v>
      </c>
      <c r="AH31" s="71">
        <f t="shared" si="14"/>
        <v>5.4919415044814589E-2</v>
      </c>
    </row>
    <row r="32" spans="2:34" ht="13.5" customHeight="1">
      <c r="B32" s="126">
        <v>27</v>
      </c>
      <c r="C32" s="28" t="s">
        <v>31</v>
      </c>
      <c r="D32" s="114">
        <v>1114360</v>
      </c>
      <c r="E32" s="326">
        <v>30265060</v>
      </c>
      <c r="F32" s="111">
        <f t="shared" si="0"/>
        <v>31379420</v>
      </c>
      <c r="G32" s="114">
        <v>42393350</v>
      </c>
      <c r="H32" s="326">
        <v>108343700</v>
      </c>
      <c r="I32" s="111">
        <f t="shared" si="1"/>
        <v>150737050</v>
      </c>
      <c r="J32" s="114">
        <v>437843400</v>
      </c>
      <c r="K32" s="326">
        <v>2511738360</v>
      </c>
      <c r="L32" s="111">
        <f t="shared" si="2"/>
        <v>2949581760</v>
      </c>
      <c r="M32" s="114">
        <v>229041060</v>
      </c>
      <c r="N32" s="326">
        <v>2695727610</v>
      </c>
      <c r="O32" s="111">
        <f t="shared" si="3"/>
        <v>2924768670</v>
      </c>
      <c r="P32" s="114">
        <v>109017350</v>
      </c>
      <c r="Q32" s="326">
        <v>2451183300</v>
      </c>
      <c r="R32" s="111">
        <f t="shared" si="4"/>
        <v>2560200650</v>
      </c>
      <c r="S32" s="114">
        <v>24681820</v>
      </c>
      <c r="T32" s="326">
        <v>1462568220</v>
      </c>
      <c r="U32" s="111">
        <f t="shared" si="5"/>
        <v>1487250040</v>
      </c>
      <c r="V32" s="114">
        <v>9652360</v>
      </c>
      <c r="W32" s="326">
        <v>697770160</v>
      </c>
      <c r="X32" s="111">
        <f t="shared" si="6"/>
        <v>707422520</v>
      </c>
      <c r="Y32" s="114">
        <f t="shared" si="15"/>
        <v>853743700</v>
      </c>
      <c r="Z32" s="113">
        <f t="shared" si="15"/>
        <v>9957596410</v>
      </c>
      <c r="AA32" s="111">
        <f t="shared" si="7"/>
        <v>10811340110</v>
      </c>
      <c r="AB32" s="71">
        <f t="shared" si="8"/>
        <v>2.902454245332219E-3</v>
      </c>
      <c r="AC32" s="71">
        <f t="shared" si="9"/>
        <v>1.394249449802944E-2</v>
      </c>
      <c r="AD32" s="71">
        <f t="shared" si="10"/>
        <v>0.27282295534036249</v>
      </c>
      <c r="AE32" s="71">
        <f t="shared" si="11"/>
        <v>0.27052785688378461</v>
      </c>
      <c r="AF32" s="71">
        <f t="shared" si="12"/>
        <v>0.23680696601450271</v>
      </c>
      <c r="AG32" s="71">
        <f t="shared" si="13"/>
        <v>0.13756389354769821</v>
      </c>
      <c r="AH32" s="71">
        <f t="shared" si="14"/>
        <v>6.5433379470290293E-2</v>
      </c>
    </row>
    <row r="33" spans="2:34" ht="13.5" customHeight="1">
      <c r="B33" s="126">
        <v>28</v>
      </c>
      <c r="C33" s="28" t="s">
        <v>32</v>
      </c>
      <c r="D33" s="114">
        <v>5965530</v>
      </c>
      <c r="E33" s="326">
        <v>24404510</v>
      </c>
      <c r="F33" s="111">
        <f t="shared" si="0"/>
        <v>30370040</v>
      </c>
      <c r="G33" s="114">
        <v>26059350</v>
      </c>
      <c r="H33" s="326">
        <v>57276830</v>
      </c>
      <c r="I33" s="111">
        <f t="shared" si="1"/>
        <v>83336180</v>
      </c>
      <c r="J33" s="114">
        <v>405007110</v>
      </c>
      <c r="K33" s="326">
        <v>2116547870</v>
      </c>
      <c r="L33" s="111">
        <f t="shared" si="2"/>
        <v>2521554980</v>
      </c>
      <c r="M33" s="114">
        <v>311056710</v>
      </c>
      <c r="N33" s="326">
        <v>2776323590</v>
      </c>
      <c r="O33" s="111">
        <f t="shared" si="3"/>
        <v>3087380300</v>
      </c>
      <c r="P33" s="114">
        <v>121590190</v>
      </c>
      <c r="Q33" s="326">
        <v>2047024670</v>
      </c>
      <c r="R33" s="111">
        <f t="shared" si="4"/>
        <v>2168614860</v>
      </c>
      <c r="S33" s="114">
        <v>15997510</v>
      </c>
      <c r="T33" s="326">
        <v>1172778110</v>
      </c>
      <c r="U33" s="111">
        <f t="shared" si="5"/>
        <v>1188775620</v>
      </c>
      <c r="V33" s="114">
        <v>5477950</v>
      </c>
      <c r="W33" s="326">
        <v>414103900</v>
      </c>
      <c r="X33" s="111">
        <f t="shared" si="6"/>
        <v>419581850</v>
      </c>
      <c r="Y33" s="114">
        <f t="shared" si="15"/>
        <v>891154350</v>
      </c>
      <c r="Z33" s="113">
        <f t="shared" si="15"/>
        <v>8608459480</v>
      </c>
      <c r="AA33" s="111">
        <f t="shared" si="7"/>
        <v>9499613830</v>
      </c>
      <c r="AB33" s="71">
        <f t="shared" si="8"/>
        <v>3.1969762711922785E-3</v>
      </c>
      <c r="AC33" s="71">
        <f t="shared" si="9"/>
        <v>8.7725860746909953E-3</v>
      </c>
      <c r="AD33" s="71">
        <f t="shared" si="10"/>
        <v>0.2654376298999514</v>
      </c>
      <c r="AE33" s="71">
        <f t="shared" si="11"/>
        <v>0.32500061110378842</v>
      </c>
      <c r="AF33" s="71">
        <f t="shared" si="12"/>
        <v>0.22828452806696881</v>
      </c>
      <c r="AG33" s="71">
        <f t="shared" si="13"/>
        <v>0.12513936263870212</v>
      </c>
      <c r="AH33" s="71">
        <f t="shared" si="14"/>
        <v>4.4168305944705964E-2</v>
      </c>
    </row>
    <row r="34" spans="2:34" ht="13.5" customHeight="1">
      <c r="B34" s="126">
        <v>29</v>
      </c>
      <c r="C34" s="28" t="s">
        <v>33</v>
      </c>
      <c r="D34" s="114">
        <v>2363320</v>
      </c>
      <c r="E34" s="326">
        <v>18260320</v>
      </c>
      <c r="F34" s="111">
        <f t="shared" si="0"/>
        <v>20623640</v>
      </c>
      <c r="G34" s="114">
        <v>16169300</v>
      </c>
      <c r="H34" s="326">
        <v>76801740</v>
      </c>
      <c r="I34" s="111">
        <f t="shared" si="1"/>
        <v>92971040</v>
      </c>
      <c r="J34" s="114">
        <v>294623200</v>
      </c>
      <c r="K34" s="326">
        <v>1691732970</v>
      </c>
      <c r="L34" s="111">
        <f t="shared" si="2"/>
        <v>1986356170</v>
      </c>
      <c r="M34" s="114">
        <v>307367190</v>
      </c>
      <c r="N34" s="326">
        <v>2044952350</v>
      </c>
      <c r="O34" s="111">
        <f t="shared" si="3"/>
        <v>2352319540</v>
      </c>
      <c r="P34" s="114">
        <v>114758150</v>
      </c>
      <c r="Q34" s="326">
        <v>1748725400</v>
      </c>
      <c r="R34" s="111">
        <f t="shared" si="4"/>
        <v>1863483550</v>
      </c>
      <c r="S34" s="114">
        <v>23288280</v>
      </c>
      <c r="T34" s="326">
        <v>1034573360</v>
      </c>
      <c r="U34" s="111">
        <f t="shared" si="5"/>
        <v>1057861640</v>
      </c>
      <c r="V34" s="114">
        <v>1202890</v>
      </c>
      <c r="W34" s="326">
        <v>365518570</v>
      </c>
      <c r="X34" s="111">
        <f t="shared" si="6"/>
        <v>366721460</v>
      </c>
      <c r="Y34" s="114">
        <f t="shared" si="15"/>
        <v>759772330</v>
      </c>
      <c r="Z34" s="113">
        <f t="shared" si="15"/>
        <v>6980564710</v>
      </c>
      <c r="AA34" s="111">
        <f t="shared" si="7"/>
        <v>7740337040</v>
      </c>
      <c r="AB34" s="71">
        <f t="shared" si="8"/>
        <v>2.6644369480841108E-3</v>
      </c>
      <c r="AC34" s="71">
        <f t="shared" si="9"/>
        <v>1.2011239241850895E-2</v>
      </c>
      <c r="AD34" s="71">
        <f t="shared" si="10"/>
        <v>0.25662398933470731</v>
      </c>
      <c r="AE34" s="71">
        <f t="shared" si="11"/>
        <v>0.30390401966268898</v>
      </c>
      <c r="AF34" s="71">
        <f t="shared" si="12"/>
        <v>0.24074966508176754</v>
      </c>
      <c r="AG34" s="71">
        <f t="shared" si="13"/>
        <v>0.13666867922330161</v>
      </c>
      <c r="AH34" s="71">
        <f t="shared" si="14"/>
        <v>4.7377970507599496E-2</v>
      </c>
    </row>
    <row r="35" spans="2:34" ht="13.5" customHeight="1">
      <c r="B35" s="126">
        <v>30</v>
      </c>
      <c r="C35" s="28" t="s">
        <v>34</v>
      </c>
      <c r="D35" s="114">
        <v>0</v>
      </c>
      <c r="E35" s="326">
        <v>29070560</v>
      </c>
      <c r="F35" s="111">
        <f t="shared" si="0"/>
        <v>29070560</v>
      </c>
      <c r="G35" s="114">
        <v>2827900</v>
      </c>
      <c r="H35" s="326">
        <v>53429400</v>
      </c>
      <c r="I35" s="111">
        <f t="shared" si="1"/>
        <v>56257300</v>
      </c>
      <c r="J35" s="114">
        <v>425883150</v>
      </c>
      <c r="K35" s="326">
        <v>2077589700</v>
      </c>
      <c r="L35" s="111">
        <f t="shared" si="2"/>
        <v>2503472850</v>
      </c>
      <c r="M35" s="114">
        <v>372629660</v>
      </c>
      <c r="N35" s="326">
        <v>2660748690</v>
      </c>
      <c r="O35" s="111">
        <f t="shared" si="3"/>
        <v>3033378350</v>
      </c>
      <c r="P35" s="114">
        <v>73307620</v>
      </c>
      <c r="Q35" s="326">
        <v>2033870330</v>
      </c>
      <c r="R35" s="111">
        <f t="shared" si="4"/>
        <v>2107177950</v>
      </c>
      <c r="S35" s="114">
        <v>77938560</v>
      </c>
      <c r="T35" s="326">
        <v>1314385750</v>
      </c>
      <c r="U35" s="111">
        <f t="shared" si="5"/>
        <v>1392324310</v>
      </c>
      <c r="V35" s="114">
        <v>3043300</v>
      </c>
      <c r="W35" s="326">
        <v>580573550</v>
      </c>
      <c r="X35" s="111">
        <f t="shared" si="6"/>
        <v>583616850</v>
      </c>
      <c r="Y35" s="114">
        <f t="shared" si="15"/>
        <v>955630190</v>
      </c>
      <c r="Z35" s="113">
        <f t="shared" si="15"/>
        <v>8749667980</v>
      </c>
      <c r="AA35" s="111">
        <f t="shared" si="7"/>
        <v>9705298170</v>
      </c>
      <c r="AB35" s="71">
        <f t="shared" si="8"/>
        <v>2.9953288905496863E-3</v>
      </c>
      <c r="AC35" s="71">
        <f t="shared" si="9"/>
        <v>5.7965555529140428E-3</v>
      </c>
      <c r="AD35" s="71">
        <f t="shared" si="10"/>
        <v>0.25794909194428178</v>
      </c>
      <c r="AE35" s="71">
        <f t="shared" si="11"/>
        <v>0.31254870245784527</v>
      </c>
      <c r="AF35" s="71">
        <f t="shared" si="12"/>
        <v>0.21711625063859322</v>
      </c>
      <c r="AG35" s="71">
        <f t="shared" si="13"/>
        <v>0.1434602302383462</v>
      </c>
      <c r="AH35" s="71">
        <f t="shared" si="14"/>
        <v>6.0133840277469805E-2</v>
      </c>
    </row>
    <row r="36" spans="2:34" ht="13.5" customHeight="1">
      <c r="B36" s="126">
        <v>31</v>
      </c>
      <c r="C36" s="28" t="s">
        <v>35</v>
      </c>
      <c r="D36" s="114">
        <v>0</v>
      </c>
      <c r="E36" s="326">
        <v>19793200</v>
      </c>
      <c r="F36" s="111">
        <f t="shared" si="0"/>
        <v>19793200</v>
      </c>
      <c r="G36" s="114">
        <v>9076800</v>
      </c>
      <c r="H36" s="326">
        <v>106604270</v>
      </c>
      <c r="I36" s="111">
        <f t="shared" si="1"/>
        <v>115681070</v>
      </c>
      <c r="J36" s="114">
        <v>672251480</v>
      </c>
      <c r="K36" s="326">
        <v>2769287040</v>
      </c>
      <c r="L36" s="111">
        <f t="shared" si="2"/>
        <v>3441538520</v>
      </c>
      <c r="M36" s="114">
        <v>523574650</v>
      </c>
      <c r="N36" s="326">
        <v>3568607520</v>
      </c>
      <c r="O36" s="111">
        <f t="shared" si="3"/>
        <v>4092182170</v>
      </c>
      <c r="P36" s="114">
        <v>138109470</v>
      </c>
      <c r="Q36" s="326">
        <v>2753408880</v>
      </c>
      <c r="R36" s="111">
        <f t="shared" si="4"/>
        <v>2891518350</v>
      </c>
      <c r="S36" s="114">
        <v>52826970</v>
      </c>
      <c r="T36" s="326">
        <v>1583864470</v>
      </c>
      <c r="U36" s="111">
        <f t="shared" si="5"/>
        <v>1636691440</v>
      </c>
      <c r="V36" s="114">
        <v>9477670</v>
      </c>
      <c r="W36" s="326">
        <v>650108300</v>
      </c>
      <c r="X36" s="111">
        <f t="shared" si="6"/>
        <v>659585970</v>
      </c>
      <c r="Y36" s="114">
        <f t="shared" si="15"/>
        <v>1405317040</v>
      </c>
      <c r="Z36" s="113">
        <f t="shared" si="15"/>
        <v>11451673680</v>
      </c>
      <c r="AA36" s="111">
        <f t="shared" si="7"/>
        <v>12856990720</v>
      </c>
      <c r="AB36" s="71">
        <f t="shared" si="8"/>
        <v>1.5394893277172717E-3</v>
      </c>
      <c r="AC36" s="71">
        <f t="shared" si="9"/>
        <v>8.9975230222457524E-3</v>
      </c>
      <c r="AD36" s="71">
        <f t="shared" si="10"/>
        <v>0.26767838563081736</v>
      </c>
      <c r="AE36" s="71">
        <f t="shared" si="11"/>
        <v>0.31828460167077105</v>
      </c>
      <c r="AF36" s="71">
        <f t="shared" si="12"/>
        <v>0.22489853286601735</v>
      </c>
      <c r="AG36" s="71">
        <f t="shared" si="13"/>
        <v>0.12729972943466511</v>
      </c>
      <c r="AH36" s="71">
        <f t="shared" si="14"/>
        <v>5.1301738047766124E-2</v>
      </c>
    </row>
    <row r="37" spans="2:34" ht="13.5" customHeight="1">
      <c r="B37" s="126">
        <v>32</v>
      </c>
      <c r="C37" s="28" t="s">
        <v>36</v>
      </c>
      <c r="D37" s="114">
        <v>1365900</v>
      </c>
      <c r="E37" s="326">
        <v>23135370</v>
      </c>
      <c r="F37" s="111">
        <f t="shared" si="0"/>
        <v>24501270</v>
      </c>
      <c r="G37" s="114">
        <v>0</v>
      </c>
      <c r="H37" s="326">
        <v>59049340</v>
      </c>
      <c r="I37" s="111">
        <f t="shared" si="1"/>
        <v>59049340</v>
      </c>
      <c r="J37" s="114">
        <v>301907150</v>
      </c>
      <c r="K37" s="326">
        <v>2539053990</v>
      </c>
      <c r="L37" s="111">
        <f t="shared" si="2"/>
        <v>2840961140</v>
      </c>
      <c r="M37" s="114">
        <v>220741770</v>
      </c>
      <c r="N37" s="326">
        <v>2923272200</v>
      </c>
      <c r="O37" s="111">
        <f t="shared" si="3"/>
        <v>3144013970</v>
      </c>
      <c r="P37" s="114">
        <v>107943390</v>
      </c>
      <c r="Q37" s="326">
        <v>2560715240</v>
      </c>
      <c r="R37" s="111">
        <f t="shared" si="4"/>
        <v>2668658630</v>
      </c>
      <c r="S37" s="114">
        <v>11557720</v>
      </c>
      <c r="T37" s="326">
        <v>1467161830</v>
      </c>
      <c r="U37" s="111">
        <f t="shared" si="5"/>
        <v>1478719550</v>
      </c>
      <c r="V37" s="114">
        <v>558260</v>
      </c>
      <c r="W37" s="326">
        <v>648473380</v>
      </c>
      <c r="X37" s="111">
        <f t="shared" si="6"/>
        <v>649031640</v>
      </c>
      <c r="Y37" s="114">
        <f t="shared" si="15"/>
        <v>644074190</v>
      </c>
      <c r="Z37" s="113">
        <f t="shared" si="15"/>
        <v>10220861350</v>
      </c>
      <c r="AA37" s="111">
        <f t="shared" si="7"/>
        <v>10864935540</v>
      </c>
      <c r="AB37" s="71">
        <f t="shared" si="8"/>
        <v>2.255077345815528E-3</v>
      </c>
      <c r="AC37" s="71">
        <f t="shared" si="9"/>
        <v>5.4348541491669082E-3</v>
      </c>
      <c r="AD37" s="71">
        <f t="shared" si="10"/>
        <v>0.26147979705363261</v>
      </c>
      <c r="AE37" s="71">
        <f t="shared" si="11"/>
        <v>0.28937253777761485</v>
      </c>
      <c r="AF37" s="71">
        <f t="shared" si="12"/>
        <v>0.24562121148120497</v>
      </c>
      <c r="AG37" s="71">
        <f t="shared" si="13"/>
        <v>0.13610016778801801</v>
      </c>
      <c r="AH37" s="71">
        <f t="shared" si="14"/>
        <v>5.9736354404547165E-2</v>
      </c>
    </row>
    <row r="38" spans="2:34" ht="13.5" customHeight="1">
      <c r="B38" s="126">
        <v>33</v>
      </c>
      <c r="C38" s="28" t="s">
        <v>37</v>
      </c>
      <c r="D38" s="114">
        <v>0</v>
      </c>
      <c r="E38" s="326">
        <v>14094610</v>
      </c>
      <c r="F38" s="111">
        <f t="shared" si="0"/>
        <v>14094610</v>
      </c>
      <c r="G38" s="114">
        <v>0</v>
      </c>
      <c r="H38" s="326">
        <v>6919110</v>
      </c>
      <c r="I38" s="111">
        <f t="shared" si="1"/>
        <v>6919110</v>
      </c>
      <c r="J38" s="114">
        <v>127371060</v>
      </c>
      <c r="K38" s="326">
        <v>698874240</v>
      </c>
      <c r="L38" s="111">
        <f t="shared" si="2"/>
        <v>826245300</v>
      </c>
      <c r="M38" s="114">
        <v>94165310</v>
      </c>
      <c r="N38" s="326">
        <v>951803990</v>
      </c>
      <c r="O38" s="111">
        <f t="shared" si="3"/>
        <v>1045969300</v>
      </c>
      <c r="P38" s="114">
        <v>48552930</v>
      </c>
      <c r="Q38" s="326">
        <v>768300930</v>
      </c>
      <c r="R38" s="111">
        <f t="shared" si="4"/>
        <v>816853860</v>
      </c>
      <c r="S38" s="114">
        <v>3208820</v>
      </c>
      <c r="T38" s="326">
        <v>399361070</v>
      </c>
      <c r="U38" s="111">
        <f t="shared" si="5"/>
        <v>402569890</v>
      </c>
      <c r="V38" s="114">
        <v>2892380</v>
      </c>
      <c r="W38" s="326">
        <v>167832580</v>
      </c>
      <c r="X38" s="111">
        <f t="shared" si="6"/>
        <v>170724960</v>
      </c>
      <c r="Y38" s="114">
        <f t="shared" si="15"/>
        <v>276190500</v>
      </c>
      <c r="Z38" s="113">
        <f t="shared" si="15"/>
        <v>3007186530</v>
      </c>
      <c r="AA38" s="111">
        <f t="shared" si="7"/>
        <v>3283377030</v>
      </c>
      <c r="AB38" s="71">
        <f t="shared" si="8"/>
        <v>4.2927174891029801E-3</v>
      </c>
      <c r="AC38" s="71">
        <f t="shared" si="9"/>
        <v>2.1073151017323159E-3</v>
      </c>
      <c r="AD38" s="71">
        <f t="shared" si="10"/>
        <v>0.25164496567121319</v>
      </c>
      <c r="AE38" s="71">
        <f t="shared" si="11"/>
        <v>0.31856509028449892</v>
      </c>
      <c r="AF38" s="71">
        <f t="shared" si="12"/>
        <v>0.248784666682035</v>
      </c>
      <c r="AG38" s="71">
        <f t="shared" si="13"/>
        <v>0.1226084870308056</v>
      </c>
      <c r="AH38" s="71">
        <f t="shared" si="14"/>
        <v>5.1996757740611958E-2</v>
      </c>
    </row>
    <row r="39" spans="2:34" ht="13.5" customHeight="1">
      <c r="B39" s="126">
        <v>34</v>
      </c>
      <c r="C39" s="28" t="s">
        <v>38</v>
      </c>
      <c r="D39" s="114">
        <v>768800</v>
      </c>
      <c r="E39" s="326">
        <v>49354680</v>
      </c>
      <c r="F39" s="111">
        <f t="shared" si="0"/>
        <v>50123480</v>
      </c>
      <c r="G39" s="114">
        <v>11597010</v>
      </c>
      <c r="H39" s="326">
        <v>93965850</v>
      </c>
      <c r="I39" s="111">
        <f t="shared" si="1"/>
        <v>105562860</v>
      </c>
      <c r="J39" s="114">
        <v>562847980</v>
      </c>
      <c r="K39" s="326">
        <v>3221663770</v>
      </c>
      <c r="L39" s="111">
        <f t="shared" si="2"/>
        <v>3784511750</v>
      </c>
      <c r="M39" s="114">
        <v>474340810</v>
      </c>
      <c r="N39" s="326">
        <v>4129010490</v>
      </c>
      <c r="O39" s="111">
        <f t="shared" si="3"/>
        <v>4603351300</v>
      </c>
      <c r="P39" s="114">
        <v>161289110</v>
      </c>
      <c r="Q39" s="326">
        <v>3544806150</v>
      </c>
      <c r="R39" s="111">
        <f t="shared" si="4"/>
        <v>3706095260</v>
      </c>
      <c r="S39" s="114">
        <v>21334480</v>
      </c>
      <c r="T39" s="326">
        <v>2299845660</v>
      </c>
      <c r="U39" s="111">
        <f t="shared" si="5"/>
        <v>2321180140</v>
      </c>
      <c r="V39" s="114">
        <v>13153620</v>
      </c>
      <c r="W39" s="326">
        <v>982277410</v>
      </c>
      <c r="X39" s="111">
        <f t="shared" si="6"/>
        <v>995431030</v>
      </c>
      <c r="Y39" s="114">
        <f t="shared" si="15"/>
        <v>1245331810</v>
      </c>
      <c r="Z39" s="113">
        <f t="shared" si="15"/>
        <v>14320924010</v>
      </c>
      <c r="AA39" s="111">
        <f t="shared" si="7"/>
        <v>15566255820</v>
      </c>
      <c r="AB39" s="71">
        <f t="shared" si="8"/>
        <v>3.2200087535243912E-3</v>
      </c>
      <c r="AC39" s="71">
        <f t="shared" si="9"/>
        <v>6.7815190255558835E-3</v>
      </c>
      <c r="AD39" s="71">
        <f t="shared" si="10"/>
        <v>0.24312280318158103</v>
      </c>
      <c r="AE39" s="71">
        <f t="shared" si="11"/>
        <v>0.29572630395072103</v>
      </c>
      <c r="AF39" s="71">
        <f t="shared" si="12"/>
        <v>0.23808520834138522</v>
      </c>
      <c r="AG39" s="71">
        <f t="shared" si="13"/>
        <v>0.14911615014174937</v>
      </c>
      <c r="AH39" s="71">
        <f t="shared" si="14"/>
        <v>6.394800660548311E-2</v>
      </c>
    </row>
    <row r="40" spans="2:34" ht="13.5" customHeight="1">
      <c r="B40" s="126">
        <v>35</v>
      </c>
      <c r="C40" s="28" t="s">
        <v>1</v>
      </c>
      <c r="D40" s="114">
        <v>0</v>
      </c>
      <c r="E40" s="326">
        <v>7873800</v>
      </c>
      <c r="F40" s="111">
        <f t="shared" si="0"/>
        <v>7873800</v>
      </c>
      <c r="G40" s="114">
        <v>4737510</v>
      </c>
      <c r="H40" s="326">
        <v>57526740</v>
      </c>
      <c r="I40" s="111">
        <f t="shared" si="1"/>
        <v>62264250</v>
      </c>
      <c r="J40" s="114">
        <v>1165271470</v>
      </c>
      <c r="K40" s="326">
        <v>5596988050</v>
      </c>
      <c r="L40" s="111">
        <f t="shared" si="2"/>
        <v>6762259520</v>
      </c>
      <c r="M40" s="114">
        <v>804268400</v>
      </c>
      <c r="N40" s="326">
        <v>7056865730</v>
      </c>
      <c r="O40" s="111">
        <f t="shared" si="3"/>
        <v>7861134130</v>
      </c>
      <c r="P40" s="114">
        <v>364696360</v>
      </c>
      <c r="Q40" s="326">
        <v>6290540480</v>
      </c>
      <c r="R40" s="111">
        <f t="shared" si="4"/>
        <v>6655236840</v>
      </c>
      <c r="S40" s="114">
        <v>70892130</v>
      </c>
      <c r="T40" s="326">
        <v>3565377590</v>
      </c>
      <c r="U40" s="111">
        <f t="shared" si="5"/>
        <v>3636269720</v>
      </c>
      <c r="V40" s="114">
        <v>15918790</v>
      </c>
      <c r="W40" s="326">
        <v>1343088740</v>
      </c>
      <c r="X40" s="111">
        <f t="shared" si="6"/>
        <v>1359007530</v>
      </c>
      <c r="Y40" s="114">
        <f t="shared" si="15"/>
        <v>2425784660</v>
      </c>
      <c r="Z40" s="113">
        <f t="shared" si="15"/>
        <v>23918261130</v>
      </c>
      <c r="AA40" s="111">
        <f t="shared" si="7"/>
        <v>26344045790</v>
      </c>
      <c r="AB40" s="71">
        <f t="shared" si="8"/>
        <v>2.9888347684958988E-4</v>
      </c>
      <c r="AC40" s="71">
        <f t="shared" si="9"/>
        <v>2.3635037114775681E-3</v>
      </c>
      <c r="AD40" s="71">
        <f t="shared" si="10"/>
        <v>0.25669024317316147</v>
      </c>
      <c r="AE40" s="71">
        <f t="shared" si="11"/>
        <v>0.29840269002963954</v>
      </c>
      <c r="AF40" s="71">
        <f t="shared" si="12"/>
        <v>0.25262774340174726</v>
      </c>
      <c r="AG40" s="71">
        <f t="shared" si="13"/>
        <v>0.13803004098103641</v>
      </c>
      <c r="AH40" s="71">
        <f t="shared" si="14"/>
        <v>5.1586895226088204E-2</v>
      </c>
    </row>
    <row r="41" spans="2:34" ht="13.5" customHeight="1">
      <c r="B41" s="126">
        <v>36</v>
      </c>
      <c r="C41" s="28" t="s">
        <v>2</v>
      </c>
      <c r="D41" s="114">
        <v>0</v>
      </c>
      <c r="E41" s="326">
        <v>10856470</v>
      </c>
      <c r="F41" s="111">
        <f t="shared" si="0"/>
        <v>10856470</v>
      </c>
      <c r="G41" s="114">
        <v>15378050</v>
      </c>
      <c r="H41" s="326">
        <v>29231680</v>
      </c>
      <c r="I41" s="111">
        <f t="shared" si="1"/>
        <v>44609730</v>
      </c>
      <c r="J41" s="114">
        <v>264561540</v>
      </c>
      <c r="K41" s="326">
        <v>1629290920</v>
      </c>
      <c r="L41" s="111">
        <f t="shared" si="2"/>
        <v>1893852460</v>
      </c>
      <c r="M41" s="114">
        <v>177539600</v>
      </c>
      <c r="N41" s="326">
        <v>1877972060</v>
      </c>
      <c r="O41" s="111">
        <f t="shared" si="3"/>
        <v>2055511660</v>
      </c>
      <c r="P41" s="114">
        <v>122244700</v>
      </c>
      <c r="Q41" s="326">
        <v>1761005170</v>
      </c>
      <c r="R41" s="111">
        <f t="shared" si="4"/>
        <v>1883249870</v>
      </c>
      <c r="S41" s="114">
        <v>14877150</v>
      </c>
      <c r="T41" s="326">
        <v>1226785110</v>
      </c>
      <c r="U41" s="111">
        <f t="shared" si="5"/>
        <v>1241662260</v>
      </c>
      <c r="V41" s="114">
        <v>8684250</v>
      </c>
      <c r="W41" s="326">
        <v>511746970</v>
      </c>
      <c r="X41" s="111">
        <f t="shared" si="6"/>
        <v>520431220</v>
      </c>
      <c r="Y41" s="114">
        <f t="shared" si="15"/>
        <v>603285290</v>
      </c>
      <c r="Z41" s="113">
        <f t="shared" si="15"/>
        <v>7046888380</v>
      </c>
      <c r="AA41" s="111">
        <f t="shared" si="7"/>
        <v>7650173670</v>
      </c>
      <c r="AB41" s="71">
        <f t="shared" si="8"/>
        <v>1.4191141885541011E-3</v>
      </c>
      <c r="AC41" s="71">
        <f t="shared" si="9"/>
        <v>5.8312048751175604E-3</v>
      </c>
      <c r="AD41" s="71">
        <f t="shared" si="10"/>
        <v>0.24755679304728778</v>
      </c>
      <c r="AE41" s="71">
        <f t="shared" si="11"/>
        <v>0.26868823489075117</v>
      </c>
      <c r="AF41" s="71">
        <f t="shared" si="12"/>
        <v>0.24617086503344701</v>
      </c>
      <c r="AG41" s="71">
        <f t="shared" si="13"/>
        <v>0.1623051075126769</v>
      </c>
      <c r="AH41" s="71">
        <f t="shared" si="14"/>
        <v>6.802868045216548E-2</v>
      </c>
    </row>
    <row r="42" spans="2:34" ht="13.5" customHeight="1">
      <c r="B42" s="126">
        <v>37</v>
      </c>
      <c r="C42" s="28" t="s">
        <v>3</v>
      </c>
      <c r="D42" s="114">
        <v>514810</v>
      </c>
      <c r="E42" s="326">
        <v>6186930</v>
      </c>
      <c r="F42" s="111">
        <f t="shared" si="0"/>
        <v>6701740</v>
      </c>
      <c r="G42" s="114">
        <v>16132540</v>
      </c>
      <c r="H42" s="326">
        <v>64158250</v>
      </c>
      <c r="I42" s="111">
        <f t="shared" si="1"/>
        <v>80290790</v>
      </c>
      <c r="J42" s="114">
        <v>1078293950</v>
      </c>
      <c r="K42" s="326">
        <v>5040460920</v>
      </c>
      <c r="L42" s="111">
        <f t="shared" si="2"/>
        <v>6118754870</v>
      </c>
      <c r="M42" s="114">
        <v>783192760</v>
      </c>
      <c r="N42" s="326">
        <v>6315327090</v>
      </c>
      <c r="O42" s="111">
        <f t="shared" si="3"/>
        <v>7098519850</v>
      </c>
      <c r="P42" s="114">
        <v>281894250</v>
      </c>
      <c r="Q42" s="326">
        <v>5770771420</v>
      </c>
      <c r="R42" s="111">
        <f t="shared" si="4"/>
        <v>6052665670</v>
      </c>
      <c r="S42" s="114">
        <v>73985110</v>
      </c>
      <c r="T42" s="326">
        <v>3522073520</v>
      </c>
      <c r="U42" s="111">
        <f t="shared" si="5"/>
        <v>3596058630</v>
      </c>
      <c r="V42" s="114">
        <v>4304610</v>
      </c>
      <c r="W42" s="326">
        <v>1315519030</v>
      </c>
      <c r="X42" s="111">
        <f t="shared" si="6"/>
        <v>1319823640</v>
      </c>
      <c r="Y42" s="114">
        <f t="shared" si="15"/>
        <v>2238318030</v>
      </c>
      <c r="Z42" s="113">
        <f t="shared" si="15"/>
        <v>22034497160</v>
      </c>
      <c r="AA42" s="111">
        <f t="shared" si="7"/>
        <v>24272815190</v>
      </c>
      <c r="AB42" s="71">
        <f t="shared" si="8"/>
        <v>2.7610064788698288E-4</v>
      </c>
      <c r="AC42" s="71">
        <f t="shared" si="9"/>
        <v>3.3078482809475881E-3</v>
      </c>
      <c r="AD42" s="71">
        <f t="shared" si="10"/>
        <v>0.25208262091167843</v>
      </c>
      <c r="AE42" s="71">
        <f t="shared" si="11"/>
        <v>0.29244732407160062</v>
      </c>
      <c r="AF42" s="71">
        <f t="shared" si="12"/>
        <v>0.24935985474373812</v>
      </c>
      <c r="AG42" s="71">
        <f t="shared" si="13"/>
        <v>0.14815169158794225</v>
      </c>
      <c r="AH42" s="71">
        <f t="shared" si="14"/>
        <v>5.437455975620601E-2</v>
      </c>
    </row>
    <row r="43" spans="2:34" ht="13.5" customHeight="1">
      <c r="B43" s="126">
        <v>38</v>
      </c>
      <c r="C43" s="127" t="s">
        <v>39</v>
      </c>
      <c r="D43" s="114">
        <v>0</v>
      </c>
      <c r="E43" s="326">
        <v>8375560</v>
      </c>
      <c r="F43" s="111">
        <f t="shared" si="0"/>
        <v>8375560</v>
      </c>
      <c r="G43" s="114">
        <v>11209940</v>
      </c>
      <c r="H43" s="326">
        <v>36644560</v>
      </c>
      <c r="I43" s="111">
        <f t="shared" si="1"/>
        <v>47854500</v>
      </c>
      <c r="J43" s="114">
        <v>213866480</v>
      </c>
      <c r="K43" s="326">
        <v>1100402490</v>
      </c>
      <c r="L43" s="111">
        <f t="shared" si="2"/>
        <v>1314268970</v>
      </c>
      <c r="M43" s="114">
        <v>112190790</v>
      </c>
      <c r="N43" s="326">
        <v>1374334130</v>
      </c>
      <c r="O43" s="111">
        <f t="shared" si="3"/>
        <v>1486524920</v>
      </c>
      <c r="P43" s="114">
        <v>49321770</v>
      </c>
      <c r="Q43" s="326">
        <v>1167770910</v>
      </c>
      <c r="R43" s="111">
        <f t="shared" si="4"/>
        <v>1217092680</v>
      </c>
      <c r="S43" s="114">
        <v>11081580</v>
      </c>
      <c r="T43" s="326">
        <v>734691040</v>
      </c>
      <c r="U43" s="111">
        <f t="shared" si="5"/>
        <v>745772620</v>
      </c>
      <c r="V43" s="114">
        <v>1066180</v>
      </c>
      <c r="W43" s="326">
        <v>229502710</v>
      </c>
      <c r="X43" s="111">
        <f t="shared" si="6"/>
        <v>230568890</v>
      </c>
      <c r="Y43" s="114">
        <f t="shared" si="15"/>
        <v>398736740</v>
      </c>
      <c r="Z43" s="113">
        <f t="shared" si="15"/>
        <v>4651721400</v>
      </c>
      <c r="AA43" s="111">
        <f t="shared" si="7"/>
        <v>5050458140</v>
      </c>
      <c r="AB43" s="71">
        <f t="shared" si="8"/>
        <v>1.6583762834632661E-3</v>
      </c>
      <c r="AC43" s="71">
        <f t="shared" si="9"/>
        <v>9.4752790090445148E-3</v>
      </c>
      <c r="AD43" s="71">
        <f t="shared" si="10"/>
        <v>0.26022767312749173</v>
      </c>
      <c r="AE43" s="71">
        <f t="shared" si="11"/>
        <v>0.29433466802281028</v>
      </c>
      <c r="AF43" s="71">
        <f t="shared" si="12"/>
        <v>0.2409865889909148</v>
      </c>
      <c r="AG43" s="71">
        <f t="shared" si="13"/>
        <v>0.14766435030783168</v>
      </c>
      <c r="AH43" s="71">
        <f t="shared" si="14"/>
        <v>4.565306425844369E-2</v>
      </c>
    </row>
    <row r="44" spans="2:34" ht="13.5" customHeight="1">
      <c r="B44" s="126">
        <v>39</v>
      </c>
      <c r="C44" s="127" t="s">
        <v>7</v>
      </c>
      <c r="D44" s="114">
        <v>0</v>
      </c>
      <c r="E44" s="326">
        <v>10554320</v>
      </c>
      <c r="F44" s="111">
        <f t="shared" si="0"/>
        <v>10554320</v>
      </c>
      <c r="G44" s="114">
        <v>2406520</v>
      </c>
      <c r="H44" s="326">
        <v>26366500</v>
      </c>
      <c r="I44" s="111">
        <f t="shared" si="1"/>
        <v>28773020</v>
      </c>
      <c r="J44" s="114">
        <v>767156920</v>
      </c>
      <c r="K44" s="326">
        <v>6097303720</v>
      </c>
      <c r="L44" s="111">
        <f t="shared" si="2"/>
        <v>6864460640</v>
      </c>
      <c r="M44" s="114">
        <v>672107570</v>
      </c>
      <c r="N44" s="326">
        <v>7806001720</v>
      </c>
      <c r="O44" s="111">
        <f t="shared" si="3"/>
        <v>8478109290</v>
      </c>
      <c r="P44" s="114">
        <v>381199540</v>
      </c>
      <c r="Q44" s="326">
        <v>6595323380</v>
      </c>
      <c r="R44" s="111">
        <f t="shared" si="4"/>
        <v>6976522920</v>
      </c>
      <c r="S44" s="114">
        <v>34038160</v>
      </c>
      <c r="T44" s="326">
        <v>3606318740</v>
      </c>
      <c r="U44" s="111">
        <f t="shared" si="5"/>
        <v>3640356900</v>
      </c>
      <c r="V44" s="114">
        <v>3433090</v>
      </c>
      <c r="W44" s="326">
        <v>1426479570</v>
      </c>
      <c r="X44" s="111">
        <f t="shared" si="6"/>
        <v>1429912660</v>
      </c>
      <c r="Y44" s="114">
        <f t="shared" si="15"/>
        <v>1860341800</v>
      </c>
      <c r="Z44" s="113">
        <f t="shared" si="15"/>
        <v>25568347950</v>
      </c>
      <c r="AA44" s="111">
        <f t="shared" si="7"/>
        <v>27428689750</v>
      </c>
      <c r="AB44" s="71">
        <f t="shared" si="8"/>
        <v>3.8479125675334162E-4</v>
      </c>
      <c r="AC44" s="71">
        <f t="shared" si="9"/>
        <v>1.0490118289372536E-3</v>
      </c>
      <c r="AD44" s="71">
        <f t="shared" si="10"/>
        <v>0.25026571456990576</v>
      </c>
      <c r="AE44" s="71">
        <f t="shared" si="11"/>
        <v>0.30909640115055076</v>
      </c>
      <c r="AF44" s="71">
        <f t="shared" si="12"/>
        <v>0.25435130090382824</v>
      </c>
      <c r="AG44" s="71">
        <f t="shared" si="13"/>
        <v>0.13272077278135389</v>
      </c>
      <c r="AH44" s="71">
        <f t="shared" si="14"/>
        <v>5.2132007508670732E-2</v>
      </c>
    </row>
    <row r="45" spans="2:34" ht="13.5" customHeight="1">
      <c r="B45" s="126">
        <v>40</v>
      </c>
      <c r="C45" s="127" t="s">
        <v>40</v>
      </c>
      <c r="D45" s="114">
        <v>4425050</v>
      </c>
      <c r="E45" s="326">
        <v>15610120</v>
      </c>
      <c r="F45" s="111">
        <f t="shared" si="0"/>
        <v>20035170</v>
      </c>
      <c r="G45" s="114">
        <v>12775700</v>
      </c>
      <c r="H45" s="326">
        <v>81325020</v>
      </c>
      <c r="I45" s="111">
        <f t="shared" si="1"/>
        <v>94100720</v>
      </c>
      <c r="J45" s="114">
        <v>207924680</v>
      </c>
      <c r="K45" s="326">
        <v>1319378690</v>
      </c>
      <c r="L45" s="111">
        <f t="shared" si="2"/>
        <v>1527303370</v>
      </c>
      <c r="M45" s="114">
        <v>192890000</v>
      </c>
      <c r="N45" s="326">
        <v>1465412430</v>
      </c>
      <c r="O45" s="111">
        <f t="shared" si="3"/>
        <v>1658302430</v>
      </c>
      <c r="P45" s="114">
        <v>81373220</v>
      </c>
      <c r="Q45" s="326">
        <v>1510019560</v>
      </c>
      <c r="R45" s="111">
        <f t="shared" si="4"/>
        <v>1591392780</v>
      </c>
      <c r="S45" s="114">
        <v>14060000</v>
      </c>
      <c r="T45" s="326">
        <v>935778980</v>
      </c>
      <c r="U45" s="111">
        <f t="shared" si="5"/>
        <v>949838980</v>
      </c>
      <c r="V45" s="114">
        <v>533250</v>
      </c>
      <c r="W45" s="326">
        <v>294185430</v>
      </c>
      <c r="X45" s="111">
        <f t="shared" si="6"/>
        <v>294718680</v>
      </c>
      <c r="Y45" s="114">
        <f t="shared" si="15"/>
        <v>513981900</v>
      </c>
      <c r="Z45" s="113">
        <f t="shared" si="15"/>
        <v>5621710230</v>
      </c>
      <c r="AA45" s="111">
        <f t="shared" si="7"/>
        <v>6135692130</v>
      </c>
      <c r="AB45" s="71">
        <f t="shared" si="8"/>
        <v>3.2653479958747538E-3</v>
      </c>
      <c r="AC45" s="71">
        <f t="shared" si="9"/>
        <v>1.5336610443653404E-2</v>
      </c>
      <c r="AD45" s="71">
        <f t="shared" si="10"/>
        <v>0.24892112212285983</v>
      </c>
      <c r="AE45" s="71">
        <f t="shared" si="11"/>
        <v>0.2702714534668153</v>
      </c>
      <c r="AF45" s="71">
        <f t="shared" si="12"/>
        <v>0.25936646531187674</v>
      </c>
      <c r="AG45" s="71">
        <f t="shared" si="13"/>
        <v>0.15480551498922746</v>
      </c>
      <c r="AH45" s="71">
        <f t="shared" si="14"/>
        <v>4.803348566969249E-2</v>
      </c>
    </row>
    <row r="46" spans="2:34" ht="13.5" customHeight="1">
      <c r="B46" s="126">
        <v>41</v>
      </c>
      <c r="C46" s="127" t="s">
        <v>11</v>
      </c>
      <c r="D46" s="114">
        <v>635630</v>
      </c>
      <c r="E46" s="326">
        <v>62628230</v>
      </c>
      <c r="F46" s="111">
        <f t="shared" si="0"/>
        <v>63263860</v>
      </c>
      <c r="G46" s="114">
        <v>5122840</v>
      </c>
      <c r="H46" s="326">
        <v>11221570</v>
      </c>
      <c r="I46" s="111">
        <f t="shared" si="1"/>
        <v>16344410</v>
      </c>
      <c r="J46" s="114">
        <v>419555040</v>
      </c>
      <c r="K46" s="326">
        <v>2366120760</v>
      </c>
      <c r="L46" s="111">
        <f t="shared" si="2"/>
        <v>2785675800</v>
      </c>
      <c r="M46" s="114">
        <v>464338310</v>
      </c>
      <c r="N46" s="326">
        <v>3231543580</v>
      </c>
      <c r="O46" s="111">
        <f t="shared" si="3"/>
        <v>3695881890</v>
      </c>
      <c r="P46" s="114">
        <v>164501970</v>
      </c>
      <c r="Q46" s="326">
        <v>2529441180</v>
      </c>
      <c r="R46" s="111">
        <f t="shared" si="4"/>
        <v>2693943150</v>
      </c>
      <c r="S46" s="114">
        <v>34277970</v>
      </c>
      <c r="T46" s="326">
        <v>1299113930</v>
      </c>
      <c r="U46" s="111">
        <f t="shared" si="5"/>
        <v>1333391900</v>
      </c>
      <c r="V46" s="114">
        <v>0</v>
      </c>
      <c r="W46" s="326">
        <v>432469850</v>
      </c>
      <c r="X46" s="111">
        <f t="shared" si="6"/>
        <v>432469850</v>
      </c>
      <c r="Y46" s="114">
        <f t="shared" si="15"/>
        <v>1088431760</v>
      </c>
      <c r="Z46" s="113">
        <f t="shared" si="15"/>
        <v>9932539100</v>
      </c>
      <c r="AA46" s="111">
        <f t="shared" si="7"/>
        <v>11020970860</v>
      </c>
      <c r="AB46" s="71">
        <f t="shared" si="8"/>
        <v>5.740316420725932E-3</v>
      </c>
      <c r="AC46" s="71">
        <f t="shared" si="9"/>
        <v>1.4830281476672011E-3</v>
      </c>
      <c r="AD46" s="71">
        <f t="shared" si="10"/>
        <v>0.25276137968120893</v>
      </c>
      <c r="AE46" s="71">
        <f t="shared" si="11"/>
        <v>0.33534993758254072</v>
      </c>
      <c r="AF46" s="71">
        <f t="shared" si="12"/>
        <v>0.24443791606214263</v>
      </c>
      <c r="AG46" s="71">
        <f t="shared" si="13"/>
        <v>0.12098679117639914</v>
      </c>
      <c r="AH46" s="71">
        <f t="shared" si="14"/>
        <v>3.9240630929315422E-2</v>
      </c>
    </row>
    <row r="47" spans="2:34" ht="13.5" customHeight="1">
      <c r="B47" s="126">
        <v>42</v>
      </c>
      <c r="C47" s="127" t="s">
        <v>12</v>
      </c>
      <c r="D47" s="114">
        <v>37179260</v>
      </c>
      <c r="E47" s="326">
        <v>23069650</v>
      </c>
      <c r="F47" s="111">
        <f t="shared" si="0"/>
        <v>60248910</v>
      </c>
      <c r="G47" s="114">
        <v>20289610</v>
      </c>
      <c r="H47" s="326">
        <v>174699020</v>
      </c>
      <c r="I47" s="111">
        <f t="shared" si="1"/>
        <v>194988630</v>
      </c>
      <c r="J47" s="114">
        <v>1351410530</v>
      </c>
      <c r="K47" s="326">
        <v>6439712370</v>
      </c>
      <c r="L47" s="111">
        <f t="shared" si="2"/>
        <v>7791122900</v>
      </c>
      <c r="M47" s="114">
        <v>950786480</v>
      </c>
      <c r="N47" s="326">
        <v>7719129250</v>
      </c>
      <c r="O47" s="111">
        <f t="shared" si="3"/>
        <v>8669915730</v>
      </c>
      <c r="P47" s="114">
        <v>419373600</v>
      </c>
      <c r="Q47" s="326">
        <v>6081139070</v>
      </c>
      <c r="R47" s="111">
        <f t="shared" si="4"/>
        <v>6500512670</v>
      </c>
      <c r="S47" s="114">
        <v>79668320</v>
      </c>
      <c r="T47" s="326">
        <v>3462858860</v>
      </c>
      <c r="U47" s="111">
        <f t="shared" si="5"/>
        <v>3542527180</v>
      </c>
      <c r="V47" s="114">
        <v>5611530</v>
      </c>
      <c r="W47" s="326">
        <v>1319314810</v>
      </c>
      <c r="X47" s="111">
        <f t="shared" si="6"/>
        <v>1324926340</v>
      </c>
      <c r="Y47" s="114">
        <f t="shared" si="15"/>
        <v>2864319330</v>
      </c>
      <c r="Z47" s="113">
        <f t="shared" si="15"/>
        <v>25219923030</v>
      </c>
      <c r="AA47" s="111">
        <f t="shared" si="7"/>
        <v>28084242360</v>
      </c>
      <c r="AB47" s="71">
        <f t="shared" si="8"/>
        <v>2.1452923396577612E-3</v>
      </c>
      <c r="AC47" s="71">
        <f t="shared" si="9"/>
        <v>6.9429905745906689E-3</v>
      </c>
      <c r="AD47" s="71">
        <f t="shared" si="10"/>
        <v>0.27741972883330435</v>
      </c>
      <c r="AE47" s="71">
        <f t="shared" si="11"/>
        <v>0.30871104225864543</v>
      </c>
      <c r="AF47" s="71">
        <f t="shared" si="12"/>
        <v>0.2314647689858492</v>
      </c>
      <c r="AG47" s="71">
        <f t="shared" si="13"/>
        <v>0.12613931807701434</v>
      </c>
      <c r="AH47" s="71">
        <f t="shared" si="14"/>
        <v>4.7176858930938238E-2</v>
      </c>
    </row>
    <row r="48" spans="2:34" ht="13.5" customHeight="1">
      <c r="B48" s="126">
        <v>43</v>
      </c>
      <c r="C48" s="127" t="s">
        <v>8</v>
      </c>
      <c r="D48" s="114">
        <v>0</v>
      </c>
      <c r="E48" s="326">
        <v>21611170</v>
      </c>
      <c r="F48" s="111">
        <f t="shared" si="0"/>
        <v>21611170</v>
      </c>
      <c r="G48" s="114">
        <v>13885320</v>
      </c>
      <c r="H48" s="326">
        <v>90742640</v>
      </c>
      <c r="I48" s="111">
        <f t="shared" si="1"/>
        <v>104627960</v>
      </c>
      <c r="J48" s="114">
        <v>750114810</v>
      </c>
      <c r="K48" s="326">
        <v>4300399810</v>
      </c>
      <c r="L48" s="111">
        <f t="shared" si="2"/>
        <v>5050514620</v>
      </c>
      <c r="M48" s="114">
        <v>640098270</v>
      </c>
      <c r="N48" s="326">
        <v>4860162520</v>
      </c>
      <c r="O48" s="111">
        <f t="shared" si="3"/>
        <v>5500260790</v>
      </c>
      <c r="P48" s="114">
        <v>152955810</v>
      </c>
      <c r="Q48" s="326">
        <v>4251762910</v>
      </c>
      <c r="R48" s="111">
        <f t="shared" si="4"/>
        <v>4404718720</v>
      </c>
      <c r="S48" s="114">
        <v>79122030</v>
      </c>
      <c r="T48" s="326">
        <v>2658241580</v>
      </c>
      <c r="U48" s="111">
        <f t="shared" si="5"/>
        <v>2737363610</v>
      </c>
      <c r="V48" s="114">
        <v>0</v>
      </c>
      <c r="W48" s="326">
        <v>1039776390</v>
      </c>
      <c r="X48" s="111">
        <f t="shared" si="6"/>
        <v>1039776390</v>
      </c>
      <c r="Y48" s="114">
        <f t="shared" si="15"/>
        <v>1636176240</v>
      </c>
      <c r="Z48" s="113">
        <f t="shared" si="15"/>
        <v>17222697020</v>
      </c>
      <c r="AA48" s="111">
        <f t="shared" si="7"/>
        <v>18858873260</v>
      </c>
      <c r="AB48" s="71">
        <f t="shared" si="8"/>
        <v>1.1459417379848281E-3</v>
      </c>
      <c r="AC48" s="71">
        <f t="shared" si="9"/>
        <v>5.5479433239480815E-3</v>
      </c>
      <c r="AD48" s="71">
        <f t="shared" si="10"/>
        <v>0.26780574588791739</v>
      </c>
      <c r="AE48" s="71">
        <f t="shared" si="11"/>
        <v>0.29165373318808763</v>
      </c>
      <c r="AF48" s="71">
        <f t="shared" si="12"/>
        <v>0.23356213593854971</v>
      </c>
      <c r="AG48" s="71">
        <f t="shared" si="13"/>
        <v>0.1451499022375847</v>
      </c>
      <c r="AH48" s="71">
        <f t="shared" si="14"/>
        <v>5.5134597685927711E-2</v>
      </c>
    </row>
    <row r="49" spans="2:34" ht="13.5" customHeight="1">
      <c r="B49" s="126">
        <v>44</v>
      </c>
      <c r="C49" s="127" t="s">
        <v>18</v>
      </c>
      <c r="D49" s="114">
        <v>0</v>
      </c>
      <c r="E49" s="326">
        <v>1808800</v>
      </c>
      <c r="F49" s="111">
        <f t="shared" si="0"/>
        <v>1808800</v>
      </c>
      <c r="G49" s="114">
        <v>2840200</v>
      </c>
      <c r="H49" s="326">
        <v>47472620</v>
      </c>
      <c r="I49" s="111">
        <f t="shared" si="1"/>
        <v>50312820</v>
      </c>
      <c r="J49" s="114">
        <v>719260430</v>
      </c>
      <c r="K49" s="326">
        <v>4149956230</v>
      </c>
      <c r="L49" s="111">
        <f t="shared" si="2"/>
        <v>4869216660</v>
      </c>
      <c r="M49" s="114">
        <v>602128030</v>
      </c>
      <c r="N49" s="326">
        <v>5028308150</v>
      </c>
      <c r="O49" s="111">
        <f t="shared" si="3"/>
        <v>5630436180</v>
      </c>
      <c r="P49" s="114">
        <v>274921140</v>
      </c>
      <c r="Q49" s="326">
        <v>3939827220</v>
      </c>
      <c r="R49" s="111">
        <f t="shared" si="4"/>
        <v>4214748360</v>
      </c>
      <c r="S49" s="114">
        <v>85575940</v>
      </c>
      <c r="T49" s="326">
        <v>1920035800</v>
      </c>
      <c r="U49" s="111">
        <f t="shared" si="5"/>
        <v>2005611740</v>
      </c>
      <c r="V49" s="114">
        <v>4928100</v>
      </c>
      <c r="W49" s="326">
        <v>585595110</v>
      </c>
      <c r="X49" s="111">
        <f t="shared" si="6"/>
        <v>590523210</v>
      </c>
      <c r="Y49" s="114">
        <f t="shared" si="15"/>
        <v>1689653840</v>
      </c>
      <c r="Z49" s="113">
        <f t="shared" si="15"/>
        <v>15673003930</v>
      </c>
      <c r="AA49" s="111">
        <f t="shared" si="7"/>
        <v>17362657770</v>
      </c>
      <c r="AB49" s="71">
        <f t="shared" si="8"/>
        <v>1.0417759907272538E-4</v>
      </c>
      <c r="AC49" s="71">
        <f t="shared" si="9"/>
        <v>2.8977602776305831E-3</v>
      </c>
      <c r="AD49" s="71">
        <f t="shared" si="10"/>
        <v>0.28044189573403083</v>
      </c>
      <c r="AE49" s="71">
        <f t="shared" si="11"/>
        <v>0.32428423427941583</v>
      </c>
      <c r="AF49" s="71">
        <f t="shared" si="12"/>
        <v>0.24274787972164241</v>
      </c>
      <c r="AG49" s="71">
        <f t="shared" si="13"/>
        <v>0.1155129454584648</v>
      </c>
      <c r="AH49" s="71">
        <f t="shared" si="14"/>
        <v>3.4011106929742817E-2</v>
      </c>
    </row>
    <row r="50" spans="2:34" ht="13.5" customHeight="1">
      <c r="B50" s="126">
        <v>45</v>
      </c>
      <c r="C50" s="127" t="s">
        <v>41</v>
      </c>
      <c r="D50" s="114">
        <v>2284390</v>
      </c>
      <c r="E50" s="326">
        <v>24725640</v>
      </c>
      <c r="F50" s="111">
        <f t="shared" si="0"/>
        <v>27010030</v>
      </c>
      <c r="G50" s="114">
        <v>22189670</v>
      </c>
      <c r="H50" s="326">
        <v>74270810</v>
      </c>
      <c r="I50" s="111">
        <f t="shared" si="1"/>
        <v>96460480</v>
      </c>
      <c r="J50" s="114">
        <v>287471240</v>
      </c>
      <c r="K50" s="326">
        <v>1485746730</v>
      </c>
      <c r="L50" s="111">
        <f t="shared" si="2"/>
        <v>1773217970</v>
      </c>
      <c r="M50" s="114">
        <v>183391790</v>
      </c>
      <c r="N50" s="326">
        <v>2006752040</v>
      </c>
      <c r="O50" s="111">
        <f t="shared" si="3"/>
        <v>2190143830</v>
      </c>
      <c r="P50" s="114">
        <v>76884640</v>
      </c>
      <c r="Q50" s="326">
        <v>1745713290</v>
      </c>
      <c r="R50" s="111">
        <f t="shared" si="4"/>
        <v>1822597930</v>
      </c>
      <c r="S50" s="114">
        <v>16032500</v>
      </c>
      <c r="T50" s="326">
        <v>953117350</v>
      </c>
      <c r="U50" s="111">
        <f t="shared" si="5"/>
        <v>969149850</v>
      </c>
      <c r="V50" s="114">
        <v>0</v>
      </c>
      <c r="W50" s="326">
        <v>318298600</v>
      </c>
      <c r="X50" s="111">
        <f t="shared" si="6"/>
        <v>318298600</v>
      </c>
      <c r="Y50" s="114">
        <f t="shared" si="15"/>
        <v>588254230</v>
      </c>
      <c r="Z50" s="113">
        <f t="shared" si="15"/>
        <v>6608624460</v>
      </c>
      <c r="AA50" s="111">
        <f t="shared" si="7"/>
        <v>7196878690</v>
      </c>
      <c r="AB50" s="71">
        <f t="shared" si="8"/>
        <v>3.7530200470837728E-3</v>
      </c>
      <c r="AC50" s="71">
        <f t="shared" si="9"/>
        <v>1.3403099337221147E-2</v>
      </c>
      <c r="AD50" s="71">
        <f t="shared" si="10"/>
        <v>0.24638708617721608</v>
      </c>
      <c r="AE50" s="71">
        <f t="shared" si="11"/>
        <v>0.30431856980487743</v>
      </c>
      <c r="AF50" s="71">
        <f t="shared" si="12"/>
        <v>0.25324838843434777</v>
      </c>
      <c r="AG50" s="71">
        <f t="shared" si="13"/>
        <v>0.13466252409487259</v>
      </c>
      <c r="AH50" s="71">
        <f t="shared" si="14"/>
        <v>4.4227312104381182E-2</v>
      </c>
    </row>
    <row r="51" spans="2:34" ht="13.5" customHeight="1">
      <c r="B51" s="126">
        <v>46</v>
      </c>
      <c r="C51" s="127" t="s">
        <v>21</v>
      </c>
      <c r="D51" s="114">
        <v>2289710</v>
      </c>
      <c r="E51" s="326">
        <v>5329140</v>
      </c>
      <c r="F51" s="111">
        <f t="shared" si="0"/>
        <v>7618850</v>
      </c>
      <c r="G51" s="114">
        <v>6000950</v>
      </c>
      <c r="H51" s="326">
        <v>79852130</v>
      </c>
      <c r="I51" s="111">
        <f t="shared" si="1"/>
        <v>85853080</v>
      </c>
      <c r="J51" s="114">
        <v>366271300</v>
      </c>
      <c r="K51" s="326">
        <v>1699110030</v>
      </c>
      <c r="L51" s="111">
        <f t="shared" si="2"/>
        <v>2065381330</v>
      </c>
      <c r="M51" s="114">
        <v>293624090</v>
      </c>
      <c r="N51" s="326">
        <v>1995487730</v>
      </c>
      <c r="O51" s="111">
        <f t="shared" si="3"/>
        <v>2289111820</v>
      </c>
      <c r="P51" s="114">
        <v>143454350</v>
      </c>
      <c r="Q51" s="326">
        <v>1731089850</v>
      </c>
      <c r="R51" s="111">
        <f t="shared" si="4"/>
        <v>1874544200</v>
      </c>
      <c r="S51" s="114">
        <v>25325510</v>
      </c>
      <c r="T51" s="326">
        <v>1128213550</v>
      </c>
      <c r="U51" s="111">
        <f t="shared" si="5"/>
        <v>1153539060</v>
      </c>
      <c r="V51" s="114">
        <v>0</v>
      </c>
      <c r="W51" s="326">
        <v>450741300</v>
      </c>
      <c r="X51" s="111">
        <f t="shared" si="6"/>
        <v>450741300</v>
      </c>
      <c r="Y51" s="114">
        <f t="shared" si="15"/>
        <v>836965910</v>
      </c>
      <c r="Z51" s="113">
        <f t="shared" si="15"/>
        <v>7089823730</v>
      </c>
      <c r="AA51" s="111">
        <f t="shared" si="7"/>
        <v>7926789640</v>
      </c>
      <c r="AB51" s="71">
        <f t="shared" si="8"/>
        <v>9.6115203581963605E-4</v>
      </c>
      <c r="AC51" s="71">
        <f t="shared" si="9"/>
        <v>1.0830750391907713E-2</v>
      </c>
      <c r="AD51" s="71">
        <f t="shared" si="10"/>
        <v>0.26055710114694047</v>
      </c>
      <c r="AE51" s="71">
        <f t="shared" si="11"/>
        <v>0.28878170406449694</v>
      </c>
      <c r="AF51" s="71">
        <f t="shared" si="12"/>
        <v>0.2364821428514659</v>
      </c>
      <c r="AG51" s="71">
        <f t="shared" si="13"/>
        <v>0.14552411662081144</v>
      </c>
      <c r="AH51" s="71">
        <f t="shared" si="14"/>
        <v>5.6863032888557895E-2</v>
      </c>
    </row>
    <row r="52" spans="2:34" ht="13.5" customHeight="1">
      <c r="B52" s="126">
        <v>47</v>
      </c>
      <c r="C52" s="127" t="s">
        <v>13</v>
      </c>
      <c r="D52" s="114">
        <v>502180</v>
      </c>
      <c r="E52" s="326">
        <v>8649840</v>
      </c>
      <c r="F52" s="111">
        <f t="shared" si="0"/>
        <v>9152020</v>
      </c>
      <c r="G52" s="114">
        <v>18607810</v>
      </c>
      <c r="H52" s="326">
        <v>53877730</v>
      </c>
      <c r="I52" s="111">
        <f t="shared" si="1"/>
        <v>72485540</v>
      </c>
      <c r="J52" s="114">
        <v>855294610</v>
      </c>
      <c r="K52" s="326">
        <v>3896334830</v>
      </c>
      <c r="L52" s="111">
        <f t="shared" si="2"/>
        <v>4751629440</v>
      </c>
      <c r="M52" s="114">
        <v>493449170</v>
      </c>
      <c r="N52" s="326">
        <v>4897922300</v>
      </c>
      <c r="O52" s="111">
        <f t="shared" si="3"/>
        <v>5391371470</v>
      </c>
      <c r="P52" s="114">
        <v>167670670</v>
      </c>
      <c r="Q52" s="326">
        <v>3787183390</v>
      </c>
      <c r="R52" s="111">
        <f t="shared" si="4"/>
        <v>3954854060</v>
      </c>
      <c r="S52" s="114">
        <v>46426040</v>
      </c>
      <c r="T52" s="326">
        <v>1876007930</v>
      </c>
      <c r="U52" s="111">
        <f t="shared" si="5"/>
        <v>1922433970</v>
      </c>
      <c r="V52" s="114">
        <v>12128920</v>
      </c>
      <c r="W52" s="326">
        <v>627431620</v>
      </c>
      <c r="X52" s="111">
        <f t="shared" si="6"/>
        <v>639560540</v>
      </c>
      <c r="Y52" s="114">
        <f t="shared" si="15"/>
        <v>1594079400</v>
      </c>
      <c r="Z52" s="113">
        <f t="shared" si="15"/>
        <v>15147407640</v>
      </c>
      <c r="AA52" s="111">
        <f t="shared" si="7"/>
        <v>16741487040</v>
      </c>
      <c r="AB52" s="71">
        <f t="shared" si="8"/>
        <v>5.4666708985488062E-4</v>
      </c>
      <c r="AC52" s="71">
        <f t="shared" si="9"/>
        <v>4.3296954342712914E-3</v>
      </c>
      <c r="AD52" s="71">
        <f t="shared" si="10"/>
        <v>0.283823619051704</v>
      </c>
      <c r="AE52" s="71">
        <f t="shared" si="11"/>
        <v>0.32203659430721632</v>
      </c>
      <c r="AF52" s="71">
        <f t="shared" si="12"/>
        <v>0.2362307512200541</v>
      </c>
      <c r="AG52" s="71">
        <f t="shared" si="13"/>
        <v>0.11483053837492324</v>
      </c>
      <c r="AH52" s="71">
        <f t="shared" si="14"/>
        <v>3.8202134521976135E-2</v>
      </c>
    </row>
    <row r="53" spans="2:34" ht="13.5" customHeight="1">
      <c r="B53" s="126">
        <v>48</v>
      </c>
      <c r="C53" s="127" t="s">
        <v>22</v>
      </c>
      <c r="D53" s="114">
        <v>6088860</v>
      </c>
      <c r="E53" s="326">
        <v>15343010</v>
      </c>
      <c r="F53" s="111">
        <f t="shared" si="0"/>
        <v>21431870</v>
      </c>
      <c r="G53" s="114">
        <v>0</v>
      </c>
      <c r="H53" s="326">
        <v>31125130</v>
      </c>
      <c r="I53" s="111">
        <f t="shared" si="1"/>
        <v>31125130</v>
      </c>
      <c r="J53" s="114">
        <v>449262530</v>
      </c>
      <c r="K53" s="326">
        <v>1912930330</v>
      </c>
      <c r="L53" s="111">
        <f t="shared" si="2"/>
        <v>2362192860</v>
      </c>
      <c r="M53" s="114">
        <v>432212620</v>
      </c>
      <c r="N53" s="326">
        <v>2335475580</v>
      </c>
      <c r="O53" s="111">
        <f t="shared" si="3"/>
        <v>2767688200</v>
      </c>
      <c r="P53" s="114">
        <v>171731840</v>
      </c>
      <c r="Q53" s="326">
        <v>1952738090</v>
      </c>
      <c r="R53" s="111">
        <f t="shared" si="4"/>
        <v>2124469930</v>
      </c>
      <c r="S53" s="114">
        <v>49747640</v>
      </c>
      <c r="T53" s="326">
        <v>1373170160</v>
      </c>
      <c r="U53" s="111">
        <f t="shared" si="5"/>
        <v>1422917800</v>
      </c>
      <c r="V53" s="114">
        <v>2271250</v>
      </c>
      <c r="W53" s="326">
        <v>640740210</v>
      </c>
      <c r="X53" s="111">
        <f t="shared" si="6"/>
        <v>643011460</v>
      </c>
      <c r="Y53" s="114">
        <f t="shared" si="15"/>
        <v>1111314740</v>
      </c>
      <c r="Z53" s="113">
        <f t="shared" si="15"/>
        <v>8261522510</v>
      </c>
      <c r="AA53" s="111">
        <f t="shared" si="7"/>
        <v>9372837250</v>
      </c>
      <c r="AB53" s="71">
        <f t="shared" si="8"/>
        <v>2.286593635241026E-3</v>
      </c>
      <c r="AC53" s="71">
        <f t="shared" si="9"/>
        <v>3.3207799484622439E-3</v>
      </c>
      <c r="AD53" s="71">
        <f t="shared" si="10"/>
        <v>0.25202537897476029</v>
      </c>
      <c r="AE53" s="71">
        <f t="shared" si="11"/>
        <v>0.29528819568482317</v>
      </c>
      <c r="AF53" s="71">
        <f t="shared" si="12"/>
        <v>0.22666241537481085</v>
      </c>
      <c r="AG53" s="71">
        <f t="shared" si="13"/>
        <v>0.15181292089543111</v>
      </c>
      <c r="AH53" s="71">
        <f t="shared" si="14"/>
        <v>6.8603715486471289E-2</v>
      </c>
    </row>
    <row r="54" spans="2:34" ht="13.5" customHeight="1">
      <c r="B54" s="126">
        <v>49</v>
      </c>
      <c r="C54" s="127" t="s">
        <v>23</v>
      </c>
      <c r="D54" s="114">
        <v>0</v>
      </c>
      <c r="E54" s="326">
        <v>5331250</v>
      </c>
      <c r="F54" s="111">
        <f t="shared" si="0"/>
        <v>5331250</v>
      </c>
      <c r="G54" s="114">
        <v>0</v>
      </c>
      <c r="H54" s="326">
        <v>17529300</v>
      </c>
      <c r="I54" s="111">
        <f t="shared" si="1"/>
        <v>17529300</v>
      </c>
      <c r="J54" s="114">
        <v>295282680</v>
      </c>
      <c r="K54" s="326">
        <v>2068239020</v>
      </c>
      <c r="L54" s="111">
        <f t="shared" si="2"/>
        <v>2363521700</v>
      </c>
      <c r="M54" s="114">
        <v>266075100</v>
      </c>
      <c r="N54" s="326">
        <v>2833998970</v>
      </c>
      <c r="O54" s="111">
        <f t="shared" si="3"/>
        <v>3100074070</v>
      </c>
      <c r="P54" s="114">
        <v>52720190</v>
      </c>
      <c r="Q54" s="326">
        <v>2111633320</v>
      </c>
      <c r="R54" s="111">
        <f t="shared" si="4"/>
        <v>2164353510</v>
      </c>
      <c r="S54" s="114">
        <v>22724190</v>
      </c>
      <c r="T54" s="326">
        <v>1066490390</v>
      </c>
      <c r="U54" s="111">
        <f t="shared" si="5"/>
        <v>1089214580</v>
      </c>
      <c r="V54" s="114">
        <v>0</v>
      </c>
      <c r="W54" s="326">
        <v>346522980</v>
      </c>
      <c r="X54" s="111">
        <f t="shared" si="6"/>
        <v>346522980</v>
      </c>
      <c r="Y54" s="114">
        <f t="shared" si="15"/>
        <v>636802160</v>
      </c>
      <c r="Z54" s="113">
        <f t="shared" si="15"/>
        <v>8449745230</v>
      </c>
      <c r="AA54" s="111">
        <f t="shared" si="7"/>
        <v>9086547390</v>
      </c>
      <c r="AB54" s="71">
        <f t="shared" si="8"/>
        <v>5.8671900020762448E-4</v>
      </c>
      <c r="AC54" s="71">
        <f t="shared" si="9"/>
        <v>1.9291485806029567E-3</v>
      </c>
      <c r="AD54" s="71">
        <f t="shared" si="10"/>
        <v>0.26011218547114184</v>
      </c>
      <c r="AE54" s="71">
        <f t="shared" si="11"/>
        <v>0.34117183754653813</v>
      </c>
      <c r="AF54" s="71">
        <f t="shared" si="12"/>
        <v>0.238193168109367</v>
      </c>
      <c r="AG54" s="71">
        <f t="shared" si="13"/>
        <v>0.11987111641531867</v>
      </c>
      <c r="AH54" s="71">
        <f t="shared" si="14"/>
        <v>3.8135824876823758E-2</v>
      </c>
    </row>
    <row r="55" spans="2:34" ht="13.5" customHeight="1">
      <c r="B55" s="126">
        <v>50</v>
      </c>
      <c r="C55" s="127" t="s">
        <v>14</v>
      </c>
      <c r="D55" s="114">
        <v>0</v>
      </c>
      <c r="E55" s="326">
        <v>4413520</v>
      </c>
      <c r="F55" s="111">
        <f t="shared" si="0"/>
        <v>4413520</v>
      </c>
      <c r="G55" s="114">
        <v>0</v>
      </c>
      <c r="H55" s="326">
        <v>25405900</v>
      </c>
      <c r="I55" s="111">
        <f t="shared" si="1"/>
        <v>25405900</v>
      </c>
      <c r="J55" s="114">
        <v>385463650</v>
      </c>
      <c r="K55" s="326">
        <v>2231436290</v>
      </c>
      <c r="L55" s="111">
        <f t="shared" si="2"/>
        <v>2616899940</v>
      </c>
      <c r="M55" s="114">
        <v>167930190</v>
      </c>
      <c r="N55" s="326">
        <v>2636595210</v>
      </c>
      <c r="O55" s="111">
        <f t="shared" si="3"/>
        <v>2804525400</v>
      </c>
      <c r="P55" s="114">
        <v>136711090</v>
      </c>
      <c r="Q55" s="326">
        <v>2124800970</v>
      </c>
      <c r="R55" s="111">
        <f t="shared" si="4"/>
        <v>2261512060</v>
      </c>
      <c r="S55" s="114">
        <v>8033140</v>
      </c>
      <c r="T55" s="326">
        <v>929934750</v>
      </c>
      <c r="U55" s="111">
        <f t="shared" si="5"/>
        <v>937967890</v>
      </c>
      <c r="V55" s="114">
        <v>0</v>
      </c>
      <c r="W55" s="326">
        <v>364607830</v>
      </c>
      <c r="X55" s="111">
        <f t="shared" si="6"/>
        <v>364607830</v>
      </c>
      <c r="Y55" s="114">
        <f t="shared" si="15"/>
        <v>698138070</v>
      </c>
      <c r="Z55" s="113">
        <f t="shared" si="15"/>
        <v>8317194470</v>
      </c>
      <c r="AA55" s="111">
        <f t="shared" si="7"/>
        <v>9015332540</v>
      </c>
      <c r="AB55" s="71">
        <f t="shared" si="8"/>
        <v>4.8955709403038835E-4</v>
      </c>
      <c r="AC55" s="71">
        <f t="shared" si="9"/>
        <v>2.8180768582053879E-3</v>
      </c>
      <c r="AD55" s="71">
        <f t="shared" si="10"/>
        <v>0.29027214785357214</v>
      </c>
      <c r="AE55" s="71">
        <f t="shared" si="11"/>
        <v>0.31108396585002729</v>
      </c>
      <c r="AF55" s="71">
        <f t="shared" si="12"/>
        <v>0.25085176281251187</v>
      </c>
      <c r="AG55" s="71">
        <f t="shared" si="13"/>
        <v>0.10404140788355212</v>
      </c>
      <c r="AH55" s="71">
        <f t="shared" si="14"/>
        <v>4.0443081648100801E-2</v>
      </c>
    </row>
    <row r="56" spans="2:34" ht="13.5" customHeight="1">
      <c r="B56" s="126">
        <v>51</v>
      </c>
      <c r="C56" s="127" t="s">
        <v>42</v>
      </c>
      <c r="D56" s="114">
        <v>6655400</v>
      </c>
      <c r="E56" s="326">
        <v>42910340</v>
      </c>
      <c r="F56" s="111">
        <f t="shared" si="0"/>
        <v>49565740</v>
      </c>
      <c r="G56" s="114">
        <v>17595070</v>
      </c>
      <c r="H56" s="326">
        <v>77739400</v>
      </c>
      <c r="I56" s="111">
        <f t="shared" si="1"/>
        <v>95334470</v>
      </c>
      <c r="J56" s="114">
        <v>503091240</v>
      </c>
      <c r="K56" s="326">
        <v>2820431340</v>
      </c>
      <c r="L56" s="111">
        <f t="shared" si="2"/>
        <v>3323522580</v>
      </c>
      <c r="M56" s="114">
        <v>423710210</v>
      </c>
      <c r="N56" s="326">
        <v>3446292360</v>
      </c>
      <c r="O56" s="111">
        <f t="shared" si="3"/>
        <v>3870002570</v>
      </c>
      <c r="P56" s="114">
        <v>158749630</v>
      </c>
      <c r="Q56" s="326">
        <v>2766240860</v>
      </c>
      <c r="R56" s="111">
        <f t="shared" si="4"/>
        <v>2924990490</v>
      </c>
      <c r="S56" s="114">
        <v>45143700</v>
      </c>
      <c r="T56" s="326">
        <v>1586630620</v>
      </c>
      <c r="U56" s="111">
        <f t="shared" si="5"/>
        <v>1631774320</v>
      </c>
      <c r="V56" s="114">
        <v>1067960</v>
      </c>
      <c r="W56" s="326">
        <v>623116030</v>
      </c>
      <c r="X56" s="111">
        <f t="shared" si="6"/>
        <v>624183990</v>
      </c>
      <c r="Y56" s="114">
        <f t="shared" si="15"/>
        <v>1156013210</v>
      </c>
      <c r="Z56" s="113">
        <f t="shared" si="15"/>
        <v>11363360950</v>
      </c>
      <c r="AA56" s="111">
        <f t="shared" si="7"/>
        <v>12519374160</v>
      </c>
      <c r="AB56" s="71">
        <f t="shared" si="8"/>
        <v>3.9591228256732605E-3</v>
      </c>
      <c r="AC56" s="71">
        <f t="shared" si="9"/>
        <v>7.6149549315810208E-3</v>
      </c>
      <c r="AD56" s="71">
        <f t="shared" si="10"/>
        <v>0.26547034520454016</v>
      </c>
      <c r="AE56" s="71">
        <f t="shared" si="11"/>
        <v>0.30912108868547467</v>
      </c>
      <c r="AF56" s="71">
        <f t="shared" si="12"/>
        <v>0.23363711736849313</v>
      </c>
      <c r="AG56" s="71">
        <f t="shared" si="13"/>
        <v>0.13033992747126266</v>
      </c>
      <c r="AH56" s="71">
        <f t="shared" si="14"/>
        <v>4.9857443512975094E-2</v>
      </c>
    </row>
    <row r="57" spans="2:34" ht="13.5" customHeight="1">
      <c r="B57" s="126">
        <v>52</v>
      </c>
      <c r="C57" s="127" t="s">
        <v>4</v>
      </c>
      <c r="D57" s="114">
        <v>0</v>
      </c>
      <c r="E57" s="326">
        <v>0</v>
      </c>
      <c r="F57" s="111">
        <f t="shared" si="0"/>
        <v>0</v>
      </c>
      <c r="G57" s="114">
        <v>2314290</v>
      </c>
      <c r="H57" s="326">
        <v>13228800</v>
      </c>
      <c r="I57" s="111">
        <f t="shared" si="1"/>
        <v>15543090</v>
      </c>
      <c r="J57" s="114">
        <v>362808550</v>
      </c>
      <c r="K57" s="326">
        <v>2091921250</v>
      </c>
      <c r="L57" s="111">
        <f t="shared" si="2"/>
        <v>2454729800</v>
      </c>
      <c r="M57" s="114">
        <v>226506860</v>
      </c>
      <c r="N57" s="326">
        <v>2366730390</v>
      </c>
      <c r="O57" s="111">
        <f t="shared" si="3"/>
        <v>2593237250</v>
      </c>
      <c r="P57" s="114">
        <v>112263420</v>
      </c>
      <c r="Q57" s="326">
        <v>2148747890</v>
      </c>
      <c r="R57" s="111">
        <f t="shared" si="4"/>
        <v>2261011310</v>
      </c>
      <c r="S57" s="114">
        <v>33469990</v>
      </c>
      <c r="T57" s="326">
        <v>1327018460</v>
      </c>
      <c r="U57" s="111">
        <f t="shared" si="5"/>
        <v>1360488450</v>
      </c>
      <c r="V57" s="114">
        <v>9069900</v>
      </c>
      <c r="W57" s="326">
        <v>506210330</v>
      </c>
      <c r="X57" s="111">
        <f t="shared" si="6"/>
        <v>515280230</v>
      </c>
      <c r="Y57" s="114">
        <f t="shared" si="15"/>
        <v>746433010</v>
      </c>
      <c r="Z57" s="113">
        <f t="shared" si="15"/>
        <v>8453857120</v>
      </c>
      <c r="AA57" s="111">
        <f t="shared" si="7"/>
        <v>9200290130</v>
      </c>
      <c r="AB57" s="71">
        <f t="shared" si="8"/>
        <v>0</v>
      </c>
      <c r="AC57" s="71">
        <f t="shared" si="9"/>
        <v>1.6894130272389573E-3</v>
      </c>
      <c r="AD57" s="71">
        <f t="shared" si="10"/>
        <v>0.26681004243504219</v>
      </c>
      <c r="AE57" s="71">
        <f t="shared" si="11"/>
        <v>0.28186472528122331</v>
      </c>
      <c r="AF57" s="71">
        <f t="shared" si="12"/>
        <v>0.24575434883595351</v>
      </c>
      <c r="AG57" s="71">
        <f t="shared" si="13"/>
        <v>0.1478745159963776</v>
      </c>
      <c r="AH57" s="71">
        <f t="shared" si="14"/>
        <v>5.6006954424164444E-2</v>
      </c>
    </row>
    <row r="58" spans="2:34" ht="13.5" customHeight="1">
      <c r="B58" s="126">
        <v>53</v>
      </c>
      <c r="C58" s="127" t="s">
        <v>19</v>
      </c>
      <c r="D58" s="114">
        <v>2655310</v>
      </c>
      <c r="E58" s="326">
        <v>35949400</v>
      </c>
      <c r="F58" s="111">
        <f t="shared" si="0"/>
        <v>38604710</v>
      </c>
      <c r="G58" s="114">
        <v>0</v>
      </c>
      <c r="H58" s="326">
        <v>16512940</v>
      </c>
      <c r="I58" s="111">
        <f t="shared" si="1"/>
        <v>16512940</v>
      </c>
      <c r="J58" s="114">
        <v>236072040</v>
      </c>
      <c r="K58" s="326">
        <v>978694080</v>
      </c>
      <c r="L58" s="111">
        <f t="shared" si="2"/>
        <v>1214766120</v>
      </c>
      <c r="M58" s="114">
        <v>142809570</v>
      </c>
      <c r="N58" s="326">
        <v>1394828340</v>
      </c>
      <c r="O58" s="111">
        <f t="shared" si="3"/>
        <v>1537637910</v>
      </c>
      <c r="P58" s="114">
        <v>43704510</v>
      </c>
      <c r="Q58" s="326">
        <v>943061780</v>
      </c>
      <c r="R58" s="111">
        <f t="shared" si="4"/>
        <v>986766290</v>
      </c>
      <c r="S58" s="114">
        <v>734890</v>
      </c>
      <c r="T58" s="326">
        <v>549933050</v>
      </c>
      <c r="U58" s="111">
        <f t="shared" si="5"/>
        <v>550667940</v>
      </c>
      <c r="V58" s="114">
        <v>506640</v>
      </c>
      <c r="W58" s="326">
        <v>175233610</v>
      </c>
      <c r="X58" s="111">
        <f t="shared" si="6"/>
        <v>175740250</v>
      </c>
      <c r="Y58" s="114">
        <f t="shared" si="15"/>
        <v>426482960</v>
      </c>
      <c r="Z58" s="113">
        <f t="shared" si="15"/>
        <v>4094213200</v>
      </c>
      <c r="AA58" s="111">
        <f t="shared" si="7"/>
        <v>4520696160</v>
      </c>
      <c r="AB58" s="71">
        <f t="shared" si="8"/>
        <v>8.5395498024357381E-3</v>
      </c>
      <c r="AC58" s="71">
        <f t="shared" si="9"/>
        <v>3.6527427227049029E-3</v>
      </c>
      <c r="AD58" s="71">
        <f t="shared" si="10"/>
        <v>0.26871217994000285</v>
      </c>
      <c r="AE58" s="71">
        <f t="shared" si="11"/>
        <v>0.34013299181779116</v>
      </c>
      <c r="AF58" s="71">
        <f t="shared" si="12"/>
        <v>0.21827750750671993</v>
      </c>
      <c r="AG58" s="71">
        <f t="shared" si="13"/>
        <v>0.12181042930343719</v>
      </c>
      <c r="AH58" s="71">
        <f t="shared" si="14"/>
        <v>3.8874598906908177E-2</v>
      </c>
    </row>
    <row r="59" spans="2:34" ht="13.5" customHeight="1">
      <c r="B59" s="126">
        <v>54</v>
      </c>
      <c r="C59" s="127" t="s">
        <v>24</v>
      </c>
      <c r="D59" s="114">
        <v>0</v>
      </c>
      <c r="E59" s="326">
        <v>20798680</v>
      </c>
      <c r="F59" s="111">
        <f t="shared" si="0"/>
        <v>20798680</v>
      </c>
      <c r="G59" s="114">
        <v>6562260</v>
      </c>
      <c r="H59" s="326">
        <v>67879280</v>
      </c>
      <c r="I59" s="111">
        <f t="shared" si="1"/>
        <v>74441540</v>
      </c>
      <c r="J59" s="114">
        <v>304993410</v>
      </c>
      <c r="K59" s="326">
        <v>1914016230</v>
      </c>
      <c r="L59" s="111">
        <f t="shared" si="2"/>
        <v>2219009640</v>
      </c>
      <c r="M59" s="114">
        <v>248308800</v>
      </c>
      <c r="N59" s="326">
        <v>2232541180</v>
      </c>
      <c r="O59" s="111">
        <f t="shared" si="3"/>
        <v>2480849980</v>
      </c>
      <c r="P59" s="114">
        <v>115739060</v>
      </c>
      <c r="Q59" s="326">
        <v>1891199780</v>
      </c>
      <c r="R59" s="111">
        <f t="shared" si="4"/>
        <v>2006938840</v>
      </c>
      <c r="S59" s="114">
        <v>13978720</v>
      </c>
      <c r="T59" s="326">
        <v>1153039000</v>
      </c>
      <c r="U59" s="111">
        <f t="shared" si="5"/>
        <v>1167017720</v>
      </c>
      <c r="V59" s="114">
        <v>6081130</v>
      </c>
      <c r="W59" s="326">
        <v>465599650</v>
      </c>
      <c r="X59" s="111">
        <f t="shared" si="6"/>
        <v>471680780</v>
      </c>
      <c r="Y59" s="114">
        <f t="shared" si="15"/>
        <v>695663380</v>
      </c>
      <c r="Z59" s="113">
        <f t="shared" si="15"/>
        <v>7745073800</v>
      </c>
      <c r="AA59" s="111">
        <f t="shared" si="7"/>
        <v>8440737180</v>
      </c>
      <c r="AB59" s="71">
        <f t="shared" si="8"/>
        <v>2.4640833562833428E-3</v>
      </c>
      <c r="AC59" s="71">
        <f t="shared" si="9"/>
        <v>8.8193173667800422E-3</v>
      </c>
      <c r="AD59" s="71">
        <f t="shared" si="10"/>
        <v>0.26289287211285972</v>
      </c>
      <c r="AE59" s="71">
        <f t="shared" si="11"/>
        <v>0.29391389959140984</v>
      </c>
      <c r="AF59" s="71">
        <f t="shared" si="12"/>
        <v>0.23776819455477941</v>
      </c>
      <c r="AG59" s="71">
        <f t="shared" si="13"/>
        <v>0.13826016556530196</v>
      </c>
      <c r="AH59" s="71">
        <f t="shared" si="14"/>
        <v>5.5881467452585702E-2</v>
      </c>
    </row>
    <row r="60" spans="2:34" ht="13.5" customHeight="1">
      <c r="B60" s="126">
        <v>55</v>
      </c>
      <c r="C60" s="127" t="s">
        <v>15</v>
      </c>
      <c r="D60" s="114">
        <v>3433340</v>
      </c>
      <c r="E60" s="326">
        <v>11830300</v>
      </c>
      <c r="F60" s="111">
        <f t="shared" si="0"/>
        <v>15263640</v>
      </c>
      <c r="G60" s="114">
        <v>3153520</v>
      </c>
      <c r="H60" s="326">
        <v>43519620</v>
      </c>
      <c r="I60" s="111">
        <f t="shared" si="1"/>
        <v>46673140</v>
      </c>
      <c r="J60" s="114">
        <v>275334620</v>
      </c>
      <c r="K60" s="326">
        <v>1984640490</v>
      </c>
      <c r="L60" s="111">
        <f t="shared" si="2"/>
        <v>2259975110</v>
      </c>
      <c r="M60" s="114">
        <v>216763550</v>
      </c>
      <c r="N60" s="326">
        <v>2550629640</v>
      </c>
      <c r="O60" s="111">
        <f t="shared" si="3"/>
        <v>2767393190</v>
      </c>
      <c r="P60" s="114">
        <v>84978270</v>
      </c>
      <c r="Q60" s="326">
        <v>1836240450</v>
      </c>
      <c r="R60" s="111">
        <f t="shared" si="4"/>
        <v>1921218720</v>
      </c>
      <c r="S60" s="114">
        <v>44528760</v>
      </c>
      <c r="T60" s="326">
        <v>920283420</v>
      </c>
      <c r="U60" s="111">
        <f t="shared" si="5"/>
        <v>964812180</v>
      </c>
      <c r="V60" s="114">
        <v>13409820</v>
      </c>
      <c r="W60" s="326">
        <v>246440570</v>
      </c>
      <c r="X60" s="111">
        <f t="shared" si="6"/>
        <v>259850390</v>
      </c>
      <c r="Y60" s="114">
        <f t="shared" si="15"/>
        <v>641601880</v>
      </c>
      <c r="Z60" s="113">
        <f t="shared" si="15"/>
        <v>7593584490</v>
      </c>
      <c r="AA60" s="111">
        <f t="shared" si="7"/>
        <v>8235186370</v>
      </c>
      <c r="AB60" s="71">
        <f t="shared" si="8"/>
        <v>1.853466250090464E-3</v>
      </c>
      <c r="AC60" s="71">
        <f t="shared" si="9"/>
        <v>5.6675268661831148E-3</v>
      </c>
      <c r="AD60" s="71">
        <f t="shared" si="10"/>
        <v>0.27442913960428073</v>
      </c>
      <c r="AE60" s="71">
        <f t="shared" si="11"/>
        <v>0.33604499833559931</v>
      </c>
      <c r="AF60" s="71">
        <f t="shared" si="12"/>
        <v>0.23329389690545643</v>
      </c>
      <c r="AG60" s="71">
        <f t="shared" si="13"/>
        <v>0.11715729755852508</v>
      </c>
      <c r="AH60" s="71">
        <f t="shared" si="14"/>
        <v>3.1553674479864867E-2</v>
      </c>
    </row>
    <row r="61" spans="2:34" ht="13.5" customHeight="1">
      <c r="B61" s="126">
        <v>56</v>
      </c>
      <c r="C61" s="127" t="s">
        <v>9</v>
      </c>
      <c r="D61" s="114">
        <v>534110</v>
      </c>
      <c r="E61" s="326">
        <v>1281430</v>
      </c>
      <c r="F61" s="111">
        <f t="shared" si="0"/>
        <v>1815540</v>
      </c>
      <c r="G61" s="114">
        <v>3421080</v>
      </c>
      <c r="H61" s="326">
        <v>24164990</v>
      </c>
      <c r="I61" s="111">
        <f t="shared" si="1"/>
        <v>27586070</v>
      </c>
      <c r="J61" s="114">
        <v>240052470</v>
      </c>
      <c r="K61" s="326">
        <v>1446530490</v>
      </c>
      <c r="L61" s="111">
        <f t="shared" si="2"/>
        <v>1686582960</v>
      </c>
      <c r="M61" s="114">
        <v>237425890</v>
      </c>
      <c r="N61" s="326">
        <v>1928510230</v>
      </c>
      <c r="O61" s="111">
        <f t="shared" si="3"/>
        <v>2165936120</v>
      </c>
      <c r="P61" s="114">
        <v>51337900</v>
      </c>
      <c r="Q61" s="326">
        <v>1377778470</v>
      </c>
      <c r="R61" s="111">
        <f t="shared" si="4"/>
        <v>1429116370</v>
      </c>
      <c r="S61" s="114">
        <v>7711170</v>
      </c>
      <c r="T61" s="326">
        <v>628774870</v>
      </c>
      <c r="U61" s="111">
        <f t="shared" si="5"/>
        <v>636486040</v>
      </c>
      <c r="V61" s="114">
        <v>520940</v>
      </c>
      <c r="W61" s="326">
        <v>205399610</v>
      </c>
      <c r="X61" s="111">
        <f t="shared" si="6"/>
        <v>205920550</v>
      </c>
      <c r="Y61" s="114">
        <f t="shared" si="15"/>
        <v>541003560</v>
      </c>
      <c r="Z61" s="113">
        <f t="shared" si="15"/>
        <v>5612440090</v>
      </c>
      <c r="AA61" s="111">
        <f t="shared" si="7"/>
        <v>6153443650</v>
      </c>
      <c r="AB61" s="71">
        <f t="shared" si="8"/>
        <v>2.9504454794186669E-4</v>
      </c>
      <c r="AC61" s="71">
        <f t="shared" si="9"/>
        <v>4.4830295959564044E-3</v>
      </c>
      <c r="AD61" s="71">
        <f t="shared" si="10"/>
        <v>0.27408765821720005</v>
      </c>
      <c r="AE61" s="71">
        <f t="shared" si="11"/>
        <v>0.35198764191169607</v>
      </c>
      <c r="AF61" s="71">
        <f t="shared" si="12"/>
        <v>0.23224660064937785</v>
      </c>
      <c r="AG61" s="71">
        <f t="shared" si="13"/>
        <v>0.1034357469089686</v>
      </c>
      <c r="AH61" s="71">
        <f t="shared" si="14"/>
        <v>3.3464278168859156E-2</v>
      </c>
    </row>
    <row r="62" spans="2:34" ht="13.5" customHeight="1">
      <c r="B62" s="126">
        <v>57</v>
      </c>
      <c r="C62" s="127" t="s">
        <v>43</v>
      </c>
      <c r="D62" s="114">
        <v>0</v>
      </c>
      <c r="E62" s="326">
        <v>3376900</v>
      </c>
      <c r="F62" s="111">
        <f t="shared" si="0"/>
        <v>3376900</v>
      </c>
      <c r="G62" s="114">
        <v>1011100</v>
      </c>
      <c r="H62" s="326">
        <v>17374790</v>
      </c>
      <c r="I62" s="111">
        <f t="shared" si="1"/>
        <v>18385890</v>
      </c>
      <c r="J62" s="114">
        <v>268620020</v>
      </c>
      <c r="K62" s="326">
        <v>958512300</v>
      </c>
      <c r="L62" s="111">
        <f t="shared" si="2"/>
        <v>1227132320</v>
      </c>
      <c r="M62" s="114">
        <v>94215330</v>
      </c>
      <c r="N62" s="326">
        <v>1174893760</v>
      </c>
      <c r="O62" s="111">
        <f t="shared" si="3"/>
        <v>1269109090</v>
      </c>
      <c r="P62" s="114">
        <v>56784080</v>
      </c>
      <c r="Q62" s="326">
        <v>995887290</v>
      </c>
      <c r="R62" s="111">
        <f t="shared" si="4"/>
        <v>1052671370</v>
      </c>
      <c r="S62" s="114">
        <v>10461410</v>
      </c>
      <c r="T62" s="326">
        <v>645633610</v>
      </c>
      <c r="U62" s="111">
        <f t="shared" si="5"/>
        <v>656095020</v>
      </c>
      <c r="V62" s="114">
        <v>2555470</v>
      </c>
      <c r="W62" s="326">
        <v>206339210</v>
      </c>
      <c r="X62" s="111">
        <f t="shared" si="6"/>
        <v>208894680</v>
      </c>
      <c r="Y62" s="114">
        <f t="shared" si="15"/>
        <v>433647410</v>
      </c>
      <c r="Z62" s="113">
        <f t="shared" si="15"/>
        <v>4002017860</v>
      </c>
      <c r="AA62" s="111">
        <f t="shared" si="7"/>
        <v>4435665270</v>
      </c>
      <c r="AB62" s="71">
        <f t="shared" si="8"/>
        <v>7.6130631922097225E-4</v>
      </c>
      <c r="AC62" s="71">
        <f t="shared" si="9"/>
        <v>4.1450129531527971E-3</v>
      </c>
      <c r="AD62" s="71">
        <f t="shared" si="10"/>
        <v>0.27665124514681877</v>
      </c>
      <c r="AE62" s="71">
        <f t="shared" si="11"/>
        <v>0.28611471171718961</v>
      </c>
      <c r="AF62" s="71">
        <f t="shared" si="12"/>
        <v>0.23731983951079338</v>
      </c>
      <c r="AG62" s="71">
        <f t="shared" si="13"/>
        <v>0.14791355525346031</v>
      </c>
      <c r="AH62" s="71">
        <f t="shared" si="14"/>
        <v>4.7094329099364167E-2</v>
      </c>
    </row>
    <row r="63" spans="2:34" ht="13.5" customHeight="1">
      <c r="B63" s="126">
        <v>58</v>
      </c>
      <c r="C63" s="127" t="s">
        <v>25</v>
      </c>
      <c r="D63" s="114">
        <v>1848000</v>
      </c>
      <c r="E63" s="326">
        <v>0</v>
      </c>
      <c r="F63" s="111">
        <f t="shared" si="0"/>
        <v>1848000</v>
      </c>
      <c r="G63" s="114">
        <v>0</v>
      </c>
      <c r="H63" s="326">
        <v>13728070</v>
      </c>
      <c r="I63" s="111">
        <f t="shared" si="1"/>
        <v>13728070</v>
      </c>
      <c r="J63" s="114">
        <v>177148040</v>
      </c>
      <c r="K63" s="326">
        <v>1019175010</v>
      </c>
      <c r="L63" s="111">
        <f t="shared" si="2"/>
        <v>1196323050</v>
      </c>
      <c r="M63" s="114">
        <v>75198180</v>
      </c>
      <c r="N63" s="326">
        <v>1168682280</v>
      </c>
      <c r="O63" s="111">
        <f t="shared" si="3"/>
        <v>1243880460</v>
      </c>
      <c r="P63" s="114">
        <v>61307700</v>
      </c>
      <c r="Q63" s="326">
        <v>1059780700</v>
      </c>
      <c r="R63" s="111">
        <f t="shared" si="4"/>
        <v>1121088400</v>
      </c>
      <c r="S63" s="114">
        <v>9169300</v>
      </c>
      <c r="T63" s="326">
        <v>550402080</v>
      </c>
      <c r="U63" s="111">
        <f t="shared" si="5"/>
        <v>559571380</v>
      </c>
      <c r="V63" s="114">
        <v>0</v>
      </c>
      <c r="W63" s="326">
        <v>189315910</v>
      </c>
      <c r="X63" s="111">
        <f t="shared" si="6"/>
        <v>189315910</v>
      </c>
      <c r="Y63" s="114">
        <f t="shared" si="15"/>
        <v>324671220</v>
      </c>
      <c r="Z63" s="113">
        <f t="shared" si="15"/>
        <v>4001084050</v>
      </c>
      <c r="AA63" s="111">
        <f t="shared" si="7"/>
        <v>4325755270</v>
      </c>
      <c r="AB63" s="71">
        <f t="shared" si="8"/>
        <v>4.2720863401964949E-4</v>
      </c>
      <c r="AC63" s="71">
        <f t="shared" si="9"/>
        <v>3.1735660348626241E-3</v>
      </c>
      <c r="AD63" s="71">
        <f t="shared" si="10"/>
        <v>0.27655819049606106</v>
      </c>
      <c r="AE63" s="71">
        <f t="shared" si="11"/>
        <v>0.28755220357160888</v>
      </c>
      <c r="AF63" s="71">
        <f t="shared" si="12"/>
        <v>0.25916593288921774</v>
      </c>
      <c r="AG63" s="71">
        <f t="shared" si="13"/>
        <v>0.12935807623717002</v>
      </c>
      <c r="AH63" s="71">
        <f t="shared" si="14"/>
        <v>4.3764822137060011E-2</v>
      </c>
    </row>
    <row r="64" spans="2:34" ht="13.5" customHeight="1">
      <c r="B64" s="126">
        <v>59</v>
      </c>
      <c r="C64" s="127" t="s">
        <v>20</v>
      </c>
      <c r="D64" s="114">
        <v>4637590</v>
      </c>
      <c r="E64" s="326">
        <v>17591650</v>
      </c>
      <c r="F64" s="111">
        <f t="shared" si="0"/>
        <v>22229240</v>
      </c>
      <c r="G64" s="114">
        <v>34991220</v>
      </c>
      <c r="H64" s="326">
        <v>65586750</v>
      </c>
      <c r="I64" s="111">
        <f t="shared" si="1"/>
        <v>100577970</v>
      </c>
      <c r="J64" s="114">
        <v>1335880670</v>
      </c>
      <c r="K64" s="326">
        <v>7676893680</v>
      </c>
      <c r="L64" s="111">
        <f t="shared" si="2"/>
        <v>9012774350</v>
      </c>
      <c r="M64" s="114">
        <v>912946290</v>
      </c>
      <c r="N64" s="326">
        <v>9619187070</v>
      </c>
      <c r="O64" s="111">
        <f t="shared" si="3"/>
        <v>10532133360</v>
      </c>
      <c r="P64" s="114">
        <v>488680960</v>
      </c>
      <c r="Q64" s="326">
        <v>8079770170</v>
      </c>
      <c r="R64" s="111">
        <f t="shared" si="4"/>
        <v>8568451130</v>
      </c>
      <c r="S64" s="114">
        <v>64981370</v>
      </c>
      <c r="T64" s="326">
        <v>4055569060</v>
      </c>
      <c r="U64" s="111">
        <f t="shared" si="5"/>
        <v>4120550430</v>
      </c>
      <c r="V64" s="114">
        <v>8322260</v>
      </c>
      <c r="W64" s="326">
        <v>1258305560</v>
      </c>
      <c r="X64" s="111">
        <f t="shared" si="6"/>
        <v>1266627820</v>
      </c>
      <c r="Y64" s="114">
        <f t="shared" si="15"/>
        <v>2850440360</v>
      </c>
      <c r="Z64" s="113">
        <f t="shared" si="15"/>
        <v>30772903940</v>
      </c>
      <c r="AA64" s="111">
        <f t="shared" si="7"/>
        <v>33623344300</v>
      </c>
      <c r="AB64" s="71">
        <f t="shared" si="8"/>
        <v>6.6112519330803151E-4</v>
      </c>
      <c r="AC64" s="71">
        <f t="shared" si="9"/>
        <v>2.9913136867827867E-3</v>
      </c>
      <c r="AD64" s="71">
        <f t="shared" si="10"/>
        <v>0.26805109776067099</v>
      </c>
      <c r="AE64" s="71">
        <f t="shared" si="11"/>
        <v>0.31323872087286692</v>
      </c>
      <c r="AF64" s="71">
        <f t="shared" si="12"/>
        <v>0.25483637360843964</v>
      </c>
      <c r="AG64" s="71">
        <f t="shared" si="13"/>
        <v>0.12255028510058115</v>
      </c>
      <c r="AH64" s="71">
        <f t="shared" si="14"/>
        <v>3.7671083777350491E-2</v>
      </c>
    </row>
    <row r="65" spans="2:34" ht="13.5" customHeight="1">
      <c r="B65" s="126">
        <v>60</v>
      </c>
      <c r="C65" s="127" t="s">
        <v>44</v>
      </c>
      <c r="D65" s="114">
        <v>1989930</v>
      </c>
      <c r="E65" s="326">
        <v>22596390</v>
      </c>
      <c r="F65" s="111">
        <f t="shared" si="0"/>
        <v>24586320</v>
      </c>
      <c r="G65" s="114">
        <v>1078320</v>
      </c>
      <c r="H65" s="326">
        <v>6741390</v>
      </c>
      <c r="I65" s="111">
        <f t="shared" si="1"/>
        <v>7819710</v>
      </c>
      <c r="J65" s="114">
        <v>209408600</v>
      </c>
      <c r="K65" s="326">
        <v>1080114680</v>
      </c>
      <c r="L65" s="111">
        <f t="shared" si="2"/>
        <v>1289523280</v>
      </c>
      <c r="M65" s="114">
        <v>111901150</v>
      </c>
      <c r="N65" s="326">
        <v>1276246360</v>
      </c>
      <c r="O65" s="111">
        <f t="shared" si="3"/>
        <v>1388147510</v>
      </c>
      <c r="P65" s="114">
        <v>86628000</v>
      </c>
      <c r="Q65" s="326">
        <v>1166601980</v>
      </c>
      <c r="R65" s="111">
        <f t="shared" si="4"/>
        <v>1253229980</v>
      </c>
      <c r="S65" s="114">
        <v>7128440</v>
      </c>
      <c r="T65" s="326">
        <v>678557810</v>
      </c>
      <c r="U65" s="111">
        <f t="shared" si="5"/>
        <v>685686250</v>
      </c>
      <c r="V65" s="114">
        <v>1576730</v>
      </c>
      <c r="W65" s="326">
        <v>256073840</v>
      </c>
      <c r="X65" s="111">
        <f t="shared" si="6"/>
        <v>257650570</v>
      </c>
      <c r="Y65" s="114">
        <f t="shared" si="15"/>
        <v>419711170</v>
      </c>
      <c r="Z65" s="113">
        <f t="shared" si="15"/>
        <v>4486932450</v>
      </c>
      <c r="AA65" s="111">
        <f t="shared" si="7"/>
        <v>4906643620</v>
      </c>
      <c r="AB65" s="71">
        <f t="shared" si="8"/>
        <v>5.010822448930986E-3</v>
      </c>
      <c r="AC65" s="71">
        <f t="shared" si="9"/>
        <v>1.5936983823577552E-3</v>
      </c>
      <c r="AD65" s="71">
        <f t="shared" si="10"/>
        <v>0.26281168551630002</v>
      </c>
      <c r="AE65" s="71">
        <f t="shared" si="11"/>
        <v>0.28291182680188215</v>
      </c>
      <c r="AF65" s="71">
        <f t="shared" si="12"/>
        <v>0.25541491843664815</v>
      </c>
      <c r="AG65" s="71">
        <f t="shared" si="13"/>
        <v>0.13974649538537304</v>
      </c>
      <c r="AH65" s="71">
        <f t="shared" si="14"/>
        <v>5.2510553028507906E-2</v>
      </c>
    </row>
    <row r="66" spans="2:34" ht="13.5" customHeight="1">
      <c r="B66" s="126">
        <v>61</v>
      </c>
      <c r="C66" s="127" t="s">
        <v>16</v>
      </c>
      <c r="D66" s="114">
        <v>0</v>
      </c>
      <c r="E66" s="326">
        <v>3317840</v>
      </c>
      <c r="F66" s="111">
        <f t="shared" si="0"/>
        <v>3317840</v>
      </c>
      <c r="G66" s="114">
        <v>0</v>
      </c>
      <c r="H66" s="326">
        <v>0</v>
      </c>
      <c r="I66" s="111">
        <f t="shared" si="1"/>
        <v>0</v>
      </c>
      <c r="J66" s="114">
        <v>192646710</v>
      </c>
      <c r="K66" s="326">
        <v>985669510</v>
      </c>
      <c r="L66" s="111">
        <f t="shared" si="2"/>
        <v>1178316220</v>
      </c>
      <c r="M66" s="114">
        <v>131255930</v>
      </c>
      <c r="N66" s="326">
        <v>1196035940</v>
      </c>
      <c r="O66" s="111">
        <f t="shared" si="3"/>
        <v>1327291870</v>
      </c>
      <c r="P66" s="114">
        <v>78509100</v>
      </c>
      <c r="Q66" s="326">
        <v>905096400</v>
      </c>
      <c r="R66" s="111">
        <f t="shared" si="4"/>
        <v>983605500</v>
      </c>
      <c r="S66" s="114">
        <v>14246740</v>
      </c>
      <c r="T66" s="326">
        <v>384925500</v>
      </c>
      <c r="U66" s="111">
        <f t="shared" si="5"/>
        <v>399172240</v>
      </c>
      <c r="V66" s="114">
        <v>0</v>
      </c>
      <c r="W66" s="326">
        <v>144609900</v>
      </c>
      <c r="X66" s="111">
        <f t="shared" si="6"/>
        <v>144609900</v>
      </c>
      <c r="Y66" s="114">
        <f t="shared" si="15"/>
        <v>416658480</v>
      </c>
      <c r="Z66" s="113">
        <f t="shared" si="15"/>
        <v>3619655090</v>
      </c>
      <c r="AA66" s="111">
        <f t="shared" si="7"/>
        <v>4036313570</v>
      </c>
      <c r="AB66" s="71">
        <f t="shared" si="8"/>
        <v>8.2199758330470845E-4</v>
      </c>
      <c r="AC66" s="71">
        <f t="shared" si="9"/>
        <v>0</v>
      </c>
      <c r="AD66" s="71">
        <f t="shared" si="10"/>
        <v>0.29192881067463744</v>
      </c>
      <c r="AE66" s="71">
        <f t="shared" si="11"/>
        <v>0.32883765024232248</v>
      </c>
      <c r="AF66" s="71">
        <f t="shared" si="12"/>
        <v>0.24368906997480871</v>
      </c>
      <c r="AG66" s="71">
        <f t="shared" si="13"/>
        <v>9.8895250103177693E-2</v>
      </c>
      <c r="AH66" s="71">
        <f t="shared" si="14"/>
        <v>3.5827221421748955E-2</v>
      </c>
    </row>
    <row r="67" spans="2:34" ht="13.5" customHeight="1">
      <c r="B67" s="126">
        <v>62</v>
      </c>
      <c r="C67" s="127" t="s">
        <v>17</v>
      </c>
      <c r="D67" s="114">
        <v>0</v>
      </c>
      <c r="E67" s="326">
        <v>555790</v>
      </c>
      <c r="F67" s="111">
        <f t="shared" si="0"/>
        <v>555790</v>
      </c>
      <c r="G67" s="114">
        <v>1237490</v>
      </c>
      <c r="H67" s="326">
        <v>27516170</v>
      </c>
      <c r="I67" s="111">
        <f t="shared" si="1"/>
        <v>28753660</v>
      </c>
      <c r="J67" s="114">
        <v>257734930</v>
      </c>
      <c r="K67" s="326">
        <v>1244957630</v>
      </c>
      <c r="L67" s="111">
        <f t="shared" si="2"/>
        <v>1502692560</v>
      </c>
      <c r="M67" s="114">
        <v>201398180</v>
      </c>
      <c r="N67" s="326">
        <v>1548136340</v>
      </c>
      <c r="O67" s="111">
        <f t="shared" si="3"/>
        <v>1749534520</v>
      </c>
      <c r="P67" s="114">
        <v>97115100</v>
      </c>
      <c r="Q67" s="326">
        <v>1271038210</v>
      </c>
      <c r="R67" s="111">
        <f t="shared" si="4"/>
        <v>1368153310</v>
      </c>
      <c r="S67" s="114">
        <v>9997440</v>
      </c>
      <c r="T67" s="326">
        <v>570539460</v>
      </c>
      <c r="U67" s="111">
        <f t="shared" si="5"/>
        <v>580536900</v>
      </c>
      <c r="V67" s="114">
        <v>10676820</v>
      </c>
      <c r="W67" s="326">
        <v>218859530</v>
      </c>
      <c r="X67" s="111">
        <f t="shared" si="6"/>
        <v>229536350</v>
      </c>
      <c r="Y67" s="114">
        <f t="shared" si="15"/>
        <v>578159960</v>
      </c>
      <c r="Z67" s="113">
        <f t="shared" si="15"/>
        <v>4881603130</v>
      </c>
      <c r="AA67" s="111">
        <f t="shared" si="7"/>
        <v>5459763090</v>
      </c>
      <c r="AB67" s="71">
        <f t="shared" si="8"/>
        <v>1.0179745729589889E-4</v>
      </c>
      <c r="AC67" s="71">
        <f t="shared" si="9"/>
        <v>5.2664666078029408E-3</v>
      </c>
      <c r="AD67" s="71">
        <f t="shared" si="10"/>
        <v>0.27523035985797689</v>
      </c>
      <c r="AE67" s="71">
        <f t="shared" si="11"/>
        <v>0.3204414717562406</v>
      </c>
      <c r="AF67" s="71">
        <f t="shared" si="12"/>
        <v>0.25058840236234498</v>
      </c>
      <c r="AG67" s="71">
        <f t="shared" si="13"/>
        <v>0.10633005323313396</v>
      </c>
      <c r="AH67" s="71">
        <f t="shared" si="14"/>
        <v>4.2041448725204669E-2</v>
      </c>
    </row>
    <row r="68" spans="2:34" ht="13.5" customHeight="1">
      <c r="B68" s="126">
        <v>63</v>
      </c>
      <c r="C68" s="127" t="s">
        <v>26</v>
      </c>
      <c r="D68" s="114">
        <v>0</v>
      </c>
      <c r="E68" s="326">
        <v>7762970</v>
      </c>
      <c r="F68" s="111">
        <f t="shared" si="0"/>
        <v>7762970</v>
      </c>
      <c r="G68" s="114">
        <v>5055090</v>
      </c>
      <c r="H68" s="326">
        <v>7864100</v>
      </c>
      <c r="I68" s="111">
        <f t="shared" si="1"/>
        <v>12919190</v>
      </c>
      <c r="J68" s="114">
        <v>227598580</v>
      </c>
      <c r="K68" s="326">
        <v>856618480</v>
      </c>
      <c r="L68" s="111">
        <f t="shared" si="2"/>
        <v>1084217060</v>
      </c>
      <c r="M68" s="114">
        <v>190261880</v>
      </c>
      <c r="N68" s="326">
        <v>1176420730</v>
      </c>
      <c r="O68" s="111">
        <f t="shared" si="3"/>
        <v>1366682610</v>
      </c>
      <c r="P68" s="114">
        <v>77875840</v>
      </c>
      <c r="Q68" s="326">
        <v>992951780</v>
      </c>
      <c r="R68" s="111">
        <f t="shared" si="4"/>
        <v>1070827620</v>
      </c>
      <c r="S68" s="114">
        <v>7187010</v>
      </c>
      <c r="T68" s="326">
        <v>585518870</v>
      </c>
      <c r="U68" s="111">
        <f t="shared" si="5"/>
        <v>592705880</v>
      </c>
      <c r="V68" s="114">
        <v>6303000</v>
      </c>
      <c r="W68" s="326">
        <v>238129040</v>
      </c>
      <c r="X68" s="111">
        <f t="shared" si="6"/>
        <v>244432040</v>
      </c>
      <c r="Y68" s="114">
        <f t="shared" si="15"/>
        <v>514281400</v>
      </c>
      <c r="Z68" s="113">
        <f t="shared" si="15"/>
        <v>3865265970</v>
      </c>
      <c r="AA68" s="111">
        <f t="shared" si="7"/>
        <v>4379547370</v>
      </c>
      <c r="AB68" s="71">
        <f t="shared" si="8"/>
        <v>1.772550755627516E-3</v>
      </c>
      <c r="AC68" s="71">
        <f t="shared" si="9"/>
        <v>2.9498916003276384E-3</v>
      </c>
      <c r="AD68" s="71">
        <f t="shared" si="10"/>
        <v>0.24756372483305278</v>
      </c>
      <c r="AE68" s="71">
        <f t="shared" si="11"/>
        <v>0.31206024151304018</v>
      </c>
      <c r="AF68" s="71">
        <f t="shared" si="12"/>
        <v>0.2445064591229664</v>
      </c>
      <c r="AG68" s="71">
        <f t="shared" si="13"/>
        <v>0.13533496270871481</v>
      </c>
      <c r="AH68" s="71">
        <f t="shared" si="14"/>
        <v>5.581216946627067E-2</v>
      </c>
    </row>
    <row r="69" spans="2:34" ht="13.5" customHeight="1">
      <c r="B69" s="126">
        <v>64</v>
      </c>
      <c r="C69" s="127" t="s">
        <v>45</v>
      </c>
      <c r="D69" s="114">
        <v>2729200</v>
      </c>
      <c r="E69" s="326">
        <v>17487610</v>
      </c>
      <c r="F69" s="111">
        <f t="shared" si="0"/>
        <v>20216810</v>
      </c>
      <c r="G69" s="114">
        <v>6464260</v>
      </c>
      <c r="H69" s="326">
        <v>65825620</v>
      </c>
      <c r="I69" s="111">
        <f t="shared" si="1"/>
        <v>72289880</v>
      </c>
      <c r="J69" s="114">
        <v>247661350</v>
      </c>
      <c r="K69" s="326">
        <v>1111442520</v>
      </c>
      <c r="L69" s="111">
        <f t="shared" si="2"/>
        <v>1359103870</v>
      </c>
      <c r="M69" s="114">
        <v>144892800</v>
      </c>
      <c r="N69" s="326">
        <v>1256719170</v>
      </c>
      <c r="O69" s="111">
        <f t="shared" si="3"/>
        <v>1401611970</v>
      </c>
      <c r="P69" s="114">
        <v>33506600</v>
      </c>
      <c r="Q69" s="326">
        <v>977202450</v>
      </c>
      <c r="R69" s="111">
        <f t="shared" si="4"/>
        <v>1010709050</v>
      </c>
      <c r="S69" s="114">
        <v>12084110</v>
      </c>
      <c r="T69" s="326">
        <v>594741880</v>
      </c>
      <c r="U69" s="111">
        <f t="shared" si="5"/>
        <v>606825990</v>
      </c>
      <c r="V69" s="114">
        <v>3054980</v>
      </c>
      <c r="W69" s="326">
        <v>227311130</v>
      </c>
      <c r="X69" s="111">
        <f t="shared" si="6"/>
        <v>230366110</v>
      </c>
      <c r="Y69" s="114">
        <f t="shared" si="15"/>
        <v>450393300</v>
      </c>
      <c r="Z69" s="113">
        <f t="shared" si="15"/>
        <v>4250730380</v>
      </c>
      <c r="AA69" s="111">
        <f t="shared" si="7"/>
        <v>4701123680</v>
      </c>
      <c r="AB69" s="71">
        <f t="shared" si="8"/>
        <v>4.3004207879083073E-3</v>
      </c>
      <c r="AC69" s="71">
        <f t="shared" si="9"/>
        <v>1.5377149150009173E-2</v>
      </c>
      <c r="AD69" s="71">
        <f t="shared" si="10"/>
        <v>0.28910191743774755</v>
      </c>
      <c r="AE69" s="71">
        <f t="shared" si="11"/>
        <v>0.29814403223699065</v>
      </c>
      <c r="AF69" s="71">
        <f t="shared" si="12"/>
        <v>0.21499307799534428</v>
      </c>
      <c r="AG69" s="71">
        <f t="shared" si="13"/>
        <v>0.12908105195819908</v>
      </c>
      <c r="AH69" s="71">
        <f t="shared" si="14"/>
        <v>4.9002350433800967E-2</v>
      </c>
    </row>
    <row r="70" spans="2:34" ht="13.5" customHeight="1">
      <c r="B70" s="126">
        <v>65</v>
      </c>
      <c r="C70" s="127" t="s">
        <v>10</v>
      </c>
      <c r="D70" s="114">
        <v>2018910</v>
      </c>
      <c r="E70" s="326">
        <v>0</v>
      </c>
      <c r="F70" s="111">
        <f t="shared" si="0"/>
        <v>2018910</v>
      </c>
      <c r="G70" s="114">
        <v>1140740</v>
      </c>
      <c r="H70" s="326">
        <v>7950840</v>
      </c>
      <c r="I70" s="111">
        <f t="shared" si="1"/>
        <v>9091580</v>
      </c>
      <c r="J70" s="114">
        <v>60960620</v>
      </c>
      <c r="K70" s="326">
        <v>527609470</v>
      </c>
      <c r="L70" s="111">
        <f t="shared" si="2"/>
        <v>588570090</v>
      </c>
      <c r="M70" s="114">
        <v>53930270</v>
      </c>
      <c r="N70" s="326">
        <v>709982560</v>
      </c>
      <c r="O70" s="111">
        <f t="shared" si="3"/>
        <v>763912830</v>
      </c>
      <c r="P70" s="114">
        <v>503300</v>
      </c>
      <c r="Q70" s="326">
        <v>578778070</v>
      </c>
      <c r="R70" s="111">
        <f t="shared" si="4"/>
        <v>579281370</v>
      </c>
      <c r="S70" s="114">
        <v>1895030</v>
      </c>
      <c r="T70" s="326">
        <v>323966130</v>
      </c>
      <c r="U70" s="111">
        <f t="shared" si="5"/>
        <v>325861160</v>
      </c>
      <c r="V70" s="114">
        <v>0</v>
      </c>
      <c r="W70" s="326">
        <v>177679410</v>
      </c>
      <c r="X70" s="111">
        <f t="shared" si="6"/>
        <v>177679410</v>
      </c>
      <c r="Y70" s="114">
        <f t="shared" si="15"/>
        <v>120448870</v>
      </c>
      <c r="Z70" s="113">
        <f t="shared" si="15"/>
        <v>2325966480</v>
      </c>
      <c r="AA70" s="111">
        <f t="shared" si="7"/>
        <v>2446415350</v>
      </c>
      <c r="AB70" s="71">
        <f t="shared" si="8"/>
        <v>8.2525234318857593E-4</v>
      </c>
      <c r="AC70" s="71">
        <f t="shared" si="9"/>
        <v>3.7162863615943223E-3</v>
      </c>
      <c r="AD70" s="71">
        <f t="shared" si="10"/>
        <v>0.24058469466356153</v>
      </c>
      <c r="AE70" s="71">
        <f t="shared" si="11"/>
        <v>0.31225802683097126</v>
      </c>
      <c r="AF70" s="71">
        <f t="shared" si="12"/>
        <v>0.23678782509274232</v>
      </c>
      <c r="AG70" s="71">
        <f t="shared" si="13"/>
        <v>0.13319944219610949</v>
      </c>
      <c r="AH70" s="71">
        <f t="shared" si="14"/>
        <v>7.2628472511832465E-2</v>
      </c>
    </row>
    <row r="71" spans="2:34" ht="13.5" customHeight="1">
      <c r="B71" s="126">
        <v>66</v>
      </c>
      <c r="C71" s="127" t="s">
        <v>5</v>
      </c>
      <c r="D71" s="114">
        <v>0</v>
      </c>
      <c r="E71" s="326">
        <v>560650</v>
      </c>
      <c r="F71" s="111">
        <f t="shared" ref="F71:F79" si="16">SUM(D71:E71)</f>
        <v>560650</v>
      </c>
      <c r="G71" s="114">
        <v>0</v>
      </c>
      <c r="H71" s="326">
        <v>2980370</v>
      </c>
      <c r="I71" s="111">
        <f t="shared" ref="I71:I79" si="17">SUM(G71:H71)</f>
        <v>2980370</v>
      </c>
      <c r="J71" s="114">
        <v>99519310</v>
      </c>
      <c r="K71" s="326">
        <v>507198270</v>
      </c>
      <c r="L71" s="111">
        <f t="shared" ref="L71:L79" si="18">SUM(J71:K71)</f>
        <v>606717580</v>
      </c>
      <c r="M71" s="114">
        <v>77533990</v>
      </c>
      <c r="N71" s="326">
        <v>659732900</v>
      </c>
      <c r="O71" s="111">
        <f t="shared" ref="O71:O79" si="19">SUM(M71:N71)</f>
        <v>737266890</v>
      </c>
      <c r="P71" s="114">
        <v>23539160</v>
      </c>
      <c r="Q71" s="326">
        <v>449310380</v>
      </c>
      <c r="R71" s="111">
        <f t="shared" ref="R71:R79" si="20">SUM(P71:Q71)</f>
        <v>472849540</v>
      </c>
      <c r="S71" s="114">
        <v>518890</v>
      </c>
      <c r="T71" s="326">
        <v>284132280</v>
      </c>
      <c r="U71" s="111">
        <f t="shared" ref="U71:U79" si="21">SUM(S71:T71)</f>
        <v>284651170</v>
      </c>
      <c r="V71" s="114">
        <v>657200</v>
      </c>
      <c r="W71" s="326">
        <v>143212120</v>
      </c>
      <c r="X71" s="111">
        <f t="shared" ref="X71:X79" si="22">SUM(V71:W71)</f>
        <v>143869320</v>
      </c>
      <c r="Y71" s="114">
        <f t="shared" ref="Y71:Z79" si="23">SUM(D71,G71,J71,M71,P71,S71,V71)</f>
        <v>201768550</v>
      </c>
      <c r="Z71" s="113">
        <f t="shared" si="23"/>
        <v>2047126970</v>
      </c>
      <c r="AA71" s="111">
        <f t="shared" ref="AA71:AA79" si="24">SUM(F71,I71,L71,O71,R71,U71,X71)</f>
        <v>2248895520</v>
      </c>
      <c r="AB71" s="71">
        <f t="shared" ref="AB71:AB79" si="25">IFERROR(F71/$AA71,"-")</f>
        <v>2.493001542374899E-4</v>
      </c>
      <c r="AC71" s="71">
        <f t="shared" ref="AC71:AC79" si="26">IFERROR(I71/$AA71,"-")</f>
        <v>1.3252594322389864E-3</v>
      </c>
      <c r="AD71" s="71">
        <f t="shared" ref="AD71:AD79" si="27">IFERROR(L71/$AA71,"-")</f>
        <v>0.26978468968625097</v>
      </c>
      <c r="AE71" s="71">
        <f t="shared" ref="AE71:AE79" si="28">IFERROR(O71/$AA71,"-")</f>
        <v>0.32783510102772584</v>
      </c>
      <c r="AF71" s="71">
        <f t="shared" ref="AF71:AF79" si="29">IFERROR(R71/$AA71,"-")</f>
        <v>0.21025856283443528</v>
      </c>
      <c r="AG71" s="71">
        <f t="shared" ref="AG71:AG79" si="30">IFERROR(U71/$AA71,"-")</f>
        <v>0.12657376364020681</v>
      </c>
      <c r="AH71" s="71">
        <f t="shared" ref="AH71:AH79" si="31">IFERROR(X71/$AA71,"-")</f>
        <v>6.3973323224904635E-2</v>
      </c>
    </row>
    <row r="72" spans="2:34" ht="13.5" customHeight="1">
      <c r="B72" s="126">
        <v>67</v>
      </c>
      <c r="C72" s="127" t="s">
        <v>6</v>
      </c>
      <c r="D72" s="114">
        <v>0</v>
      </c>
      <c r="E72" s="326">
        <v>10238510</v>
      </c>
      <c r="F72" s="111">
        <f t="shared" si="16"/>
        <v>10238510</v>
      </c>
      <c r="G72" s="114">
        <v>0</v>
      </c>
      <c r="H72" s="326">
        <v>13994030</v>
      </c>
      <c r="I72" s="111">
        <f t="shared" si="17"/>
        <v>13994030</v>
      </c>
      <c r="J72" s="114">
        <v>66311500</v>
      </c>
      <c r="K72" s="326">
        <v>269698630</v>
      </c>
      <c r="L72" s="111">
        <f t="shared" si="18"/>
        <v>336010130</v>
      </c>
      <c r="M72" s="114">
        <v>24781840</v>
      </c>
      <c r="N72" s="326">
        <v>259928790</v>
      </c>
      <c r="O72" s="111">
        <f t="shared" si="19"/>
        <v>284710630</v>
      </c>
      <c r="P72" s="114">
        <v>2175410</v>
      </c>
      <c r="Q72" s="326">
        <v>231628660</v>
      </c>
      <c r="R72" s="111">
        <f t="shared" si="20"/>
        <v>233804070</v>
      </c>
      <c r="S72" s="114">
        <v>539220</v>
      </c>
      <c r="T72" s="326">
        <v>157975070</v>
      </c>
      <c r="U72" s="111">
        <f t="shared" si="21"/>
        <v>158514290</v>
      </c>
      <c r="V72" s="114">
        <v>0</v>
      </c>
      <c r="W72" s="326">
        <v>65741990</v>
      </c>
      <c r="X72" s="111">
        <f t="shared" si="22"/>
        <v>65741990</v>
      </c>
      <c r="Y72" s="114">
        <f t="shared" si="23"/>
        <v>93807970</v>
      </c>
      <c r="Z72" s="113">
        <f t="shared" si="23"/>
        <v>1009205680</v>
      </c>
      <c r="AA72" s="111">
        <f t="shared" si="24"/>
        <v>1103013650</v>
      </c>
      <c r="AB72" s="71">
        <f t="shared" si="25"/>
        <v>9.2823057992074704E-3</v>
      </c>
      <c r="AC72" s="71">
        <f t="shared" si="26"/>
        <v>1.2687086873312946E-2</v>
      </c>
      <c r="AD72" s="71">
        <f t="shared" si="27"/>
        <v>0.30462916755381947</v>
      </c>
      <c r="AE72" s="71">
        <f t="shared" si="28"/>
        <v>0.2581206769290661</v>
      </c>
      <c r="AF72" s="71">
        <f t="shared" si="29"/>
        <v>0.21196842849587583</v>
      </c>
      <c r="AG72" s="71">
        <f t="shared" si="30"/>
        <v>0.14371017983322329</v>
      </c>
      <c r="AH72" s="71">
        <f t="shared" si="31"/>
        <v>5.9602154515494887E-2</v>
      </c>
    </row>
    <row r="73" spans="2:34" ht="13.5" customHeight="1">
      <c r="B73" s="126">
        <v>68</v>
      </c>
      <c r="C73" s="127" t="s">
        <v>46</v>
      </c>
      <c r="D73" s="114">
        <v>0</v>
      </c>
      <c r="E73" s="326">
        <v>0</v>
      </c>
      <c r="F73" s="111">
        <f t="shared" si="16"/>
        <v>0</v>
      </c>
      <c r="G73" s="114">
        <v>0</v>
      </c>
      <c r="H73" s="326">
        <v>14670070</v>
      </c>
      <c r="I73" s="111">
        <f t="shared" si="17"/>
        <v>14670070</v>
      </c>
      <c r="J73" s="114">
        <v>45888420</v>
      </c>
      <c r="K73" s="326">
        <v>395954780</v>
      </c>
      <c r="L73" s="111">
        <f t="shared" si="18"/>
        <v>441843200</v>
      </c>
      <c r="M73" s="114">
        <v>11539170</v>
      </c>
      <c r="N73" s="326">
        <v>318222070</v>
      </c>
      <c r="O73" s="111">
        <f t="shared" si="19"/>
        <v>329761240</v>
      </c>
      <c r="P73" s="114">
        <v>26735910</v>
      </c>
      <c r="Q73" s="326">
        <v>377217160</v>
      </c>
      <c r="R73" s="111">
        <f t="shared" si="20"/>
        <v>403953070</v>
      </c>
      <c r="S73" s="114">
        <v>537130</v>
      </c>
      <c r="T73" s="326">
        <v>150026130</v>
      </c>
      <c r="U73" s="111">
        <f t="shared" si="21"/>
        <v>150563260</v>
      </c>
      <c r="V73" s="114">
        <v>3540970</v>
      </c>
      <c r="W73" s="326">
        <v>74175930</v>
      </c>
      <c r="X73" s="111">
        <f t="shared" si="22"/>
        <v>77716900</v>
      </c>
      <c r="Y73" s="114">
        <f t="shared" si="23"/>
        <v>88241600</v>
      </c>
      <c r="Z73" s="113">
        <f t="shared" si="23"/>
        <v>1330266140</v>
      </c>
      <c r="AA73" s="111">
        <f t="shared" si="24"/>
        <v>1418507740</v>
      </c>
      <c r="AB73" s="71">
        <f t="shared" si="25"/>
        <v>0</v>
      </c>
      <c r="AC73" s="71">
        <f t="shared" si="26"/>
        <v>1.0341903386441868E-2</v>
      </c>
      <c r="AD73" s="71">
        <f t="shared" si="27"/>
        <v>0.31148451823040457</v>
      </c>
      <c r="AE73" s="71">
        <f t="shared" si="28"/>
        <v>0.23247052568074109</v>
      </c>
      <c r="AF73" s="71">
        <f t="shared" si="29"/>
        <v>0.28477325756431898</v>
      </c>
      <c r="AG73" s="71">
        <f t="shared" si="30"/>
        <v>0.10614200807956113</v>
      </c>
      <c r="AH73" s="71">
        <f t="shared" si="31"/>
        <v>5.4787787058532371E-2</v>
      </c>
    </row>
    <row r="74" spans="2:34" ht="13.5" customHeight="1">
      <c r="B74" s="126">
        <v>69</v>
      </c>
      <c r="C74" s="127" t="s">
        <v>47</v>
      </c>
      <c r="D74" s="114">
        <v>0</v>
      </c>
      <c r="E74" s="326">
        <v>539140</v>
      </c>
      <c r="F74" s="111">
        <f t="shared" si="16"/>
        <v>539140</v>
      </c>
      <c r="G74" s="114">
        <v>0</v>
      </c>
      <c r="H74" s="326">
        <v>8890280</v>
      </c>
      <c r="I74" s="111">
        <f t="shared" si="17"/>
        <v>8890280</v>
      </c>
      <c r="J74" s="114">
        <v>160075320</v>
      </c>
      <c r="K74" s="326">
        <v>857690120</v>
      </c>
      <c r="L74" s="111">
        <f t="shared" si="18"/>
        <v>1017765440</v>
      </c>
      <c r="M74" s="114">
        <v>89311100</v>
      </c>
      <c r="N74" s="326">
        <v>814267650</v>
      </c>
      <c r="O74" s="111">
        <f t="shared" si="19"/>
        <v>903578750</v>
      </c>
      <c r="P74" s="114">
        <v>19058760</v>
      </c>
      <c r="Q74" s="326">
        <v>663126830</v>
      </c>
      <c r="R74" s="111">
        <f t="shared" si="20"/>
        <v>682185590</v>
      </c>
      <c r="S74" s="114">
        <v>11241050</v>
      </c>
      <c r="T74" s="326">
        <v>419955150</v>
      </c>
      <c r="U74" s="111">
        <f t="shared" si="21"/>
        <v>431196200</v>
      </c>
      <c r="V74" s="114">
        <v>0</v>
      </c>
      <c r="W74" s="326">
        <v>151685920</v>
      </c>
      <c r="X74" s="111">
        <f t="shared" si="22"/>
        <v>151685920</v>
      </c>
      <c r="Y74" s="114">
        <f t="shared" si="23"/>
        <v>279686230</v>
      </c>
      <c r="Z74" s="113">
        <f t="shared" si="23"/>
        <v>2916155090</v>
      </c>
      <c r="AA74" s="111">
        <f t="shared" si="24"/>
        <v>3195841320</v>
      </c>
      <c r="AB74" s="71">
        <f t="shared" si="25"/>
        <v>1.6870049104941167E-4</v>
      </c>
      <c r="AC74" s="71">
        <f t="shared" si="26"/>
        <v>2.7818277285431682E-3</v>
      </c>
      <c r="AD74" s="71">
        <f t="shared" si="27"/>
        <v>0.31846557387899349</v>
      </c>
      <c r="AE74" s="71">
        <f t="shared" si="28"/>
        <v>0.28273579928555403</v>
      </c>
      <c r="AF74" s="71">
        <f t="shared" si="29"/>
        <v>0.21346040735213975</v>
      </c>
      <c r="AG74" s="71">
        <f t="shared" si="30"/>
        <v>0.1349241582495091</v>
      </c>
      <c r="AH74" s="71">
        <f t="shared" si="31"/>
        <v>4.7463533014211107E-2</v>
      </c>
    </row>
    <row r="75" spans="2:34" ht="13.5" customHeight="1">
      <c r="B75" s="126">
        <v>70</v>
      </c>
      <c r="C75" s="127" t="s">
        <v>48</v>
      </c>
      <c r="D75" s="114">
        <v>0</v>
      </c>
      <c r="E75" s="326">
        <v>0</v>
      </c>
      <c r="F75" s="111">
        <f t="shared" si="16"/>
        <v>0</v>
      </c>
      <c r="G75" s="114">
        <v>0</v>
      </c>
      <c r="H75" s="326">
        <v>1046180</v>
      </c>
      <c r="I75" s="111">
        <f t="shared" si="17"/>
        <v>1046180</v>
      </c>
      <c r="J75" s="114">
        <v>11394420</v>
      </c>
      <c r="K75" s="326">
        <v>116589030</v>
      </c>
      <c r="L75" s="111">
        <f t="shared" si="18"/>
        <v>127983450</v>
      </c>
      <c r="M75" s="114">
        <v>13810080</v>
      </c>
      <c r="N75" s="326">
        <v>178340050</v>
      </c>
      <c r="O75" s="111">
        <f t="shared" si="19"/>
        <v>192150130</v>
      </c>
      <c r="P75" s="114">
        <v>0</v>
      </c>
      <c r="Q75" s="326">
        <v>123542270</v>
      </c>
      <c r="R75" s="111">
        <f t="shared" si="20"/>
        <v>123542270</v>
      </c>
      <c r="S75" s="114">
        <v>0</v>
      </c>
      <c r="T75" s="326">
        <v>55462560</v>
      </c>
      <c r="U75" s="111">
        <f t="shared" si="21"/>
        <v>55462560</v>
      </c>
      <c r="V75" s="114">
        <v>1452530</v>
      </c>
      <c r="W75" s="326">
        <v>28139420</v>
      </c>
      <c r="X75" s="111">
        <f t="shared" si="22"/>
        <v>29591950</v>
      </c>
      <c r="Y75" s="114">
        <f t="shared" si="23"/>
        <v>26657030</v>
      </c>
      <c r="Z75" s="113">
        <f t="shared" si="23"/>
        <v>503119510</v>
      </c>
      <c r="AA75" s="111">
        <f t="shared" si="24"/>
        <v>529776540</v>
      </c>
      <c r="AB75" s="71">
        <f t="shared" si="25"/>
        <v>0</v>
      </c>
      <c r="AC75" s="71">
        <f t="shared" si="26"/>
        <v>1.9747571306196381E-3</v>
      </c>
      <c r="AD75" s="71">
        <f t="shared" si="27"/>
        <v>0.24158006317154021</v>
      </c>
      <c r="AE75" s="71">
        <f t="shared" si="28"/>
        <v>0.3627003377688261</v>
      </c>
      <c r="AF75" s="71">
        <f t="shared" si="29"/>
        <v>0.23319694375292646</v>
      </c>
      <c r="AG75" s="71">
        <f t="shared" si="30"/>
        <v>0.10469047949914884</v>
      </c>
      <c r="AH75" s="71">
        <f t="shared" si="31"/>
        <v>5.5857418676938768E-2</v>
      </c>
    </row>
    <row r="76" spans="2:34" ht="13.5" customHeight="1">
      <c r="B76" s="126">
        <v>71</v>
      </c>
      <c r="C76" s="127" t="s">
        <v>49</v>
      </c>
      <c r="D76" s="114">
        <v>0</v>
      </c>
      <c r="E76" s="326">
        <v>0</v>
      </c>
      <c r="F76" s="111">
        <f t="shared" si="16"/>
        <v>0</v>
      </c>
      <c r="G76" s="114">
        <v>0</v>
      </c>
      <c r="H76" s="326">
        <v>2887580</v>
      </c>
      <c r="I76" s="111">
        <f t="shared" si="17"/>
        <v>2887580</v>
      </c>
      <c r="J76" s="114">
        <v>50253730</v>
      </c>
      <c r="K76" s="326">
        <v>388189490</v>
      </c>
      <c r="L76" s="111">
        <f t="shared" si="18"/>
        <v>438443220</v>
      </c>
      <c r="M76" s="114">
        <v>48634610</v>
      </c>
      <c r="N76" s="326">
        <v>492083900</v>
      </c>
      <c r="O76" s="111">
        <f t="shared" si="19"/>
        <v>540718510</v>
      </c>
      <c r="P76" s="114">
        <v>55088090</v>
      </c>
      <c r="Q76" s="326">
        <v>374053230</v>
      </c>
      <c r="R76" s="111">
        <f t="shared" si="20"/>
        <v>429141320</v>
      </c>
      <c r="S76" s="114">
        <v>8420970</v>
      </c>
      <c r="T76" s="326">
        <v>240952870</v>
      </c>
      <c r="U76" s="111">
        <f t="shared" si="21"/>
        <v>249373840</v>
      </c>
      <c r="V76" s="114">
        <v>0</v>
      </c>
      <c r="W76" s="326">
        <v>109889670</v>
      </c>
      <c r="X76" s="111">
        <f t="shared" si="22"/>
        <v>109889670</v>
      </c>
      <c r="Y76" s="114">
        <f t="shared" si="23"/>
        <v>162397400</v>
      </c>
      <c r="Z76" s="113">
        <f t="shared" si="23"/>
        <v>1608056740</v>
      </c>
      <c r="AA76" s="111">
        <f t="shared" si="24"/>
        <v>1770454140</v>
      </c>
      <c r="AB76" s="71">
        <f t="shared" si="25"/>
        <v>0</v>
      </c>
      <c r="AC76" s="71">
        <f t="shared" si="26"/>
        <v>1.6309826584946165E-3</v>
      </c>
      <c r="AD76" s="71">
        <f t="shared" si="27"/>
        <v>0.24764449419740406</v>
      </c>
      <c r="AE76" s="71">
        <f t="shared" si="28"/>
        <v>0.3054123220610504</v>
      </c>
      <c r="AF76" s="71">
        <f t="shared" si="29"/>
        <v>0.24239053150509732</v>
      </c>
      <c r="AG76" s="71">
        <f t="shared" si="30"/>
        <v>0.14085303559458479</v>
      </c>
      <c r="AH76" s="71">
        <f t="shared" si="31"/>
        <v>6.2068633983368808E-2</v>
      </c>
    </row>
    <row r="77" spans="2:34" ht="13.5" customHeight="1">
      <c r="B77" s="126">
        <v>72</v>
      </c>
      <c r="C77" s="127" t="s">
        <v>27</v>
      </c>
      <c r="D77" s="114">
        <v>0</v>
      </c>
      <c r="E77" s="326">
        <v>7703130</v>
      </c>
      <c r="F77" s="111">
        <f t="shared" si="16"/>
        <v>7703130</v>
      </c>
      <c r="G77" s="114">
        <v>0</v>
      </c>
      <c r="H77" s="326">
        <v>3427020</v>
      </c>
      <c r="I77" s="111">
        <f t="shared" si="17"/>
        <v>3427020</v>
      </c>
      <c r="J77" s="114">
        <v>38614440</v>
      </c>
      <c r="K77" s="326">
        <v>225866110</v>
      </c>
      <c r="L77" s="111">
        <f t="shared" si="18"/>
        <v>264480550</v>
      </c>
      <c r="M77" s="114">
        <v>26340560</v>
      </c>
      <c r="N77" s="326">
        <v>251702300</v>
      </c>
      <c r="O77" s="111">
        <f t="shared" si="19"/>
        <v>278042860</v>
      </c>
      <c r="P77" s="114">
        <v>8468160</v>
      </c>
      <c r="Q77" s="326">
        <v>187173590</v>
      </c>
      <c r="R77" s="111">
        <f t="shared" si="20"/>
        <v>195641750</v>
      </c>
      <c r="S77" s="114">
        <v>1097110</v>
      </c>
      <c r="T77" s="326">
        <v>142962600</v>
      </c>
      <c r="U77" s="111">
        <f t="shared" si="21"/>
        <v>144059710</v>
      </c>
      <c r="V77" s="114">
        <v>0</v>
      </c>
      <c r="W77" s="326">
        <v>53676360</v>
      </c>
      <c r="X77" s="111">
        <f t="shared" si="22"/>
        <v>53676360</v>
      </c>
      <c r="Y77" s="114">
        <f t="shared" si="23"/>
        <v>74520270</v>
      </c>
      <c r="Z77" s="113">
        <f t="shared" si="23"/>
        <v>872511110</v>
      </c>
      <c r="AA77" s="111">
        <f t="shared" si="24"/>
        <v>947031380</v>
      </c>
      <c r="AB77" s="71">
        <f t="shared" si="25"/>
        <v>8.133975454963277E-3</v>
      </c>
      <c r="AC77" s="71">
        <f t="shared" si="26"/>
        <v>3.6186974078937068E-3</v>
      </c>
      <c r="AD77" s="71">
        <f t="shared" si="27"/>
        <v>0.27927326969883509</v>
      </c>
      <c r="AE77" s="71">
        <f t="shared" si="28"/>
        <v>0.29359413623654163</v>
      </c>
      <c r="AF77" s="71">
        <f t="shared" si="29"/>
        <v>0.20658423166505846</v>
      </c>
      <c r="AG77" s="71">
        <f t="shared" si="30"/>
        <v>0.1521171452629162</v>
      </c>
      <c r="AH77" s="71">
        <f t="shared" si="31"/>
        <v>5.6678544273791646E-2</v>
      </c>
    </row>
    <row r="78" spans="2:34" ht="13.5" customHeight="1">
      <c r="B78" s="126">
        <v>73</v>
      </c>
      <c r="C78" s="127" t="s">
        <v>28</v>
      </c>
      <c r="D78" s="114">
        <v>0</v>
      </c>
      <c r="E78" s="326">
        <v>0</v>
      </c>
      <c r="F78" s="111">
        <f t="shared" si="16"/>
        <v>0</v>
      </c>
      <c r="G78" s="114">
        <v>0</v>
      </c>
      <c r="H78" s="326">
        <v>990490</v>
      </c>
      <c r="I78" s="111">
        <f t="shared" si="17"/>
        <v>990490</v>
      </c>
      <c r="J78" s="114">
        <v>94417930</v>
      </c>
      <c r="K78" s="326">
        <v>215158270</v>
      </c>
      <c r="L78" s="111">
        <f t="shared" si="18"/>
        <v>309576200</v>
      </c>
      <c r="M78" s="114">
        <v>33419630</v>
      </c>
      <c r="N78" s="326">
        <v>336272540</v>
      </c>
      <c r="O78" s="111">
        <f t="shared" si="19"/>
        <v>369692170</v>
      </c>
      <c r="P78" s="114">
        <v>30735840</v>
      </c>
      <c r="Q78" s="326">
        <v>329823890</v>
      </c>
      <c r="R78" s="111">
        <f t="shared" si="20"/>
        <v>360559730</v>
      </c>
      <c r="S78" s="114">
        <v>10855340</v>
      </c>
      <c r="T78" s="326">
        <v>137338850</v>
      </c>
      <c r="U78" s="111">
        <f t="shared" si="21"/>
        <v>148194190</v>
      </c>
      <c r="V78" s="114">
        <v>0</v>
      </c>
      <c r="W78" s="326">
        <v>82018960</v>
      </c>
      <c r="X78" s="111">
        <f t="shared" si="22"/>
        <v>82018960</v>
      </c>
      <c r="Y78" s="114">
        <f t="shared" si="23"/>
        <v>169428740</v>
      </c>
      <c r="Z78" s="113">
        <f t="shared" si="23"/>
        <v>1101603000</v>
      </c>
      <c r="AA78" s="111">
        <f t="shared" si="24"/>
        <v>1271031740</v>
      </c>
      <c r="AB78" s="71">
        <f t="shared" si="25"/>
        <v>0</v>
      </c>
      <c r="AC78" s="71">
        <f t="shared" si="26"/>
        <v>7.7928030341712794E-4</v>
      </c>
      <c r="AD78" s="71">
        <f t="shared" si="27"/>
        <v>0.24356291842090427</v>
      </c>
      <c r="AE78" s="71">
        <f t="shared" si="28"/>
        <v>0.29085990409649409</v>
      </c>
      <c r="AF78" s="71">
        <f t="shared" si="29"/>
        <v>0.28367484355662115</v>
      </c>
      <c r="AG78" s="71">
        <f t="shared" si="30"/>
        <v>0.1165936186613247</v>
      </c>
      <c r="AH78" s="71">
        <f t="shared" si="31"/>
        <v>6.4529434961238655E-2</v>
      </c>
    </row>
    <row r="79" spans="2:34" ht="13.5" customHeight="1" thickBot="1">
      <c r="B79" s="126">
        <v>74</v>
      </c>
      <c r="C79" s="127" t="s">
        <v>29</v>
      </c>
      <c r="D79" s="114">
        <v>0</v>
      </c>
      <c r="E79" s="326">
        <v>1315320</v>
      </c>
      <c r="F79" s="111">
        <f t="shared" si="16"/>
        <v>1315320</v>
      </c>
      <c r="G79" s="114">
        <v>0</v>
      </c>
      <c r="H79" s="326">
        <v>0</v>
      </c>
      <c r="I79" s="111">
        <f t="shared" si="17"/>
        <v>0</v>
      </c>
      <c r="J79" s="114">
        <v>35540140</v>
      </c>
      <c r="K79" s="326">
        <v>141772250</v>
      </c>
      <c r="L79" s="111">
        <f t="shared" si="18"/>
        <v>177312390</v>
      </c>
      <c r="M79" s="114">
        <v>20901270</v>
      </c>
      <c r="N79" s="326">
        <v>142233040</v>
      </c>
      <c r="O79" s="111">
        <f t="shared" si="19"/>
        <v>163134310</v>
      </c>
      <c r="P79" s="114">
        <v>504850</v>
      </c>
      <c r="Q79" s="326">
        <v>122622850</v>
      </c>
      <c r="R79" s="111">
        <f t="shared" si="20"/>
        <v>123127700</v>
      </c>
      <c r="S79" s="114">
        <v>18348430</v>
      </c>
      <c r="T79" s="326">
        <v>65619820</v>
      </c>
      <c r="U79" s="111">
        <f t="shared" si="21"/>
        <v>83968250</v>
      </c>
      <c r="V79" s="114">
        <v>0</v>
      </c>
      <c r="W79" s="326">
        <v>33695230</v>
      </c>
      <c r="X79" s="111">
        <f t="shared" si="22"/>
        <v>33695230</v>
      </c>
      <c r="Y79" s="114">
        <f t="shared" si="23"/>
        <v>75294690</v>
      </c>
      <c r="Z79" s="113">
        <f t="shared" si="23"/>
        <v>507258510</v>
      </c>
      <c r="AA79" s="111">
        <f t="shared" si="24"/>
        <v>582553200</v>
      </c>
      <c r="AB79" s="71">
        <f t="shared" si="25"/>
        <v>2.2578538749765688E-3</v>
      </c>
      <c r="AC79" s="71">
        <f t="shared" si="26"/>
        <v>0</v>
      </c>
      <c r="AD79" s="71">
        <f t="shared" si="27"/>
        <v>0.30437115442847107</v>
      </c>
      <c r="AE79" s="71">
        <f t="shared" si="28"/>
        <v>0.2800333257117118</v>
      </c>
      <c r="AF79" s="71">
        <f t="shared" si="29"/>
        <v>0.21135872225918595</v>
      </c>
      <c r="AG79" s="71">
        <f t="shared" si="30"/>
        <v>0.14413833792347205</v>
      </c>
      <c r="AH79" s="71">
        <f t="shared" si="31"/>
        <v>5.7840605802182532E-2</v>
      </c>
    </row>
    <row r="80" spans="2:34" ht="13.5" customHeight="1" thickTop="1">
      <c r="B80" s="392" t="s">
        <v>0</v>
      </c>
      <c r="C80" s="393"/>
      <c r="D80" s="115">
        <f>年齢階層別_医療費!C4</f>
        <v>211320480</v>
      </c>
      <c r="E80" s="116">
        <f>年齢階層別_医療費!D4</f>
        <v>959187380</v>
      </c>
      <c r="F80" s="115">
        <f>年齢階層別_医療費!E4</f>
        <v>1170507860</v>
      </c>
      <c r="G80" s="115">
        <f>年齢階層別_医療費!C5</f>
        <v>649779860</v>
      </c>
      <c r="H80" s="116">
        <f>年齢階層別_医療費!D5</f>
        <v>3332601570</v>
      </c>
      <c r="I80" s="115">
        <f>年齢階層別_医療費!E5</f>
        <v>3982381430</v>
      </c>
      <c r="J80" s="115">
        <f>年齢階層別_医療費!C6</f>
        <v>24488807560</v>
      </c>
      <c r="K80" s="116">
        <f>年齢階層別_医療費!D6</f>
        <v>136835551020</v>
      </c>
      <c r="L80" s="115">
        <f>年齢階層別_医療費!E6</f>
        <v>161324358580</v>
      </c>
      <c r="M80" s="115">
        <f>年齢階層別_医療費!C7</f>
        <v>17988248560</v>
      </c>
      <c r="N80" s="116">
        <f>年齢階層別_医療費!D7</f>
        <v>166048970980</v>
      </c>
      <c r="O80" s="115">
        <f>年齢階層別_医療費!E7</f>
        <v>184037219540</v>
      </c>
      <c r="P80" s="115">
        <f>年齢階層別_医療費!C8</f>
        <v>7932463580</v>
      </c>
      <c r="Q80" s="116">
        <f>年齢階層別_医療費!D8</f>
        <v>140639015270</v>
      </c>
      <c r="R80" s="115">
        <f>年齢階層別_医療費!E8</f>
        <v>148571478850</v>
      </c>
      <c r="S80" s="115">
        <f>年齢階層別_医療費!C9</f>
        <v>1736612630</v>
      </c>
      <c r="T80" s="116">
        <f>年齢階層別_医療費!D9</f>
        <v>82262974250</v>
      </c>
      <c r="U80" s="115">
        <f>年齢階層別_医療費!E9</f>
        <v>83999586880</v>
      </c>
      <c r="V80" s="115">
        <f>年齢階層別_医療費!C10</f>
        <v>283953600</v>
      </c>
      <c r="W80" s="116">
        <f>年齢階層別_医療費!D10</f>
        <v>31144558660</v>
      </c>
      <c r="X80" s="115">
        <f>年齢階層別_医療費!E10</f>
        <v>31428512260</v>
      </c>
      <c r="Y80" s="115">
        <f>年齢階層別_医療費!C11</f>
        <v>53291186270</v>
      </c>
      <c r="Z80" s="116">
        <f>年齢階層別_医療費!D11</f>
        <v>561222859130</v>
      </c>
      <c r="AA80" s="115">
        <f>年齢階層別_医療費!E11</f>
        <v>614514045400</v>
      </c>
      <c r="AB80" s="72">
        <f>年齢階層別_医療費!F4</f>
        <v>1.9047699051989806E-3</v>
      </c>
      <c r="AC80" s="72">
        <f>年齢階層別_医療費!F5</f>
        <v>6.4805376863400817E-3</v>
      </c>
      <c r="AD80" s="72">
        <f>年齢階層別_医療費!F6</f>
        <v>0.2625234684017525</v>
      </c>
      <c r="AE80" s="72">
        <f>年齢階層別_医療費!F7</f>
        <v>0.29948415486615337</v>
      </c>
      <c r="AF80" s="72">
        <f>年齢階層別_医療費!F8</f>
        <v>0.24177068036466395</v>
      </c>
      <c r="AG80" s="72">
        <f>年齢階層別_医療費!F9</f>
        <v>0.13669270459932761</v>
      </c>
      <c r="AH80" s="72">
        <f>年齢階層別_医療費!F10</f>
        <v>5.1143684176563495E-2</v>
      </c>
    </row>
  </sheetData>
  <mergeCells count="20">
    <mergeCell ref="B80:C80"/>
    <mergeCell ref="D4:F4"/>
    <mergeCell ref="V4:X4"/>
    <mergeCell ref="S4:U4"/>
    <mergeCell ref="P4:R4"/>
    <mergeCell ref="M4:O4"/>
    <mergeCell ref="J4:L4"/>
    <mergeCell ref="G4:I4"/>
    <mergeCell ref="B3:B5"/>
    <mergeCell ref="C3:C5"/>
    <mergeCell ref="Y4:AA4"/>
    <mergeCell ref="AB3:AH3"/>
    <mergeCell ref="AB4:AB5"/>
    <mergeCell ref="AC4:AC5"/>
    <mergeCell ref="AD4:AD5"/>
    <mergeCell ref="AE4:AE5"/>
    <mergeCell ref="AF4:AF5"/>
    <mergeCell ref="AG4:AG5"/>
    <mergeCell ref="AH4:AH5"/>
    <mergeCell ref="D3:AA3"/>
  </mergeCells>
  <phoneticPr fontId="4"/>
  <pageMargins left="0.51181102362204722" right="0.39370078740157483" top="0.74803149606299213" bottom="0.74803149606299213" header="0.31496062992125984" footer="0.31496062992125984"/>
  <pageSetup paperSize="8" scale="74" fitToHeight="0" orientation="landscape" r:id="rId1"/>
  <headerFooter>
    <oddHeader>&amp;R&amp;"ＭＳ 明朝,標準"&amp;12高額レセプトの件数及び医療費</oddHeader>
  </headerFooter>
  <ignoredErrors>
    <ignoredError sqref="F6:F79 I6:I79 L6:L79 O6:O79 R6:R79 U6:U79 X6:Z79" emptyCellReferenc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15"/>
  <sheetViews>
    <sheetView showGridLines="0" zoomScaleNormal="100" zoomScaleSheetLayoutView="100" workbookViewId="0"/>
  </sheetViews>
  <sheetFormatPr defaultColWidth="9" defaultRowHeight="20.25" customHeight="1"/>
  <cols>
    <col min="1" max="1" width="4.625" style="2" customWidth="1"/>
    <col min="2" max="2" width="16.625" style="2" customWidth="1"/>
    <col min="3" max="6" width="13.75" style="2" customWidth="1"/>
    <col min="7" max="8" width="12.75" style="2" customWidth="1"/>
    <col min="9" max="16384" width="9" style="1"/>
  </cols>
  <sheetData>
    <row r="1" spans="1:8" ht="16.5" customHeight="1">
      <c r="A1" s="204"/>
      <c r="B1" s="125" t="s">
        <v>235</v>
      </c>
      <c r="C1" s="26"/>
      <c r="D1" s="26"/>
      <c r="E1" s="26"/>
      <c r="F1" s="26"/>
      <c r="G1" s="26"/>
      <c r="H1" s="26"/>
    </row>
    <row r="2" spans="1:8" ht="16.5" customHeight="1">
      <c r="A2" s="204"/>
      <c r="B2" s="26" t="s">
        <v>233</v>
      </c>
      <c r="C2" s="26"/>
      <c r="D2" s="185"/>
      <c r="E2" s="185"/>
      <c r="F2" s="185"/>
      <c r="G2" s="185"/>
      <c r="H2" s="26"/>
    </row>
    <row r="3" spans="1:8" ht="38.450000000000003" customHeight="1">
      <c r="A3" s="26"/>
      <c r="B3" s="29" t="s">
        <v>73</v>
      </c>
      <c r="C3" s="89" t="s">
        <v>169</v>
      </c>
      <c r="D3" s="30" t="s">
        <v>77</v>
      </c>
      <c r="E3" s="31" t="s">
        <v>78</v>
      </c>
      <c r="F3" s="93" t="s">
        <v>255</v>
      </c>
      <c r="G3" s="91" t="s">
        <v>167</v>
      </c>
      <c r="H3" s="92" t="s">
        <v>261</v>
      </c>
    </row>
    <row r="4" spans="1:8" ht="20.25" customHeight="1">
      <c r="A4" s="26"/>
      <c r="B4" s="170" t="s">
        <v>154</v>
      </c>
      <c r="C4" s="327">
        <v>1780</v>
      </c>
      <c r="D4" s="328">
        <v>66</v>
      </c>
      <c r="E4" s="329">
        <v>327</v>
      </c>
      <c r="F4" s="327">
        <v>373</v>
      </c>
      <c r="G4" s="354">
        <v>1.4737199774003263E-3</v>
      </c>
      <c r="H4" s="68">
        <f>IFERROR(F4/C4,"-")</f>
        <v>0.2095505617977528</v>
      </c>
    </row>
    <row r="5" spans="1:8" ht="20.25" customHeight="1">
      <c r="A5" s="26"/>
      <c r="B5" s="170" t="s">
        <v>155</v>
      </c>
      <c r="C5" s="327">
        <v>4899</v>
      </c>
      <c r="D5" s="328">
        <v>168</v>
      </c>
      <c r="E5" s="329">
        <v>1138</v>
      </c>
      <c r="F5" s="327">
        <v>1230</v>
      </c>
      <c r="G5" s="354">
        <v>4.8597200327142129E-3</v>
      </c>
      <c r="H5" s="68">
        <f t="shared" ref="H5:H11" si="0">IFERROR(F5/C5,"-")</f>
        <v>0.25107164727495407</v>
      </c>
    </row>
    <row r="6" spans="1:8" ht="20.25" customHeight="1">
      <c r="A6" s="26"/>
      <c r="B6" s="170" t="s">
        <v>156</v>
      </c>
      <c r="C6" s="327">
        <v>537035</v>
      </c>
      <c r="D6" s="328">
        <v>8160</v>
      </c>
      <c r="E6" s="329">
        <v>60047</v>
      </c>
      <c r="F6" s="327">
        <v>64553</v>
      </c>
      <c r="G6" s="354">
        <v>0.25504837989577284</v>
      </c>
      <c r="H6" s="68">
        <f t="shared" si="0"/>
        <v>0.12020259387190779</v>
      </c>
    </row>
    <row r="7" spans="1:8" ht="20.25" customHeight="1">
      <c r="A7" s="26"/>
      <c r="B7" s="170" t="s">
        <v>157</v>
      </c>
      <c r="C7" s="327">
        <v>435003</v>
      </c>
      <c r="D7" s="328">
        <v>6017</v>
      </c>
      <c r="E7" s="329">
        <v>70923</v>
      </c>
      <c r="F7" s="327">
        <v>74135</v>
      </c>
      <c r="G7" s="354">
        <v>0.2929067842481855</v>
      </c>
      <c r="H7" s="68">
        <f t="shared" si="0"/>
        <v>0.17042411201761826</v>
      </c>
    </row>
    <row r="8" spans="1:8" ht="20.25" customHeight="1">
      <c r="A8" s="26"/>
      <c r="B8" s="170" t="s">
        <v>158</v>
      </c>
      <c r="C8" s="327">
        <v>284781</v>
      </c>
      <c r="D8" s="328">
        <v>2683</v>
      </c>
      <c r="E8" s="329">
        <v>59688</v>
      </c>
      <c r="F8" s="327">
        <v>61099</v>
      </c>
      <c r="G8" s="354">
        <v>0.24140165388520787</v>
      </c>
      <c r="H8" s="68">
        <f t="shared" si="0"/>
        <v>0.21454731881691547</v>
      </c>
    </row>
    <row r="9" spans="1:8" ht="20.25" customHeight="1">
      <c r="A9" s="26"/>
      <c r="B9" s="170" t="s">
        <v>159</v>
      </c>
      <c r="C9" s="327">
        <v>147513</v>
      </c>
      <c r="D9" s="328">
        <v>732</v>
      </c>
      <c r="E9" s="329">
        <v>36605</v>
      </c>
      <c r="F9" s="327">
        <v>36986</v>
      </c>
      <c r="G9" s="354">
        <v>0.14613138628452674</v>
      </c>
      <c r="H9" s="68">
        <f t="shared" si="0"/>
        <v>0.25073044409645251</v>
      </c>
    </row>
    <row r="10" spans="1:8" ht="20.25" customHeight="1" thickBot="1">
      <c r="A10" s="26"/>
      <c r="B10" s="170" t="s">
        <v>160</v>
      </c>
      <c r="C10" s="327">
        <v>62346</v>
      </c>
      <c r="D10" s="355">
        <v>121</v>
      </c>
      <c r="E10" s="329">
        <v>14651</v>
      </c>
      <c r="F10" s="327">
        <v>14725</v>
      </c>
      <c r="G10" s="354">
        <v>5.8178355676192506E-2</v>
      </c>
      <c r="H10" s="68">
        <f t="shared" si="0"/>
        <v>0.23618195233054246</v>
      </c>
    </row>
    <row r="11" spans="1:8" ht="20.25" customHeight="1" thickTop="1">
      <c r="A11" s="26"/>
      <c r="B11" s="201" t="s">
        <v>252</v>
      </c>
      <c r="C11" s="205">
        <f>SUM(C4:C10)</f>
        <v>1473357</v>
      </c>
      <c r="D11" s="206">
        <v>17947</v>
      </c>
      <c r="E11" s="207">
        <v>243379</v>
      </c>
      <c r="F11" s="205">
        <v>253101</v>
      </c>
      <c r="G11" s="90"/>
      <c r="H11" s="101">
        <f t="shared" si="0"/>
        <v>0.17178524960345659</v>
      </c>
    </row>
    <row r="12" spans="1:8" s="3" customFormat="1" ht="13.5">
      <c r="A12" s="26"/>
      <c r="B12" s="14" t="s">
        <v>163</v>
      </c>
      <c r="C12" s="14"/>
      <c r="D12" s="202"/>
      <c r="E12" s="202"/>
      <c r="F12" s="202"/>
      <c r="G12" s="202"/>
      <c r="H12" s="202"/>
    </row>
    <row r="13" spans="1:8" s="3" customFormat="1" ht="13.5">
      <c r="A13" s="26"/>
      <c r="B13" s="14" t="s">
        <v>284</v>
      </c>
      <c r="C13" s="14"/>
      <c r="D13" s="202"/>
      <c r="E13" s="202"/>
      <c r="F13" s="202"/>
      <c r="G13" s="202"/>
      <c r="H13" s="202"/>
    </row>
    <row r="14" spans="1:8" s="3" customFormat="1" ht="13.5">
      <c r="A14" s="26"/>
      <c r="B14" s="184" t="s">
        <v>144</v>
      </c>
      <c r="C14" s="184"/>
      <c r="D14" s="185"/>
      <c r="E14" s="185"/>
      <c r="F14" s="185"/>
      <c r="G14" s="185"/>
      <c r="H14" s="185"/>
    </row>
    <row r="15" spans="1:8" s="3" customFormat="1" ht="13.5">
      <c r="A15" s="26"/>
      <c r="B15" s="14" t="s">
        <v>280</v>
      </c>
      <c r="C15" s="14"/>
      <c r="D15" s="203"/>
      <c r="E15" s="203"/>
      <c r="F15" s="203"/>
      <c r="G15" s="203"/>
      <c r="H15" s="203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DD66-FC61-4234-8ADF-3D57EEC54B87}">
  <sheetPr codeName="Sheet37"/>
  <dimension ref="A1:H6"/>
  <sheetViews>
    <sheetView showGridLines="0" zoomScaleNormal="100" zoomScaleSheetLayoutView="100" workbookViewId="0"/>
  </sheetViews>
  <sheetFormatPr defaultColWidth="9" defaultRowHeight="20.25" customHeight="1"/>
  <cols>
    <col min="1" max="1" width="4.625" style="2" customWidth="1"/>
    <col min="2" max="2" width="16.625" style="2" customWidth="1"/>
    <col min="3" max="6" width="13.75" style="2" customWidth="1"/>
    <col min="7" max="8" width="12.75" style="2" customWidth="1"/>
    <col min="9" max="16384" width="9" style="2"/>
  </cols>
  <sheetData>
    <row r="1" spans="1:8" ht="16.5" customHeight="1">
      <c r="A1" s="204"/>
      <c r="B1" s="125" t="s">
        <v>235</v>
      </c>
      <c r="C1" s="26"/>
      <c r="D1" s="26"/>
      <c r="E1" s="26"/>
      <c r="F1" s="26"/>
      <c r="G1" s="26"/>
      <c r="H1" s="26"/>
    </row>
    <row r="2" spans="1:8" ht="16.5" customHeight="1">
      <c r="A2" s="204"/>
      <c r="B2" s="26" t="s">
        <v>220</v>
      </c>
      <c r="C2" s="26"/>
      <c r="D2" s="185"/>
      <c r="E2" s="185"/>
      <c r="F2" s="185"/>
      <c r="G2" s="185"/>
      <c r="H2" s="26"/>
    </row>
    <row r="3" spans="1:8" ht="38.450000000000003" customHeight="1">
      <c r="A3" s="26"/>
      <c r="B3" s="29" t="s">
        <v>214</v>
      </c>
      <c r="C3" s="89" t="s">
        <v>169</v>
      </c>
      <c r="D3" s="30" t="s">
        <v>77</v>
      </c>
      <c r="E3" s="31" t="s">
        <v>78</v>
      </c>
      <c r="F3" s="93" t="s">
        <v>256</v>
      </c>
      <c r="G3" s="91" t="s">
        <v>167</v>
      </c>
      <c r="H3" s="92" t="s">
        <v>261</v>
      </c>
    </row>
    <row r="4" spans="1:8" ht="20.25" customHeight="1">
      <c r="A4" s="26"/>
      <c r="B4" s="170" t="s">
        <v>215</v>
      </c>
      <c r="C4" s="327">
        <v>588544</v>
      </c>
      <c r="D4" s="328">
        <v>10409</v>
      </c>
      <c r="E4" s="329">
        <v>107113</v>
      </c>
      <c r="F4" s="327">
        <v>112607</v>
      </c>
      <c r="G4" s="160">
        <f>IFERROR(F4/$F$6,"-")</f>
        <v>0.44490934449093444</v>
      </c>
      <c r="H4" s="68">
        <f>IFERROR(F4/C4,"-")</f>
        <v>0.19133148923444976</v>
      </c>
    </row>
    <row r="5" spans="1:8" ht="20.25" customHeight="1" thickBot="1">
      <c r="A5" s="26"/>
      <c r="B5" s="170" t="s">
        <v>216</v>
      </c>
      <c r="C5" s="327">
        <v>884813</v>
      </c>
      <c r="D5" s="328">
        <v>7538</v>
      </c>
      <c r="E5" s="329">
        <v>136266</v>
      </c>
      <c r="F5" s="327">
        <v>140494</v>
      </c>
      <c r="G5" s="161">
        <f>IFERROR(F5/$F$6,"-")</f>
        <v>0.55509065550906556</v>
      </c>
      <c r="H5" s="68">
        <f>IFERROR(F5/C5,"-")</f>
        <v>0.158783833420169</v>
      </c>
    </row>
    <row r="6" spans="1:8" ht="20.25" customHeight="1" thickTop="1">
      <c r="A6" s="26"/>
      <c r="B6" s="201" t="s">
        <v>217</v>
      </c>
      <c r="C6" s="205">
        <f>年齢階層別_患者数!C11</f>
        <v>1473357</v>
      </c>
      <c r="D6" s="206">
        <f>年齢階層別_患者数!D11</f>
        <v>17947</v>
      </c>
      <c r="E6" s="207">
        <f>年齢階層別_患者数!E11</f>
        <v>243379</v>
      </c>
      <c r="F6" s="205">
        <f>年齢階層別_患者数!F11</f>
        <v>253101</v>
      </c>
      <c r="G6" s="90"/>
      <c r="H6" s="101">
        <f>年齢階層別_患者数!H11</f>
        <v>0.17178524960345659</v>
      </c>
    </row>
  </sheetData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  <ignoredErrors>
    <ignoredError sqref="G4:H5" emptyCellReferenc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1:AY82"/>
  <sheetViews>
    <sheetView showGridLines="0" zoomScaleNormal="100" zoomScaleSheetLayoutView="100" workbookViewId="0"/>
  </sheetViews>
  <sheetFormatPr defaultColWidth="9" defaultRowHeight="13.5" customHeight="1"/>
  <cols>
    <col min="1" max="1" width="4.625" style="26" customWidth="1"/>
    <col min="2" max="2" width="7.75" style="26" customWidth="1"/>
    <col min="3" max="3" width="29.125" style="26" customWidth="1"/>
    <col min="4" max="4" width="9.75" style="26" customWidth="1"/>
    <col min="5" max="7" width="8.75" style="26" customWidth="1"/>
    <col min="8" max="8" width="8.625" style="26" customWidth="1"/>
    <col min="9" max="9" width="9.75" style="26" customWidth="1"/>
    <col min="10" max="12" width="8.75" style="26" customWidth="1"/>
    <col min="13" max="13" width="8.625" style="26" customWidth="1"/>
    <col min="14" max="14" width="9.75" style="26" customWidth="1"/>
    <col min="15" max="17" width="8.75" style="26" customWidth="1"/>
    <col min="18" max="18" width="8.625" style="26" customWidth="1"/>
    <col min="19" max="19" width="9.75" style="26" customWidth="1"/>
    <col min="20" max="22" width="8.75" style="26" customWidth="1"/>
    <col min="23" max="23" width="8.625" style="26" customWidth="1"/>
    <col min="24" max="24" width="9.75" style="26" customWidth="1"/>
    <col min="25" max="27" width="8.75" style="26" customWidth="1"/>
    <col min="28" max="28" width="8.625" style="26" customWidth="1"/>
    <col min="29" max="29" width="9.75" style="26" customWidth="1"/>
    <col min="30" max="32" width="8.75" style="26" customWidth="1"/>
    <col min="33" max="33" width="8.625" style="26" customWidth="1"/>
    <col min="34" max="34" width="9.75" style="26" customWidth="1"/>
    <col min="35" max="37" width="8.75" style="26" customWidth="1"/>
    <col min="38" max="38" width="8.625" style="26" customWidth="1"/>
    <col min="39" max="39" width="9.75" style="26" customWidth="1"/>
    <col min="40" max="42" width="8.75" style="26" customWidth="1"/>
    <col min="43" max="43" width="8.625" style="26" customWidth="1"/>
    <col min="44" max="50" width="7.75" style="26" customWidth="1"/>
    <col min="51" max="16384" width="9" style="26"/>
  </cols>
  <sheetData>
    <row r="1" spans="2:51" ht="16.5" customHeight="1">
      <c r="B1" s="125" t="s">
        <v>236</v>
      </c>
    </row>
    <row r="2" spans="2:51" ht="16.5" customHeight="1">
      <c r="B2" s="125" t="s">
        <v>221</v>
      </c>
    </row>
    <row r="3" spans="2:51" ht="13.5" customHeight="1">
      <c r="B3" s="405"/>
      <c r="C3" s="408" t="s">
        <v>117</v>
      </c>
      <c r="D3" s="413" t="s">
        <v>57</v>
      </c>
      <c r="E3" s="413"/>
      <c r="F3" s="413"/>
      <c r="G3" s="413"/>
      <c r="H3" s="413"/>
      <c r="I3" s="400" t="s">
        <v>58</v>
      </c>
      <c r="J3" s="401"/>
      <c r="K3" s="401"/>
      <c r="L3" s="401"/>
      <c r="M3" s="402"/>
      <c r="N3" s="400" t="s">
        <v>59</v>
      </c>
      <c r="O3" s="401"/>
      <c r="P3" s="401"/>
      <c r="Q3" s="401"/>
      <c r="R3" s="402"/>
      <c r="S3" s="400" t="s">
        <v>60</v>
      </c>
      <c r="T3" s="401"/>
      <c r="U3" s="401"/>
      <c r="V3" s="401"/>
      <c r="W3" s="402"/>
      <c r="X3" s="413" t="s">
        <v>61</v>
      </c>
      <c r="Y3" s="413"/>
      <c r="Z3" s="413"/>
      <c r="AA3" s="413"/>
      <c r="AB3" s="413"/>
      <c r="AC3" s="413" t="s">
        <v>62</v>
      </c>
      <c r="AD3" s="413"/>
      <c r="AE3" s="413"/>
      <c r="AF3" s="413"/>
      <c r="AG3" s="413"/>
      <c r="AH3" s="400" t="s">
        <v>63</v>
      </c>
      <c r="AI3" s="401"/>
      <c r="AJ3" s="401"/>
      <c r="AK3" s="401"/>
      <c r="AL3" s="402"/>
      <c r="AM3" s="400" t="s">
        <v>87</v>
      </c>
      <c r="AN3" s="401"/>
      <c r="AO3" s="401"/>
      <c r="AP3" s="401"/>
      <c r="AQ3" s="402"/>
      <c r="AR3" s="413" t="s">
        <v>118</v>
      </c>
      <c r="AS3" s="413"/>
      <c r="AT3" s="413"/>
      <c r="AU3" s="413"/>
      <c r="AV3" s="413"/>
      <c r="AW3" s="413"/>
      <c r="AX3" s="413"/>
      <c r="AY3" s="128"/>
    </row>
    <row r="4" spans="2:51" ht="13.5" customHeight="1">
      <c r="B4" s="406"/>
      <c r="C4" s="409"/>
      <c r="D4" s="414" t="s">
        <v>258</v>
      </c>
      <c r="E4" s="400" t="s">
        <v>88</v>
      </c>
      <c r="F4" s="401"/>
      <c r="G4" s="401"/>
      <c r="H4" s="411" t="s">
        <v>257</v>
      </c>
      <c r="I4" s="414" t="s">
        <v>258</v>
      </c>
      <c r="J4" s="400" t="s">
        <v>88</v>
      </c>
      <c r="K4" s="401"/>
      <c r="L4" s="401"/>
      <c r="M4" s="411" t="s">
        <v>257</v>
      </c>
      <c r="N4" s="414" t="s">
        <v>258</v>
      </c>
      <c r="O4" s="400" t="s">
        <v>88</v>
      </c>
      <c r="P4" s="401"/>
      <c r="Q4" s="401"/>
      <c r="R4" s="411" t="s">
        <v>257</v>
      </c>
      <c r="S4" s="414" t="s">
        <v>258</v>
      </c>
      <c r="T4" s="400" t="s">
        <v>88</v>
      </c>
      <c r="U4" s="401"/>
      <c r="V4" s="401"/>
      <c r="W4" s="411" t="s">
        <v>257</v>
      </c>
      <c r="X4" s="414" t="s">
        <v>258</v>
      </c>
      <c r="Y4" s="400" t="s">
        <v>88</v>
      </c>
      <c r="Z4" s="401"/>
      <c r="AA4" s="401"/>
      <c r="AB4" s="411" t="s">
        <v>257</v>
      </c>
      <c r="AC4" s="414" t="s">
        <v>258</v>
      </c>
      <c r="AD4" s="400" t="s">
        <v>88</v>
      </c>
      <c r="AE4" s="401"/>
      <c r="AF4" s="401"/>
      <c r="AG4" s="411" t="s">
        <v>257</v>
      </c>
      <c r="AH4" s="414" t="s">
        <v>258</v>
      </c>
      <c r="AI4" s="400" t="s">
        <v>88</v>
      </c>
      <c r="AJ4" s="401"/>
      <c r="AK4" s="401"/>
      <c r="AL4" s="411" t="s">
        <v>257</v>
      </c>
      <c r="AM4" s="414" t="s">
        <v>258</v>
      </c>
      <c r="AN4" s="400" t="s">
        <v>88</v>
      </c>
      <c r="AO4" s="401"/>
      <c r="AP4" s="401"/>
      <c r="AQ4" s="411" t="s">
        <v>257</v>
      </c>
      <c r="AR4" s="403" t="s">
        <v>246</v>
      </c>
      <c r="AS4" s="403" t="s">
        <v>247</v>
      </c>
      <c r="AT4" s="403" t="s">
        <v>248</v>
      </c>
      <c r="AU4" s="403" t="s">
        <v>249</v>
      </c>
      <c r="AV4" s="403" t="s">
        <v>250</v>
      </c>
      <c r="AW4" s="403" t="s">
        <v>251</v>
      </c>
      <c r="AX4" s="403" t="s">
        <v>63</v>
      </c>
      <c r="AY4" s="128"/>
    </row>
    <row r="5" spans="2:51" ht="40.15" customHeight="1">
      <c r="B5" s="407"/>
      <c r="C5" s="410"/>
      <c r="D5" s="407"/>
      <c r="E5" s="131" t="s">
        <v>86</v>
      </c>
      <c r="F5" s="132" t="s">
        <v>84</v>
      </c>
      <c r="G5" s="135" t="s">
        <v>168</v>
      </c>
      <c r="H5" s="412"/>
      <c r="I5" s="407"/>
      <c r="J5" s="131" t="s">
        <v>86</v>
      </c>
      <c r="K5" s="132" t="s">
        <v>84</v>
      </c>
      <c r="L5" s="136" t="s">
        <v>168</v>
      </c>
      <c r="M5" s="412"/>
      <c r="N5" s="407"/>
      <c r="O5" s="131" t="s">
        <v>86</v>
      </c>
      <c r="P5" s="132" t="s">
        <v>84</v>
      </c>
      <c r="Q5" s="136" t="s">
        <v>168</v>
      </c>
      <c r="R5" s="412"/>
      <c r="S5" s="407"/>
      <c r="T5" s="131" t="s">
        <v>86</v>
      </c>
      <c r="U5" s="132" t="s">
        <v>84</v>
      </c>
      <c r="V5" s="136" t="s">
        <v>168</v>
      </c>
      <c r="W5" s="412"/>
      <c r="X5" s="407"/>
      <c r="Y5" s="131" t="s">
        <v>86</v>
      </c>
      <c r="Z5" s="132" t="s">
        <v>84</v>
      </c>
      <c r="AA5" s="136" t="s">
        <v>168</v>
      </c>
      <c r="AB5" s="412"/>
      <c r="AC5" s="407"/>
      <c r="AD5" s="131" t="s">
        <v>86</v>
      </c>
      <c r="AE5" s="132" t="s">
        <v>84</v>
      </c>
      <c r="AF5" s="136" t="s">
        <v>168</v>
      </c>
      <c r="AG5" s="412"/>
      <c r="AH5" s="407"/>
      <c r="AI5" s="131" t="s">
        <v>86</v>
      </c>
      <c r="AJ5" s="132" t="s">
        <v>84</v>
      </c>
      <c r="AK5" s="136" t="s">
        <v>168</v>
      </c>
      <c r="AL5" s="412"/>
      <c r="AM5" s="407"/>
      <c r="AN5" s="144" t="s">
        <v>86</v>
      </c>
      <c r="AO5" s="139" t="s">
        <v>84</v>
      </c>
      <c r="AP5" s="137" t="s">
        <v>168</v>
      </c>
      <c r="AQ5" s="412"/>
      <c r="AR5" s="404"/>
      <c r="AS5" s="404"/>
      <c r="AT5" s="404"/>
      <c r="AU5" s="404"/>
      <c r="AV5" s="404"/>
      <c r="AW5" s="404"/>
      <c r="AX5" s="404"/>
      <c r="AY5" s="128"/>
    </row>
    <row r="6" spans="2:51" ht="13.5" customHeight="1">
      <c r="B6" s="126">
        <v>1</v>
      </c>
      <c r="C6" s="28" t="s">
        <v>50</v>
      </c>
      <c r="D6" s="96">
        <v>664</v>
      </c>
      <c r="E6" s="114">
        <v>29</v>
      </c>
      <c r="F6" s="326">
        <v>115</v>
      </c>
      <c r="G6" s="111">
        <v>136</v>
      </c>
      <c r="H6" s="94">
        <f>IFERROR(G6/D6,"-")</f>
        <v>0.20481927710843373</v>
      </c>
      <c r="I6" s="96">
        <v>1970</v>
      </c>
      <c r="J6" s="114">
        <v>63</v>
      </c>
      <c r="K6" s="326">
        <v>468</v>
      </c>
      <c r="L6" s="111">
        <v>496</v>
      </c>
      <c r="M6" s="94">
        <f>IFERROR(L6/I6,"-")</f>
        <v>0.2517766497461929</v>
      </c>
      <c r="N6" s="96">
        <v>141671</v>
      </c>
      <c r="O6" s="114">
        <v>2114</v>
      </c>
      <c r="P6" s="326">
        <v>16695</v>
      </c>
      <c r="Q6" s="111">
        <v>17845</v>
      </c>
      <c r="R6" s="94">
        <f>IFERROR(Q6/N6,"-")</f>
        <v>0.12596085296214468</v>
      </c>
      <c r="S6" s="96">
        <v>114254</v>
      </c>
      <c r="T6" s="114">
        <v>1513</v>
      </c>
      <c r="U6" s="326">
        <v>18996</v>
      </c>
      <c r="V6" s="111">
        <v>19793</v>
      </c>
      <c r="W6" s="94">
        <f>IFERROR(V6/S6,"-")</f>
        <v>0.17323682321844311</v>
      </c>
      <c r="X6" s="96">
        <v>82480</v>
      </c>
      <c r="Y6" s="114">
        <v>721</v>
      </c>
      <c r="Z6" s="326">
        <v>16746</v>
      </c>
      <c r="AA6" s="111">
        <v>17116</v>
      </c>
      <c r="AB6" s="65">
        <f>IFERROR(AA6/X6,"-")</f>
        <v>0.20751697381183318</v>
      </c>
      <c r="AC6" s="330">
        <v>47630</v>
      </c>
      <c r="AD6" s="114">
        <v>212</v>
      </c>
      <c r="AE6" s="326">
        <v>11177</v>
      </c>
      <c r="AF6" s="111">
        <v>11291</v>
      </c>
      <c r="AG6" s="94">
        <f>IFERROR(AF6/AC6,"-")</f>
        <v>0.23705647701028765</v>
      </c>
      <c r="AH6" s="96">
        <v>21639</v>
      </c>
      <c r="AI6" s="114">
        <v>37</v>
      </c>
      <c r="AJ6" s="326">
        <v>4500</v>
      </c>
      <c r="AK6" s="111">
        <v>4526</v>
      </c>
      <c r="AL6" s="94">
        <f>IFERROR(AK6/AH6,"-")</f>
        <v>0.20915938814178103</v>
      </c>
      <c r="AM6" s="96">
        <f>SUM(D6,I6,N6,S6,X6,AC6,AH6)</f>
        <v>410308</v>
      </c>
      <c r="AN6" s="112">
        <f>SUM(E6,J6,O6,T6,Y6,AD6,AI6)</f>
        <v>4689</v>
      </c>
      <c r="AO6" s="117">
        <f>SUM(F6,K6,P6,U6,Z6,AE6,AJ6)</f>
        <v>68697</v>
      </c>
      <c r="AP6" s="112">
        <f>SUM(G6,L6,Q6,V6,AA6,AF6,AK6)</f>
        <v>71203</v>
      </c>
      <c r="AQ6" s="94">
        <f>IFERROR(AP6/AM6,"-")</f>
        <v>0.17353549041208069</v>
      </c>
      <c r="AR6" s="71">
        <f>IFERROR(G6/$AP6,"-")</f>
        <v>1.9100318806791849E-3</v>
      </c>
      <c r="AS6" s="71">
        <f>IFERROR(L6/$AP6,"-")</f>
        <v>6.9659986236534979E-3</v>
      </c>
      <c r="AT6" s="71">
        <f>IFERROR(Q6/$AP6,"-")</f>
        <v>0.25062146257882395</v>
      </c>
      <c r="AU6" s="71">
        <f>IFERROR(V6/$AP6,"-")</f>
        <v>0.27797986039914047</v>
      </c>
      <c r="AV6" s="71">
        <f>IFERROR(AA6/$AP6,"-")</f>
        <v>0.24038312992430094</v>
      </c>
      <c r="AW6" s="71">
        <f>IFERROR(AF6/$AP6,"-")</f>
        <v>0.15857477915256379</v>
      </c>
      <c r="AX6" s="71">
        <f>IFERROR(AK6/$AP6,"-")</f>
        <v>6.3564737440838168E-2</v>
      </c>
      <c r="AY6" s="128"/>
    </row>
    <row r="7" spans="2:51" ht="13.5" customHeight="1">
      <c r="B7" s="126">
        <v>2</v>
      </c>
      <c r="C7" s="28" t="s">
        <v>95</v>
      </c>
      <c r="D7" s="96">
        <v>18</v>
      </c>
      <c r="E7" s="114">
        <v>0</v>
      </c>
      <c r="F7" s="326">
        <v>3</v>
      </c>
      <c r="G7" s="111">
        <v>3</v>
      </c>
      <c r="H7" s="94">
        <f t="shared" ref="H7:H70" si="0">IFERROR(G7/D7,"-")</f>
        <v>0.16666666666666666</v>
      </c>
      <c r="I7" s="96">
        <v>66</v>
      </c>
      <c r="J7" s="114">
        <v>1</v>
      </c>
      <c r="K7" s="326">
        <v>9</v>
      </c>
      <c r="L7" s="111">
        <v>10</v>
      </c>
      <c r="M7" s="94">
        <f t="shared" ref="M7:M70" si="1">IFERROR(L7/I7,"-")</f>
        <v>0.15151515151515152</v>
      </c>
      <c r="N7" s="96">
        <v>5774</v>
      </c>
      <c r="O7" s="114">
        <v>85</v>
      </c>
      <c r="P7" s="326">
        <v>622</v>
      </c>
      <c r="Q7" s="111">
        <v>669</v>
      </c>
      <c r="R7" s="94">
        <f t="shared" ref="R7:R70" si="2">IFERROR(Q7/N7,"-")</f>
        <v>0.11586421891236577</v>
      </c>
      <c r="S7" s="96">
        <v>4280</v>
      </c>
      <c r="T7" s="114">
        <v>49</v>
      </c>
      <c r="U7" s="326">
        <v>642</v>
      </c>
      <c r="V7" s="111">
        <v>671</v>
      </c>
      <c r="W7" s="94">
        <f t="shared" ref="W7:W70" si="3">IFERROR(V7/S7,"-")</f>
        <v>0.15677570093457943</v>
      </c>
      <c r="X7" s="96">
        <v>3080</v>
      </c>
      <c r="Y7" s="114">
        <v>24</v>
      </c>
      <c r="Z7" s="326">
        <v>532</v>
      </c>
      <c r="AA7" s="111">
        <v>550</v>
      </c>
      <c r="AB7" s="65">
        <f t="shared" ref="AB7:AB70" si="4">IFERROR(AA7/X7,"-")</f>
        <v>0.17857142857142858</v>
      </c>
      <c r="AC7" s="330">
        <v>2017</v>
      </c>
      <c r="AD7" s="114">
        <v>9</v>
      </c>
      <c r="AE7" s="326">
        <v>428</v>
      </c>
      <c r="AF7" s="111">
        <v>433</v>
      </c>
      <c r="AG7" s="94">
        <f t="shared" ref="AG7:AG70" si="5">IFERROR(AF7/AC7,"-")</f>
        <v>0.21467526028755576</v>
      </c>
      <c r="AH7" s="96">
        <v>901</v>
      </c>
      <c r="AI7" s="114">
        <v>2</v>
      </c>
      <c r="AJ7" s="326">
        <v>180</v>
      </c>
      <c r="AK7" s="111">
        <v>180</v>
      </c>
      <c r="AL7" s="94">
        <f t="shared" ref="AL7:AL70" si="6">IFERROR(AK7/AH7,"-")</f>
        <v>0.1997780244173141</v>
      </c>
      <c r="AM7" s="96">
        <f t="shared" ref="AM7:AM70" si="7">SUM(D7,I7,N7,S7,X7,AC7,AH7)</f>
        <v>16136</v>
      </c>
      <c r="AN7" s="114">
        <f t="shared" ref="AN7:AN70" si="8">SUM(E7,J7,O7,T7,Y7,AD7,AI7)</f>
        <v>170</v>
      </c>
      <c r="AO7" s="113">
        <f t="shared" ref="AO7:AO70" si="9">SUM(F7,K7,P7,U7,Z7,AE7,AJ7)</f>
        <v>2416</v>
      </c>
      <c r="AP7" s="111">
        <f t="shared" ref="AP7:AP70" si="10">SUM(G7,L7,Q7,V7,AA7,AF7,AK7)</f>
        <v>2516</v>
      </c>
      <c r="AQ7" s="94">
        <f t="shared" ref="AQ7:AQ70" si="11">IFERROR(AP7/AM7,"-")</f>
        <v>0.15592464055528013</v>
      </c>
      <c r="AR7" s="71">
        <f t="shared" ref="AR7:AR70" si="12">IFERROR(G7/$AP7,"-")</f>
        <v>1.1923688394276629E-3</v>
      </c>
      <c r="AS7" s="71">
        <f t="shared" ref="AS7:AS70" si="13">IFERROR(L7/$AP7,"-")</f>
        <v>3.9745627980922096E-3</v>
      </c>
      <c r="AT7" s="71">
        <f t="shared" ref="AT7:AT70" si="14">IFERROR(Q7/$AP7,"-")</f>
        <v>0.26589825119236882</v>
      </c>
      <c r="AU7" s="71">
        <f t="shared" ref="AU7:AU70" si="15">IFERROR(V7/$AP7,"-")</f>
        <v>0.26669316375198726</v>
      </c>
      <c r="AV7" s="71">
        <f t="shared" ref="AV7:AV70" si="16">IFERROR(AA7/$AP7,"-")</f>
        <v>0.21860095389507153</v>
      </c>
      <c r="AW7" s="71">
        <f t="shared" ref="AW7:AW70" si="17">IFERROR(AF7/$AP7,"-")</f>
        <v>0.17209856915739269</v>
      </c>
      <c r="AX7" s="71">
        <f t="shared" ref="AX7:AX70" si="18">IFERROR(AK7/$AP7,"-")</f>
        <v>7.1542130365659776E-2</v>
      </c>
      <c r="AY7" s="128"/>
    </row>
    <row r="8" spans="2:51" ht="13.5" customHeight="1">
      <c r="B8" s="126">
        <v>3</v>
      </c>
      <c r="C8" s="28" t="s">
        <v>96</v>
      </c>
      <c r="D8" s="96">
        <v>12</v>
      </c>
      <c r="E8" s="114">
        <v>2</v>
      </c>
      <c r="F8" s="326">
        <v>3</v>
      </c>
      <c r="G8" s="111">
        <v>4</v>
      </c>
      <c r="H8" s="94">
        <f t="shared" si="0"/>
        <v>0.33333333333333331</v>
      </c>
      <c r="I8" s="96">
        <v>46</v>
      </c>
      <c r="J8" s="114">
        <v>3</v>
      </c>
      <c r="K8" s="326">
        <v>10</v>
      </c>
      <c r="L8" s="111">
        <v>12</v>
      </c>
      <c r="M8" s="94">
        <f t="shared" si="1"/>
        <v>0.2608695652173913</v>
      </c>
      <c r="N8" s="96">
        <v>3506</v>
      </c>
      <c r="O8" s="114">
        <v>40</v>
      </c>
      <c r="P8" s="326">
        <v>449</v>
      </c>
      <c r="Q8" s="111">
        <v>471</v>
      </c>
      <c r="R8" s="94">
        <f t="shared" si="2"/>
        <v>0.13434112949229893</v>
      </c>
      <c r="S8" s="96">
        <v>2750</v>
      </c>
      <c r="T8" s="114">
        <v>38</v>
      </c>
      <c r="U8" s="326">
        <v>504</v>
      </c>
      <c r="V8" s="111">
        <v>523</v>
      </c>
      <c r="W8" s="94">
        <f t="shared" si="3"/>
        <v>0.19018181818181817</v>
      </c>
      <c r="X8" s="96">
        <v>1926</v>
      </c>
      <c r="Y8" s="114">
        <v>14</v>
      </c>
      <c r="Z8" s="326">
        <v>386</v>
      </c>
      <c r="AA8" s="111">
        <v>392</v>
      </c>
      <c r="AB8" s="65">
        <f t="shared" si="4"/>
        <v>0.20353063343717551</v>
      </c>
      <c r="AC8" s="330">
        <v>1237</v>
      </c>
      <c r="AD8" s="114">
        <v>3</v>
      </c>
      <c r="AE8" s="326">
        <v>326</v>
      </c>
      <c r="AF8" s="111">
        <v>328</v>
      </c>
      <c r="AG8" s="94">
        <f t="shared" si="5"/>
        <v>0.26515763945028292</v>
      </c>
      <c r="AH8" s="96">
        <v>562</v>
      </c>
      <c r="AI8" s="114">
        <v>1</v>
      </c>
      <c r="AJ8" s="326">
        <v>153</v>
      </c>
      <c r="AK8" s="111">
        <v>154</v>
      </c>
      <c r="AL8" s="94">
        <f t="shared" si="6"/>
        <v>0.27402135231316727</v>
      </c>
      <c r="AM8" s="96">
        <f t="shared" si="7"/>
        <v>10039</v>
      </c>
      <c r="AN8" s="114">
        <f t="shared" si="8"/>
        <v>101</v>
      </c>
      <c r="AO8" s="113">
        <f t="shared" si="9"/>
        <v>1831</v>
      </c>
      <c r="AP8" s="111">
        <f t="shared" si="10"/>
        <v>1884</v>
      </c>
      <c r="AQ8" s="94">
        <f t="shared" si="11"/>
        <v>0.18766809443171631</v>
      </c>
      <c r="AR8" s="71">
        <f t="shared" si="12"/>
        <v>2.1231422505307855E-3</v>
      </c>
      <c r="AS8" s="71">
        <f t="shared" si="13"/>
        <v>6.369426751592357E-3</v>
      </c>
      <c r="AT8" s="71">
        <f t="shared" si="14"/>
        <v>0.25</v>
      </c>
      <c r="AU8" s="71">
        <f t="shared" si="15"/>
        <v>0.27760084925690021</v>
      </c>
      <c r="AV8" s="71">
        <f t="shared" si="16"/>
        <v>0.20806794055201699</v>
      </c>
      <c r="AW8" s="71">
        <f t="shared" si="17"/>
        <v>0.17409766454352441</v>
      </c>
      <c r="AX8" s="71">
        <f t="shared" si="18"/>
        <v>8.174097664543524E-2</v>
      </c>
      <c r="AY8" s="128"/>
    </row>
    <row r="9" spans="2:51" ht="13.5" customHeight="1">
      <c r="B9" s="126">
        <v>4</v>
      </c>
      <c r="C9" s="28" t="s">
        <v>97</v>
      </c>
      <c r="D9" s="96">
        <v>21</v>
      </c>
      <c r="E9" s="114">
        <v>1</v>
      </c>
      <c r="F9" s="326">
        <v>3</v>
      </c>
      <c r="G9" s="111">
        <v>4</v>
      </c>
      <c r="H9" s="94">
        <f t="shared" si="0"/>
        <v>0.19047619047619047</v>
      </c>
      <c r="I9" s="96">
        <v>61</v>
      </c>
      <c r="J9" s="114">
        <v>2</v>
      </c>
      <c r="K9" s="326">
        <v>20</v>
      </c>
      <c r="L9" s="111">
        <v>20</v>
      </c>
      <c r="M9" s="94">
        <f t="shared" si="1"/>
        <v>0.32786885245901637</v>
      </c>
      <c r="N9" s="96">
        <v>3821</v>
      </c>
      <c r="O9" s="114">
        <v>53</v>
      </c>
      <c r="P9" s="326">
        <v>509</v>
      </c>
      <c r="Q9" s="111">
        <v>531</v>
      </c>
      <c r="R9" s="94">
        <f t="shared" si="2"/>
        <v>0.13896885632033498</v>
      </c>
      <c r="S9" s="96">
        <v>3089</v>
      </c>
      <c r="T9" s="114">
        <v>38</v>
      </c>
      <c r="U9" s="326">
        <v>582</v>
      </c>
      <c r="V9" s="111">
        <v>598</v>
      </c>
      <c r="W9" s="94">
        <f t="shared" si="3"/>
        <v>0.19359015862738752</v>
      </c>
      <c r="X9" s="96">
        <v>2370</v>
      </c>
      <c r="Y9" s="114">
        <v>14</v>
      </c>
      <c r="Z9" s="326">
        <v>540</v>
      </c>
      <c r="AA9" s="111">
        <v>544</v>
      </c>
      <c r="AB9" s="65">
        <f t="shared" si="4"/>
        <v>0.22953586497890296</v>
      </c>
      <c r="AC9" s="330">
        <v>1254</v>
      </c>
      <c r="AD9" s="114">
        <v>3</v>
      </c>
      <c r="AE9" s="326">
        <v>342</v>
      </c>
      <c r="AF9" s="111">
        <v>343</v>
      </c>
      <c r="AG9" s="94">
        <f t="shared" si="5"/>
        <v>0.27352472089314195</v>
      </c>
      <c r="AH9" s="96">
        <v>576</v>
      </c>
      <c r="AI9" s="114">
        <v>0</v>
      </c>
      <c r="AJ9" s="326">
        <v>139</v>
      </c>
      <c r="AK9" s="111">
        <v>139</v>
      </c>
      <c r="AL9" s="94">
        <f t="shared" si="6"/>
        <v>0.24131944444444445</v>
      </c>
      <c r="AM9" s="96">
        <f t="shared" si="7"/>
        <v>11192</v>
      </c>
      <c r="AN9" s="114">
        <f t="shared" si="8"/>
        <v>111</v>
      </c>
      <c r="AO9" s="113">
        <f t="shared" si="9"/>
        <v>2135</v>
      </c>
      <c r="AP9" s="111">
        <f t="shared" si="10"/>
        <v>2179</v>
      </c>
      <c r="AQ9" s="94">
        <f t="shared" si="11"/>
        <v>0.19469263759828448</v>
      </c>
      <c r="AR9" s="71">
        <f t="shared" si="12"/>
        <v>1.8357044515832951E-3</v>
      </c>
      <c r="AS9" s="71">
        <f t="shared" si="13"/>
        <v>9.1785222579164761E-3</v>
      </c>
      <c r="AT9" s="71">
        <f t="shared" si="14"/>
        <v>0.24368976594768244</v>
      </c>
      <c r="AU9" s="71">
        <f t="shared" si="15"/>
        <v>0.2744378155117026</v>
      </c>
      <c r="AV9" s="71">
        <f t="shared" si="16"/>
        <v>0.24965580541532814</v>
      </c>
      <c r="AW9" s="71">
        <f t="shared" si="17"/>
        <v>0.15741165672326754</v>
      </c>
      <c r="AX9" s="71">
        <f t="shared" si="18"/>
        <v>6.3790729692519504E-2</v>
      </c>
      <c r="AY9" s="128"/>
    </row>
    <row r="10" spans="2:51" ht="13.5" customHeight="1">
      <c r="B10" s="126">
        <v>5</v>
      </c>
      <c r="C10" s="28" t="s">
        <v>98</v>
      </c>
      <c r="D10" s="96">
        <v>19</v>
      </c>
      <c r="E10" s="114">
        <v>1</v>
      </c>
      <c r="F10" s="326">
        <v>3</v>
      </c>
      <c r="G10" s="111">
        <v>3</v>
      </c>
      <c r="H10" s="94">
        <f t="shared" si="0"/>
        <v>0.15789473684210525</v>
      </c>
      <c r="I10" s="96">
        <v>59</v>
      </c>
      <c r="J10" s="114">
        <v>1</v>
      </c>
      <c r="K10" s="326">
        <v>10</v>
      </c>
      <c r="L10" s="111">
        <v>11</v>
      </c>
      <c r="M10" s="94">
        <f t="shared" si="1"/>
        <v>0.1864406779661017</v>
      </c>
      <c r="N10" s="96">
        <v>3851</v>
      </c>
      <c r="O10" s="114">
        <v>59</v>
      </c>
      <c r="P10" s="326">
        <v>416</v>
      </c>
      <c r="Q10" s="111">
        <v>451</v>
      </c>
      <c r="R10" s="94">
        <f t="shared" si="2"/>
        <v>0.11711243832770708</v>
      </c>
      <c r="S10" s="96">
        <v>2803</v>
      </c>
      <c r="T10" s="114">
        <v>37</v>
      </c>
      <c r="U10" s="326">
        <v>425</v>
      </c>
      <c r="V10" s="111">
        <v>443</v>
      </c>
      <c r="W10" s="94">
        <f t="shared" si="3"/>
        <v>0.15804495183731715</v>
      </c>
      <c r="X10" s="96">
        <v>2056</v>
      </c>
      <c r="Y10" s="114">
        <v>16</v>
      </c>
      <c r="Z10" s="326">
        <v>381</v>
      </c>
      <c r="AA10" s="111">
        <v>389</v>
      </c>
      <c r="AB10" s="65">
        <f t="shared" si="4"/>
        <v>0.18920233463035019</v>
      </c>
      <c r="AC10" s="330">
        <v>1146</v>
      </c>
      <c r="AD10" s="114">
        <v>9</v>
      </c>
      <c r="AE10" s="326">
        <v>278</v>
      </c>
      <c r="AF10" s="111">
        <v>281</v>
      </c>
      <c r="AG10" s="94">
        <f t="shared" si="5"/>
        <v>0.24520069808027922</v>
      </c>
      <c r="AH10" s="96">
        <v>557</v>
      </c>
      <c r="AI10" s="114">
        <v>0</v>
      </c>
      <c r="AJ10" s="326">
        <v>88</v>
      </c>
      <c r="AK10" s="111">
        <v>88</v>
      </c>
      <c r="AL10" s="94">
        <f t="shared" si="6"/>
        <v>0.15798922800718132</v>
      </c>
      <c r="AM10" s="96">
        <f t="shared" si="7"/>
        <v>10491</v>
      </c>
      <c r="AN10" s="114">
        <f t="shared" si="8"/>
        <v>123</v>
      </c>
      <c r="AO10" s="113">
        <f t="shared" si="9"/>
        <v>1601</v>
      </c>
      <c r="AP10" s="111">
        <f t="shared" si="10"/>
        <v>1666</v>
      </c>
      <c r="AQ10" s="94">
        <f t="shared" si="11"/>
        <v>0.15880278333809933</v>
      </c>
      <c r="AR10" s="71">
        <f t="shared" si="12"/>
        <v>1.8007202881152461E-3</v>
      </c>
      <c r="AS10" s="71">
        <f t="shared" si="13"/>
        <v>6.6026410564225691E-3</v>
      </c>
      <c r="AT10" s="71">
        <f t="shared" si="14"/>
        <v>0.2707082833133253</v>
      </c>
      <c r="AU10" s="71">
        <f t="shared" si="15"/>
        <v>0.26590636254501798</v>
      </c>
      <c r="AV10" s="71">
        <f t="shared" si="16"/>
        <v>0.23349339735894359</v>
      </c>
      <c r="AW10" s="71">
        <f t="shared" si="17"/>
        <v>0.16866746698679472</v>
      </c>
      <c r="AX10" s="71">
        <f t="shared" si="18"/>
        <v>5.2821128451380553E-2</v>
      </c>
      <c r="AY10" s="128"/>
    </row>
    <row r="11" spans="2:51" ht="13.5" customHeight="1">
      <c r="B11" s="126">
        <v>6</v>
      </c>
      <c r="C11" s="28" t="s">
        <v>99</v>
      </c>
      <c r="D11" s="96">
        <v>14</v>
      </c>
      <c r="E11" s="114">
        <v>0</v>
      </c>
      <c r="F11" s="326">
        <v>0</v>
      </c>
      <c r="G11" s="111">
        <v>0</v>
      </c>
      <c r="H11" s="94">
        <f t="shared" si="0"/>
        <v>0</v>
      </c>
      <c r="I11" s="96">
        <v>65</v>
      </c>
      <c r="J11" s="114">
        <v>2</v>
      </c>
      <c r="K11" s="326">
        <v>21</v>
      </c>
      <c r="L11" s="111">
        <v>22</v>
      </c>
      <c r="M11" s="94">
        <f t="shared" si="1"/>
        <v>0.33846153846153848</v>
      </c>
      <c r="N11" s="96">
        <v>4539</v>
      </c>
      <c r="O11" s="114">
        <v>73</v>
      </c>
      <c r="P11" s="326">
        <v>589</v>
      </c>
      <c r="Q11" s="111">
        <v>632</v>
      </c>
      <c r="R11" s="94">
        <f t="shared" si="2"/>
        <v>0.13923771755893369</v>
      </c>
      <c r="S11" s="96">
        <v>3971</v>
      </c>
      <c r="T11" s="114">
        <v>46</v>
      </c>
      <c r="U11" s="326">
        <v>702</v>
      </c>
      <c r="V11" s="111">
        <v>721</v>
      </c>
      <c r="W11" s="94">
        <f t="shared" si="3"/>
        <v>0.18156635608159155</v>
      </c>
      <c r="X11" s="96">
        <v>2813</v>
      </c>
      <c r="Y11" s="114">
        <v>22</v>
      </c>
      <c r="Z11" s="326">
        <v>573</v>
      </c>
      <c r="AA11" s="111">
        <v>581</v>
      </c>
      <c r="AB11" s="65">
        <f t="shared" si="4"/>
        <v>0.20654105936722361</v>
      </c>
      <c r="AC11" s="330">
        <v>1579</v>
      </c>
      <c r="AD11" s="114">
        <v>2</v>
      </c>
      <c r="AE11" s="326">
        <v>372</v>
      </c>
      <c r="AF11" s="111">
        <v>373</v>
      </c>
      <c r="AG11" s="94">
        <f t="shared" si="5"/>
        <v>0.23622545915136162</v>
      </c>
      <c r="AH11" s="96">
        <v>645</v>
      </c>
      <c r="AI11" s="114">
        <v>0</v>
      </c>
      <c r="AJ11" s="326">
        <v>134</v>
      </c>
      <c r="AK11" s="111">
        <v>134</v>
      </c>
      <c r="AL11" s="94">
        <f t="shared" si="6"/>
        <v>0.20775193798449612</v>
      </c>
      <c r="AM11" s="96">
        <f t="shared" si="7"/>
        <v>13626</v>
      </c>
      <c r="AN11" s="114">
        <f t="shared" si="8"/>
        <v>145</v>
      </c>
      <c r="AO11" s="113">
        <f t="shared" si="9"/>
        <v>2391</v>
      </c>
      <c r="AP11" s="111">
        <f t="shared" si="10"/>
        <v>2463</v>
      </c>
      <c r="AQ11" s="94">
        <f t="shared" si="11"/>
        <v>0.18075737560546015</v>
      </c>
      <c r="AR11" s="71">
        <f t="shared" si="12"/>
        <v>0</v>
      </c>
      <c r="AS11" s="71">
        <f t="shared" si="13"/>
        <v>8.9321965083231838E-3</v>
      </c>
      <c r="AT11" s="71">
        <f t="shared" si="14"/>
        <v>0.25659764514819328</v>
      </c>
      <c r="AU11" s="71">
        <f t="shared" si="15"/>
        <v>0.29273244011368249</v>
      </c>
      <c r="AV11" s="71">
        <f t="shared" si="16"/>
        <v>0.23589118960617134</v>
      </c>
      <c r="AW11" s="71">
        <f t="shared" si="17"/>
        <v>0.15144133170929761</v>
      </c>
      <c r="AX11" s="71">
        <f t="shared" si="18"/>
        <v>5.4405196914332113E-2</v>
      </c>
      <c r="AY11" s="128"/>
    </row>
    <row r="12" spans="2:51" ht="13.5" customHeight="1">
      <c r="B12" s="126">
        <v>7</v>
      </c>
      <c r="C12" s="28" t="s">
        <v>100</v>
      </c>
      <c r="D12" s="96">
        <v>28</v>
      </c>
      <c r="E12" s="114">
        <v>2</v>
      </c>
      <c r="F12" s="326">
        <v>6</v>
      </c>
      <c r="G12" s="111">
        <v>7</v>
      </c>
      <c r="H12" s="94">
        <f t="shared" si="0"/>
        <v>0.25</v>
      </c>
      <c r="I12" s="96">
        <v>76</v>
      </c>
      <c r="J12" s="114">
        <v>4</v>
      </c>
      <c r="K12" s="326">
        <v>21</v>
      </c>
      <c r="L12" s="111">
        <v>23</v>
      </c>
      <c r="M12" s="94">
        <f t="shared" si="1"/>
        <v>0.30263157894736842</v>
      </c>
      <c r="N12" s="96">
        <v>4283</v>
      </c>
      <c r="O12" s="114">
        <v>78</v>
      </c>
      <c r="P12" s="326">
        <v>595</v>
      </c>
      <c r="Q12" s="111">
        <v>636</v>
      </c>
      <c r="R12" s="94">
        <f t="shared" si="2"/>
        <v>0.14849404622927853</v>
      </c>
      <c r="S12" s="96">
        <v>3538</v>
      </c>
      <c r="T12" s="114">
        <v>56</v>
      </c>
      <c r="U12" s="326">
        <v>651</v>
      </c>
      <c r="V12" s="111">
        <v>677</v>
      </c>
      <c r="W12" s="94">
        <f t="shared" si="3"/>
        <v>0.19135104578858111</v>
      </c>
      <c r="X12" s="96">
        <v>2498</v>
      </c>
      <c r="Y12" s="114">
        <v>24</v>
      </c>
      <c r="Z12" s="326">
        <v>515</v>
      </c>
      <c r="AA12" s="111">
        <v>526</v>
      </c>
      <c r="AB12" s="65">
        <f t="shared" si="4"/>
        <v>0.21056845476381106</v>
      </c>
      <c r="AC12" s="330">
        <v>1299</v>
      </c>
      <c r="AD12" s="114">
        <v>6</v>
      </c>
      <c r="AE12" s="326">
        <v>334</v>
      </c>
      <c r="AF12" s="111">
        <v>336</v>
      </c>
      <c r="AG12" s="94">
        <f t="shared" si="5"/>
        <v>0.25866050808314089</v>
      </c>
      <c r="AH12" s="96">
        <v>572</v>
      </c>
      <c r="AI12" s="114">
        <v>2</v>
      </c>
      <c r="AJ12" s="326">
        <v>143</v>
      </c>
      <c r="AK12" s="111">
        <v>144</v>
      </c>
      <c r="AL12" s="94">
        <f t="shared" si="6"/>
        <v>0.25174825174825177</v>
      </c>
      <c r="AM12" s="96">
        <f t="shared" si="7"/>
        <v>12294</v>
      </c>
      <c r="AN12" s="114">
        <f t="shared" si="8"/>
        <v>172</v>
      </c>
      <c r="AO12" s="113">
        <f t="shared" si="9"/>
        <v>2265</v>
      </c>
      <c r="AP12" s="111">
        <f t="shared" si="10"/>
        <v>2349</v>
      </c>
      <c r="AQ12" s="94">
        <f t="shared" si="11"/>
        <v>0.19106881405563689</v>
      </c>
      <c r="AR12" s="71">
        <f t="shared" si="12"/>
        <v>2.9799914857386121E-3</v>
      </c>
      <c r="AS12" s="71">
        <f t="shared" si="13"/>
        <v>9.7914005959982963E-3</v>
      </c>
      <c r="AT12" s="71">
        <f t="shared" si="14"/>
        <v>0.2707535121328225</v>
      </c>
      <c r="AU12" s="71">
        <f t="shared" si="15"/>
        <v>0.28820774797786292</v>
      </c>
      <c r="AV12" s="71">
        <f t="shared" si="16"/>
        <v>0.22392507449978713</v>
      </c>
      <c r="AW12" s="71">
        <f t="shared" si="17"/>
        <v>0.14303959131545338</v>
      </c>
      <c r="AX12" s="71">
        <f t="shared" si="18"/>
        <v>6.1302681992337162E-2</v>
      </c>
      <c r="AY12" s="128"/>
    </row>
    <row r="13" spans="2:51" ht="13.5" customHeight="1">
      <c r="B13" s="126">
        <v>8</v>
      </c>
      <c r="C13" s="28" t="s">
        <v>51</v>
      </c>
      <c r="D13" s="96">
        <v>16</v>
      </c>
      <c r="E13" s="114">
        <v>1</v>
      </c>
      <c r="F13" s="326">
        <v>6</v>
      </c>
      <c r="G13" s="111">
        <v>6</v>
      </c>
      <c r="H13" s="94">
        <f t="shared" si="0"/>
        <v>0.375</v>
      </c>
      <c r="I13" s="96">
        <v>43</v>
      </c>
      <c r="J13" s="114">
        <v>0</v>
      </c>
      <c r="K13" s="326">
        <v>3</v>
      </c>
      <c r="L13" s="111">
        <v>3</v>
      </c>
      <c r="M13" s="94">
        <f t="shared" si="1"/>
        <v>6.9767441860465115E-2</v>
      </c>
      <c r="N13" s="96">
        <v>3536</v>
      </c>
      <c r="O13" s="114">
        <v>68</v>
      </c>
      <c r="P13" s="326">
        <v>388</v>
      </c>
      <c r="Q13" s="111">
        <v>422</v>
      </c>
      <c r="R13" s="94">
        <f t="shared" si="2"/>
        <v>0.11934389140271494</v>
      </c>
      <c r="S13" s="96">
        <v>2769</v>
      </c>
      <c r="T13" s="114">
        <v>37</v>
      </c>
      <c r="U13" s="326">
        <v>417</v>
      </c>
      <c r="V13" s="111">
        <v>440</v>
      </c>
      <c r="W13" s="94">
        <f t="shared" si="3"/>
        <v>0.15890213073311665</v>
      </c>
      <c r="X13" s="96">
        <v>2111</v>
      </c>
      <c r="Y13" s="114">
        <v>25</v>
      </c>
      <c r="Z13" s="326">
        <v>318</v>
      </c>
      <c r="AA13" s="111">
        <v>330</v>
      </c>
      <c r="AB13" s="65">
        <f t="shared" si="4"/>
        <v>0.15632401705352914</v>
      </c>
      <c r="AC13" s="330">
        <v>1387</v>
      </c>
      <c r="AD13" s="114">
        <v>9</v>
      </c>
      <c r="AE13" s="326">
        <v>247</v>
      </c>
      <c r="AF13" s="111">
        <v>250</v>
      </c>
      <c r="AG13" s="94">
        <f t="shared" si="5"/>
        <v>0.18024513338139869</v>
      </c>
      <c r="AH13" s="96">
        <v>695</v>
      </c>
      <c r="AI13" s="114">
        <v>0</v>
      </c>
      <c r="AJ13" s="326">
        <v>111</v>
      </c>
      <c r="AK13" s="111">
        <v>111</v>
      </c>
      <c r="AL13" s="94">
        <f t="shared" si="6"/>
        <v>0.15971223021582734</v>
      </c>
      <c r="AM13" s="96">
        <f t="shared" si="7"/>
        <v>10557</v>
      </c>
      <c r="AN13" s="114">
        <f t="shared" si="8"/>
        <v>140</v>
      </c>
      <c r="AO13" s="113">
        <f t="shared" si="9"/>
        <v>1490</v>
      </c>
      <c r="AP13" s="111">
        <f t="shared" si="10"/>
        <v>1562</v>
      </c>
      <c r="AQ13" s="94">
        <f t="shared" si="11"/>
        <v>0.14795870038836792</v>
      </c>
      <c r="AR13" s="71">
        <f t="shared" si="12"/>
        <v>3.8412291933418692E-3</v>
      </c>
      <c r="AS13" s="71">
        <f t="shared" si="13"/>
        <v>1.9206145966709346E-3</v>
      </c>
      <c r="AT13" s="71">
        <f t="shared" si="14"/>
        <v>0.27016645326504479</v>
      </c>
      <c r="AU13" s="71">
        <f t="shared" si="15"/>
        <v>0.28169014084507044</v>
      </c>
      <c r="AV13" s="71">
        <f t="shared" si="16"/>
        <v>0.21126760563380281</v>
      </c>
      <c r="AW13" s="71">
        <f t="shared" si="17"/>
        <v>0.16005121638924455</v>
      </c>
      <c r="AX13" s="71">
        <f t="shared" si="18"/>
        <v>7.1062740076824588E-2</v>
      </c>
      <c r="AY13" s="128"/>
    </row>
    <row r="14" spans="2:51" ht="13.5" customHeight="1">
      <c r="B14" s="126">
        <v>9</v>
      </c>
      <c r="C14" s="28" t="s">
        <v>101</v>
      </c>
      <c r="D14" s="96">
        <v>14</v>
      </c>
      <c r="E14" s="114">
        <v>0</v>
      </c>
      <c r="F14" s="326">
        <v>2</v>
      </c>
      <c r="G14" s="111">
        <v>2</v>
      </c>
      <c r="H14" s="94">
        <f t="shared" si="0"/>
        <v>0.14285714285714285</v>
      </c>
      <c r="I14" s="96">
        <v>33</v>
      </c>
      <c r="J14" s="114">
        <v>1</v>
      </c>
      <c r="K14" s="326">
        <v>9</v>
      </c>
      <c r="L14" s="111">
        <v>9</v>
      </c>
      <c r="M14" s="94">
        <f t="shared" si="1"/>
        <v>0.27272727272727271</v>
      </c>
      <c r="N14" s="96">
        <v>2308</v>
      </c>
      <c r="O14" s="114">
        <v>36</v>
      </c>
      <c r="P14" s="326">
        <v>271</v>
      </c>
      <c r="Q14" s="111">
        <v>290</v>
      </c>
      <c r="R14" s="94">
        <f t="shared" si="2"/>
        <v>0.12564991334488734</v>
      </c>
      <c r="S14" s="96">
        <v>1858</v>
      </c>
      <c r="T14" s="114">
        <v>26</v>
      </c>
      <c r="U14" s="326">
        <v>312</v>
      </c>
      <c r="V14" s="111">
        <v>325</v>
      </c>
      <c r="W14" s="94">
        <f t="shared" si="3"/>
        <v>0.17491926803013993</v>
      </c>
      <c r="X14" s="96">
        <v>1369</v>
      </c>
      <c r="Y14" s="114">
        <v>7</v>
      </c>
      <c r="Z14" s="326">
        <v>257</v>
      </c>
      <c r="AA14" s="111">
        <v>260</v>
      </c>
      <c r="AB14" s="65">
        <f t="shared" si="4"/>
        <v>0.18991964937910885</v>
      </c>
      <c r="AC14" s="330">
        <v>815</v>
      </c>
      <c r="AD14" s="114">
        <v>3</v>
      </c>
      <c r="AE14" s="326">
        <v>150</v>
      </c>
      <c r="AF14" s="111">
        <v>150</v>
      </c>
      <c r="AG14" s="94">
        <f t="shared" si="5"/>
        <v>0.18404907975460122</v>
      </c>
      <c r="AH14" s="96">
        <v>412</v>
      </c>
      <c r="AI14" s="114">
        <v>1</v>
      </c>
      <c r="AJ14" s="326">
        <v>73</v>
      </c>
      <c r="AK14" s="111">
        <v>73</v>
      </c>
      <c r="AL14" s="94">
        <f t="shared" si="6"/>
        <v>0.17718446601941748</v>
      </c>
      <c r="AM14" s="96">
        <f t="shared" si="7"/>
        <v>6809</v>
      </c>
      <c r="AN14" s="114">
        <f t="shared" si="8"/>
        <v>74</v>
      </c>
      <c r="AO14" s="113">
        <f t="shared" si="9"/>
        <v>1074</v>
      </c>
      <c r="AP14" s="111">
        <f t="shared" si="10"/>
        <v>1109</v>
      </c>
      <c r="AQ14" s="94">
        <f t="shared" si="11"/>
        <v>0.16287266852694962</v>
      </c>
      <c r="AR14" s="71">
        <f t="shared" si="12"/>
        <v>1.8034265103697023E-3</v>
      </c>
      <c r="AS14" s="71">
        <f t="shared" si="13"/>
        <v>8.1154192966636611E-3</v>
      </c>
      <c r="AT14" s="71">
        <f t="shared" si="14"/>
        <v>0.26149684400360684</v>
      </c>
      <c r="AU14" s="71">
        <f t="shared" si="15"/>
        <v>0.29305680793507666</v>
      </c>
      <c r="AV14" s="71">
        <f t="shared" si="16"/>
        <v>0.2344454463480613</v>
      </c>
      <c r="AW14" s="71">
        <f t="shared" si="17"/>
        <v>0.13525698827772767</v>
      </c>
      <c r="AX14" s="71">
        <f t="shared" si="18"/>
        <v>6.5825067628494133E-2</v>
      </c>
      <c r="AY14" s="128"/>
    </row>
    <row r="15" spans="2:51" ht="13.5" customHeight="1">
      <c r="B15" s="126">
        <v>10</v>
      </c>
      <c r="C15" s="28" t="s">
        <v>52</v>
      </c>
      <c r="D15" s="96">
        <v>20</v>
      </c>
      <c r="E15" s="114">
        <v>1</v>
      </c>
      <c r="F15" s="326">
        <v>7</v>
      </c>
      <c r="G15" s="111">
        <v>7</v>
      </c>
      <c r="H15" s="94">
        <f t="shared" si="0"/>
        <v>0.35</v>
      </c>
      <c r="I15" s="96">
        <v>69</v>
      </c>
      <c r="J15" s="114">
        <v>1</v>
      </c>
      <c r="K15" s="326">
        <v>14</v>
      </c>
      <c r="L15" s="111">
        <v>15</v>
      </c>
      <c r="M15" s="94">
        <f t="shared" si="1"/>
        <v>0.21739130434782608</v>
      </c>
      <c r="N15" s="96">
        <v>5444</v>
      </c>
      <c r="O15" s="114">
        <v>63</v>
      </c>
      <c r="P15" s="326">
        <v>624</v>
      </c>
      <c r="Q15" s="111">
        <v>646</v>
      </c>
      <c r="R15" s="94">
        <f t="shared" si="2"/>
        <v>0.11866274797942689</v>
      </c>
      <c r="S15" s="96">
        <v>4376</v>
      </c>
      <c r="T15" s="114">
        <v>45</v>
      </c>
      <c r="U15" s="326">
        <v>783</v>
      </c>
      <c r="V15" s="111">
        <v>807</v>
      </c>
      <c r="W15" s="94">
        <f t="shared" si="3"/>
        <v>0.18441499085923219</v>
      </c>
      <c r="X15" s="96">
        <v>3058</v>
      </c>
      <c r="Y15" s="114">
        <v>27</v>
      </c>
      <c r="Z15" s="326">
        <v>660</v>
      </c>
      <c r="AA15" s="111">
        <v>673</v>
      </c>
      <c r="AB15" s="65">
        <f t="shared" si="4"/>
        <v>0.22007848266841074</v>
      </c>
      <c r="AC15" s="330">
        <v>1648</v>
      </c>
      <c r="AD15" s="114">
        <v>9</v>
      </c>
      <c r="AE15" s="326">
        <v>402</v>
      </c>
      <c r="AF15" s="111">
        <v>405</v>
      </c>
      <c r="AG15" s="94">
        <f t="shared" si="5"/>
        <v>0.24575242718446602</v>
      </c>
      <c r="AH15" s="96">
        <v>675</v>
      </c>
      <c r="AI15" s="114">
        <v>0</v>
      </c>
      <c r="AJ15" s="326">
        <v>138</v>
      </c>
      <c r="AK15" s="111">
        <v>138</v>
      </c>
      <c r="AL15" s="94">
        <f t="shared" si="6"/>
        <v>0.20444444444444446</v>
      </c>
      <c r="AM15" s="96">
        <f t="shared" si="7"/>
        <v>15290</v>
      </c>
      <c r="AN15" s="114">
        <f t="shared" si="8"/>
        <v>146</v>
      </c>
      <c r="AO15" s="113">
        <f t="shared" si="9"/>
        <v>2628</v>
      </c>
      <c r="AP15" s="111">
        <f t="shared" si="10"/>
        <v>2691</v>
      </c>
      <c r="AQ15" s="94">
        <f t="shared" si="11"/>
        <v>0.17599738391105296</v>
      </c>
      <c r="AR15" s="71">
        <f t="shared" si="12"/>
        <v>2.601263470828688E-3</v>
      </c>
      <c r="AS15" s="71">
        <f t="shared" si="13"/>
        <v>5.5741360089186179E-3</v>
      </c>
      <c r="AT15" s="71">
        <f t="shared" si="14"/>
        <v>0.24005945745076179</v>
      </c>
      <c r="AU15" s="71">
        <f t="shared" si="15"/>
        <v>0.29988851727982163</v>
      </c>
      <c r="AV15" s="71">
        <f t="shared" si="16"/>
        <v>0.2500929022668153</v>
      </c>
      <c r="AW15" s="71">
        <f t="shared" si="17"/>
        <v>0.15050167224080269</v>
      </c>
      <c r="AX15" s="71">
        <f t="shared" si="18"/>
        <v>5.128205128205128E-2</v>
      </c>
      <c r="AY15" s="128"/>
    </row>
    <row r="16" spans="2:51" ht="13.5" customHeight="1">
      <c r="B16" s="126">
        <v>11</v>
      </c>
      <c r="C16" s="28" t="s">
        <v>53</v>
      </c>
      <c r="D16" s="96">
        <v>33</v>
      </c>
      <c r="E16" s="114">
        <v>1</v>
      </c>
      <c r="F16" s="326">
        <v>8</v>
      </c>
      <c r="G16" s="111">
        <v>9</v>
      </c>
      <c r="H16" s="94">
        <f t="shared" si="0"/>
        <v>0.27272727272727271</v>
      </c>
      <c r="I16" s="96">
        <v>123</v>
      </c>
      <c r="J16" s="114">
        <v>4</v>
      </c>
      <c r="K16" s="326">
        <v>38</v>
      </c>
      <c r="L16" s="111">
        <v>39</v>
      </c>
      <c r="M16" s="94">
        <f t="shared" si="1"/>
        <v>0.31707317073170732</v>
      </c>
      <c r="N16" s="96">
        <v>8696</v>
      </c>
      <c r="O16" s="114">
        <v>133</v>
      </c>
      <c r="P16" s="326">
        <v>1034</v>
      </c>
      <c r="Q16" s="111">
        <v>1102</v>
      </c>
      <c r="R16" s="94">
        <f t="shared" si="2"/>
        <v>0.12672493100275989</v>
      </c>
      <c r="S16" s="96">
        <v>7561</v>
      </c>
      <c r="T16" s="114">
        <v>100</v>
      </c>
      <c r="U16" s="326">
        <v>1174</v>
      </c>
      <c r="V16" s="111">
        <v>1228</v>
      </c>
      <c r="W16" s="94">
        <f t="shared" si="3"/>
        <v>0.16241237931490543</v>
      </c>
      <c r="X16" s="96">
        <v>5267</v>
      </c>
      <c r="Y16" s="114">
        <v>51</v>
      </c>
      <c r="Z16" s="326">
        <v>1019</v>
      </c>
      <c r="AA16" s="111">
        <v>1041</v>
      </c>
      <c r="AB16" s="65">
        <f t="shared" si="4"/>
        <v>0.19764571862540345</v>
      </c>
      <c r="AC16" s="330">
        <v>2924</v>
      </c>
      <c r="AD16" s="114">
        <v>6</v>
      </c>
      <c r="AE16" s="326">
        <v>658</v>
      </c>
      <c r="AF16" s="111">
        <v>662</v>
      </c>
      <c r="AG16" s="94">
        <f t="shared" si="5"/>
        <v>0.22640218878248974</v>
      </c>
      <c r="AH16" s="96">
        <v>1282</v>
      </c>
      <c r="AI16" s="114">
        <v>2</v>
      </c>
      <c r="AJ16" s="326">
        <v>255</v>
      </c>
      <c r="AK16" s="111">
        <v>257</v>
      </c>
      <c r="AL16" s="94">
        <f t="shared" si="6"/>
        <v>0.20046801872074882</v>
      </c>
      <c r="AM16" s="96">
        <f t="shared" si="7"/>
        <v>25886</v>
      </c>
      <c r="AN16" s="114">
        <f t="shared" si="8"/>
        <v>297</v>
      </c>
      <c r="AO16" s="113">
        <f t="shared" si="9"/>
        <v>4186</v>
      </c>
      <c r="AP16" s="111">
        <f t="shared" si="10"/>
        <v>4338</v>
      </c>
      <c r="AQ16" s="94">
        <f t="shared" si="11"/>
        <v>0.16758093177779496</v>
      </c>
      <c r="AR16" s="71">
        <f t="shared" si="12"/>
        <v>2.0746887966804979E-3</v>
      </c>
      <c r="AS16" s="71">
        <f t="shared" si="13"/>
        <v>8.9903181189488236E-3</v>
      </c>
      <c r="AT16" s="71">
        <f t="shared" si="14"/>
        <v>0.25403411710465651</v>
      </c>
      <c r="AU16" s="71">
        <f t="shared" si="15"/>
        <v>0.28307976025818349</v>
      </c>
      <c r="AV16" s="71">
        <f t="shared" si="16"/>
        <v>0.23997233748271093</v>
      </c>
      <c r="AW16" s="71">
        <f t="shared" si="17"/>
        <v>0.15260488704472108</v>
      </c>
      <c r="AX16" s="71">
        <f t="shared" si="18"/>
        <v>5.9243891194098661E-2</v>
      </c>
      <c r="AY16" s="128"/>
    </row>
    <row r="17" spans="2:51" ht="13.5" customHeight="1">
      <c r="B17" s="126">
        <v>12</v>
      </c>
      <c r="C17" s="28" t="s">
        <v>102</v>
      </c>
      <c r="D17" s="96">
        <v>30</v>
      </c>
      <c r="E17" s="114">
        <v>2</v>
      </c>
      <c r="F17" s="326">
        <v>2</v>
      </c>
      <c r="G17" s="111">
        <v>4</v>
      </c>
      <c r="H17" s="94">
        <f t="shared" si="0"/>
        <v>0.13333333333333333</v>
      </c>
      <c r="I17" s="96">
        <v>71</v>
      </c>
      <c r="J17" s="114">
        <v>4</v>
      </c>
      <c r="K17" s="326">
        <v>14</v>
      </c>
      <c r="L17" s="111">
        <v>15</v>
      </c>
      <c r="M17" s="94">
        <f t="shared" si="1"/>
        <v>0.21126760563380281</v>
      </c>
      <c r="N17" s="96">
        <v>4358</v>
      </c>
      <c r="O17" s="114">
        <v>56</v>
      </c>
      <c r="P17" s="326">
        <v>489</v>
      </c>
      <c r="Q17" s="111">
        <v>515</v>
      </c>
      <c r="R17" s="94">
        <f t="shared" si="2"/>
        <v>0.11817347407067462</v>
      </c>
      <c r="S17" s="96">
        <v>3552</v>
      </c>
      <c r="T17" s="114">
        <v>42</v>
      </c>
      <c r="U17" s="326">
        <v>527</v>
      </c>
      <c r="V17" s="111">
        <v>548</v>
      </c>
      <c r="W17" s="94">
        <f t="shared" si="3"/>
        <v>0.15427927927927929</v>
      </c>
      <c r="X17" s="96">
        <v>2749</v>
      </c>
      <c r="Y17" s="114">
        <v>16</v>
      </c>
      <c r="Z17" s="326">
        <v>509</v>
      </c>
      <c r="AA17" s="111">
        <v>515</v>
      </c>
      <c r="AB17" s="65">
        <f t="shared" si="4"/>
        <v>0.18734085121862495</v>
      </c>
      <c r="AC17" s="330">
        <v>1716</v>
      </c>
      <c r="AD17" s="114">
        <v>5</v>
      </c>
      <c r="AE17" s="326">
        <v>341</v>
      </c>
      <c r="AF17" s="111">
        <v>343</v>
      </c>
      <c r="AG17" s="94">
        <f t="shared" si="5"/>
        <v>0.19988344988344989</v>
      </c>
      <c r="AH17" s="96">
        <v>817</v>
      </c>
      <c r="AI17" s="114">
        <v>3</v>
      </c>
      <c r="AJ17" s="326">
        <v>140</v>
      </c>
      <c r="AK17" s="111">
        <v>141</v>
      </c>
      <c r="AL17" s="94">
        <f t="shared" si="6"/>
        <v>0.17258261933904528</v>
      </c>
      <c r="AM17" s="96">
        <f t="shared" si="7"/>
        <v>13293</v>
      </c>
      <c r="AN17" s="114">
        <f t="shared" si="8"/>
        <v>128</v>
      </c>
      <c r="AO17" s="113">
        <f t="shared" si="9"/>
        <v>2022</v>
      </c>
      <c r="AP17" s="111">
        <f t="shared" si="10"/>
        <v>2081</v>
      </c>
      <c r="AQ17" s="94">
        <f t="shared" si="11"/>
        <v>0.15654855939216128</v>
      </c>
      <c r="AR17" s="71">
        <f t="shared" si="12"/>
        <v>1.9221528111484864E-3</v>
      </c>
      <c r="AS17" s="71">
        <f t="shared" si="13"/>
        <v>7.2080730418068234E-3</v>
      </c>
      <c r="AT17" s="71">
        <f t="shared" si="14"/>
        <v>0.24747717443536763</v>
      </c>
      <c r="AU17" s="71">
        <f t="shared" si="15"/>
        <v>0.26333493512734263</v>
      </c>
      <c r="AV17" s="71">
        <f t="shared" si="16"/>
        <v>0.24747717443536763</v>
      </c>
      <c r="AW17" s="71">
        <f t="shared" si="17"/>
        <v>0.16482460355598269</v>
      </c>
      <c r="AX17" s="71">
        <f t="shared" si="18"/>
        <v>6.7755886592984149E-2</v>
      </c>
      <c r="AY17" s="128"/>
    </row>
    <row r="18" spans="2:51" ht="13.5" customHeight="1">
      <c r="B18" s="126">
        <v>13</v>
      </c>
      <c r="C18" s="28" t="s">
        <v>103</v>
      </c>
      <c r="D18" s="96">
        <v>34</v>
      </c>
      <c r="E18" s="114">
        <v>0</v>
      </c>
      <c r="F18" s="326">
        <v>5</v>
      </c>
      <c r="G18" s="111">
        <v>5</v>
      </c>
      <c r="H18" s="94">
        <f t="shared" si="0"/>
        <v>0.14705882352941177</v>
      </c>
      <c r="I18" s="96">
        <v>122</v>
      </c>
      <c r="J18" s="114">
        <v>2</v>
      </c>
      <c r="K18" s="326">
        <v>32</v>
      </c>
      <c r="L18" s="111">
        <v>33</v>
      </c>
      <c r="M18" s="94">
        <f t="shared" si="1"/>
        <v>0.27049180327868855</v>
      </c>
      <c r="N18" s="96">
        <v>7192</v>
      </c>
      <c r="O18" s="114">
        <v>106</v>
      </c>
      <c r="P18" s="326">
        <v>821</v>
      </c>
      <c r="Q18" s="111">
        <v>885</v>
      </c>
      <c r="R18" s="94">
        <f t="shared" si="2"/>
        <v>0.12305339265850945</v>
      </c>
      <c r="S18" s="96">
        <v>6348</v>
      </c>
      <c r="T18" s="114">
        <v>84</v>
      </c>
      <c r="U18" s="326">
        <v>990</v>
      </c>
      <c r="V18" s="111">
        <v>1042</v>
      </c>
      <c r="W18" s="94">
        <f t="shared" si="3"/>
        <v>0.16414618777567738</v>
      </c>
      <c r="X18" s="96">
        <v>4833</v>
      </c>
      <c r="Y18" s="114">
        <v>49</v>
      </c>
      <c r="Z18" s="326">
        <v>921</v>
      </c>
      <c r="AA18" s="111">
        <v>955</v>
      </c>
      <c r="AB18" s="65">
        <f t="shared" si="4"/>
        <v>0.19759983447134286</v>
      </c>
      <c r="AC18" s="330">
        <v>2739</v>
      </c>
      <c r="AD18" s="114">
        <v>13</v>
      </c>
      <c r="AE18" s="326">
        <v>623</v>
      </c>
      <c r="AF18" s="111">
        <v>630</v>
      </c>
      <c r="AG18" s="94">
        <f t="shared" si="5"/>
        <v>0.23001095290251916</v>
      </c>
      <c r="AH18" s="96">
        <v>1266</v>
      </c>
      <c r="AI18" s="114">
        <v>1</v>
      </c>
      <c r="AJ18" s="326">
        <v>241</v>
      </c>
      <c r="AK18" s="111">
        <v>242</v>
      </c>
      <c r="AL18" s="94">
        <f t="shared" si="6"/>
        <v>0.19115323854660349</v>
      </c>
      <c r="AM18" s="96">
        <f t="shared" si="7"/>
        <v>22534</v>
      </c>
      <c r="AN18" s="114">
        <f t="shared" si="8"/>
        <v>255</v>
      </c>
      <c r="AO18" s="113">
        <f t="shared" si="9"/>
        <v>3633</v>
      </c>
      <c r="AP18" s="111">
        <f t="shared" si="10"/>
        <v>3792</v>
      </c>
      <c r="AQ18" s="94">
        <f t="shared" si="11"/>
        <v>0.16827904499866869</v>
      </c>
      <c r="AR18" s="71">
        <f t="shared" si="12"/>
        <v>1.3185654008438818E-3</v>
      </c>
      <c r="AS18" s="71">
        <f t="shared" si="13"/>
        <v>8.7025316455696198E-3</v>
      </c>
      <c r="AT18" s="71">
        <f t="shared" si="14"/>
        <v>0.23338607594936708</v>
      </c>
      <c r="AU18" s="71">
        <f t="shared" si="15"/>
        <v>0.27478902953586498</v>
      </c>
      <c r="AV18" s="71">
        <f t="shared" si="16"/>
        <v>0.25184599156118143</v>
      </c>
      <c r="AW18" s="71">
        <f t="shared" si="17"/>
        <v>0.16613924050632911</v>
      </c>
      <c r="AX18" s="71">
        <f t="shared" si="18"/>
        <v>6.381856540084388E-2</v>
      </c>
      <c r="AY18" s="128"/>
    </row>
    <row r="19" spans="2:51" ht="13.5" customHeight="1">
      <c r="B19" s="126">
        <v>14</v>
      </c>
      <c r="C19" s="28" t="s">
        <v>104</v>
      </c>
      <c r="D19" s="96">
        <v>27</v>
      </c>
      <c r="E19" s="114">
        <v>0</v>
      </c>
      <c r="F19" s="326">
        <v>2</v>
      </c>
      <c r="G19" s="111">
        <v>2</v>
      </c>
      <c r="H19" s="94">
        <f t="shared" si="0"/>
        <v>7.407407407407407E-2</v>
      </c>
      <c r="I19" s="96">
        <v>76</v>
      </c>
      <c r="J19" s="114">
        <v>4</v>
      </c>
      <c r="K19" s="326">
        <v>17</v>
      </c>
      <c r="L19" s="111">
        <v>19</v>
      </c>
      <c r="M19" s="94">
        <f t="shared" si="1"/>
        <v>0.25</v>
      </c>
      <c r="N19" s="96">
        <v>5619</v>
      </c>
      <c r="O19" s="114">
        <v>85</v>
      </c>
      <c r="P19" s="326">
        <v>607</v>
      </c>
      <c r="Q19" s="111">
        <v>654</v>
      </c>
      <c r="R19" s="94">
        <f t="shared" si="2"/>
        <v>0.11639081687132942</v>
      </c>
      <c r="S19" s="96">
        <v>4734</v>
      </c>
      <c r="T19" s="114">
        <v>67</v>
      </c>
      <c r="U19" s="326">
        <v>704</v>
      </c>
      <c r="V19" s="111">
        <v>742</v>
      </c>
      <c r="W19" s="94">
        <f t="shared" si="3"/>
        <v>0.15673848753696662</v>
      </c>
      <c r="X19" s="96">
        <v>3645</v>
      </c>
      <c r="Y19" s="114">
        <v>33</v>
      </c>
      <c r="Z19" s="326">
        <v>689</v>
      </c>
      <c r="AA19" s="111">
        <v>707</v>
      </c>
      <c r="AB19" s="65">
        <f t="shared" si="4"/>
        <v>0.19396433470507546</v>
      </c>
      <c r="AC19" s="330">
        <v>2296</v>
      </c>
      <c r="AD19" s="114">
        <v>11</v>
      </c>
      <c r="AE19" s="326">
        <v>523</v>
      </c>
      <c r="AF19" s="111">
        <v>531</v>
      </c>
      <c r="AG19" s="94">
        <f t="shared" si="5"/>
        <v>0.23127177700348431</v>
      </c>
      <c r="AH19" s="96">
        <v>1065</v>
      </c>
      <c r="AI19" s="114">
        <v>2</v>
      </c>
      <c r="AJ19" s="326">
        <v>191</v>
      </c>
      <c r="AK19" s="111">
        <v>193</v>
      </c>
      <c r="AL19" s="94">
        <f t="shared" si="6"/>
        <v>0.1812206572769953</v>
      </c>
      <c r="AM19" s="96">
        <f t="shared" si="7"/>
        <v>17462</v>
      </c>
      <c r="AN19" s="114">
        <f t="shared" si="8"/>
        <v>202</v>
      </c>
      <c r="AO19" s="113">
        <f t="shared" si="9"/>
        <v>2733</v>
      </c>
      <c r="AP19" s="111">
        <f t="shared" si="10"/>
        <v>2848</v>
      </c>
      <c r="AQ19" s="94">
        <f t="shared" si="11"/>
        <v>0.16309701065170085</v>
      </c>
      <c r="AR19" s="71">
        <f t="shared" si="12"/>
        <v>7.0224719101123594E-4</v>
      </c>
      <c r="AS19" s="71">
        <f t="shared" si="13"/>
        <v>6.6713483146067414E-3</v>
      </c>
      <c r="AT19" s="71">
        <f t="shared" si="14"/>
        <v>0.22963483146067415</v>
      </c>
      <c r="AU19" s="71">
        <f t="shared" si="15"/>
        <v>0.26053370786516855</v>
      </c>
      <c r="AV19" s="71">
        <f t="shared" si="16"/>
        <v>0.2482443820224719</v>
      </c>
      <c r="AW19" s="71">
        <f t="shared" si="17"/>
        <v>0.18644662921348315</v>
      </c>
      <c r="AX19" s="71">
        <f t="shared" si="18"/>
        <v>6.7766853932584276E-2</v>
      </c>
      <c r="AY19" s="128"/>
    </row>
    <row r="20" spans="2:51" ht="13.5" customHeight="1">
      <c r="B20" s="126">
        <v>15</v>
      </c>
      <c r="C20" s="28" t="s">
        <v>105</v>
      </c>
      <c r="D20" s="96">
        <v>36</v>
      </c>
      <c r="E20" s="114">
        <v>1</v>
      </c>
      <c r="F20" s="326">
        <v>6</v>
      </c>
      <c r="G20" s="111">
        <v>7</v>
      </c>
      <c r="H20" s="94">
        <f t="shared" si="0"/>
        <v>0.19444444444444445</v>
      </c>
      <c r="I20" s="96">
        <v>156</v>
      </c>
      <c r="J20" s="114">
        <v>6</v>
      </c>
      <c r="K20" s="326">
        <v>34</v>
      </c>
      <c r="L20" s="111">
        <v>37</v>
      </c>
      <c r="M20" s="94">
        <f t="shared" si="1"/>
        <v>0.23717948717948717</v>
      </c>
      <c r="N20" s="96">
        <v>9704</v>
      </c>
      <c r="O20" s="114">
        <v>157</v>
      </c>
      <c r="P20" s="326">
        <v>1153</v>
      </c>
      <c r="Q20" s="111">
        <v>1245</v>
      </c>
      <c r="R20" s="94">
        <f t="shared" si="2"/>
        <v>0.12829760923330585</v>
      </c>
      <c r="S20" s="96">
        <v>8079</v>
      </c>
      <c r="T20" s="114">
        <v>90</v>
      </c>
      <c r="U20" s="326">
        <v>1251</v>
      </c>
      <c r="V20" s="111">
        <v>1299</v>
      </c>
      <c r="W20" s="94">
        <f t="shared" si="3"/>
        <v>0.16078722614184923</v>
      </c>
      <c r="X20" s="96">
        <v>5781</v>
      </c>
      <c r="Y20" s="114">
        <v>47</v>
      </c>
      <c r="Z20" s="326">
        <v>1064</v>
      </c>
      <c r="AA20" s="111">
        <v>1084</v>
      </c>
      <c r="AB20" s="65">
        <f t="shared" si="4"/>
        <v>0.18751081127832556</v>
      </c>
      <c r="AC20" s="330">
        <v>3439</v>
      </c>
      <c r="AD20" s="114">
        <v>14</v>
      </c>
      <c r="AE20" s="326">
        <v>724</v>
      </c>
      <c r="AF20" s="111">
        <v>731</v>
      </c>
      <c r="AG20" s="94">
        <f t="shared" si="5"/>
        <v>0.21256179121837743</v>
      </c>
      <c r="AH20" s="96">
        <v>1460</v>
      </c>
      <c r="AI20" s="114">
        <v>2</v>
      </c>
      <c r="AJ20" s="326">
        <v>286</v>
      </c>
      <c r="AK20" s="111">
        <v>288</v>
      </c>
      <c r="AL20" s="94">
        <f t="shared" si="6"/>
        <v>0.19726027397260273</v>
      </c>
      <c r="AM20" s="96">
        <f t="shared" si="7"/>
        <v>28655</v>
      </c>
      <c r="AN20" s="114">
        <f t="shared" si="8"/>
        <v>317</v>
      </c>
      <c r="AO20" s="113">
        <f t="shared" si="9"/>
        <v>4518</v>
      </c>
      <c r="AP20" s="111">
        <f t="shared" si="10"/>
        <v>4691</v>
      </c>
      <c r="AQ20" s="94">
        <f t="shared" si="11"/>
        <v>0.16370615948351072</v>
      </c>
      <c r="AR20" s="71">
        <f t="shared" si="12"/>
        <v>1.4922191430398635E-3</v>
      </c>
      <c r="AS20" s="71">
        <f t="shared" si="13"/>
        <v>7.8874440417821354E-3</v>
      </c>
      <c r="AT20" s="71">
        <f t="shared" si="14"/>
        <v>0.26540183329780431</v>
      </c>
      <c r="AU20" s="71">
        <f t="shared" si="15"/>
        <v>0.27691323811554042</v>
      </c>
      <c r="AV20" s="71">
        <f t="shared" si="16"/>
        <v>0.23108079300788745</v>
      </c>
      <c r="AW20" s="71">
        <f t="shared" si="17"/>
        <v>0.15583031336602005</v>
      </c>
      <c r="AX20" s="71">
        <f t="shared" si="18"/>
        <v>6.1394159027925818E-2</v>
      </c>
      <c r="AY20" s="128"/>
    </row>
    <row r="21" spans="2:51" ht="13.5" customHeight="1">
      <c r="B21" s="126">
        <v>16</v>
      </c>
      <c r="C21" s="28" t="s">
        <v>54</v>
      </c>
      <c r="D21" s="96">
        <v>20</v>
      </c>
      <c r="E21" s="114">
        <v>1</v>
      </c>
      <c r="F21" s="326">
        <v>3</v>
      </c>
      <c r="G21" s="111">
        <v>4</v>
      </c>
      <c r="H21" s="94">
        <f t="shared" si="0"/>
        <v>0.2</v>
      </c>
      <c r="I21" s="96">
        <v>77</v>
      </c>
      <c r="J21" s="114">
        <v>2</v>
      </c>
      <c r="K21" s="326">
        <v>13</v>
      </c>
      <c r="L21" s="111">
        <v>15</v>
      </c>
      <c r="M21" s="94">
        <f t="shared" si="1"/>
        <v>0.19480519480519481</v>
      </c>
      <c r="N21" s="96">
        <v>5987</v>
      </c>
      <c r="O21" s="114">
        <v>109</v>
      </c>
      <c r="P21" s="326">
        <v>664</v>
      </c>
      <c r="Q21" s="111">
        <v>732</v>
      </c>
      <c r="R21" s="94">
        <f t="shared" si="2"/>
        <v>0.12226490729914816</v>
      </c>
      <c r="S21" s="96">
        <v>4978</v>
      </c>
      <c r="T21" s="114">
        <v>67</v>
      </c>
      <c r="U21" s="326">
        <v>705</v>
      </c>
      <c r="V21" s="111">
        <v>743</v>
      </c>
      <c r="W21" s="94">
        <f t="shared" si="3"/>
        <v>0.14925672961028524</v>
      </c>
      <c r="X21" s="96">
        <v>3888</v>
      </c>
      <c r="Y21" s="114">
        <v>40</v>
      </c>
      <c r="Z21" s="326">
        <v>659</v>
      </c>
      <c r="AA21" s="111">
        <v>680</v>
      </c>
      <c r="AB21" s="65">
        <f t="shared" si="4"/>
        <v>0.17489711934156379</v>
      </c>
      <c r="AC21" s="330">
        <v>2612</v>
      </c>
      <c r="AD21" s="114">
        <v>8</v>
      </c>
      <c r="AE21" s="326">
        <v>494</v>
      </c>
      <c r="AF21" s="111">
        <v>500</v>
      </c>
      <c r="AG21" s="94">
        <f t="shared" si="5"/>
        <v>0.19142419601837674</v>
      </c>
      <c r="AH21" s="96">
        <v>1332</v>
      </c>
      <c r="AI21" s="114">
        <v>3</v>
      </c>
      <c r="AJ21" s="326">
        <v>246</v>
      </c>
      <c r="AK21" s="111">
        <v>248</v>
      </c>
      <c r="AL21" s="94">
        <f t="shared" si="6"/>
        <v>0.18618618618618618</v>
      </c>
      <c r="AM21" s="96">
        <f t="shared" si="7"/>
        <v>18894</v>
      </c>
      <c r="AN21" s="114">
        <f t="shared" si="8"/>
        <v>230</v>
      </c>
      <c r="AO21" s="113">
        <f t="shared" si="9"/>
        <v>2784</v>
      </c>
      <c r="AP21" s="111">
        <f t="shared" si="10"/>
        <v>2922</v>
      </c>
      <c r="AQ21" s="94">
        <f t="shared" si="11"/>
        <v>0.15465227056208319</v>
      </c>
      <c r="AR21" s="71">
        <f t="shared" si="12"/>
        <v>1.3689253935660506E-3</v>
      </c>
      <c r="AS21" s="71">
        <f t="shared" si="13"/>
        <v>5.1334702258726897E-3</v>
      </c>
      <c r="AT21" s="71">
        <f t="shared" si="14"/>
        <v>0.25051334702258726</v>
      </c>
      <c r="AU21" s="71">
        <f t="shared" si="15"/>
        <v>0.25427789185489391</v>
      </c>
      <c r="AV21" s="71">
        <f t="shared" si="16"/>
        <v>0.2327173169062286</v>
      </c>
      <c r="AW21" s="71">
        <f t="shared" si="17"/>
        <v>0.17111567419575632</v>
      </c>
      <c r="AX21" s="71">
        <f t="shared" si="18"/>
        <v>8.4873374401095145E-2</v>
      </c>
      <c r="AY21" s="128"/>
    </row>
    <row r="22" spans="2:51" ht="13.5" customHeight="1">
      <c r="B22" s="126">
        <v>17</v>
      </c>
      <c r="C22" s="28" t="s">
        <v>106</v>
      </c>
      <c r="D22" s="96">
        <v>50</v>
      </c>
      <c r="E22" s="114">
        <v>3</v>
      </c>
      <c r="F22" s="326">
        <v>7</v>
      </c>
      <c r="G22" s="111">
        <v>10</v>
      </c>
      <c r="H22" s="94">
        <f t="shared" si="0"/>
        <v>0.2</v>
      </c>
      <c r="I22" s="96">
        <v>136</v>
      </c>
      <c r="J22" s="114">
        <v>3</v>
      </c>
      <c r="K22" s="326">
        <v>30</v>
      </c>
      <c r="L22" s="111">
        <v>30</v>
      </c>
      <c r="M22" s="94">
        <f t="shared" si="1"/>
        <v>0.22058823529411764</v>
      </c>
      <c r="N22" s="96">
        <v>8606</v>
      </c>
      <c r="O22" s="114">
        <v>131</v>
      </c>
      <c r="P22" s="326">
        <v>980</v>
      </c>
      <c r="Q22" s="111">
        <v>1042</v>
      </c>
      <c r="R22" s="94">
        <f t="shared" si="2"/>
        <v>0.12107831745293982</v>
      </c>
      <c r="S22" s="96">
        <v>7124</v>
      </c>
      <c r="T22" s="114">
        <v>104</v>
      </c>
      <c r="U22" s="326">
        <v>1140</v>
      </c>
      <c r="V22" s="111">
        <v>1199</v>
      </c>
      <c r="W22" s="94">
        <f t="shared" si="3"/>
        <v>0.16830432341381246</v>
      </c>
      <c r="X22" s="96">
        <v>5509</v>
      </c>
      <c r="Y22" s="114">
        <v>45</v>
      </c>
      <c r="Z22" s="326">
        <v>1080</v>
      </c>
      <c r="AA22" s="111">
        <v>1102</v>
      </c>
      <c r="AB22" s="65">
        <f t="shared" si="4"/>
        <v>0.20003630422944274</v>
      </c>
      <c r="AC22" s="330">
        <v>3473</v>
      </c>
      <c r="AD22" s="114">
        <v>14</v>
      </c>
      <c r="AE22" s="326">
        <v>759</v>
      </c>
      <c r="AF22" s="111">
        <v>764</v>
      </c>
      <c r="AG22" s="94">
        <f t="shared" si="5"/>
        <v>0.21998272386985315</v>
      </c>
      <c r="AH22" s="96">
        <v>1709</v>
      </c>
      <c r="AI22" s="114">
        <v>1</v>
      </c>
      <c r="AJ22" s="326">
        <v>319</v>
      </c>
      <c r="AK22" s="111">
        <v>320</v>
      </c>
      <c r="AL22" s="94">
        <f t="shared" si="6"/>
        <v>0.18724400234055003</v>
      </c>
      <c r="AM22" s="96">
        <f t="shared" si="7"/>
        <v>26607</v>
      </c>
      <c r="AN22" s="114">
        <f t="shared" si="8"/>
        <v>301</v>
      </c>
      <c r="AO22" s="113">
        <f t="shared" si="9"/>
        <v>4315</v>
      </c>
      <c r="AP22" s="111">
        <f t="shared" si="10"/>
        <v>4467</v>
      </c>
      <c r="AQ22" s="94">
        <f t="shared" si="11"/>
        <v>0.16788814973503213</v>
      </c>
      <c r="AR22" s="71">
        <f t="shared" si="12"/>
        <v>2.2386389075442132E-3</v>
      </c>
      <c r="AS22" s="71">
        <f t="shared" si="13"/>
        <v>6.7159167226326392E-3</v>
      </c>
      <c r="AT22" s="71">
        <f t="shared" si="14"/>
        <v>0.23326617416610701</v>
      </c>
      <c r="AU22" s="71">
        <f t="shared" si="15"/>
        <v>0.26841280501455117</v>
      </c>
      <c r="AV22" s="71">
        <f t="shared" si="16"/>
        <v>0.24669800761137228</v>
      </c>
      <c r="AW22" s="71">
        <f t="shared" si="17"/>
        <v>0.17103201253637787</v>
      </c>
      <c r="AX22" s="71">
        <f t="shared" si="18"/>
        <v>7.1636445041414823E-2</v>
      </c>
      <c r="AY22" s="128"/>
    </row>
    <row r="23" spans="2:51" ht="13.5" customHeight="1">
      <c r="B23" s="126">
        <v>18</v>
      </c>
      <c r="C23" s="28" t="s">
        <v>55</v>
      </c>
      <c r="D23" s="96">
        <v>30</v>
      </c>
      <c r="E23" s="114">
        <v>2</v>
      </c>
      <c r="F23" s="326">
        <v>4</v>
      </c>
      <c r="G23" s="111">
        <v>6</v>
      </c>
      <c r="H23" s="94">
        <f t="shared" si="0"/>
        <v>0.2</v>
      </c>
      <c r="I23" s="96">
        <v>88</v>
      </c>
      <c r="J23" s="114">
        <v>2</v>
      </c>
      <c r="K23" s="326">
        <v>16</v>
      </c>
      <c r="L23" s="111">
        <v>17</v>
      </c>
      <c r="M23" s="94">
        <f t="shared" si="1"/>
        <v>0.19318181818181818</v>
      </c>
      <c r="N23" s="96">
        <v>7458</v>
      </c>
      <c r="O23" s="114">
        <v>107</v>
      </c>
      <c r="P23" s="326">
        <v>832</v>
      </c>
      <c r="Q23" s="111">
        <v>887</v>
      </c>
      <c r="R23" s="94">
        <f t="shared" si="2"/>
        <v>0.1189326897291499</v>
      </c>
      <c r="S23" s="96">
        <v>6538</v>
      </c>
      <c r="T23" s="114">
        <v>80</v>
      </c>
      <c r="U23" s="326">
        <v>1014</v>
      </c>
      <c r="V23" s="111">
        <v>1066</v>
      </c>
      <c r="W23" s="94">
        <f t="shared" si="3"/>
        <v>0.16304680330376262</v>
      </c>
      <c r="X23" s="96">
        <v>5061</v>
      </c>
      <c r="Y23" s="114">
        <v>43</v>
      </c>
      <c r="Z23" s="326">
        <v>906</v>
      </c>
      <c r="AA23" s="111">
        <v>932</v>
      </c>
      <c r="AB23" s="65">
        <f t="shared" si="4"/>
        <v>0.18415332938154516</v>
      </c>
      <c r="AC23" s="330">
        <v>3094</v>
      </c>
      <c r="AD23" s="114">
        <v>9</v>
      </c>
      <c r="AE23" s="326">
        <v>621</v>
      </c>
      <c r="AF23" s="111">
        <v>627</v>
      </c>
      <c r="AG23" s="94">
        <f t="shared" si="5"/>
        <v>0.202650290885585</v>
      </c>
      <c r="AH23" s="96">
        <v>1497</v>
      </c>
      <c r="AI23" s="114">
        <v>4</v>
      </c>
      <c r="AJ23" s="326">
        <v>306</v>
      </c>
      <c r="AK23" s="111">
        <v>310</v>
      </c>
      <c r="AL23" s="94">
        <f t="shared" si="6"/>
        <v>0.20708082832331329</v>
      </c>
      <c r="AM23" s="96">
        <f t="shared" si="7"/>
        <v>23766</v>
      </c>
      <c r="AN23" s="114">
        <f t="shared" si="8"/>
        <v>247</v>
      </c>
      <c r="AO23" s="113">
        <f t="shared" si="9"/>
        <v>3699</v>
      </c>
      <c r="AP23" s="111">
        <f t="shared" si="10"/>
        <v>3845</v>
      </c>
      <c r="AQ23" s="94">
        <f t="shared" si="11"/>
        <v>0.16178574434065471</v>
      </c>
      <c r="AR23" s="71">
        <f t="shared" si="12"/>
        <v>1.5604681404421327E-3</v>
      </c>
      <c r="AS23" s="71">
        <f t="shared" si="13"/>
        <v>4.421326397919376E-3</v>
      </c>
      <c r="AT23" s="71">
        <f t="shared" si="14"/>
        <v>0.23068920676202861</v>
      </c>
      <c r="AU23" s="71">
        <f t="shared" si="15"/>
        <v>0.27724317295188555</v>
      </c>
      <c r="AV23" s="71">
        <f t="shared" si="16"/>
        <v>0.2423927178153446</v>
      </c>
      <c r="AW23" s="71">
        <f t="shared" si="17"/>
        <v>0.16306892067620285</v>
      </c>
      <c r="AX23" s="71">
        <f t="shared" si="18"/>
        <v>8.0624187256176857E-2</v>
      </c>
      <c r="AY23" s="128"/>
    </row>
    <row r="24" spans="2:51" ht="13.5" customHeight="1">
      <c r="B24" s="126">
        <v>19</v>
      </c>
      <c r="C24" s="28" t="s">
        <v>107</v>
      </c>
      <c r="D24" s="96">
        <v>34</v>
      </c>
      <c r="E24" s="114">
        <v>0</v>
      </c>
      <c r="F24" s="326">
        <v>7</v>
      </c>
      <c r="G24" s="111">
        <v>7</v>
      </c>
      <c r="H24" s="94">
        <f t="shared" si="0"/>
        <v>0.20588235294117646</v>
      </c>
      <c r="I24" s="96">
        <v>116</v>
      </c>
      <c r="J24" s="114">
        <v>1</v>
      </c>
      <c r="K24" s="326">
        <v>23</v>
      </c>
      <c r="L24" s="111">
        <v>24</v>
      </c>
      <c r="M24" s="94">
        <f t="shared" si="1"/>
        <v>0.20689655172413793</v>
      </c>
      <c r="N24" s="96">
        <v>5434</v>
      </c>
      <c r="O24" s="114">
        <v>73</v>
      </c>
      <c r="P24" s="326">
        <v>742</v>
      </c>
      <c r="Q24" s="111">
        <v>784</v>
      </c>
      <c r="R24" s="94">
        <f t="shared" si="2"/>
        <v>0.14427677585572321</v>
      </c>
      <c r="S24" s="96">
        <v>4478</v>
      </c>
      <c r="T24" s="114">
        <v>49</v>
      </c>
      <c r="U24" s="326">
        <v>740</v>
      </c>
      <c r="V24" s="111">
        <v>763</v>
      </c>
      <c r="W24" s="94">
        <f t="shared" si="3"/>
        <v>0.17038856632425189</v>
      </c>
      <c r="X24" s="96">
        <v>3373</v>
      </c>
      <c r="Y24" s="114">
        <v>20</v>
      </c>
      <c r="Z24" s="326">
        <v>698</v>
      </c>
      <c r="AA24" s="111">
        <v>710</v>
      </c>
      <c r="AB24" s="65">
        <f t="shared" si="4"/>
        <v>0.21049510821227393</v>
      </c>
      <c r="AC24" s="330">
        <v>1980</v>
      </c>
      <c r="AD24" s="114">
        <v>10</v>
      </c>
      <c r="AE24" s="326">
        <v>411</v>
      </c>
      <c r="AF24" s="111">
        <v>416</v>
      </c>
      <c r="AG24" s="94">
        <f t="shared" si="5"/>
        <v>0.21010101010101009</v>
      </c>
      <c r="AH24" s="96">
        <v>960</v>
      </c>
      <c r="AI24" s="114">
        <v>0</v>
      </c>
      <c r="AJ24" s="326">
        <v>183</v>
      </c>
      <c r="AK24" s="111">
        <v>183</v>
      </c>
      <c r="AL24" s="94">
        <f t="shared" si="6"/>
        <v>0.19062499999999999</v>
      </c>
      <c r="AM24" s="96">
        <f t="shared" si="7"/>
        <v>16375</v>
      </c>
      <c r="AN24" s="114">
        <f t="shared" si="8"/>
        <v>153</v>
      </c>
      <c r="AO24" s="113">
        <f t="shared" si="9"/>
        <v>2804</v>
      </c>
      <c r="AP24" s="111">
        <f t="shared" si="10"/>
        <v>2887</v>
      </c>
      <c r="AQ24" s="94">
        <f t="shared" si="11"/>
        <v>0.17630534351145039</v>
      </c>
      <c r="AR24" s="71">
        <f t="shared" si="12"/>
        <v>2.4246622791825423E-3</v>
      </c>
      <c r="AS24" s="71">
        <f t="shared" si="13"/>
        <v>8.3131278143401457E-3</v>
      </c>
      <c r="AT24" s="71">
        <f t="shared" si="14"/>
        <v>0.27156217526844473</v>
      </c>
      <c r="AU24" s="71">
        <f t="shared" si="15"/>
        <v>0.26428818843089713</v>
      </c>
      <c r="AV24" s="71">
        <f t="shared" si="16"/>
        <v>0.24593003117422929</v>
      </c>
      <c r="AW24" s="71">
        <f t="shared" si="17"/>
        <v>0.14409421544856252</v>
      </c>
      <c r="AX24" s="71">
        <f t="shared" si="18"/>
        <v>6.3387599584343604E-2</v>
      </c>
      <c r="AY24" s="128"/>
    </row>
    <row r="25" spans="2:51" ht="13.5" customHeight="1">
      <c r="B25" s="126">
        <v>20</v>
      </c>
      <c r="C25" s="28" t="s">
        <v>108</v>
      </c>
      <c r="D25" s="96">
        <v>39</v>
      </c>
      <c r="E25" s="114">
        <v>2</v>
      </c>
      <c r="F25" s="326">
        <v>10</v>
      </c>
      <c r="G25" s="111">
        <v>11</v>
      </c>
      <c r="H25" s="94">
        <f t="shared" si="0"/>
        <v>0.28205128205128205</v>
      </c>
      <c r="I25" s="96">
        <v>123</v>
      </c>
      <c r="J25" s="114">
        <v>5</v>
      </c>
      <c r="K25" s="326">
        <v>28</v>
      </c>
      <c r="L25" s="111">
        <v>31</v>
      </c>
      <c r="M25" s="94">
        <f t="shared" si="1"/>
        <v>0.25203252032520324</v>
      </c>
      <c r="N25" s="96">
        <v>9199</v>
      </c>
      <c r="O25" s="114">
        <v>127</v>
      </c>
      <c r="P25" s="326">
        <v>1076</v>
      </c>
      <c r="Q25" s="111">
        <v>1145</v>
      </c>
      <c r="R25" s="94">
        <f t="shared" si="2"/>
        <v>0.12447005109251005</v>
      </c>
      <c r="S25" s="96">
        <v>7259</v>
      </c>
      <c r="T25" s="114">
        <v>90</v>
      </c>
      <c r="U25" s="326">
        <v>1141</v>
      </c>
      <c r="V25" s="111">
        <v>1179</v>
      </c>
      <c r="W25" s="94">
        <f t="shared" si="3"/>
        <v>0.16241906598705055</v>
      </c>
      <c r="X25" s="96">
        <v>5032</v>
      </c>
      <c r="Y25" s="114">
        <v>43</v>
      </c>
      <c r="Z25" s="326">
        <v>1043</v>
      </c>
      <c r="AA25" s="111">
        <v>1067</v>
      </c>
      <c r="AB25" s="65">
        <f t="shared" si="4"/>
        <v>0.21204292527821939</v>
      </c>
      <c r="AC25" s="330">
        <v>2940</v>
      </c>
      <c r="AD25" s="114">
        <v>13</v>
      </c>
      <c r="AE25" s="326">
        <v>664</v>
      </c>
      <c r="AF25" s="111">
        <v>670</v>
      </c>
      <c r="AG25" s="94">
        <f t="shared" si="5"/>
        <v>0.22789115646258504</v>
      </c>
      <c r="AH25" s="96">
        <v>1317</v>
      </c>
      <c r="AI25" s="114">
        <v>1</v>
      </c>
      <c r="AJ25" s="326">
        <v>267</v>
      </c>
      <c r="AK25" s="111">
        <v>268</v>
      </c>
      <c r="AL25" s="94">
        <f t="shared" si="6"/>
        <v>0.20349278663629461</v>
      </c>
      <c r="AM25" s="96">
        <f t="shared" si="7"/>
        <v>25909</v>
      </c>
      <c r="AN25" s="114">
        <f t="shared" si="8"/>
        <v>281</v>
      </c>
      <c r="AO25" s="113">
        <f t="shared" si="9"/>
        <v>4229</v>
      </c>
      <c r="AP25" s="111">
        <f t="shared" si="10"/>
        <v>4371</v>
      </c>
      <c r="AQ25" s="94">
        <f t="shared" si="11"/>
        <v>0.16870585510826352</v>
      </c>
      <c r="AR25" s="71">
        <f t="shared" si="12"/>
        <v>2.5165865934568747E-3</v>
      </c>
      <c r="AS25" s="71">
        <f t="shared" si="13"/>
        <v>7.0921985815602835E-3</v>
      </c>
      <c r="AT25" s="71">
        <f t="shared" si="14"/>
        <v>0.26195378631892013</v>
      </c>
      <c r="AU25" s="71">
        <f t="shared" si="15"/>
        <v>0.26973232669869596</v>
      </c>
      <c r="AV25" s="71">
        <f t="shared" si="16"/>
        <v>0.24410889956531687</v>
      </c>
      <c r="AW25" s="71">
        <f t="shared" si="17"/>
        <v>0.15328300160146419</v>
      </c>
      <c r="AX25" s="71">
        <f t="shared" si="18"/>
        <v>6.131320064058568E-2</v>
      </c>
      <c r="AY25" s="128"/>
    </row>
    <row r="26" spans="2:51" ht="13.5" customHeight="1">
      <c r="B26" s="126">
        <v>21</v>
      </c>
      <c r="C26" s="28" t="s">
        <v>109</v>
      </c>
      <c r="D26" s="96">
        <v>39</v>
      </c>
      <c r="E26" s="114">
        <v>2</v>
      </c>
      <c r="F26" s="326">
        <v>4</v>
      </c>
      <c r="G26" s="111">
        <v>5</v>
      </c>
      <c r="H26" s="94">
        <f t="shared" si="0"/>
        <v>0.12820512820512819</v>
      </c>
      <c r="I26" s="96">
        <v>85</v>
      </c>
      <c r="J26" s="114">
        <v>4</v>
      </c>
      <c r="K26" s="326">
        <v>22</v>
      </c>
      <c r="L26" s="111">
        <v>22</v>
      </c>
      <c r="M26" s="94">
        <f t="shared" si="1"/>
        <v>0.25882352941176473</v>
      </c>
      <c r="N26" s="96">
        <v>5540</v>
      </c>
      <c r="O26" s="114">
        <v>77</v>
      </c>
      <c r="P26" s="326">
        <v>587</v>
      </c>
      <c r="Q26" s="111">
        <v>630</v>
      </c>
      <c r="R26" s="94">
        <f t="shared" si="2"/>
        <v>0.11371841155234658</v>
      </c>
      <c r="S26" s="96">
        <v>4887</v>
      </c>
      <c r="T26" s="114">
        <v>65</v>
      </c>
      <c r="U26" s="326">
        <v>800</v>
      </c>
      <c r="V26" s="111">
        <v>834</v>
      </c>
      <c r="W26" s="94">
        <f t="shared" si="3"/>
        <v>0.17065684468999387</v>
      </c>
      <c r="X26" s="96">
        <v>3582</v>
      </c>
      <c r="Y26" s="114">
        <v>22</v>
      </c>
      <c r="Z26" s="326">
        <v>713</v>
      </c>
      <c r="AA26" s="111">
        <v>724</v>
      </c>
      <c r="AB26" s="65">
        <f t="shared" si="4"/>
        <v>0.20212171970965942</v>
      </c>
      <c r="AC26" s="330">
        <v>1962</v>
      </c>
      <c r="AD26" s="114">
        <v>10</v>
      </c>
      <c r="AE26" s="326">
        <v>444</v>
      </c>
      <c r="AF26" s="111">
        <v>450</v>
      </c>
      <c r="AG26" s="94">
        <f t="shared" si="5"/>
        <v>0.22935779816513763</v>
      </c>
      <c r="AH26" s="96">
        <v>737</v>
      </c>
      <c r="AI26" s="114">
        <v>1</v>
      </c>
      <c r="AJ26" s="326">
        <v>142</v>
      </c>
      <c r="AK26" s="111">
        <v>143</v>
      </c>
      <c r="AL26" s="94">
        <f t="shared" si="6"/>
        <v>0.19402985074626866</v>
      </c>
      <c r="AM26" s="96">
        <f t="shared" si="7"/>
        <v>16832</v>
      </c>
      <c r="AN26" s="114">
        <f t="shared" si="8"/>
        <v>181</v>
      </c>
      <c r="AO26" s="113">
        <f t="shared" si="9"/>
        <v>2712</v>
      </c>
      <c r="AP26" s="111">
        <f t="shared" si="10"/>
        <v>2808</v>
      </c>
      <c r="AQ26" s="94">
        <f t="shared" si="11"/>
        <v>0.16682509505703422</v>
      </c>
      <c r="AR26" s="71">
        <f t="shared" si="12"/>
        <v>1.7806267806267807E-3</v>
      </c>
      <c r="AS26" s="71">
        <f t="shared" si="13"/>
        <v>7.8347578347578353E-3</v>
      </c>
      <c r="AT26" s="71">
        <f t="shared" si="14"/>
        <v>0.22435897435897437</v>
      </c>
      <c r="AU26" s="71">
        <f t="shared" si="15"/>
        <v>0.29700854700854701</v>
      </c>
      <c r="AV26" s="71">
        <f t="shared" si="16"/>
        <v>0.25783475783475784</v>
      </c>
      <c r="AW26" s="71">
        <f t="shared" si="17"/>
        <v>0.16025641025641027</v>
      </c>
      <c r="AX26" s="71">
        <f t="shared" si="18"/>
        <v>5.0925925925925923E-2</v>
      </c>
      <c r="AY26" s="128"/>
    </row>
    <row r="27" spans="2:51" ht="13.5" customHeight="1">
      <c r="B27" s="126">
        <v>22</v>
      </c>
      <c r="C27" s="28" t="s">
        <v>56</v>
      </c>
      <c r="D27" s="96">
        <v>41</v>
      </c>
      <c r="E27" s="114">
        <v>1</v>
      </c>
      <c r="F27" s="326">
        <v>3</v>
      </c>
      <c r="G27" s="111">
        <v>4</v>
      </c>
      <c r="H27" s="94">
        <f t="shared" si="0"/>
        <v>9.7560975609756101E-2</v>
      </c>
      <c r="I27" s="96">
        <v>94</v>
      </c>
      <c r="J27" s="114">
        <v>5</v>
      </c>
      <c r="K27" s="326">
        <v>22</v>
      </c>
      <c r="L27" s="111">
        <v>23</v>
      </c>
      <c r="M27" s="94">
        <f t="shared" si="1"/>
        <v>0.24468085106382978</v>
      </c>
      <c r="N27" s="96">
        <v>8395</v>
      </c>
      <c r="O27" s="114">
        <v>128</v>
      </c>
      <c r="P27" s="326">
        <v>1005</v>
      </c>
      <c r="Q27" s="111">
        <v>1075</v>
      </c>
      <c r="R27" s="94">
        <f t="shared" si="2"/>
        <v>0.12805241215008933</v>
      </c>
      <c r="S27" s="96">
        <v>6349</v>
      </c>
      <c r="T27" s="114">
        <v>83</v>
      </c>
      <c r="U27" s="326">
        <v>1082</v>
      </c>
      <c r="V27" s="111">
        <v>1124</v>
      </c>
      <c r="W27" s="94">
        <f t="shared" si="3"/>
        <v>0.17703575366199401</v>
      </c>
      <c r="X27" s="96">
        <v>4350</v>
      </c>
      <c r="Y27" s="114">
        <v>44</v>
      </c>
      <c r="Z27" s="326">
        <v>849</v>
      </c>
      <c r="AA27" s="111">
        <v>877</v>
      </c>
      <c r="AB27" s="65">
        <f t="shared" si="4"/>
        <v>0.20160919540229885</v>
      </c>
      <c r="AC27" s="330">
        <v>2344</v>
      </c>
      <c r="AD27" s="114">
        <v>9</v>
      </c>
      <c r="AE27" s="326">
        <v>539</v>
      </c>
      <c r="AF27" s="111">
        <v>546</v>
      </c>
      <c r="AG27" s="94">
        <f t="shared" si="5"/>
        <v>0.23293515358361774</v>
      </c>
      <c r="AH27" s="96">
        <v>1084</v>
      </c>
      <c r="AI27" s="114">
        <v>2</v>
      </c>
      <c r="AJ27" s="326">
        <v>206</v>
      </c>
      <c r="AK27" s="111">
        <v>207</v>
      </c>
      <c r="AL27" s="94">
        <f t="shared" si="6"/>
        <v>0.19095940959409594</v>
      </c>
      <c r="AM27" s="96">
        <f t="shared" si="7"/>
        <v>22657</v>
      </c>
      <c r="AN27" s="114">
        <f t="shared" si="8"/>
        <v>272</v>
      </c>
      <c r="AO27" s="113">
        <f t="shared" si="9"/>
        <v>3706</v>
      </c>
      <c r="AP27" s="111">
        <f t="shared" si="10"/>
        <v>3856</v>
      </c>
      <c r="AQ27" s="94">
        <f t="shared" si="11"/>
        <v>0.17019022818554971</v>
      </c>
      <c r="AR27" s="71">
        <f t="shared" si="12"/>
        <v>1.037344398340249E-3</v>
      </c>
      <c r="AS27" s="71">
        <f t="shared" si="13"/>
        <v>5.9647302904564312E-3</v>
      </c>
      <c r="AT27" s="71">
        <f t="shared" si="14"/>
        <v>0.27878630705394192</v>
      </c>
      <c r="AU27" s="71">
        <f t="shared" si="15"/>
        <v>0.29149377593360998</v>
      </c>
      <c r="AV27" s="71">
        <f t="shared" si="16"/>
        <v>0.22743775933609958</v>
      </c>
      <c r="AW27" s="71">
        <f t="shared" si="17"/>
        <v>0.14159751037344398</v>
      </c>
      <c r="AX27" s="71">
        <f t="shared" si="18"/>
        <v>5.368257261410788E-2</v>
      </c>
      <c r="AY27" s="128"/>
    </row>
    <row r="28" spans="2:51" ht="13.5" customHeight="1">
      <c r="B28" s="126">
        <v>23</v>
      </c>
      <c r="C28" s="28" t="s">
        <v>110</v>
      </c>
      <c r="D28" s="96">
        <v>60</v>
      </c>
      <c r="E28" s="114">
        <v>2</v>
      </c>
      <c r="F28" s="326">
        <v>14</v>
      </c>
      <c r="G28" s="111">
        <v>15</v>
      </c>
      <c r="H28" s="94">
        <f t="shared" si="0"/>
        <v>0.25</v>
      </c>
      <c r="I28" s="96">
        <v>173</v>
      </c>
      <c r="J28" s="114">
        <v>4</v>
      </c>
      <c r="K28" s="326">
        <v>40</v>
      </c>
      <c r="L28" s="111">
        <v>42</v>
      </c>
      <c r="M28" s="94">
        <f t="shared" si="1"/>
        <v>0.24277456647398843</v>
      </c>
      <c r="N28" s="96">
        <v>10958</v>
      </c>
      <c r="O28" s="114">
        <v>149</v>
      </c>
      <c r="P28" s="326">
        <v>1207</v>
      </c>
      <c r="Q28" s="111">
        <v>1295</v>
      </c>
      <c r="R28" s="94">
        <f t="shared" si="2"/>
        <v>0.11817849972622742</v>
      </c>
      <c r="S28" s="96">
        <v>10160</v>
      </c>
      <c r="T28" s="114">
        <v>137</v>
      </c>
      <c r="U28" s="326">
        <v>1596</v>
      </c>
      <c r="V28" s="111">
        <v>1671</v>
      </c>
      <c r="W28" s="94">
        <f t="shared" si="3"/>
        <v>0.16446850393700788</v>
      </c>
      <c r="X28" s="96">
        <v>7648</v>
      </c>
      <c r="Y28" s="114">
        <v>53</v>
      </c>
      <c r="Z28" s="326">
        <v>1442</v>
      </c>
      <c r="AA28" s="111">
        <v>1467</v>
      </c>
      <c r="AB28" s="65">
        <f t="shared" si="4"/>
        <v>0.19181485355648537</v>
      </c>
      <c r="AC28" s="330">
        <v>3969</v>
      </c>
      <c r="AD28" s="114">
        <v>25</v>
      </c>
      <c r="AE28" s="326">
        <v>845</v>
      </c>
      <c r="AF28" s="111">
        <v>862</v>
      </c>
      <c r="AG28" s="94">
        <f t="shared" si="5"/>
        <v>0.21718316956412195</v>
      </c>
      <c r="AH28" s="96">
        <v>1502</v>
      </c>
      <c r="AI28" s="114">
        <v>4</v>
      </c>
      <c r="AJ28" s="326">
        <v>270</v>
      </c>
      <c r="AK28" s="111">
        <v>272</v>
      </c>
      <c r="AL28" s="94">
        <f t="shared" si="6"/>
        <v>0.18109187749667111</v>
      </c>
      <c r="AM28" s="96">
        <f t="shared" si="7"/>
        <v>34470</v>
      </c>
      <c r="AN28" s="114">
        <f t="shared" si="8"/>
        <v>374</v>
      </c>
      <c r="AO28" s="113">
        <f t="shared" si="9"/>
        <v>5414</v>
      </c>
      <c r="AP28" s="111">
        <f t="shared" si="10"/>
        <v>5624</v>
      </c>
      <c r="AQ28" s="94">
        <f t="shared" si="11"/>
        <v>0.16315636785610677</v>
      </c>
      <c r="AR28" s="71">
        <f t="shared" si="12"/>
        <v>2.6671408250355617E-3</v>
      </c>
      <c r="AS28" s="71">
        <f t="shared" si="13"/>
        <v>7.4679943100995731E-3</v>
      </c>
      <c r="AT28" s="71">
        <f t="shared" si="14"/>
        <v>0.23026315789473684</v>
      </c>
      <c r="AU28" s="71">
        <f t="shared" si="15"/>
        <v>0.29711948790896159</v>
      </c>
      <c r="AV28" s="71">
        <f t="shared" si="16"/>
        <v>0.26084637268847793</v>
      </c>
      <c r="AW28" s="71">
        <f t="shared" si="17"/>
        <v>0.15327169274537697</v>
      </c>
      <c r="AX28" s="71">
        <f t="shared" si="18"/>
        <v>4.8364153627311522E-2</v>
      </c>
      <c r="AY28" s="128"/>
    </row>
    <row r="29" spans="2:51" ht="13.5" customHeight="1">
      <c r="B29" s="126">
        <v>24</v>
      </c>
      <c r="C29" s="28" t="s">
        <v>111</v>
      </c>
      <c r="D29" s="96">
        <v>28</v>
      </c>
      <c r="E29" s="114">
        <v>3</v>
      </c>
      <c r="F29" s="326">
        <v>6</v>
      </c>
      <c r="G29" s="111">
        <v>9</v>
      </c>
      <c r="H29" s="94">
        <f t="shared" si="0"/>
        <v>0.32142857142857145</v>
      </c>
      <c r="I29" s="96">
        <v>75</v>
      </c>
      <c r="J29" s="114">
        <v>2</v>
      </c>
      <c r="K29" s="326">
        <v>20</v>
      </c>
      <c r="L29" s="111">
        <v>22</v>
      </c>
      <c r="M29" s="94">
        <f t="shared" si="1"/>
        <v>0.29333333333333333</v>
      </c>
      <c r="N29" s="96">
        <v>5766</v>
      </c>
      <c r="O29" s="114">
        <v>82</v>
      </c>
      <c r="P29" s="326">
        <v>605</v>
      </c>
      <c r="Q29" s="111">
        <v>656</v>
      </c>
      <c r="R29" s="94">
        <f t="shared" si="2"/>
        <v>0.11377037807839056</v>
      </c>
      <c r="S29" s="96">
        <v>4297</v>
      </c>
      <c r="T29" s="114">
        <v>47</v>
      </c>
      <c r="U29" s="326">
        <v>668</v>
      </c>
      <c r="V29" s="111">
        <v>687</v>
      </c>
      <c r="W29" s="94">
        <f t="shared" si="3"/>
        <v>0.15987898533860834</v>
      </c>
      <c r="X29" s="96">
        <v>3169</v>
      </c>
      <c r="Y29" s="114">
        <v>22</v>
      </c>
      <c r="Z29" s="326">
        <v>582</v>
      </c>
      <c r="AA29" s="111">
        <v>591</v>
      </c>
      <c r="AB29" s="65">
        <f t="shared" si="4"/>
        <v>0.18649416219627643</v>
      </c>
      <c r="AC29" s="330">
        <v>1886</v>
      </c>
      <c r="AD29" s="114">
        <v>5</v>
      </c>
      <c r="AE29" s="326">
        <v>393</v>
      </c>
      <c r="AF29" s="111">
        <v>396</v>
      </c>
      <c r="AG29" s="94">
        <f t="shared" si="5"/>
        <v>0.20996818663838812</v>
      </c>
      <c r="AH29" s="96">
        <v>870</v>
      </c>
      <c r="AI29" s="114">
        <v>1</v>
      </c>
      <c r="AJ29" s="326">
        <v>159</v>
      </c>
      <c r="AK29" s="111">
        <v>160</v>
      </c>
      <c r="AL29" s="94">
        <f t="shared" si="6"/>
        <v>0.18390804597701149</v>
      </c>
      <c r="AM29" s="96">
        <f t="shared" si="7"/>
        <v>16091</v>
      </c>
      <c r="AN29" s="114">
        <f t="shared" si="8"/>
        <v>162</v>
      </c>
      <c r="AO29" s="113">
        <f t="shared" si="9"/>
        <v>2433</v>
      </c>
      <c r="AP29" s="111">
        <f t="shared" si="10"/>
        <v>2521</v>
      </c>
      <c r="AQ29" s="94">
        <f t="shared" si="11"/>
        <v>0.15667143123485178</v>
      </c>
      <c r="AR29" s="71">
        <f t="shared" si="12"/>
        <v>3.5700119000396666E-3</v>
      </c>
      <c r="AS29" s="71">
        <f t="shared" si="13"/>
        <v>8.7266957556525193E-3</v>
      </c>
      <c r="AT29" s="71">
        <f t="shared" si="14"/>
        <v>0.26021420071400236</v>
      </c>
      <c r="AU29" s="71">
        <f t="shared" si="15"/>
        <v>0.27251090836969455</v>
      </c>
      <c r="AV29" s="71">
        <f t="shared" si="16"/>
        <v>0.23443078143593812</v>
      </c>
      <c r="AW29" s="71">
        <f t="shared" si="17"/>
        <v>0.15708052360174535</v>
      </c>
      <c r="AX29" s="71">
        <f t="shared" si="18"/>
        <v>6.3466878222927403E-2</v>
      </c>
      <c r="AY29" s="128"/>
    </row>
    <row r="30" spans="2:51" ht="13.5" customHeight="1">
      <c r="B30" s="126">
        <v>25</v>
      </c>
      <c r="C30" s="28" t="s">
        <v>112</v>
      </c>
      <c r="D30" s="96">
        <v>16</v>
      </c>
      <c r="E30" s="114">
        <v>1</v>
      </c>
      <c r="F30" s="326">
        <v>1</v>
      </c>
      <c r="G30" s="111">
        <v>2</v>
      </c>
      <c r="H30" s="94">
        <f t="shared" si="0"/>
        <v>0.125</v>
      </c>
      <c r="I30" s="96">
        <v>24</v>
      </c>
      <c r="J30" s="114">
        <v>0</v>
      </c>
      <c r="K30" s="326">
        <v>2</v>
      </c>
      <c r="L30" s="111">
        <v>2</v>
      </c>
      <c r="M30" s="94">
        <f t="shared" si="1"/>
        <v>8.3333333333333329E-2</v>
      </c>
      <c r="N30" s="96">
        <v>3747</v>
      </c>
      <c r="O30" s="114">
        <v>39</v>
      </c>
      <c r="P30" s="326">
        <v>430</v>
      </c>
      <c r="Q30" s="111">
        <v>450</v>
      </c>
      <c r="R30" s="94">
        <f t="shared" si="2"/>
        <v>0.1200960768614892</v>
      </c>
      <c r="S30" s="96">
        <v>3030</v>
      </c>
      <c r="T30" s="114">
        <v>36</v>
      </c>
      <c r="U30" s="326">
        <v>447</v>
      </c>
      <c r="V30" s="111">
        <v>464</v>
      </c>
      <c r="W30" s="94">
        <f t="shared" si="3"/>
        <v>0.15313531353135312</v>
      </c>
      <c r="X30" s="96">
        <v>2186</v>
      </c>
      <c r="Y30" s="114">
        <v>20</v>
      </c>
      <c r="Z30" s="326">
        <v>410</v>
      </c>
      <c r="AA30" s="111">
        <v>419</v>
      </c>
      <c r="AB30" s="65">
        <f t="shared" si="4"/>
        <v>0.19167429094236046</v>
      </c>
      <c r="AC30" s="330">
        <v>1352</v>
      </c>
      <c r="AD30" s="114">
        <v>7</v>
      </c>
      <c r="AE30" s="326">
        <v>260</v>
      </c>
      <c r="AF30" s="111">
        <v>265</v>
      </c>
      <c r="AG30" s="94">
        <f t="shared" si="5"/>
        <v>0.19600591715976332</v>
      </c>
      <c r="AH30" s="96">
        <v>746</v>
      </c>
      <c r="AI30" s="114">
        <v>4</v>
      </c>
      <c r="AJ30" s="326">
        <v>130</v>
      </c>
      <c r="AK30" s="111">
        <v>133</v>
      </c>
      <c r="AL30" s="94">
        <f t="shared" si="6"/>
        <v>0.17828418230563003</v>
      </c>
      <c r="AM30" s="96">
        <f t="shared" si="7"/>
        <v>11101</v>
      </c>
      <c r="AN30" s="114">
        <f t="shared" si="8"/>
        <v>107</v>
      </c>
      <c r="AO30" s="113">
        <f t="shared" si="9"/>
        <v>1680</v>
      </c>
      <c r="AP30" s="111">
        <f t="shared" si="10"/>
        <v>1735</v>
      </c>
      <c r="AQ30" s="94">
        <f t="shared" si="11"/>
        <v>0.15629222592559228</v>
      </c>
      <c r="AR30" s="71">
        <f t="shared" si="12"/>
        <v>1.1527377521613833E-3</v>
      </c>
      <c r="AS30" s="71">
        <f t="shared" si="13"/>
        <v>1.1527377521613833E-3</v>
      </c>
      <c r="AT30" s="71">
        <f t="shared" si="14"/>
        <v>0.25936599423631124</v>
      </c>
      <c r="AU30" s="71">
        <f t="shared" si="15"/>
        <v>0.26743515850144089</v>
      </c>
      <c r="AV30" s="71">
        <f t="shared" si="16"/>
        <v>0.24149855907780979</v>
      </c>
      <c r="AW30" s="71">
        <f t="shared" si="17"/>
        <v>0.15273775216138327</v>
      </c>
      <c r="AX30" s="71">
        <f t="shared" si="18"/>
        <v>7.6657060518731987E-2</v>
      </c>
      <c r="AY30" s="128"/>
    </row>
    <row r="31" spans="2:51" ht="13.5" customHeight="1">
      <c r="B31" s="126">
        <v>26</v>
      </c>
      <c r="C31" s="28" t="s">
        <v>30</v>
      </c>
      <c r="D31" s="96">
        <v>291</v>
      </c>
      <c r="E31" s="114">
        <v>8</v>
      </c>
      <c r="F31" s="326">
        <v>57</v>
      </c>
      <c r="G31" s="111">
        <v>61</v>
      </c>
      <c r="H31" s="94">
        <f t="shared" si="0"/>
        <v>0.20962199312714777</v>
      </c>
      <c r="I31" s="96">
        <v>727</v>
      </c>
      <c r="J31" s="114">
        <v>25</v>
      </c>
      <c r="K31" s="326">
        <v>150</v>
      </c>
      <c r="L31" s="111">
        <v>168</v>
      </c>
      <c r="M31" s="94">
        <f t="shared" si="1"/>
        <v>0.23108665749656121</v>
      </c>
      <c r="N31" s="96">
        <v>55089</v>
      </c>
      <c r="O31" s="114">
        <v>872</v>
      </c>
      <c r="P31" s="326">
        <v>6296</v>
      </c>
      <c r="Q31" s="111">
        <v>6759</v>
      </c>
      <c r="R31" s="94">
        <f t="shared" si="2"/>
        <v>0.12269237052769155</v>
      </c>
      <c r="S31" s="96">
        <v>45272</v>
      </c>
      <c r="T31" s="114">
        <v>640</v>
      </c>
      <c r="U31" s="326">
        <v>7357</v>
      </c>
      <c r="V31" s="111">
        <v>7707</v>
      </c>
      <c r="W31" s="94">
        <f t="shared" si="3"/>
        <v>0.17023767450079519</v>
      </c>
      <c r="X31" s="96">
        <v>29135</v>
      </c>
      <c r="Y31" s="114">
        <v>266</v>
      </c>
      <c r="Z31" s="326">
        <v>5947</v>
      </c>
      <c r="AA31" s="111">
        <v>6075</v>
      </c>
      <c r="AB31" s="65">
        <f t="shared" si="4"/>
        <v>0.20851209885018018</v>
      </c>
      <c r="AC31" s="330">
        <v>15010</v>
      </c>
      <c r="AD31" s="114">
        <v>79</v>
      </c>
      <c r="AE31" s="326">
        <v>3570</v>
      </c>
      <c r="AF31" s="111">
        <v>3607</v>
      </c>
      <c r="AG31" s="94">
        <f t="shared" si="5"/>
        <v>0.2403064623584277</v>
      </c>
      <c r="AH31" s="96">
        <v>6792</v>
      </c>
      <c r="AI31" s="114">
        <v>15</v>
      </c>
      <c r="AJ31" s="326">
        <v>1542</v>
      </c>
      <c r="AK31" s="111">
        <v>1549</v>
      </c>
      <c r="AL31" s="94">
        <f t="shared" si="6"/>
        <v>0.22806242638398116</v>
      </c>
      <c r="AM31" s="96">
        <f t="shared" si="7"/>
        <v>152316</v>
      </c>
      <c r="AN31" s="114">
        <f t="shared" si="8"/>
        <v>1905</v>
      </c>
      <c r="AO31" s="113">
        <f t="shared" si="9"/>
        <v>24919</v>
      </c>
      <c r="AP31" s="111">
        <f t="shared" si="10"/>
        <v>25926</v>
      </c>
      <c r="AQ31" s="94">
        <f t="shared" si="11"/>
        <v>0.17021192783423936</v>
      </c>
      <c r="AR31" s="71">
        <f t="shared" si="12"/>
        <v>2.3528504204273701E-3</v>
      </c>
      <c r="AS31" s="71">
        <f t="shared" si="13"/>
        <v>6.4799814857671835E-3</v>
      </c>
      <c r="AT31" s="71">
        <f t="shared" si="14"/>
        <v>0.26070354084702613</v>
      </c>
      <c r="AU31" s="71">
        <f t="shared" si="15"/>
        <v>0.29726915065956955</v>
      </c>
      <c r="AV31" s="71">
        <f t="shared" si="16"/>
        <v>0.23432075908354547</v>
      </c>
      <c r="AW31" s="71">
        <f t="shared" si="17"/>
        <v>0.13912674535215613</v>
      </c>
      <c r="AX31" s="71">
        <f t="shared" si="18"/>
        <v>5.9746972151508142E-2</v>
      </c>
      <c r="AY31" s="128"/>
    </row>
    <row r="32" spans="2:51" ht="13.5" customHeight="1">
      <c r="B32" s="126">
        <v>27</v>
      </c>
      <c r="C32" s="28" t="s">
        <v>31</v>
      </c>
      <c r="D32" s="96">
        <v>56</v>
      </c>
      <c r="E32" s="114">
        <v>2</v>
      </c>
      <c r="F32" s="326">
        <v>12</v>
      </c>
      <c r="G32" s="111">
        <v>13</v>
      </c>
      <c r="H32" s="94">
        <f t="shared" si="0"/>
        <v>0.23214285714285715</v>
      </c>
      <c r="I32" s="96">
        <v>145</v>
      </c>
      <c r="J32" s="114">
        <v>6</v>
      </c>
      <c r="K32" s="326">
        <v>31</v>
      </c>
      <c r="L32" s="111">
        <v>34</v>
      </c>
      <c r="M32" s="94">
        <f t="shared" si="1"/>
        <v>0.23448275862068965</v>
      </c>
      <c r="N32" s="96">
        <v>8818</v>
      </c>
      <c r="O32" s="114">
        <v>132</v>
      </c>
      <c r="P32" s="326">
        <v>1127</v>
      </c>
      <c r="Q32" s="111">
        <v>1193</v>
      </c>
      <c r="R32" s="94">
        <f t="shared" si="2"/>
        <v>0.13529144930823317</v>
      </c>
      <c r="S32" s="96">
        <v>7171</v>
      </c>
      <c r="T32" s="114">
        <v>78</v>
      </c>
      <c r="U32" s="326">
        <v>1138</v>
      </c>
      <c r="V32" s="111">
        <v>1181</v>
      </c>
      <c r="W32" s="94">
        <f t="shared" si="3"/>
        <v>0.16469111699902383</v>
      </c>
      <c r="X32" s="96">
        <v>4957</v>
      </c>
      <c r="Y32" s="114">
        <v>45</v>
      </c>
      <c r="Z32" s="326">
        <v>992</v>
      </c>
      <c r="AA32" s="111">
        <v>1011</v>
      </c>
      <c r="AB32" s="65">
        <f t="shared" si="4"/>
        <v>0.20395400443816825</v>
      </c>
      <c r="AC32" s="330">
        <v>3014</v>
      </c>
      <c r="AD32" s="114">
        <v>13</v>
      </c>
      <c r="AE32" s="326">
        <v>653</v>
      </c>
      <c r="AF32" s="111">
        <v>660</v>
      </c>
      <c r="AG32" s="94">
        <f t="shared" si="5"/>
        <v>0.21897810218978103</v>
      </c>
      <c r="AH32" s="96">
        <v>1489</v>
      </c>
      <c r="AI32" s="114">
        <v>3</v>
      </c>
      <c r="AJ32" s="326">
        <v>306</v>
      </c>
      <c r="AK32" s="111">
        <v>307</v>
      </c>
      <c r="AL32" s="94">
        <f t="shared" si="6"/>
        <v>0.20617864338482203</v>
      </c>
      <c r="AM32" s="96">
        <f t="shared" si="7"/>
        <v>25650</v>
      </c>
      <c r="AN32" s="114">
        <f t="shared" si="8"/>
        <v>279</v>
      </c>
      <c r="AO32" s="113">
        <f t="shared" si="9"/>
        <v>4259</v>
      </c>
      <c r="AP32" s="111">
        <f t="shared" si="10"/>
        <v>4399</v>
      </c>
      <c r="AQ32" s="94">
        <f t="shared" si="11"/>
        <v>0.1715009746588694</v>
      </c>
      <c r="AR32" s="71">
        <f t="shared" si="12"/>
        <v>2.9552170947942714E-3</v>
      </c>
      <c r="AS32" s="71">
        <f t="shared" si="13"/>
        <v>7.729029324846556E-3</v>
      </c>
      <c r="AT32" s="71">
        <f t="shared" si="14"/>
        <v>0.27119799954535123</v>
      </c>
      <c r="AU32" s="71">
        <f t="shared" si="15"/>
        <v>0.2684701068424642</v>
      </c>
      <c r="AV32" s="71">
        <f t="shared" si="16"/>
        <v>0.22982496021823143</v>
      </c>
      <c r="AW32" s="71">
        <f t="shared" si="17"/>
        <v>0.15003409865878609</v>
      </c>
      <c r="AX32" s="71">
        <f t="shared" si="18"/>
        <v>6.9788588315526257E-2</v>
      </c>
      <c r="AY32" s="128"/>
    </row>
    <row r="33" spans="2:51" ht="13.5" customHeight="1">
      <c r="B33" s="126">
        <v>28</v>
      </c>
      <c r="C33" s="28" t="s">
        <v>32</v>
      </c>
      <c r="D33" s="96">
        <v>35</v>
      </c>
      <c r="E33" s="114">
        <v>3</v>
      </c>
      <c r="F33" s="326">
        <v>7</v>
      </c>
      <c r="G33" s="111">
        <v>8</v>
      </c>
      <c r="H33" s="94">
        <f t="shared" si="0"/>
        <v>0.22857142857142856</v>
      </c>
      <c r="I33" s="96">
        <v>130</v>
      </c>
      <c r="J33" s="114">
        <v>8</v>
      </c>
      <c r="K33" s="326">
        <v>24</v>
      </c>
      <c r="L33" s="111">
        <v>30</v>
      </c>
      <c r="M33" s="94">
        <f t="shared" si="1"/>
        <v>0.23076923076923078</v>
      </c>
      <c r="N33" s="96">
        <v>7955</v>
      </c>
      <c r="O33" s="114">
        <v>138</v>
      </c>
      <c r="P33" s="326">
        <v>918</v>
      </c>
      <c r="Q33" s="111">
        <v>992</v>
      </c>
      <c r="R33" s="94">
        <f t="shared" si="2"/>
        <v>0.12470144563167819</v>
      </c>
      <c r="S33" s="96">
        <v>6725</v>
      </c>
      <c r="T33" s="114">
        <v>111</v>
      </c>
      <c r="U33" s="326">
        <v>1160</v>
      </c>
      <c r="V33" s="111">
        <v>1222</v>
      </c>
      <c r="W33" s="94">
        <f t="shared" si="3"/>
        <v>0.1817100371747212</v>
      </c>
      <c r="X33" s="96">
        <v>4100</v>
      </c>
      <c r="Y33" s="114">
        <v>44</v>
      </c>
      <c r="Z33" s="326">
        <v>839</v>
      </c>
      <c r="AA33" s="111">
        <v>863</v>
      </c>
      <c r="AB33" s="65">
        <f t="shared" si="4"/>
        <v>0.21048780487804877</v>
      </c>
      <c r="AC33" s="330">
        <v>1986</v>
      </c>
      <c r="AD33" s="114">
        <v>6</v>
      </c>
      <c r="AE33" s="326">
        <v>494</v>
      </c>
      <c r="AF33" s="111">
        <v>496</v>
      </c>
      <c r="AG33" s="94">
        <f t="shared" si="5"/>
        <v>0.24974823766364551</v>
      </c>
      <c r="AH33" s="96">
        <v>880</v>
      </c>
      <c r="AI33" s="114">
        <v>2</v>
      </c>
      <c r="AJ33" s="326">
        <v>190</v>
      </c>
      <c r="AK33" s="111">
        <v>190</v>
      </c>
      <c r="AL33" s="94">
        <f t="shared" si="6"/>
        <v>0.21590909090909091</v>
      </c>
      <c r="AM33" s="96">
        <f t="shared" si="7"/>
        <v>21811</v>
      </c>
      <c r="AN33" s="114">
        <f t="shared" si="8"/>
        <v>312</v>
      </c>
      <c r="AO33" s="113">
        <f t="shared" si="9"/>
        <v>3632</v>
      </c>
      <c r="AP33" s="111">
        <f t="shared" si="10"/>
        <v>3801</v>
      </c>
      <c r="AQ33" s="94">
        <f t="shared" si="11"/>
        <v>0.17426986383017742</v>
      </c>
      <c r="AR33" s="71">
        <f t="shared" si="12"/>
        <v>2.1047092870297292E-3</v>
      </c>
      <c r="AS33" s="71">
        <f t="shared" si="13"/>
        <v>7.8926598263614842E-3</v>
      </c>
      <c r="AT33" s="71">
        <f t="shared" si="14"/>
        <v>0.26098395159168641</v>
      </c>
      <c r="AU33" s="71">
        <f t="shared" si="15"/>
        <v>0.32149434359379109</v>
      </c>
      <c r="AV33" s="71">
        <f t="shared" si="16"/>
        <v>0.22704551433833201</v>
      </c>
      <c r="AW33" s="71">
        <f t="shared" si="17"/>
        <v>0.13049197579584321</v>
      </c>
      <c r="AX33" s="71">
        <f t="shared" si="18"/>
        <v>4.9986845566956067E-2</v>
      </c>
      <c r="AY33" s="128"/>
    </row>
    <row r="34" spans="2:51" ht="13.5" customHeight="1">
      <c r="B34" s="126">
        <v>29</v>
      </c>
      <c r="C34" s="28" t="s">
        <v>33</v>
      </c>
      <c r="D34" s="96">
        <v>36</v>
      </c>
      <c r="E34" s="114">
        <v>2</v>
      </c>
      <c r="F34" s="326">
        <v>6</v>
      </c>
      <c r="G34" s="111">
        <v>7</v>
      </c>
      <c r="H34" s="94">
        <f t="shared" si="0"/>
        <v>0.19444444444444445</v>
      </c>
      <c r="I34" s="96">
        <v>85</v>
      </c>
      <c r="J34" s="114">
        <v>5</v>
      </c>
      <c r="K34" s="326">
        <v>20</v>
      </c>
      <c r="L34" s="111">
        <v>24</v>
      </c>
      <c r="M34" s="94">
        <f t="shared" si="1"/>
        <v>0.28235294117647058</v>
      </c>
      <c r="N34" s="96">
        <v>6242</v>
      </c>
      <c r="O34" s="114">
        <v>99</v>
      </c>
      <c r="P34" s="326">
        <v>718</v>
      </c>
      <c r="Q34" s="111">
        <v>773</v>
      </c>
      <c r="R34" s="94">
        <f t="shared" si="2"/>
        <v>0.12383851329702018</v>
      </c>
      <c r="S34" s="96">
        <v>5288</v>
      </c>
      <c r="T34" s="114">
        <v>93</v>
      </c>
      <c r="U34" s="326">
        <v>865</v>
      </c>
      <c r="V34" s="111">
        <v>917</v>
      </c>
      <c r="W34" s="94">
        <f t="shared" si="3"/>
        <v>0.17341149773071105</v>
      </c>
      <c r="X34" s="96">
        <v>3549</v>
      </c>
      <c r="Y34" s="114">
        <v>41</v>
      </c>
      <c r="Z34" s="326">
        <v>691</v>
      </c>
      <c r="AA34" s="111">
        <v>711</v>
      </c>
      <c r="AB34" s="65">
        <f t="shared" si="4"/>
        <v>0.2003381234150465</v>
      </c>
      <c r="AC34" s="330">
        <v>1846</v>
      </c>
      <c r="AD34" s="114">
        <v>13</v>
      </c>
      <c r="AE34" s="326">
        <v>411</v>
      </c>
      <c r="AF34" s="111">
        <v>417</v>
      </c>
      <c r="AG34" s="94">
        <f t="shared" si="5"/>
        <v>0.22589382448537379</v>
      </c>
      <c r="AH34" s="96">
        <v>835</v>
      </c>
      <c r="AI34" s="114">
        <v>2</v>
      </c>
      <c r="AJ34" s="326">
        <v>166</v>
      </c>
      <c r="AK34" s="111">
        <v>168</v>
      </c>
      <c r="AL34" s="94">
        <f t="shared" si="6"/>
        <v>0.20119760479041915</v>
      </c>
      <c r="AM34" s="96">
        <f t="shared" si="7"/>
        <v>17881</v>
      </c>
      <c r="AN34" s="114">
        <f t="shared" si="8"/>
        <v>255</v>
      </c>
      <c r="AO34" s="113">
        <f t="shared" si="9"/>
        <v>2877</v>
      </c>
      <c r="AP34" s="111">
        <f t="shared" si="10"/>
        <v>3017</v>
      </c>
      <c r="AQ34" s="94">
        <f t="shared" si="11"/>
        <v>0.16872658128740003</v>
      </c>
      <c r="AR34" s="71">
        <f t="shared" si="12"/>
        <v>2.3201856148491878E-3</v>
      </c>
      <c r="AS34" s="71">
        <f t="shared" si="13"/>
        <v>7.9549221080543586E-3</v>
      </c>
      <c r="AT34" s="71">
        <f t="shared" si="14"/>
        <v>0.25621478289691746</v>
      </c>
      <c r="AU34" s="71">
        <f t="shared" si="15"/>
        <v>0.30394431554524359</v>
      </c>
      <c r="AV34" s="71">
        <f t="shared" si="16"/>
        <v>0.23566456745111036</v>
      </c>
      <c r="AW34" s="71">
        <f t="shared" si="17"/>
        <v>0.13821677162744447</v>
      </c>
      <c r="AX34" s="71">
        <f t="shared" si="18"/>
        <v>5.5684454756380508E-2</v>
      </c>
      <c r="AY34" s="128"/>
    </row>
    <row r="35" spans="2:51" ht="13.5" customHeight="1">
      <c r="B35" s="126">
        <v>30</v>
      </c>
      <c r="C35" s="28" t="s">
        <v>34</v>
      </c>
      <c r="D35" s="96">
        <v>46</v>
      </c>
      <c r="E35" s="114">
        <v>0</v>
      </c>
      <c r="F35" s="326">
        <v>8</v>
      </c>
      <c r="G35" s="111">
        <v>8</v>
      </c>
      <c r="H35" s="94">
        <f t="shared" si="0"/>
        <v>0.17391304347826086</v>
      </c>
      <c r="I35" s="96">
        <v>92</v>
      </c>
      <c r="J35" s="114">
        <v>3</v>
      </c>
      <c r="K35" s="326">
        <v>17</v>
      </c>
      <c r="L35" s="111">
        <v>19</v>
      </c>
      <c r="M35" s="94">
        <f t="shared" si="1"/>
        <v>0.20652173913043478</v>
      </c>
      <c r="N35" s="96">
        <v>8271</v>
      </c>
      <c r="O35" s="114">
        <v>156</v>
      </c>
      <c r="P35" s="326">
        <v>933</v>
      </c>
      <c r="Q35" s="111">
        <v>1013</v>
      </c>
      <c r="R35" s="94">
        <f t="shared" si="2"/>
        <v>0.12247612138798211</v>
      </c>
      <c r="S35" s="96">
        <v>6959</v>
      </c>
      <c r="T35" s="114">
        <v>110</v>
      </c>
      <c r="U35" s="326">
        <v>1091</v>
      </c>
      <c r="V35" s="111">
        <v>1145</v>
      </c>
      <c r="W35" s="94">
        <f t="shared" si="3"/>
        <v>0.16453513435838482</v>
      </c>
      <c r="X35" s="96">
        <v>4692</v>
      </c>
      <c r="Y35" s="114">
        <v>33</v>
      </c>
      <c r="Z35" s="326">
        <v>892</v>
      </c>
      <c r="AA35" s="111">
        <v>905</v>
      </c>
      <c r="AB35" s="65">
        <f t="shared" si="4"/>
        <v>0.19288150042625746</v>
      </c>
      <c r="AC35" s="330">
        <v>2587</v>
      </c>
      <c r="AD35" s="114">
        <v>13</v>
      </c>
      <c r="AE35" s="326">
        <v>577</v>
      </c>
      <c r="AF35" s="111">
        <v>582</v>
      </c>
      <c r="AG35" s="94">
        <f t="shared" si="5"/>
        <v>0.22497100889060689</v>
      </c>
      <c r="AH35" s="96">
        <v>1209</v>
      </c>
      <c r="AI35" s="114">
        <v>3</v>
      </c>
      <c r="AJ35" s="326">
        <v>257</v>
      </c>
      <c r="AK35" s="111">
        <v>258</v>
      </c>
      <c r="AL35" s="94">
        <f t="shared" si="6"/>
        <v>0.21339950372208435</v>
      </c>
      <c r="AM35" s="96">
        <f t="shared" si="7"/>
        <v>23856</v>
      </c>
      <c r="AN35" s="114">
        <f t="shared" si="8"/>
        <v>318</v>
      </c>
      <c r="AO35" s="113">
        <f t="shared" si="9"/>
        <v>3775</v>
      </c>
      <c r="AP35" s="111">
        <f t="shared" si="10"/>
        <v>3930</v>
      </c>
      <c r="AQ35" s="94">
        <f t="shared" si="11"/>
        <v>0.16473843058350102</v>
      </c>
      <c r="AR35" s="71">
        <f t="shared" si="12"/>
        <v>2.0356234096692112E-3</v>
      </c>
      <c r="AS35" s="71">
        <f t="shared" si="13"/>
        <v>4.8346055979643764E-3</v>
      </c>
      <c r="AT35" s="71">
        <f t="shared" si="14"/>
        <v>0.25776081424936387</v>
      </c>
      <c r="AU35" s="71">
        <f t="shared" si="15"/>
        <v>0.29134860050890588</v>
      </c>
      <c r="AV35" s="71">
        <f t="shared" si="16"/>
        <v>0.23027989821882952</v>
      </c>
      <c r="AW35" s="71">
        <f t="shared" si="17"/>
        <v>0.14809160305343511</v>
      </c>
      <c r="AX35" s="71">
        <f t="shared" si="18"/>
        <v>6.5648854961832065E-2</v>
      </c>
      <c r="AY35" s="128"/>
    </row>
    <row r="36" spans="2:51" ht="13.5" customHeight="1">
      <c r="B36" s="126">
        <v>31</v>
      </c>
      <c r="C36" s="28" t="s">
        <v>35</v>
      </c>
      <c r="D36" s="96">
        <v>59</v>
      </c>
      <c r="E36" s="114">
        <v>0</v>
      </c>
      <c r="F36" s="326">
        <v>11</v>
      </c>
      <c r="G36" s="111">
        <v>11</v>
      </c>
      <c r="H36" s="94">
        <f t="shared" si="0"/>
        <v>0.1864406779661017</v>
      </c>
      <c r="I36" s="96">
        <v>179</v>
      </c>
      <c r="J36" s="114">
        <v>3</v>
      </c>
      <c r="K36" s="326">
        <v>37</v>
      </c>
      <c r="L36" s="111">
        <v>40</v>
      </c>
      <c r="M36" s="94">
        <f t="shared" si="1"/>
        <v>0.22346368715083798</v>
      </c>
      <c r="N36" s="96">
        <v>12254</v>
      </c>
      <c r="O36" s="114">
        <v>194</v>
      </c>
      <c r="P36" s="326">
        <v>1212</v>
      </c>
      <c r="Q36" s="111">
        <v>1320</v>
      </c>
      <c r="R36" s="94">
        <f t="shared" si="2"/>
        <v>0.10771992818671454</v>
      </c>
      <c r="S36" s="96">
        <v>10025</v>
      </c>
      <c r="T36" s="114">
        <v>120</v>
      </c>
      <c r="U36" s="326">
        <v>1464</v>
      </c>
      <c r="V36" s="111">
        <v>1532</v>
      </c>
      <c r="W36" s="94">
        <f t="shared" si="3"/>
        <v>0.15281795511221946</v>
      </c>
      <c r="X36" s="96">
        <v>6233</v>
      </c>
      <c r="Y36" s="114">
        <v>46</v>
      </c>
      <c r="Z36" s="326">
        <v>1139</v>
      </c>
      <c r="AA36" s="111">
        <v>1165</v>
      </c>
      <c r="AB36" s="65">
        <f t="shared" si="4"/>
        <v>0.18690839082303867</v>
      </c>
      <c r="AC36" s="330">
        <v>2993</v>
      </c>
      <c r="AD36" s="114">
        <v>20</v>
      </c>
      <c r="AE36" s="326">
        <v>645</v>
      </c>
      <c r="AF36" s="111">
        <v>658</v>
      </c>
      <c r="AG36" s="94">
        <f t="shared" si="5"/>
        <v>0.21984630805212163</v>
      </c>
      <c r="AH36" s="96">
        <v>1240</v>
      </c>
      <c r="AI36" s="114">
        <v>2</v>
      </c>
      <c r="AJ36" s="326">
        <v>270</v>
      </c>
      <c r="AK36" s="111">
        <v>271</v>
      </c>
      <c r="AL36" s="94">
        <f t="shared" si="6"/>
        <v>0.21854838709677418</v>
      </c>
      <c r="AM36" s="96">
        <f t="shared" si="7"/>
        <v>32983</v>
      </c>
      <c r="AN36" s="114">
        <f t="shared" si="8"/>
        <v>385</v>
      </c>
      <c r="AO36" s="113">
        <f t="shared" si="9"/>
        <v>4778</v>
      </c>
      <c r="AP36" s="111">
        <f t="shared" si="10"/>
        <v>4997</v>
      </c>
      <c r="AQ36" s="94">
        <f t="shared" si="11"/>
        <v>0.15150228905799956</v>
      </c>
      <c r="AR36" s="71">
        <f t="shared" si="12"/>
        <v>2.2013207924754855E-3</v>
      </c>
      <c r="AS36" s="71">
        <f t="shared" si="13"/>
        <v>8.0048028817290371E-3</v>
      </c>
      <c r="AT36" s="71">
        <f t="shared" si="14"/>
        <v>0.26415849509705824</v>
      </c>
      <c r="AU36" s="71">
        <f t="shared" si="15"/>
        <v>0.30658395037022212</v>
      </c>
      <c r="AV36" s="71">
        <f t="shared" si="16"/>
        <v>0.23313988393035823</v>
      </c>
      <c r="AW36" s="71">
        <f t="shared" si="17"/>
        <v>0.13167900740444266</v>
      </c>
      <c r="AX36" s="71">
        <f t="shared" si="18"/>
        <v>5.4232539523714228E-2</v>
      </c>
      <c r="AY36" s="128"/>
    </row>
    <row r="37" spans="2:51" ht="13.5" customHeight="1">
      <c r="B37" s="126">
        <v>32</v>
      </c>
      <c r="C37" s="28" t="s">
        <v>36</v>
      </c>
      <c r="D37" s="96">
        <v>59</v>
      </c>
      <c r="E37" s="114">
        <v>1</v>
      </c>
      <c r="F37" s="326">
        <v>9</v>
      </c>
      <c r="G37" s="111">
        <v>10</v>
      </c>
      <c r="H37" s="94">
        <f t="shared" si="0"/>
        <v>0.16949152542372881</v>
      </c>
      <c r="I37" s="96">
        <v>104</v>
      </c>
      <c r="J37" s="114">
        <v>0</v>
      </c>
      <c r="K37" s="326">
        <v>19</v>
      </c>
      <c r="L37" s="111">
        <v>19</v>
      </c>
      <c r="M37" s="94">
        <f t="shared" si="1"/>
        <v>0.18269230769230768</v>
      </c>
      <c r="N37" s="96">
        <v>8984</v>
      </c>
      <c r="O37" s="114">
        <v>107</v>
      </c>
      <c r="P37" s="326">
        <v>1035</v>
      </c>
      <c r="Q37" s="111">
        <v>1092</v>
      </c>
      <c r="R37" s="94">
        <f t="shared" si="2"/>
        <v>0.12154942119323241</v>
      </c>
      <c r="S37" s="96">
        <v>7868</v>
      </c>
      <c r="T37" s="114">
        <v>89</v>
      </c>
      <c r="U37" s="326">
        <v>1223</v>
      </c>
      <c r="V37" s="111">
        <v>1273</v>
      </c>
      <c r="W37" s="94">
        <f t="shared" si="3"/>
        <v>0.1617946110828673</v>
      </c>
      <c r="X37" s="96">
        <v>5503</v>
      </c>
      <c r="Y37" s="114">
        <v>40</v>
      </c>
      <c r="Z37" s="326">
        <v>1070</v>
      </c>
      <c r="AA37" s="111">
        <v>1084</v>
      </c>
      <c r="AB37" s="65">
        <f t="shared" si="4"/>
        <v>0.196983463565328</v>
      </c>
      <c r="AC37" s="330">
        <v>2768</v>
      </c>
      <c r="AD37" s="114">
        <v>10</v>
      </c>
      <c r="AE37" s="326">
        <v>625</v>
      </c>
      <c r="AF37" s="111">
        <v>627</v>
      </c>
      <c r="AG37" s="94">
        <f t="shared" si="5"/>
        <v>0.22651734104046242</v>
      </c>
      <c r="AH37" s="96">
        <v>1243</v>
      </c>
      <c r="AI37" s="114">
        <v>1</v>
      </c>
      <c r="AJ37" s="326">
        <v>275</v>
      </c>
      <c r="AK37" s="111">
        <v>276</v>
      </c>
      <c r="AL37" s="94">
        <f t="shared" si="6"/>
        <v>0.22204344328238135</v>
      </c>
      <c r="AM37" s="96">
        <f t="shared" si="7"/>
        <v>26529</v>
      </c>
      <c r="AN37" s="114">
        <f t="shared" si="8"/>
        <v>248</v>
      </c>
      <c r="AO37" s="113">
        <f t="shared" si="9"/>
        <v>4256</v>
      </c>
      <c r="AP37" s="111">
        <f t="shared" si="10"/>
        <v>4381</v>
      </c>
      <c r="AQ37" s="94">
        <f t="shared" si="11"/>
        <v>0.16514003543292247</v>
      </c>
      <c r="AR37" s="71">
        <f t="shared" si="12"/>
        <v>2.2825838849577723E-3</v>
      </c>
      <c r="AS37" s="71">
        <f t="shared" si="13"/>
        <v>4.3369093814197672E-3</v>
      </c>
      <c r="AT37" s="71">
        <f t="shared" si="14"/>
        <v>0.24925816023738873</v>
      </c>
      <c r="AU37" s="71">
        <f t="shared" si="15"/>
        <v>0.2905729285551244</v>
      </c>
      <c r="AV37" s="71">
        <f t="shared" si="16"/>
        <v>0.24743209312942252</v>
      </c>
      <c r="AW37" s="71">
        <f t="shared" si="17"/>
        <v>0.14311800958685231</v>
      </c>
      <c r="AX37" s="71">
        <f t="shared" si="18"/>
        <v>6.2999315224834512E-2</v>
      </c>
      <c r="AY37" s="128"/>
    </row>
    <row r="38" spans="2:51" ht="13.5" customHeight="1">
      <c r="B38" s="126">
        <v>33</v>
      </c>
      <c r="C38" s="28" t="s">
        <v>37</v>
      </c>
      <c r="D38" s="96">
        <v>8</v>
      </c>
      <c r="E38" s="114">
        <v>0</v>
      </c>
      <c r="F38" s="326">
        <v>4</v>
      </c>
      <c r="G38" s="111">
        <v>4</v>
      </c>
      <c r="H38" s="94">
        <f t="shared" si="0"/>
        <v>0.5</v>
      </c>
      <c r="I38" s="96">
        <v>30</v>
      </c>
      <c r="J38" s="114">
        <v>0</v>
      </c>
      <c r="K38" s="326">
        <v>2</v>
      </c>
      <c r="L38" s="111">
        <v>2</v>
      </c>
      <c r="M38" s="94">
        <f t="shared" si="1"/>
        <v>6.6666666666666666E-2</v>
      </c>
      <c r="N38" s="96">
        <v>3015</v>
      </c>
      <c r="O38" s="114">
        <v>46</v>
      </c>
      <c r="P38" s="326">
        <v>353</v>
      </c>
      <c r="Q38" s="111">
        <v>376</v>
      </c>
      <c r="R38" s="94">
        <f t="shared" si="2"/>
        <v>0.12470978441127695</v>
      </c>
      <c r="S38" s="96">
        <v>2399</v>
      </c>
      <c r="T38" s="114">
        <v>39</v>
      </c>
      <c r="U38" s="326">
        <v>416</v>
      </c>
      <c r="V38" s="111">
        <v>437</v>
      </c>
      <c r="W38" s="94">
        <f t="shared" si="3"/>
        <v>0.18215923301375572</v>
      </c>
      <c r="X38" s="96">
        <v>1406</v>
      </c>
      <c r="Y38" s="114">
        <v>17</v>
      </c>
      <c r="Z38" s="326">
        <v>324</v>
      </c>
      <c r="AA38" s="111">
        <v>336</v>
      </c>
      <c r="AB38" s="65">
        <f t="shared" si="4"/>
        <v>0.23897581792318634</v>
      </c>
      <c r="AC38" s="330">
        <v>703</v>
      </c>
      <c r="AD38" s="114">
        <v>4</v>
      </c>
      <c r="AE38" s="326">
        <v>165</v>
      </c>
      <c r="AF38" s="111">
        <v>167</v>
      </c>
      <c r="AG38" s="94">
        <f t="shared" si="5"/>
        <v>0.2375533428165007</v>
      </c>
      <c r="AH38" s="96">
        <v>323</v>
      </c>
      <c r="AI38" s="114">
        <v>2</v>
      </c>
      <c r="AJ38" s="326">
        <v>78</v>
      </c>
      <c r="AK38" s="111">
        <v>79</v>
      </c>
      <c r="AL38" s="94">
        <f t="shared" si="6"/>
        <v>0.24458204334365324</v>
      </c>
      <c r="AM38" s="96">
        <f t="shared" si="7"/>
        <v>7884</v>
      </c>
      <c r="AN38" s="114">
        <f t="shared" si="8"/>
        <v>108</v>
      </c>
      <c r="AO38" s="113">
        <f t="shared" si="9"/>
        <v>1342</v>
      </c>
      <c r="AP38" s="111">
        <f t="shared" si="10"/>
        <v>1401</v>
      </c>
      <c r="AQ38" s="94">
        <f t="shared" si="11"/>
        <v>0.17770167427701675</v>
      </c>
      <c r="AR38" s="71">
        <f t="shared" si="12"/>
        <v>2.8551034975017845E-3</v>
      </c>
      <c r="AS38" s="71">
        <f t="shared" si="13"/>
        <v>1.4275517487508922E-3</v>
      </c>
      <c r="AT38" s="71">
        <f t="shared" si="14"/>
        <v>0.26837972876516775</v>
      </c>
      <c r="AU38" s="71">
        <f t="shared" si="15"/>
        <v>0.31192005710206994</v>
      </c>
      <c r="AV38" s="71">
        <f t="shared" si="16"/>
        <v>0.2398286937901499</v>
      </c>
      <c r="AW38" s="71">
        <f t="shared" si="17"/>
        <v>0.1192005710206995</v>
      </c>
      <c r="AX38" s="71">
        <f t="shared" si="18"/>
        <v>5.638829407566024E-2</v>
      </c>
      <c r="AY38" s="128"/>
    </row>
    <row r="39" spans="2:51" ht="13.5" customHeight="1">
      <c r="B39" s="126">
        <v>34</v>
      </c>
      <c r="C39" s="28" t="s">
        <v>38</v>
      </c>
      <c r="D39" s="96">
        <v>96</v>
      </c>
      <c r="E39" s="114">
        <v>1</v>
      </c>
      <c r="F39" s="326">
        <v>19</v>
      </c>
      <c r="G39" s="111">
        <v>19</v>
      </c>
      <c r="H39" s="94">
        <f t="shared" si="0"/>
        <v>0.19791666666666666</v>
      </c>
      <c r="I39" s="96">
        <v>175</v>
      </c>
      <c r="J39" s="114">
        <v>1</v>
      </c>
      <c r="K39" s="326">
        <v>33</v>
      </c>
      <c r="L39" s="111">
        <v>33</v>
      </c>
      <c r="M39" s="94">
        <f t="shared" si="1"/>
        <v>0.18857142857142858</v>
      </c>
      <c r="N39" s="96">
        <v>11996</v>
      </c>
      <c r="O39" s="114">
        <v>204</v>
      </c>
      <c r="P39" s="326">
        <v>1390</v>
      </c>
      <c r="Q39" s="111">
        <v>1518</v>
      </c>
      <c r="R39" s="94">
        <f t="shared" si="2"/>
        <v>0.12654218072690898</v>
      </c>
      <c r="S39" s="96">
        <v>9889</v>
      </c>
      <c r="T39" s="114">
        <v>146</v>
      </c>
      <c r="U39" s="326">
        <v>1654</v>
      </c>
      <c r="V39" s="111">
        <v>1738</v>
      </c>
      <c r="W39" s="94">
        <f t="shared" si="3"/>
        <v>0.1757508342602892</v>
      </c>
      <c r="X39" s="96">
        <v>6516</v>
      </c>
      <c r="Y39" s="114">
        <v>71</v>
      </c>
      <c r="Z39" s="326">
        <v>1335</v>
      </c>
      <c r="AA39" s="111">
        <v>1373</v>
      </c>
      <c r="AB39" s="65">
        <f t="shared" si="4"/>
        <v>0.21071209330877838</v>
      </c>
      <c r="AC39" s="330">
        <v>3356</v>
      </c>
      <c r="AD39" s="114">
        <v>14</v>
      </c>
      <c r="AE39" s="326">
        <v>841</v>
      </c>
      <c r="AF39" s="111">
        <v>848</v>
      </c>
      <c r="AG39" s="94">
        <f t="shared" si="5"/>
        <v>0.25268176400476761</v>
      </c>
      <c r="AH39" s="96">
        <v>1404</v>
      </c>
      <c r="AI39" s="114">
        <v>6</v>
      </c>
      <c r="AJ39" s="326">
        <v>389</v>
      </c>
      <c r="AK39" s="111">
        <v>395</v>
      </c>
      <c r="AL39" s="94">
        <f t="shared" si="6"/>
        <v>0.28133903133903132</v>
      </c>
      <c r="AM39" s="96">
        <f t="shared" si="7"/>
        <v>33432</v>
      </c>
      <c r="AN39" s="114">
        <f t="shared" si="8"/>
        <v>443</v>
      </c>
      <c r="AO39" s="113">
        <f t="shared" si="9"/>
        <v>5661</v>
      </c>
      <c r="AP39" s="111">
        <f t="shared" si="10"/>
        <v>5924</v>
      </c>
      <c r="AQ39" s="94">
        <f t="shared" si="11"/>
        <v>0.17719550131610434</v>
      </c>
      <c r="AR39" s="71">
        <f t="shared" si="12"/>
        <v>3.2072923700202567E-3</v>
      </c>
      <c r="AS39" s="71">
        <f t="shared" si="13"/>
        <v>5.5705604321404454E-3</v>
      </c>
      <c r="AT39" s="71">
        <f t="shared" si="14"/>
        <v>0.25624577987846048</v>
      </c>
      <c r="AU39" s="71">
        <f t="shared" si="15"/>
        <v>0.29338284942606346</v>
      </c>
      <c r="AV39" s="71">
        <f t="shared" si="16"/>
        <v>0.23176907494935853</v>
      </c>
      <c r="AW39" s="71">
        <f t="shared" si="17"/>
        <v>0.14314652261985145</v>
      </c>
      <c r="AX39" s="71">
        <f t="shared" si="18"/>
        <v>6.6677920324105328E-2</v>
      </c>
      <c r="AY39" s="128"/>
    </row>
    <row r="40" spans="2:51" ht="13.5" customHeight="1">
      <c r="B40" s="126">
        <v>35</v>
      </c>
      <c r="C40" s="28" t="s">
        <v>1</v>
      </c>
      <c r="D40" s="96">
        <v>19</v>
      </c>
      <c r="E40" s="114">
        <v>0</v>
      </c>
      <c r="F40" s="326">
        <v>3</v>
      </c>
      <c r="G40" s="111">
        <v>3</v>
      </c>
      <c r="H40" s="94">
        <f t="shared" si="0"/>
        <v>0.15789473684210525</v>
      </c>
      <c r="I40" s="96">
        <v>49</v>
      </c>
      <c r="J40" s="114">
        <v>3</v>
      </c>
      <c r="K40" s="326">
        <v>16</v>
      </c>
      <c r="L40" s="111">
        <v>16</v>
      </c>
      <c r="M40" s="94">
        <f t="shared" si="1"/>
        <v>0.32653061224489793</v>
      </c>
      <c r="N40" s="96">
        <v>23779</v>
      </c>
      <c r="O40" s="114">
        <v>395</v>
      </c>
      <c r="P40" s="326">
        <v>2461</v>
      </c>
      <c r="Q40" s="111">
        <v>2667</v>
      </c>
      <c r="R40" s="94">
        <f t="shared" si="2"/>
        <v>0.11215778628201355</v>
      </c>
      <c r="S40" s="96">
        <v>19746</v>
      </c>
      <c r="T40" s="114">
        <v>259</v>
      </c>
      <c r="U40" s="326">
        <v>2956</v>
      </c>
      <c r="V40" s="111">
        <v>3084</v>
      </c>
      <c r="W40" s="94">
        <f t="shared" si="3"/>
        <v>0.15618353084168946</v>
      </c>
      <c r="X40" s="96">
        <v>14112</v>
      </c>
      <c r="Y40" s="114">
        <v>117</v>
      </c>
      <c r="Z40" s="326">
        <v>2665</v>
      </c>
      <c r="AA40" s="111">
        <v>2725</v>
      </c>
      <c r="AB40" s="65">
        <f t="shared" si="4"/>
        <v>0.19309807256235828</v>
      </c>
      <c r="AC40" s="330">
        <v>7537</v>
      </c>
      <c r="AD40" s="114">
        <v>29</v>
      </c>
      <c r="AE40" s="326">
        <v>1587</v>
      </c>
      <c r="AF40" s="111">
        <v>1600</v>
      </c>
      <c r="AG40" s="94">
        <f t="shared" si="5"/>
        <v>0.21228605545973198</v>
      </c>
      <c r="AH40" s="96">
        <v>3129</v>
      </c>
      <c r="AI40" s="114">
        <v>5</v>
      </c>
      <c r="AJ40" s="326">
        <v>604</v>
      </c>
      <c r="AK40" s="111">
        <v>606</v>
      </c>
      <c r="AL40" s="94">
        <f t="shared" si="6"/>
        <v>0.19367209971236818</v>
      </c>
      <c r="AM40" s="96">
        <f t="shared" si="7"/>
        <v>68371</v>
      </c>
      <c r="AN40" s="114">
        <f t="shared" si="8"/>
        <v>808</v>
      </c>
      <c r="AO40" s="113">
        <f t="shared" si="9"/>
        <v>10292</v>
      </c>
      <c r="AP40" s="111">
        <f t="shared" si="10"/>
        <v>10701</v>
      </c>
      <c r="AQ40" s="94">
        <f t="shared" si="11"/>
        <v>0.15651372657998275</v>
      </c>
      <c r="AR40" s="71">
        <f t="shared" si="12"/>
        <v>2.8034763106251753E-4</v>
      </c>
      <c r="AS40" s="71">
        <f t="shared" si="13"/>
        <v>1.4951873656667601E-3</v>
      </c>
      <c r="AT40" s="71">
        <f t="shared" si="14"/>
        <v>0.24922904401457807</v>
      </c>
      <c r="AU40" s="71">
        <f t="shared" si="15"/>
        <v>0.28819736473226804</v>
      </c>
      <c r="AV40" s="71">
        <f t="shared" si="16"/>
        <v>0.25464909821512011</v>
      </c>
      <c r="AW40" s="71">
        <f t="shared" si="17"/>
        <v>0.14951873656667602</v>
      </c>
      <c r="AX40" s="71">
        <f t="shared" si="18"/>
        <v>5.6630221474628539E-2</v>
      </c>
      <c r="AY40" s="128"/>
    </row>
    <row r="41" spans="2:51" ht="13.5" customHeight="1">
      <c r="B41" s="126">
        <v>36</v>
      </c>
      <c r="C41" s="28" t="s">
        <v>2</v>
      </c>
      <c r="D41" s="96">
        <v>31</v>
      </c>
      <c r="E41" s="114">
        <v>0</v>
      </c>
      <c r="F41" s="326">
        <v>5</v>
      </c>
      <c r="G41" s="111">
        <v>5</v>
      </c>
      <c r="H41" s="94">
        <f t="shared" si="0"/>
        <v>0.16129032258064516</v>
      </c>
      <c r="I41" s="96">
        <v>56</v>
      </c>
      <c r="J41" s="114">
        <v>2</v>
      </c>
      <c r="K41" s="326">
        <v>13</v>
      </c>
      <c r="L41" s="111">
        <v>14</v>
      </c>
      <c r="M41" s="94">
        <f t="shared" si="1"/>
        <v>0.25</v>
      </c>
      <c r="N41" s="96">
        <v>6634</v>
      </c>
      <c r="O41" s="114">
        <v>79</v>
      </c>
      <c r="P41" s="326">
        <v>681</v>
      </c>
      <c r="Q41" s="111">
        <v>718</v>
      </c>
      <c r="R41" s="94">
        <f t="shared" si="2"/>
        <v>0.10823032861018993</v>
      </c>
      <c r="S41" s="96">
        <v>5303</v>
      </c>
      <c r="T41" s="114">
        <v>69</v>
      </c>
      <c r="U41" s="326">
        <v>808</v>
      </c>
      <c r="V41" s="111">
        <v>845</v>
      </c>
      <c r="W41" s="94">
        <f t="shared" si="3"/>
        <v>0.15934376767867245</v>
      </c>
      <c r="X41" s="96">
        <v>3837</v>
      </c>
      <c r="Y41" s="114">
        <v>29</v>
      </c>
      <c r="Z41" s="326">
        <v>740</v>
      </c>
      <c r="AA41" s="111">
        <v>749</v>
      </c>
      <c r="AB41" s="65">
        <f t="shared" si="4"/>
        <v>0.19520458691686213</v>
      </c>
      <c r="AC41" s="330">
        <v>2168</v>
      </c>
      <c r="AD41" s="114">
        <v>8</v>
      </c>
      <c r="AE41" s="326">
        <v>512</v>
      </c>
      <c r="AF41" s="111">
        <v>513</v>
      </c>
      <c r="AG41" s="94">
        <f t="shared" si="5"/>
        <v>0.23662361623616235</v>
      </c>
      <c r="AH41" s="96">
        <v>979</v>
      </c>
      <c r="AI41" s="114">
        <v>2</v>
      </c>
      <c r="AJ41" s="326">
        <v>216</v>
      </c>
      <c r="AK41" s="111">
        <v>216</v>
      </c>
      <c r="AL41" s="94">
        <f t="shared" si="6"/>
        <v>0.22063329928498468</v>
      </c>
      <c r="AM41" s="96">
        <f t="shared" si="7"/>
        <v>19008</v>
      </c>
      <c r="AN41" s="114">
        <f t="shared" si="8"/>
        <v>189</v>
      </c>
      <c r="AO41" s="113">
        <f t="shared" si="9"/>
        <v>2975</v>
      </c>
      <c r="AP41" s="111">
        <f t="shared" si="10"/>
        <v>3060</v>
      </c>
      <c r="AQ41" s="94">
        <f t="shared" si="11"/>
        <v>0.16098484848484848</v>
      </c>
      <c r="AR41" s="71">
        <f t="shared" si="12"/>
        <v>1.6339869281045752E-3</v>
      </c>
      <c r="AS41" s="71">
        <f t="shared" si="13"/>
        <v>4.5751633986928107E-3</v>
      </c>
      <c r="AT41" s="71">
        <f t="shared" si="14"/>
        <v>0.23464052287581699</v>
      </c>
      <c r="AU41" s="71">
        <f t="shared" si="15"/>
        <v>0.27614379084967322</v>
      </c>
      <c r="AV41" s="71">
        <f t="shared" si="16"/>
        <v>0.24477124183006535</v>
      </c>
      <c r="AW41" s="71">
        <f t="shared" si="17"/>
        <v>0.1676470588235294</v>
      </c>
      <c r="AX41" s="71">
        <f t="shared" si="18"/>
        <v>7.0588235294117646E-2</v>
      </c>
      <c r="AY41" s="128"/>
    </row>
    <row r="42" spans="2:51" ht="13.5" customHeight="1">
      <c r="B42" s="126">
        <v>37</v>
      </c>
      <c r="C42" s="28" t="s">
        <v>3</v>
      </c>
      <c r="D42" s="96">
        <v>28</v>
      </c>
      <c r="E42" s="114">
        <v>1</v>
      </c>
      <c r="F42" s="326">
        <v>4</v>
      </c>
      <c r="G42" s="111">
        <v>5</v>
      </c>
      <c r="H42" s="94">
        <f t="shared" si="0"/>
        <v>0.17857142857142858</v>
      </c>
      <c r="I42" s="96">
        <v>64</v>
      </c>
      <c r="J42" s="114">
        <v>2</v>
      </c>
      <c r="K42" s="326">
        <v>14</v>
      </c>
      <c r="L42" s="111">
        <v>16</v>
      </c>
      <c r="M42" s="94">
        <f t="shared" si="1"/>
        <v>0.25</v>
      </c>
      <c r="N42" s="96">
        <v>21546</v>
      </c>
      <c r="O42" s="114">
        <v>379</v>
      </c>
      <c r="P42" s="326">
        <v>2278</v>
      </c>
      <c r="Q42" s="111">
        <v>2477</v>
      </c>
      <c r="R42" s="94">
        <f t="shared" si="2"/>
        <v>0.11496333426157987</v>
      </c>
      <c r="S42" s="96">
        <v>16886</v>
      </c>
      <c r="T42" s="114">
        <v>275</v>
      </c>
      <c r="U42" s="326">
        <v>2596</v>
      </c>
      <c r="V42" s="111">
        <v>2722</v>
      </c>
      <c r="W42" s="94">
        <f t="shared" si="3"/>
        <v>0.16119862608077698</v>
      </c>
      <c r="X42" s="96">
        <v>11802</v>
      </c>
      <c r="Y42" s="114">
        <v>100</v>
      </c>
      <c r="Z42" s="326">
        <v>2390</v>
      </c>
      <c r="AA42" s="111">
        <v>2438</v>
      </c>
      <c r="AB42" s="65">
        <f t="shared" si="4"/>
        <v>0.20657515675309271</v>
      </c>
      <c r="AC42" s="330">
        <v>6462</v>
      </c>
      <c r="AD42" s="114">
        <v>36</v>
      </c>
      <c r="AE42" s="326">
        <v>1506</v>
      </c>
      <c r="AF42" s="111">
        <v>1523</v>
      </c>
      <c r="AG42" s="94">
        <f t="shared" si="5"/>
        <v>0.23568554627050448</v>
      </c>
      <c r="AH42" s="96">
        <v>2694</v>
      </c>
      <c r="AI42" s="114">
        <v>5</v>
      </c>
      <c r="AJ42" s="326">
        <v>597</v>
      </c>
      <c r="AK42" s="111">
        <v>599</v>
      </c>
      <c r="AL42" s="94">
        <f t="shared" si="6"/>
        <v>0.22234595397178916</v>
      </c>
      <c r="AM42" s="96">
        <f t="shared" si="7"/>
        <v>59482</v>
      </c>
      <c r="AN42" s="114">
        <f t="shared" si="8"/>
        <v>798</v>
      </c>
      <c r="AO42" s="113">
        <f t="shared" si="9"/>
        <v>9385</v>
      </c>
      <c r="AP42" s="111">
        <f t="shared" si="10"/>
        <v>9780</v>
      </c>
      <c r="AQ42" s="94">
        <f t="shared" si="11"/>
        <v>0.16441948824854577</v>
      </c>
      <c r="AR42" s="71">
        <f t="shared" si="12"/>
        <v>5.1124744376278123E-4</v>
      </c>
      <c r="AS42" s="71">
        <f t="shared" si="13"/>
        <v>1.6359918200408998E-3</v>
      </c>
      <c r="AT42" s="71">
        <f t="shared" si="14"/>
        <v>0.2532719836400818</v>
      </c>
      <c r="AU42" s="71">
        <f t="shared" si="15"/>
        <v>0.27832310838445806</v>
      </c>
      <c r="AV42" s="71">
        <f t="shared" si="16"/>
        <v>0.2492842535787321</v>
      </c>
      <c r="AW42" s="71">
        <f t="shared" si="17"/>
        <v>0.15572597137014316</v>
      </c>
      <c r="AX42" s="71">
        <f t="shared" si="18"/>
        <v>6.1247443762781184E-2</v>
      </c>
      <c r="AY42" s="128"/>
    </row>
    <row r="43" spans="2:51" ht="13.5" customHeight="1">
      <c r="B43" s="126">
        <v>38</v>
      </c>
      <c r="C43" s="127" t="s">
        <v>39</v>
      </c>
      <c r="D43" s="129">
        <v>14</v>
      </c>
      <c r="E43" s="114">
        <v>0</v>
      </c>
      <c r="F43" s="326">
        <v>2</v>
      </c>
      <c r="G43" s="111">
        <v>2</v>
      </c>
      <c r="H43" s="94">
        <f t="shared" si="0"/>
        <v>0.14285714285714285</v>
      </c>
      <c r="I43" s="129">
        <v>31</v>
      </c>
      <c r="J43" s="114">
        <v>3</v>
      </c>
      <c r="K43" s="326">
        <v>7</v>
      </c>
      <c r="L43" s="111">
        <v>9</v>
      </c>
      <c r="M43" s="94">
        <f t="shared" si="1"/>
        <v>0.29032258064516131</v>
      </c>
      <c r="N43" s="129">
        <v>4498</v>
      </c>
      <c r="O43" s="114">
        <v>76</v>
      </c>
      <c r="P43" s="326">
        <v>466</v>
      </c>
      <c r="Q43" s="111">
        <v>502</v>
      </c>
      <c r="R43" s="94">
        <f t="shared" si="2"/>
        <v>0.11160515784793242</v>
      </c>
      <c r="S43" s="129">
        <v>3574</v>
      </c>
      <c r="T43" s="114">
        <v>42</v>
      </c>
      <c r="U43" s="326">
        <v>551</v>
      </c>
      <c r="V43" s="111">
        <v>573</v>
      </c>
      <c r="W43" s="94">
        <f t="shared" si="3"/>
        <v>0.16032456631225517</v>
      </c>
      <c r="X43" s="129">
        <v>2464</v>
      </c>
      <c r="Y43" s="114">
        <v>22</v>
      </c>
      <c r="Z43" s="326">
        <v>477</v>
      </c>
      <c r="AA43" s="111">
        <v>492</v>
      </c>
      <c r="AB43" s="65">
        <f t="shared" si="4"/>
        <v>0.19967532467532467</v>
      </c>
      <c r="AC43" s="331">
        <v>1324</v>
      </c>
      <c r="AD43" s="114">
        <v>4</v>
      </c>
      <c r="AE43" s="326">
        <v>294</v>
      </c>
      <c r="AF43" s="111">
        <v>296</v>
      </c>
      <c r="AG43" s="94">
        <f t="shared" si="5"/>
        <v>0.22356495468277945</v>
      </c>
      <c r="AH43" s="129">
        <v>531</v>
      </c>
      <c r="AI43" s="114">
        <v>2</v>
      </c>
      <c r="AJ43" s="326">
        <v>97</v>
      </c>
      <c r="AK43" s="111">
        <v>99</v>
      </c>
      <c r="AL43" s="94">
        <f t="shared" si="6"/>
        <v>0.1864406779661017</v>
      </c>
      <c r="AM43" s="129">
        <f t="shared" si="7"/>
        <v>12436</v>
      </c>
      <c r="AN43" s="114">
        <f t="shared" si="8"/>
        <v>149</v>
      </c>
      <c r="AO43" s="113">
        <f t="shared" si="9"/>
        <v>1894</v>
      </c>
      <c r="AP43" s="111">
        <f t="shared" si="10"/>
        <v>1973</v>
      </c>
      <c r="AQ43" s="94">
        <f t="shared" si="11"/>
        <v>0.15865229977484721</v>
      </c>
      <c r="AR43" s="71">
        <f t="shared" si="12"/>
        <v>1.0136847440446021E-3</v>
      </c>
      <c r="AS43" s="71">
        <f t="shared" si="13"/>
        <v>4.5615813482007099E-3</v>
      </c>
      <c r="AT43" s="71">
        <f t="shared" si="14"/>
        <v>0.25443487075519511</v>
      </c>
      <c r="AU43" s="71">
        <f t="shared" si="15"/>
        <v>0.29042067916877851</v>
      </c>
      <c r="AV43" s="71">
        <f t="shared" si="16"/>
        <v>0.24936644703497213</v>
      </c>
      <c r="AW43" s="71">
        <f t="shared" si="17"/>
        <v>0.15002534211860111</v>
      </c>
      <c r="AX43" s="71">
        <f t="shared" si="18"/>
        <v>5.0177394830207805E-2</v>
      </c>
      <c r="AY43" s="128"/>
    </row>
    <row r="44" spans="2:51" ht="13.5" customHeight="1">
      <c r="B44" s="126">
        <v>39</v>
      </c>
      <c r="C44" s="127" t="s">
        <v>7</v>
      </c>
      <c r="D44" s="129">
        <v>31</v>
      </c>
      <c r="E44" s="114">
        <v>0</v>
      </c>
      <c r="F44" s="326">
        <v>5</v>
      </c>
      <c r="G44" s="111">
        <v>5</v>
      </c>
      <c r="H44" s="94">
        <f t="shared" si="0"/>
        <v>0.16129032258064516</v>
      </c>
      <c r="I44" s="129">
        <v>93</v>
      </c>
      <c r="J44" s="114">
        <v>2</v>
      </c>
      <c r="K44" s="326">
        <v>17</v>
      </c>
      <c r="L44" s="111">
        <v>19</v>
      </c>
      <c r="M44" s="94">
        <f t="shared" si="1"/>
        <v>0.20430107526881722</v>
      </c>
      <c r="N44" s="129">
        <v>24226</v>
      </c>
      <c r="O44" s="114">
        <v>278</v>
      </c>
      <c r="P44" s="326">
        <v>2609</v>
      </c>
      <c r="Q44" s="111">
        <v>2758</v>
      </c>
      <c r="R44" s="94">
        <f t="shared" si="2"/>
        <v>0.11384462973664658</v>
      </c>
      <c r="S44" s="129">
        <v>21122</v>
      </c>
      <c r="T44" s="114">
        <v>237</v>
      </c>
      <c r="U44" s="326">
        <v>3292</v>
      </c>
      <c r="V44" s="111">
        <v>3420</v>
      </c>
      <c r="W44" s="94">
        <f t="shared" si="3"/>
        <v>0.16191648518132754</v>
      </c>
      <c r="X44" s="129">
        <v>13474</v>
      </c>
      <c r="Y44" s="114">
        <v>104</v>
      </c>
      <c r="Z44" s="326">
        <v>2792</v>
      </c>
      <c r="AA44" s="111">
        <v>2853</v>
      </c>
      <c r="AB44" s="65">
        <f t="shared" si="4"/>
        <v>0.2117411310672406</v>
      </c>
      <c r="AC44" s="331">
        <v>6826</v>
      </c>
      <c r="AD44" s="114">
        <v>19</v>
      </c>
      <c r="AE44" s="326">
        <v>1657</v>
      </c>
      <c r="AF44" s="111">
        <v>1664</v>
      </c>
      <c r="AG44" s="94">
        <f t="shared" si="5"/>
        <v>0.24377380603574567</v>
      </c>
      <c r="AH44" s="129">
        <v>2742</v>
      </c>
      <c r="AI44" s="114">
        <v>5</v>
      </c>
      <c r="AJ44" s="326">
        <v>727</v>
      </c>
      <c r="AK44" s="111">
        <v>729</v>
      </c>
      <c r="AL44" s="94">
        <f t="shared" si="6"/>
        <v>0.26586433260393871</v>
      </c>
      <c r="AM44" s="129">
        <f t="shared" si="7"/>
        <v>68514</v>
      </c>
      <c r="AN44" s="114">
        <f t="shared" si="8"/>
        <v>645</v>
      </c>
      <c r="AO44" s="113">
        <f t="shared" si="9"/>
        <v>11099</v>
      </c>
      <c r="AP44" s="111">
        <f t="shared" si="10"/>
        <v>11448</v>
      </c>
      <c r="AQ44" s="94">
        <f t="shared" si="11"/>
        <v>0.16708993782292669</v>
      </c>
      <c r="AR44" s="71">
        <f t="shared" si="12"/>
        <v>4.3675751222921035E-4</v>
      </c>
      <c r="AS44" s="71">
        <f t="shared" si="13"/>
        <v>1.6596785464709992E-3</v>
      </c>
      <c r="AT44" s="71">
        <f t="shared" si="14"/>
        <v>0.24091544374563242</v>
      </c>
      <c r="AU44" s="71">
        <f t="shared" si="15"/>
        <v>0.29874213836477986</v>
      </c>
      <c r="AV44" s="71">
        <f t="shared" si="16"/>
        <v>0.24921383647798742</v>
      </c>
      <c r="AW44" s="71">
        <f t="shared" si="17"/>
        <v>0.14535290006988119</v>
      </c>
      <c r="AX44" s="71">
        <f t="shared" si="18"/>
        <v>6.3679245283018868E-2</v>
      </c>
      <c r="AY44" s="128"/>
    </row>
    <row r="45" spans="2:51" ht="13.5" customHeight="1">
      <c r="B45" s="126">
        <v>40</v>
      </c>
      <c r="C45" s="127" t="s">
        <v>40</v>
      </c>
      <c r="D45" s="129">
        <v>38</v>
      </c>
      <c r="E45" s="114">
        <v>4</v>
      </c>
      <c r="F45" s="326">
        <v>7</v>
      </c>
      <c r="G45" s="111">
        <v>10</v>
      </c>
      <c r="H45" s="94">
        <f t="shared" si="0"/>
        <v>0.26315789473684209</v>
      </c>
      <c r="I45" s="129">
        <v>90</v>
      </c>
      <c r="J45" s="114">
        <v>4</v>
      </c>
      <c r="K45" s="326">
        <v>22</v>
      </c>
      <c r="L45" s="111">
        <v>22</v>
      </c>
      <c r="M45" s="94">
        <f t="shared" si="1"/>
        <v>0.24444444444444444</v>
      </c>
      <c r="N45" s="129">
        <v>5119</v>
      </c>
      <c r="O45" s="114">
        <v>92</v>
      </c>
      <c r="P45" s="326">
        <v>607</v>
      </c>
      <c r="Q45" s="111">
        <v>659</v>
      </c>
      <c r="R45" s="94">
        <f t="shared" si="2"/>
        <v>0.12873608126587224</v>
      </c>
      <c r="S45" s="129">
        <v>4390</v>
      </c>
      <c r="T45" s="114">
        <v>66</v>
      </c>
      <c r="U45" s="326">
        <v>635</v>
      </c>
      <c r="V45" s="111">
        <v>671</v>
      </c>
      <c r="W45" s="94">
        <f t="shared" si="3"/>
        <v>0.15284738041002277</v>
      </c>
      <c r="X45" s="129">
        <v>2944</v>
      </c>
      <c r="Y45" s="114">
        <v>34</v>
      </c>
      <c r="Z45" s="326">
        <v>634</v>
      </c>
      <c r="AA45" s="111">
        <v>651</v>
      </c>
      <c r="AB45" s="65">
        <f t="shared" si="4"/>
        <v>0.22112771739130435</v>
      </c>
      <c r="AC45" s="331">
        <v>1590</v>
      </c>
      <c r="AD45" s="114">
        <v>8</v>
      </c>
      <c r="AE45" s="326">
        <v>393</v>
      </c>
      <c r="AF45" s="111">
        <v>395</v>
      </c>
      <c r="AG45" s="94">
        <f t="shared" si="5"/>
        <v>0.24842767295597484</v>
      </c>
      <c r="AH45" s="129">
        <v>585</v>
      </c>
      <c r="AI45" s="114">
        <v>1</v>
      </c>
      <c r="AJ45" s="326">
        <v>139</v>
      </c>
      <c r="AK45" s="111">
        <v>139</v>
      </c>
      <c r="AL45" s="94">
        <f t="shared" si="6"/>
        <v>0.2376068376068376</v>
      </c>
      <c r="AM45" s="129">
        <f t="shared" si="7"/>
        <v>14756</v>
      </c>
      <c r="AN45" s="114">
        <f t="shared" si="8"/>
        <v>209</v>
      </c>
      <c r="AO45" s="113">
        <f t="shared" si="9"/>
        <v>2437</v>
      </c>
      <c r="AP45" s="111">
        <f t="shared" si="10"/>
        <v>2547</v>
      </c>
      <c r="AQ45" s="94">
        <f t="shared" si="11"/>
        <v>0.17260775277853077</v>
      </c>
      <c r="AR45" s="71">
        <f t="shared" si="12"/>
        <v>3.9261876717707105E-3</v>
      </c>
      <c r="AS45" s="71">
        <f t="shared" si="13"/>
        <v>8.6376128778955629E-3</v>
      </c>
      <c r="AT45" s="71">
        <f t="shared" si="14"/>
        <v>0.25873576756968986</v>
      </c>
      <c r="AU45" s="71">
        <f t="shared" si="15"/>
        <v>0.26344719277581469</v>
      </c>
      <c r="AV45" s="71">
        <f t="shared" si="16"/>
        <v>0.25559481743227325</v>
      </c>
      <c r="AW45" s="71">
        <f t="shared" si="17"/>
        <v>0.15508441303494308</v>
      </c>
      <c r="AX45" s="71">
        <f t="shared" si="18"/>
        <v>5.4574008637612879E-2</v>
      </c>
      <c r="AY45" s="128"/>
    </row>
    <row r="46" spans="2:51" ht="13.5" customHeight="1">
      <c r="B46" s="126">
        <v>41</v>
      </c>
      <c r="C46" s="127" t="s">
        <v>11</v>
      </c>
      <c r="D46" s="129">
        <v>14</v>
      </c>
      <c r="E46" s="114">
        <v>1</v>
      </c>
      <c r="F46" s="326">
        <v>2</v>
      </c>
      <c r="G46" s="111">
        <v>3</v>
      </c>
      <c r="H46" s="94">
        <f t="shared" si="0"/>
        <v>0.21428571428571427</v>
      </c>
      <c r="I46" s="129">
        <v>52</v>
      </c>
      <c r="J46" s="114">
        <v>2</v>
      </c>
      <c r="K46" s="326">
        <v>8</v>
      </c>
      <c r="L46" s="111">
        <v>8</v>
      </c>
      <c r="M46" s="94">
        <f t="shared" si="1"/>
        <v>0.15384615384615385</v>
      </c>
      <c r="N46" s="129">
        <v>9030</v>
      </c>
      <c r="O46" s="114">
        <v>124</v>
      </c>
      <c r="P46" s="326">
        <v>992</v>
      </c>
      <c r="Q46" s="111">
        <v>1060</v>
      </c>
      <c r="R46" s="94">
        <f t="shared" si="2"/>
        <v>0.11738648947951273</v>
      </c>
      <c r="S46" s="129">
        <v>8279</v>
      </c>
      <c r="T46" s="114">
        <v>116</v>
      </c>
      <c r="U46" s="326">
        <v>1335</v>
      </c>
      <c r="V46" s="111">
        <v>1400</v>
      </c>
      <c r="W46" s="94">
        <f t="shared" si="3"/>
        <v>0.16910254861698273</v>
      </c>
      <c r="X46" s="129">
        <v>5607</v>
      </c>
      <c r="Y46" s="114">
        <v>47</v>
      </c>
      <c r="Z46" s="326">
        <v>1083</v>
      </c>
      <c r="AA46" s="111">
        <v>1104</v>
      </c>
      <c r="AB46" s="65">
        <f t="shared" si="4"/>
        <v>0.19689673622257892</v>
      </c>
      <c r="AC46" s="331">
        <v>2729</v>
      </c>
      <c r="AD46" s="114">
        <v>13</v>
      </c>
      <c r="AE46" s="326">
        <v>617</v>
      </c>
      <c r="AF46" s="111">
        <v>622</v>
      </c>
      <c r="AG46" s="94">
        <f t="shared" si="5"/>
        <v>0.22792231586661782</v>
      </c>
      <c r="AH46" s="129">
        <v>1142</v>
      </c>
      <c r="AI46" s="114">
        <v>0</v>
      </c>
      <c r="AJ46" s="326">
        <v>234</v>
      </c>
      <c r="AK46" s="111">
        <v>234</v>
      </c>
      <c r="AL46" s="94">
        <f t="shared" si="6"/>
        <v>0.20490367775831875</v>
      </c>
      <c r="AM46" s="129">
        <f t="shared" si="7"/>
        <v>26853</v>
      </c>
      <c r="AN46" s="114">
        <f t="shared" si="8"/>
        <v>303</v>
      </c>
      <c r="AO46" s="113">
        <f t="shared" si="9"/>
        <v>4271</v>
      </c>
      <c r="AP46" s="111">
        <f t="shared" si="10"/>
        <v>4431</v>
      </c>
      <c r="AQ46" s="94">
        <f t="shared" si="11"/>
        <v>0.16500949614568206</v>
      </c>
      <c r="AR46" s="71">
        <f t="shared" si="12"/>
        <v>6.770480704129993E-4</v>
      </c>
      <c r="AS46" s="71">
        <f t="shared" si="13"/>
        <v>1.8054615211013315E-3</v>
      </c>
      <c r="AT46" s="71">
        <f t="shared" si="14"/>
        <v>0.23922365154592642</v>
      </c>
      <c r="AU46" s="71">
        <f t="shared" si="15"/>
        <v>0.31595576619273302</v>
      </c>
      <c r="AV46" s="71">
        <f t="shared" si="16"/>
        <v>0.24915368991198375</v>
      </c>
      <c r="AW46" s="71">
        <f t="shared" si="17"/>
        <v>0.14037463326562852</v>
      </c>
      <c r="AX46" s="71">
        <f t="shared" si="18"/>
        <v>5.2809749492213946E-2</v>
      </c>
      <c r="AY46" s="128"/>
    </row>
    <row r="47" spans="2:51" ht="13.5" customHeight="1">
      <c r="B47" s="126">
        <v>42</v>
      </c>
      <c r="C47" s="127" t="s">
        <v>12</v>
      </c>
      <c r="D47" s="129">
        <v>65</v>
      </c>
      <c r="E47" s="114">
        <v>4</v>
      </c>
      <c r="F47" s="326">
        <v>13</v>
      </c>
      <c r="G47" s="111">
        <v>17</v>
      </c>
      <c r="H47" s="94">
        <f t="shared" si="0"/>
        <v>0.26153846153846155</v>
      </c>
      <c r="I47" s="129">
        <v>240</v>
      </c>
      <c r="J47" s="114">
        <v>11</v>
      </c>
      <c r="K47" s="326">
        <v>61</v>
      </c>
      <c r="L47" s="111">
        <v>68</v>
      </c>
      <c r="M47" s="94">
        <f t="shared" si="1"/>
        <v>0.28333333333333333</v>
      </c>
      <c r="N47" s="129">
        <v>27839</v>
      </c>
      <c r="O47" s="114">
        <v>409</v>
      </c>
      <c r="P47" s="326">
        <v>2843</v>
      </c>
      <c r="Q47" s="111">
        <v>3095</v>
      </c>
      <c r="R47" s="94">
        <f t="shared" si="2"/>
        <v>0.11117497036531485</v>
      </c>
      <c r="S47" s="129">
        <v>22259</v>
      </c>
      <c r="T47" s="114">
        <v>302</v>
      </c>
      <c r="U47" s="326">
        <v>3402</v>
      </c>
      <c r="V47" s="111">
        <v>3566</v>
      </c>
      <c r="W47" s="94">
        <f t="shared" si="3"/>
        <v>0.16020486095511927</v>
      </c>
      <c r="X47" s="129">
        <v>13558</v>
      </c>
      <c r="Y47" s="114">
        <v>168</v>
      </c>
      <c r="Z47" s="326">
        <v>2746</v>
      </c>
      <c r="AA47" s="111">
        <v>2847</v>
      </c>
      <c r="AB47" s="65">
        <f t="shared" si="4"/>
        <v>0.20998672370556129</v>
      </c>
      <c r="AC47" s="331">
        <v>6673</v>
      </c>
      <c r="AD47" s="114">
        <v>36</v>
      </c>
      <c r="AE47" s="326">
        <v>1600</v>
      </c>
      <c r="AF47" s="111">
        <v>1619</v>
      </c>
      <c r="AG47" s="94">
        <f t="shared" si="5"/>
        <v>0.24261951146410909</v>
      </c>
      <c r="AH47" s="129">
        <v>2713</v>
      </c>
      <c r="AI47" s="114">
        <v>6</v>
      </c>
      <c r="AJ47" s="326">
        <v>672</v>
      </c>
      <c r="AK47" s="111">
        <v>675</v>
      </c>
      <c r="AL47" s="94">
        <f t="shared" si="6"/>
        <v>0.24880206413564321</v>
      </c>
      <c r="AM47" s="129">
        <f t="shared" si="7"/>
        <v>73347</v>
      </c>
      <c r="AN47" s="114">
        <f t="shared" si="8"/>
        <v>936</v>
      </c>
      <c r="AO47" s="113">
        <f t="shared" si="9"/>
        <v>11337</v>
      </c>
      <c r="AP47" s="111">
        <f t="shared" si="10"/>
        <v>11887</v>
      </c>
      <c r="AQ47" s="94">
        <f t="shared" si="11"/>
        <v>0.16206525147586132</v>
      </c>
      <c r="AR47" s="71">
        <f t="shared" si="12"/>
        <v>1.4301337595692774E-3</v>
      </c>
      <c r="AS47" s="71">
        <f t="shared" si="13"/>
        <v>5.7205350382771095E-3</v>
      </c>
      <c r="AT47" s="71">
        <f t="shared" si="14"/>
        <v>0.26036846975687727</v>
      </c>
      <c r="AU47" s="71">
        <f t="shared" si="15"/>
        <v>0.2999915874484731</v>
      </c>
      <c r="AV47" s="71">
        <f t="shared" si="16"/>
        <v>0.23950534197021955</v>
      </c>
      <c r="AW47" s="71">
        <f t="shared" si="17"/>
        <v>0.13619920922015646</v>
      </c>
      <c r="AX47" s="71">
        <f t="shared" si="18"/>
        <v>5.6784722806427192E-2</v>
      </c>
      <c r="AY47" s="128"/>
    </row>
    <row r="48" spans="2:51" ht="13.5" customHeight="1">
      <c r="B48" s="126">
        <v>43</v>
      </c>
      <c r="C48" s="127" t="s">
        <v>8</v>
      </c>
      <c r="D48" s="129">
        <v>40</v>
      </c>
      <c r="E48" s="114">
        <v>0</v>
      </c>
      <c r="F48" s="326">
        <v>8</v>
      </c>
      <c r="G48" s="111">
        <v>8</v>
      </c>
      <c r="H48" s="94">
        <f t="shared" si="0"/>
        <v>0.2</v>
      </c>
      <c r="I48" s="129">
        <v>145</v>
      </c>
      <c r="J48" s="114">
        <v>5</v>
      </c>
      <c r="K48" s="326">
        <v>29</v>
      </c>
      <c r="L48" s="111">
        <v>32</v>
      </c>
      <c r="M48" s="94">
        <f t="shared" si="1"/>
        <v>0.22068965517241379</v>
      </c>
      <c r="N48" s="129">
        <v>17026</v>
      </c>
      <c r="O48" s="114">
        <v>264</v>
      </c>
      <c r="P48" s="326">
        <v>1856</v>
      </c>
      <c r="Q48" s="111">
        <v>2002</v>
      </c>
      <c r="R48" s="94">
        <f t="shared" si="2"/>
        <v>0.11758487019851992</v>
      </c>
      <c r="S48" s="129">
        <v>13378</v>
      </c>
      <c r="T48" s="114">
        <v>199</v>
      </c>
      <c r="U48" s="326">
        <v>2066</v>
      </c>
      <c r="V48" s="111">
        <v>2176</v>
      </c>
      <c r="W48" s="94">
        <f t="shared" si="3"/>
        <v>0.16265510539692032</v>
      </c>
      <c r="X48" s="129">
        <v>8537</v>
      </c>
      <c r="Y48" s="114">
        <v>76</v>
      </c>
      <c r="Z48" s="326">
        <v>1784</v>
      </c>
      <c r="AA48" s="111">
        <v>1819</v>
      </c>
      <c r="AB48" s="65">
        <f t="shared" si="4"/>
        <v>0.2130725079067588</v>
      </c>
      <c r="AC48" s="331">
        <v>4267</v>
      </c>
      <c r="AD48" s="114">
        <v>26</v>
      </c>
      <c r="AE48" s="326">
        <v>1136</v>
      </c>
      <c r="AF48" s="111">
        <v>1152</v>
      </c>
      <c r="AG48" s="94">
        <f t="shared" si="5"/>
        <v>0.26997890789782047</v>
      </c>
      <c r="AH48" s="129">
        <v>1811</v>
      </c>
      <c r="AI48" s="114">
        <v>0</v>
      </c>
      <c r="AJ48" s="326">
        <v>478</v>
      </c>
      <c r="AK48" s="111">
        <v>478</v>
      </c>
      <c r="AL48" s="94">
        <f t="shared" si="6"/>
        <v>0.26394257316399777</v>
      </c>
      <c r="AM48" s="129">
        <f t="shared" si="7"/>
        <v>45204</v>
      </c>
      <c r="AN48" s="114">
        <f t="shared" si="8"/>
        <v>570</v>
      </c>
      <c r="AO48" s="113">
        <f t="shared" si="9"/>
        <v>7357</v>
      </c>
      <c r="AP48" s="111">
        <f t="shared" si="10"/>
        <v>7667</v>
      </c>
      <c r="AQ48" s="94">
        <f t="shared" si="11"/>
        <v>0.16960888416954251</v>
      </c>
      <c r="AR48" s="71">
        <f t="shared" si="12"/>
        <v>1.0434328942219902E-3</v>
      </c>
      <c r="AS48" s="71">
        <f t="shared" si="13"/>
        <v>4.173731576887961E-3</v>
      </c>
      <c r="AT48" s="71">
        <f t="shared" si="14"/>
        <v>0.26111908177905307</v>
      </c>
      <c r="AU48" s="71">
        <f t="shared" si="15"/>
        <v>0.28381374722838137</v>
      </c>
      <c r="AV48" s="71">
        <f t="shared" si="16"/>
        <v>0.23725055432372505</v>
      </c>
      <c r="AW48" s="71">
        <f t="shared" si="17"/>
        <v>0.15025433676796662</v>
      </c>
      <c r="AX48" s="71">
        <f t="shared" si="18"/>
        <v>6.2345115429763925E-2</v>
      </c>
      <c r="AY48" s="128"/>
    </row>
    <row r="49" spans="2:51" ht="13.5" customHeight="1">
      <c r="B49" s="126">
        <v>44</v>
      </c>
      <c r="C49" s="127" t="s">
        <v>18</v>
      </c>
      <c r="D49" s="129">
        <v>15</v>
      </c>
      <c r="E49" s="114">
        <v>0</v>
      </c>
      <c r="F49" s="326">
        <v>1</v>
      </c>
      <c r="G49" s="111">
        <v>1</v>
      </c>
      <c r="H49" s="94">
        <f t="shared" si="0"/>
        <v>6.6666666666666666E-2</v>
      </c>
      <c r="I49" s="129">
        <v>61</v>
      </c>
      <c r="J49" s="114">
        <v>2</v>
      </c>
      <c r="K49" s="326">
        <v>18</v>
      </c>
      <c r="L49" s="111">
        <v>20</v>
      </c>
      <c r="M49" s="94">
        <f t="shared" si="1"/>
        <v>0.32786885245901637</v>
      </c>
      <c r="N49" s="129">
        <v>17000</v>
      </c>
      <c r="O49" s="114">
        <v>239</v>
      </c>
      <c r="P49" s="326">
        <v>1858</v>
      </c>
      <c r="Q49" s="111">
        <v>1981</v>
      </c>
      <c r="R49" s="94">
        <f t="shared" si="2"/>
        <v>0.11652941176470588</v>
      </c>
      <c r="S49" s="129">
        <v>14863</v>
      </c>
      <c r="T49" s="114">
        <v>209</v>
      </c>
      <c r="U49" s="326">
        <v>2274</v>
      </c>
      <c r="V49" s="111">
        <v>2388</v>
      </c>
      <c r="W49" s="94">
        <f t="shared" si="3"/>
        <v>0.16066742918657068</v>
      </c>
      <c r="X49" s="129">
        <v>9571</v>
      </c>
      <c r="Y49" s="114">
        <v>107</v>
      </c>
      <c r="Z49" s="326">
        <v>1831</v>
      </c>
      <c r="AA49" s="111">
        <v>1896</v>
      </c>
      <c r="AB49" s="65">
        <f t="shared" si="4"/>
        <v>0.1980984223174172</v>
      </c>
      <c r="AC49" s="331">
        <v>4740</v>
      </c>
      <c r="AD49" s="114">
        <v>34</v>
      </c>
      <c r="AE49" s="326">
        <v>975</v>
      </c>
      <c r="AF49" s="111">
        <v>995</v>
      </c>
      <c r="AG49" s="94">
        <f t="shared" si="5"/>
        <v>0.20991561181434598</v>
      </c>
      <c r="AH49" s="129">
        <v>1736</v>
      </c>
      <c r="AI49" s="114">
        <v>4</v>
      </c>
      <c r="AJ49" s="326">
        <v>328</v>
      </c>
      <c r="AK49" s="111">
        <v>330</v>
      </c>
      <c r="AL49" s="94">
        <f t="shared" si="6"/>
        <v>0.19009216589861752</v>
      </c>
      <c r="AM49" s="129">
        <f t="shared" si="7"/>
        <v>47986</v>
      </c>
      <c r="AN49" s="114">
        <f t="shared" si="8"/>
        <v>595</v>
      </c>
      <c r="AO49" s="113">
        <f t="shared" si="9"/>
        <v>7285</v>
      </c>
      <c r="AP49" s="111">
        <f t="shared" si="10"/>
        <v>7611</v>
      </c>
      <c r="AQ49" s="94">
        <f t="shared" si="11"/>
        <v>0.15860876088859249</v>
      </c>
      <c r="AR49" s="71">
        <f t="shared" si="12"/>
        <v>1.3138877939823938E-4</v>
      </c>
      <c r="AS49" s="71">
        <f t="shared" si="13"/>
        <v>2.6277755879647877E-3</v>
      </c>
      <c r="AT49" s="71">
        <f t="shared" si="14"/>
        <v>0.26028117198791223</v>
      </c>
      <c r="AU49" s="71">
        <f t="shared" si="15"/>
        <v>0.31375640520299569</v>
      </c>
      <c r="AV49" s="71">
        <f t="shared" si="16"/>
        <v>0.24911312573906189</v>
      </c>
      <c r="AW49" s="71">
        <f t="shared" si="17"/>
        <v>0.1307318355012482</v>
      </c>
      <c r="AX49" s="71">
        <f t="shared" si="18"/>
        <v>4.3358297201418997E-2</v>
      </c>
      <c r="AY49" s="128"/>
    </row>
    <row r="50" spans="2:51" ht="13.5" customHeight="1">
      <c r="B50" s="126">
        <v>45</v>
      </c>
      <c r="C50" s="127" t="s">
        <v>41</v>
      </c>
      <c r="D50" s="129">
        <v>70</v>
      </c>
      <c r="E50" s="114">
        <v>1</v>
      </c>
      <c r="F50" s="326">
        <v>10</v>
      </c>
      <c r="G50" s="111">
        <v>10</v>
      </c>
      <c r="H50" s="94">
        <f t="shared" si="0"/>
        <v>0.14285714285714285</v>
      </c>
      <c r="I50" s="129">
        <v>114</v>
      </c>
      <c r="J50" s="114">
        <v>5</v>
      </c>
      <c r="K50" s="326">
        <v>28</v>
      </c>
      <c r="L50" s="111">
        <v>31</v>
      </c>
      <c r="M50" s="94">
        <f t="shared" si="1"/>
        <v>0.27192982456140352</v>
      </c>
      <c r="N50" s="129">
        <v>5910</v>
      </c>
      <c r="O50" s="114">
        <v>97</v>
      </c>
      <c r="P50" s="326">
        <v>614</v>
      </c>
      <c r="Q50" s="111">
        <v>672</v>
      </c>
      <c r="R50" s="94">
        <f t="shared" si="2"/>
        <v>0.11370558375634518</v>
      </c>
      <c r="S50" s="129">
        <v>4923</v>
      </c>
      <c r="T50" s="114">
        <v>68</v>
      </c>
      <c r="U50" s="326">
        <v>817</v>
      </c>
      <c r="V50" s="111">
        <v>852</v>
      </c>
      <c r="W50" s="94">
        <f t="shared" si="3"/>
        <v>0.17306520414381474</v>
      </c>
      <c r="X50" s="129">
        <v>3381</v>
      </c>
      <c r="Y50" s="114">
        <v>33</v>
      </c>
      <c r="Z50" s="326">
        <v>661</v>
      </c>
      <c r="AA50" s="111">
        <v>679</v>
      </c>
      <c r="AB50" s="65">
        <f t="shared" si="4"/>
        <v>0.20082815734989648</v>
      </c>
      <c r="AC50" s="331">
        <v>1767</v>
      </c>
      <c r="AD50" s="114">
        <v>13</v>
      </c>
      <c r="AE50" s="326">
        <v>401</v>
      </c>
      <c r="AF50" s="111">
        <v>410</v>
      </c>
      <c r="AG50" s="94">
        <f t="shared" si="5"/>
        <v>0.2320316921335597</v>
      </c>
      <c r="AH50" s="129">
        <v>661</v>
      </c>
      <c r="AI50" s="114">
        <v>0</v>
      </c>
      <c r="AJ50" s="326">
        <v>134</v>
      </c>
      <c r="AK50" s="111">
        <v>134</v>
      </c>
      <c r="AL50" s="94">
        <f t="shared" si="6"/>
        <v>0.20272314674735251</v>
      </c>
      <c r="AM50" s="129">
        <f t="shared" si="7"/>
        <v>16826</v>
      </c>
      <c r="AN50" s="114">
        <f t="shared" si="8"/>
        <v>217</v>
      </c>
      <c r="AO50" s="113">
        <f t="shared" si="9"/>
        <v>2665</v>
      </c>
      <c r="AP50" s="111">
        <f t="shared" si="10"/>
        <v>2788</v>
      </c>
      <c r="AQ50" s="94">
        <f t="shared" si="11"/>
        <v>0.16569594674907881</v>
      </c>
      <c r="AR50" s="71">
        <f t="shared" si="12"/>
        <v>3.5868005738880918E-3</v>
      </c>
      <c r="AS50" s="71">
        <f t="shared" si="13"/>
        <v>1.1119081779053085E-2</v>
      </c>
      <c r="AT50" s="71">
        <f t="shared" si="14"/>
        <v>0.24103299856527977</v>
      </c>
      <c r="AU50" s="71">
        <f t="shared" si="15"/>
        <v>0.30559540889526543</v>
      </c>
      <c r="AV50" s="71">
        <f t="shared" si="16"/>
        <v>0.24354375896700142</v>
      </c>
      <c r="AW50" s="71">
        <f t="shared" si="17"/>
        <v>0.14705882352941177</v>
      </c>
      <c r="AX50" s="71">
        <f t="shared" si="18"/>
        <v>4.8063127690100432E-2</v>
      </c>
      <c r="AY50" s="128"/>
    </row>
    <row r="51" spans="2:51" ht="13.5" customHeight="1">
      <c r="B51" s="126">
        <v>46</v>
      </c>
      <c r="C51" s="127" t="s">
        <v>21</v>
      </c>
      <c r="D51" s="129">
        <v>18</v>
      </c>
      <c r="E51" s="114">
        <v>1</v>
      </c>
      <c r="F51" s="326">
        <v>2</v>
      </c>
      <c r="G51" s="111">
        <v>3</v>
      </c>
      <c r="H51" s="94">
        <f t="shared" si="0"/>
        <v>0.16666666666666666</v>
      </c>
      <c r="I51" s="129">
        <v>112</v>
      </c>
      <c r="J51" s="114">
        <v>2</v>
      </c>
      <c r="K51" s="326">
        <v>21</v>
      </c>
      <c r="L51" s="111">
        <v>23</v>
      </c>
      <c r="M51" s="94">
        <f t="shared" si="1"/>
        <v>0.20535714285714285</v>
      </c>
      <c r="N51" s="129">
        <v>7951</v>
      </c>
      <c r="O51" s="114">
        <v>113</v>
      </c>
      <c r="P51" s="326">
        <v>816</v>
      </c>
      <c r="Q51" s="111">
        <v>883</v>
      </c>
      <c r="R51" s="94">
        <f t="shared" si="2"/>
        <v>0.11105521318073198</v>
      </c>
      <c r="S51" s="129">
        <v>6296</v>
      </c>
      <c r="T51" s="114">
        <v>84</v>
      </c>
      <c r="U51" s="326">
        <v>950</v>
      </c>
      <c r="V51" s="111">
        <v>1001</v>
      </c>
      <c r="W51" s="94">
        <f t="shared" si="3"/>
        <v>0.15898983481575604</v>
      </c>
      <c r="X51" s="129">
        <v>4273</v>
      </c>
      <c r="Y51" s="114">
        <v>42</v>
      </c>
      <c r="Z51" s="326">
        <v>802</v>
      </c>
      <c r="AA51" s="111">
        <v>824</v>
      </c>
      <c r="AB51" s="65">
        <f t="shared" si="4"/>
        <v>0.19283875497308683</v>
      </c>
      <c r="AC51" s="331">
        <v>2310</v>
      </c>
      <c r="AD51" s="114">
        <v>13</v>
      </c>
      <c r="AE51" s="326">
        <v>538</v>
      </c>
      <c r="AF51" s="111">
        <v>547</v>
      </c>
      <c r="AG51" s="94">
        <f t="shared" si="5"/>
        <v>0.23679653679653678</v>
      </c>
      <c r="AH51" s="129">
        <v>972</v>
      </c>
      <c r="AI51" s="114">
        <v>0</v>
      </c>
      <c r="AJ51" s="326">
        <v>218</v>
      </c>
      <c r="AK51" s="111">
        <v>218</v>
      </c>
      <c r="AL51" s="94">
        <f t="shared" si="6"/>
        <v>0.22427983539094651</v>
      </c>
      <c r="AM51" s="129">
        <f t="shared" si="7"/>
        <v>21932</v>
      </c>
      <c r="AN51" s="114">
        <f t="shared" si="8"/>
        <v>255</v>
      </c>
      <c r="AO51" s="113">
        <f t="shared" si="9"/>
        <v>3347</v>
      </c>
      <c r="AP51" s="111">
        <f t="shared" si="10"/>
        <v>3499</v>
      </c>
      <c r="AQ51" s="94">
        <f t="shared" si="11"/>
        <v>0.15953857377348168</v>
      </c>
      <c r="AR51" s="71">
        <f t="shared" si="12"/>
        <v>8.573878250928837E-4</v>
      </c>
      <c r="AS51" s="71">
        <f t="shared" si="13"/>
        <v>6.5733066590454416E-3</v>
      </c>
      <c r="AT51" s="71">
        <f t="shared" si="14"/>
        <v>0.25235781651900541</v>
      </c>
      <c r="AU51" s="71">
        <f t="shared" si="15"/>
        <v>0.28608173763932554</v>
      </c>
      <c r="AV51" s="71">
        <f t="shared" si="16"/>
        <v>0.2354958559588454</v>
      </c>
      <c r="AW51" s="71">
        <f t="shared" si="17"/>
        <v>0.15633038010860245</v>
      </c>
      <c r="AX51" s="71">
        <f t="shared" si="18"/>
        <v>6.2303515290082878E-2</v>
      </c>
      <c r="AY51" s="128"/>
    </row>
    <row r="52" spans="2:51" ht="13.5" customHeight="1">
      <c r="B52" s="126">
        <v>47</v>
      </c>
      <c r="C52" s="127" t="s">
        <v>13</v>
      </c>
      <c r="D52" s="129">
        <v>18</v>
      </c>
      <c r="E52" s="114">
        <v>1</v>
      </c>
      <c r="F52" s="326">
        <v>3</v>
      </c>
      <c r="G52" s="111">
        <v>4</v>
      </c>
      <c r="H52" s="94">
        <f t="shared" si="0"/>
        <v>0.22222222222222221</v>
      </c>
      <c r="I52" s="129">
        <v>107</v>
      </c>
      <c r="J52" s="114">
        <v>6</v>
      </c>
      <c r="K52" s="326">
        <v>27</v>
      </c>
      <c r="L52" s="111">
        <v>32</v>
      </c>
      <c r="M52" s="94">
        <f t="shared" si="1"/>
        <v>0.29906542056074764</v>
      </c>
      <c r="N52" s="129">
        <v>16333</v>
      </c>
      <c r="O52" s="114">
        <v>237</v>
      </c>
      <c r="P52" s="326">
        <v>1785</v>
      </c>
      <c r="Q52" s="111">
        <v>1913</v>
      </c>
      <c r="R52" s="94">
        <f t="shared" si="2"/>
        <v>0.11712483928243433</v>
      </c>
      <c r="S52" s="129">
        <v>13985</v>
      </c>
      <c r="T52" s="114">
        <v>176</v>
      </c>
      <c r="U52" s="326">
        <v>2144</v>
      </c>
      <c r="V52" s="111">
        <v>2224</v>
      </c>
      <c r="W52" s="94">
        <f t="shared" si="3"/>
        <v>0.15902752949588844</v>
      </c>
      <c r="X52" s="129">
        <v>8555</v>
      </c>
      <c r="Y52" s="114">
        <v>59</v>
      </c>
      <c r="Z52" s="326">
        <v>1721</v>
      </c>
      <c r="AA52" s="111">
        <v>1747</v>
      </c>
      <c r="AB52" s="65">
        <f t="shared" si="4"/>
        <v>0.20420806545879602</v>
      </c>
      <c r="AC52" s="331">
        <v>4008</v>
      </c>
      <c r="AD52" s="114">
        <v>13</v>
      </c>
      <c r="AE52" s="326">
        <v>919</v>
      </c>
      <c r="AF52" s="111">
        <v>925</v>
      </c>
      <c r="AG52" s="94">
        <f t="shared" si="5"/>
        <v>0.23078842315369261</v>
      </c>
      <c r="AH52" s="129">
        <v>1404</v>
      </c>
      <c r="AI52" s="114">
        <v>3</v>
      </c>
      <c r="AJ52" s="326">
        <v>326</v>
      </c>
      <c r="AK52" s="111">
        <v>327</v>
      </c>
      <c r="AL52" s="94">
        <f t="shared" si="6"/>
        <v>0.23290598290598291</v>
      </c>
      <c r="AM52" s="129">
        <f t="shared" si="7"/>
        <v>44410</v>
      </c>
      <c r="AN52" s="114">
        <f t="shared" si="8"/>
        <v>495</v>
      </c>
      <c r="AO52" s="113">
        <f t="shared" si="9"/>
        <v>6925</v>
      </c>
      <c r="AP52" s="111">
        <f t="shared" si="10"/>
        <v>7172</v>
      </c>
      <c r="AQ52" s="94">
        <f t="shared" si="11"/>
        <v>0.16149515874802972</v>
      </c>
      <c r="AR52" s="71">
        <f t="shared" si="12"/>
        <v>5.5772448410485224E-4</v>
      </c>
      <c r="AS52" s="71">
        <f t="shared" si="13"/>
        <v>4.4617958728388179E-3</v>
      </c>
      <c r="AT52" s="71">
        <f t="shared" si="14"/>
        <v>0.26673173452314558</v>
      </c>
      <c r="AU52" s="71">
        <f t="shared" si="15"/>
        <v>0.31009481316229781</v>
      </c>
      <c r="AV52" s="71">
        <f t="shared" si="16"/>
        <v>0.24358616843279421</v>
      </c>
      <c r="AW52" s="71">
        <f t="shared" si="17"/>
        <v>0.12897378694924708</v>
      </c>
      <c r="AX52" s="71">
        <f t="shared" si="18"/>
        <v>4.5593976575571668E-2</v>
      </c>
      <c r="AY52" s="128"/>
    </row>
    <row r="53" spans="2:51" ht="13.5" customHeight="1">
      <c r="B53" s="126">
        <v>48</v>
      </c>
      <c r="C53" s="127" t="s">
        <v>22</v>
      </c>
      <c r="D53" s="129">
        <v>15</v>
      </c>
      <c r="E53" s="114">
        <v>1</v>
      </c>
      <c r="F53" s="326">
        <v>4</v>
      </c>
      <c r="G53" s="111">
        <v>5</v>
      </c>
      <c r="H53" s="94">
        <f t="shared" si="0"/>
        <v>0.33333333333333331</v>
      </c>
      <c r="I53" s="129">
        <v>43</v>
      </c>
      <c r="J53" s="114">
        <v>0</v>
      </c>
      <c r="K53" s="326">
        <v>9</v>
      </c>
      <c r="L53" s="111">
        <v>9</v>
      </c>
      <c r="M53" s="94">
        <f t="shared" si="1"/>
        <v>0.20930232558139536</v>
      </c>
      <c r="N53" s="129">
        <v>8764</v>
      </c>
      <c r="O53" s="114">
        <v>152</v>
      </c>
      <c r="P53" s="326">
        <v>839</v>
      </c>
      <c r="Q53" s="111">
        <v>936</v>
      </c>
      <c r="R53" s="94">
        <f t="shared" si="2"/>
        <v>0.10680054769511639</v>
      </c>
      <c r="S53" s="129">
        <v>7173</v>
      </c>
      <c r="T53" s="114">
        <v>121</v>
      </c>
      <c r="U53" s="326">
        <v>1053</v>
      </c>
      <c r="V53" s="111">
        <v>1118</v>
      </c>
      <c r="W53" s="94">
        <f t="shared" si="3"/>
        <v>0.15586226125749339</v>
      </c>
      <c r="X53" s="129">
        <v>4540</v>
      </c>
      <c r="Y53" s="114">
        <v>51</v>
      </c>
      <c r="Z53" s="326">
        <v>855</v>
      </c>
      <c r="AA53" s="111">
        <v>884</v>
      </c>
      <c r="AB53" s="65">
        <f t="shared" si="4"/>
        <v>0.19471365638766519</v>
      </c>
      <c r="AC53" s="331">
        <v>2309</v>
      </c>
      <c r="AD53" s="114">
        <v>17</v>
      </c>
      <c r="AE53" s="326">
        <v>608</v>
      </c>
      <c r="AF53" s="111">
        <v>617</v>
      </c>
      <c r="AG53" s="94">
        <f t="shared" si="5"/>
        <v>0.267215244694673</v>
      </c>
      <c r="AH53" s="129">
        <v>1042</v>
      </c>
      <c r="AI53" s="114">
        <v>2</v>
      </c>
      <c r="AJ53" s="326">
        <v>298</v>
      </c>
      <c r="AK53" s="111">
        <v>300</v>
      </c>
      <c r="AL53" s="94">
        <f t="shared" si="6"/>
        <v>0.28790786948176583</v>
      </c>
      <c r="AM53" s="129">
        <f t="shared" si="7"/>
        <v>23886</v>
      </c>
      <c r="AN53" s="114">
        <f t="shared" si="8"/>
        <v>344</v>
      </c>
      <c r="AO53" s="113">
        <f t="shared" si="9"/>
        <v>3666</v>
      </c>
      <c r="AP53" s="111">
        <f t="shared" si="10"/>
        <v>3869</v>
      </c>
      <c r="AQ53" s="94">
        <f t="shared" si="11"/>
        <v>0.16197772753914427</v>
      </c>
      <c r="AR53" s="71">
        <f t="shared" si="12"/>
        <v>1.2923235978288964E-3</v>
      </c>
      <c r="AS53" s="71">
        <f t="shared" si="13"/>
        <v>2.3261824760920135E-3</v>
      </c>
      <c r="AT53" s="71">
        <f t="shared" si="14"/>
        <v>0.24192297751356939</v>
      </c>
      <c r="AU53" s="71">
        <f t="shared" si="15"/>
        <v>0.28896355647454125</v>
      </c>
      <c r="AV53" s="71">
        <f t="shared" si="16"/>
        <v>0.22848281209614887</v>
      </c>
      <c r="AW53" s="71">
        <f t="shared" si="17"/>
        <v>0.15947273197208581</v>
      </c>
      <c r="AX53" s="71">
        <f t="shared" si="18"/>
        <v>7.7539415869733785E-2</v>
      </c>
      <c r="AY53" s="128"/>
    </row>
    <row r="54" spans="2:51" ht="13.5" customHeight="1">
      <c r="B54" s="126">
        <v>49</v>
      </c>
      <c r="C54" s="127" t="s">
        <v>23</v>
      </c>
      <c r="D54" s="129">
        <v>9</v>
      </c>
      <c r="E54" s="114">
        <v>0</v>
      </c>
      <c r="F54" s="326">
        <v>3</v>
      </c>
      <c r="G54" s="111">
        <v>3</v>
      </c>
      <c r="H54" s="94">
        <f t="shared" si="0"/>
        <v>0.33333333333333331</v>
      </c>
      <c r="I54" s="129">
        <v>35</v>
      </c>
      <c r="J54" s="114">
        <v>0</v>
      </c>
      <c r="K54" s="326">
        <v>9</v>
      </c>
      <c r="L54" s="111">
        <v>9</v>
      </c>
      <c r="M54" s="94">
        <f t="shared" si="1"/>
        <v>0.25714285714285712</v>
      </c>
      <c r="N54" s="129">
        <v>8157</v>
      </c>
      <c r="O54" s="114">
        <v>101</v>
      </c>
      <c r="P54" s="326">
        <v>890</v>
      </c>
      <c r="Q54" s="111">
        <v>955</v>
      </c>
      <c r="R54" s="94">
        <f t="shared" si="2"/>
        <v>0.11707735687139879</v>
      </c>
      <c r="S54" s="129">
        <v>7493</v>
      </c>
      <c r="T54" s="114">
        <v>86</v>
      </c>
      <c r="U54" s="326">
        <v>1213</v>
      </c>
      <c r="V54" s="111">
        <v>1262</v>
      </c>
      <c r="W54" s="94">
        <f t="shared" si="3"/>
        <v>0.16842386227145337</v>
      </c>
      <c r="X54" s="129">
        <v>4829</v>
      </c>
      <c r="Y54" s="114">
        <v>31</v>
      </c>
      <c r="Z54" s="326">
        <v>949</v>
      </c>
      <c r="AA54" s="111">
        <v>966</v>
      </c>
      <c r="AB54" s="65">
        <f t="shared" si="4"/>
        <v>0.20004141644232759</v>
      </c>
      <c r="AC54" s="331">
        <v>2220</v>
      </c>
      <c r="AD54" s="114">
        <v>8</v>
      </c>
      <c r="AE54" s="326">
        <v>524</v>
      </c>
      <c r="AF54" s="111">
        <v>530</v>
      </c>
      <c r="AG54" s="94">
        <f t="shared" si="5"/>
        <v>0.23873873873873874</v>
      </c>
      <c r="AH54" s="129">
        <v>863</v>
      </c>
      <c r="AI54" s="114">
        <v>0</v>
      </c>
      <c r="AJ54" s="326">
        <v>169</v>
      </c>
      <c r="AK54" s="111">
        <v>169</v>
      </c>
      <c r="AL54" s="94">
        <f t="shared" si="6"/>
        <v>0.19582850521436848</v>
      </c>
      <c r="AM54" s="129">
        <f t="shared" si="7"/>
        <v>23606</v>
      </c>
      <c r="AN54" s="114">
        <f t="shared" si="8"/>
        <v>226</v>
      </c>
      <c r="AO54" s="113">
        <f t="shared" si="9"/>
        <v>3757</v>
      </c>
      <c r="AP54" s="111">
        <f t="shared" si="10"/>
        <v>3894</v>
      </c>
      <c r="AQ54" s="94">
        <f t="shared" si="11"/>
        <v>0.16495806150978565</v>
      </c>
      <c r="AR54" s="71">
        <f t="shared" si="12"/>
        <v>7.7041602465331282E-4</v>
      </c>
      <c r="AS54" s="71">
        <f t="shared" si="13"/>
        <v>2.3112480739599386E-3</v>
      </c>
      <c r="AT54" s="71">
        <f t="shared" si="14"/>
        <v>0.24524910118130458</v>
      </c>
      <c r="AU54" s="71">
        <f t="shared" si="15"/>
        <v>0.32408834103749357</v>
      </c>
      <c r="AV54" s="71">
        <f t="shared" si="16"/>
        <v>0.24807395993836673</v>
      </c>
      <c r="AW54" s="71">
        <f t="shared" si="17"/>
        <v>0.13610683102208526</v>
      </c>
      <c r="AX54" s="71">
        <f t="shared" si="18"/>
        <v>4.3400102722136617E-2</v>
      </c>
      <c r="AY54" s="128"/>
    </row>
    <row r="55" spans="2:51" ht="13.5" customHeight="1">
      <c r="B55" s="126">
        <v>50</v>
      </c>
      <c r="C55" s="127" t="s">
        <v>14</v>
      </c>
      <c r="D55" s="129">
        <v>7</v>
      </c>
      <c r="E55" s="114">
        <v>0</v>
      </c>
      <c r="F55" s="326">
        <v>4</v>
      </c>
      <c r="G55" s="111">
        <v>4</v>
      </c>
      <c r="H55" s="94">
        <f t="shared" si="0"/>
        <v>0.5714285714285714</v>
      </c>
      <c r="I55" s="129">
        <v>58</v>
      </c>
      <c r="J55" s="114">
        <v>0</v>
      </c>
      <c r="K55" s="326">
        <v>9</v>
      </c>
      <c r="L55" s="111">
        <v>9</v>
      </c>
      <c r="M55" s="94">
        <f t="shared" si="1"/>
        <v>0.15517241379310345</v>
      </c>
      <c r="N55" s="129">
        <v>7934</v>
      </c>
      <c r="O55" s="114">
        <v>136</v>
      </c>
      <c r="P55" s="326">
        <v>926</v>
      </c>
      <c r="Q55" s="111">
        <v>1002</v>
      </c>
      <c r="R55" s="94">
        <f t="shared" si="2"/>
        <v>0.12629190824300479</v>
      </c>
      <c r="S55" s="129">
        <v>6818</v>
      </c>
      <c r="T55" s="114">
        <v>79</v>
      </c>
      <c r="U55" s="326">
        <v>1115</v>
      </c>
      <c r="V55" s="111">
        <v>1162</v>
      </c>
      <c r="W55" s="94">
        <f t="shared" si="3"/>
        <v>0.17043121149897331</v>
      </c>
      <c r="X55" s="129">
        <v>4199</v>
      </c>
      <c r="Y55" s="114">
        <v>45</v>
      </c>
      <c r="Z55" s="326">
        <v>858</v>
      </c>
      <c r="AA55" s="111">
        <v>882</v>
      </c>
      <c r="AB55" s="65">
        <f t="shared" si="4"/>
        <v>0.21005001190759703</v>
      </c>
      <c r="AC55" s="331">
        <v>1869</v>
      </c>
      <c r="AD55" s="114">
        <v>6</v>
      </c>
      <c r="AE55" s="326">
        <v>434</v>
      </c>
      <c r="AF55" s="111">
        <v>434</v>
      </c>
      <c r="AG55" s="94">
        <f t="shared" si="5"/>
        <v>0.23220973782771537</v>
      </c>
      <c r="AH55" s="129">
        <v>721</v>
      </c>
      <c r="AI55" s="114">
        <v>0</v>
      </c>
      <c r="AJ55" s="326">
        <v>154</v>
      </c>
      <c r="AK55" s="111">
        <v>154</v>
      </c>
      <c r="AL55" s="94">
        <f t="shared" si="6"/>
        <v>0.21359223300970873</v>
      </c>
      <c r="AM55" s="129">
        <f t="shared" si="7"/>
        <v>21606</v>
      </c>
      <c r="AN55" s="114">
        <f t="shared" si="8"/>
        <v>266</v>
      </c>
      <c r="AO55" s="113">
        <f t="shared" si="9"/>
        <v>3500</v>
      </c>
      <c r="AP55" s="111">
        <f t="shared" si="10"/>
        <v>3647</v>
      </c>
      <c r="AQ55" s="94">
        <f t="shared" si="11"/>
        <v>0.16879570489678794</v>
      </c>
      <c r="AR55" s="71">
        <f t="shared" si="12"/>
        <v>1.0967918837400603E-3</v>
      </c>
      <c r="AS55" s="71">
        <f t="shared" si="13"/>
        <v>2.4677817384151355E-3</v>
      </c>
      <c r="AT55" s="71">
        <f t="shared" si="14"/>
        <v>0.27474636687688508</v>
      </c>
      <c r="AU55" s="71">
        <f t="shared" si="15"/>
        <v>0.31861804222648754</v>
      </c>
      <c r="AV55" s="71">
        <f t="shared" si="16"/>
        <v>0.2418426103646833</v>
      </c>
      <c r="AW55" s="71">
        <f t="shared" si="17"/>
        <v>0.11900191938579655</v>
      </c>
      <c r="AX55" s="71">
        <f t="shared" si="18"/>
        <v>4.2226487523992322E-2</v>
      </c>
      <c r="AY55" s="128"/>
    </row>
    <row r="56" spans="2:51" ht="13.5" customHeight="1">
      <c r="B56" s="126">
        <v>51</v>
      </c>
      <c r="C56" s="127" t="s">
        <v>42</v>
      </c>
      <c r="D56" s="129">
        <v>55</v>
      </c>
      <c r="E56" s="114">
        <v>3</v>
      </c>
      <c r="F56" s="326">
        <v>11</v>
      </c>
      <c r="G56" s="111">
        <v>13</v>
      </c>
      <c r="H56" s="94">
        <f t="shared" si="0"/>
        <v>0.23636363636363636</v>
      </c>
      <c r="I56" s="129">
        <v>135</v>
      </c>
      <c r="J56" s="114">
        <v>6</v>
      </c>
      <c r="K56" s="326">
        <v>28</v>
      </c>
      <c r="L56" s="111">
        <v>32</v>
      </c>
      <c r="M56" s="94">
        <f t="shared" si="1"/>
        <v>0.23703703703703705</v>
      </c>
      <c r="N56" s="129">
        <v>11409</v>
      </c>
      <c r="O56" s="114">
        <v>173</v>
      </c>
      <c r="P56" s="326">
        <v>1248</v>
      </c>
      <c r="Q56" s="111">
        <v>1356</v>
      </c>
      <c r="R56" s="94">
        <f t="shared" si="2"/>
        <v>0.11885353668156719</v>
      </c>
      <c r="S56" s="129">
        <v>8825</v>
      </c>
      <c r="T56" s="114">
        <v>140</v>
      </c>
      <c r="U56" s="326">
        <v>1382</v>
      </c>
      <c r="V56" s="111">
        <v>1467</v>
      </c>
      <c r="W56" s="94">
        <f t="shared" si="3"/>
        <v>0.16623229461756375</v>
      </c>
      <c r="X56" s="129">
        <v>5532</v>
      </c>
      <c r="Y56" s="114">
        <v>45</v>
      </c>
      <c r="Z56" s="326">
        <v>1145</v>
      </c>
      <c r="AA56" s="111">
        <v>1164</v>
      </c>
      <c r="AB56" s="65">
        <f t="shared" si="4"/>
        <v>0.210412147505423</v>
      </c>
      <c r="AC56" s="331">
        <v>2800</v>
      </c>
      <c r="AD56" s="114">
        <v>14</v>
      </c>
      <c r="AE56" s="326">
        <v>654</v>
      </c>
      <c r="AF56" s="111">
        <v>660</v>
      </c>
      <c r="AG56" s="94">
        <f t="shared" si="5"/>
        <v>0.23571428571428571</v>
      </c>
      <c r="AH56" s="129">
        <v>1184</v>
      </c>
      <c r="AI56" s="114">
        <v>1</v>
      </c>
      <c r="AJ56" s="326">
        <v>268</v>
      </c>
      <c r="AK56" s="111">
        <v>269</v>
      </c>
      <c r="AL56" s="94">
        <f t="shared" si="6"/>
        <v>0.22719594594594594</v>
      </c>
      <c r="AM56" s="129">
        <f t="shared" si="7"/>
        <v>29940</v>
      </c>
      <c r="AN56" s="114">
        <f t="shared" si="8"/>
        <v>382</v>
      </c>
      <c r="AO56" s="113">
        <f t="shared" si="9"/>
        <v>4736</v>
      </c>
      <c r="AP56" s="111">
        <f t="shared" si="10"/>
        <v>4961</v>
      </c>
      <c r="AQ56" s="94">
        <f t="shared" si="11"/>
        <v>0.16569806279225116</v>
      </c>
      <c r="AR56" s="71">
        <f t="shared" si="12"/>
        <v>2.6204394275347711E-3</v>
      </c>
      <c r="AS56" s="71">
        <f t="shared" si="13"/>
        <v>6.4503124370086677E-3</v>
      </c>
      <c r="AT56" s="71">
        <f t="shared" si="14"/>
        <v>0.27333198951824228</v>
      </c>
      <c r="AU56" s="71">
        <f t="shared" si="15"/>
        <v>0.29570651078411608</v>
      </c>
      <c r="AV56" s="71">
        <f t="shared" si="16"/>
        <v>0.23463011489619029</v>
      </c>
      <c r="AW56" s="71">
        <f t="shared" si="17"/>
        <v>0.13303769401330376</v>
      </c>
      <c r="AX56" s="71">
        <f t="shared" si="18"/>
        <v>5.4222938923604115E-2</v>
      </c>
      <c r="AY56" s="128"/>
    </row>
    <row r="57" spans="2:51" ht="13.5" customHeight="1">
      <c r="B57" s="126">
        <v>52</v>
      </c>
      <c r="C57" s="127" t="s">
        <v>4</v>
      </c>
      <c r="D57" s="129">
        <v>7</v>
      </c>
      <c r="E57" s="114">
        <v>0</v>
      </c>
      <c r="F57" s="326">
        <v>0</v>
      </c>
      <c r="G57" s="111">
        <v>0</v>
      </c>
      <c r="H57" s="94">
        <f t="shared" si="0"/>
        <v>0</v>
      </c>
      <c r="I57" s="129">
        <v>13</v>
      </c>
      <c r="J57" s="114">
        <v>2</v>
      </c>
      <c r="K57" s="326">
        <v>5</v>
      </c>
      <c r="L57" s="111">
        <v>6</v>
      </c>
      <c r="M57" s="94">
        <f t="shared" si="1"/>
        <v>0.46153846153846156</v>
      </c>
      <c r="N57" s="129">
        <v>8649</v>
      </c>
      <c r="O57" s="114">
        <v>122</v>
      </c>
      <c r="P57" s="326">
        <v>875</v>
      </c>
      <c r="Q57" s="111">
        <v>942</v>
      </c>
      <c r="R57" s="94">
        <f t="shared" si="2"/>
        <v>0.10891432535553243</v>
      </c>
      <c r="S57" s="129">
        <v>7150</v>
      </c>
      <c r="T57" s="114">
        <v>61</v>
      </c>
      <c r="U57" s="326">
        <v>1044</v>
      </c>
      <c r="V57" s="111">
        <v>1070</v>
      </c>
      <c r="W57" s="94">
        <f t="shared" si="3"/>
        <v>0.14965034965034965</v>
      </c>
      <c r="X57" s="129">
        <v>4555</v>
      </c>
      <c r="Y57" s="114">
        <v>38</v>
      </c>
      <c r="Z57" s="326">
        <v>855</v>
      </c>
      <c r="AA57" s="111">
        <v>874</v>
      </c>
      <c r="AB57" s="65">
        <f t="shared" si="4"/>
        <v>0.19187705817782658</v>
      </c>
      <c r="AC57" s="331">
        <v>2396</v>
      </c>
      <c r="AD57" s="114">
        <v>9</v>
      </c>
      <c r="AE57" s="326">
        <v>569</v>
      </c>
      <c r="AF57" s="111">
        <v>573</v>
      </c>
      <c r="AG57" s="94">
        <f t="shared" si="5"/>
        <v>0.23914858096828046</v>
      </c>
      <c r="AH57" s="129">
        <v>1126</v>
      </c>
      <c r="AI57" s="114">
        <v>1</v>
      </c>
      <c r="AJ57" s="326">
        <v>238</v>
      </c>
      <c r="AK57" s="111">
        <v>239</v>
      </c>
      <c r="AL57" s="94">
        <f t="shared" si="6"/>
        <v>0.21225577264653642</v>
      </c>
      <c r="AM57" s="129">
        <f t="shared" si="7"/>
        <v>23896</v>
      </c>
      <c r="AN57" s="114">
        <f t="shared" si="8"/>
        <v>233</v>
      </c>
      <c r="AO57" s="113">
        <f t="shared" si="9"/>
        <v>3586</v>
      </c>
      <c r="AP57" s="111">
        <f t="shared" si="10"/>
        <v>3704</v>
      </c>
      <c r="AQ57" s="94">
        <f t="shared" si="11"/>
        <v>0.15500502176096417</v>
      </c>
      <c r="AR57" s="71">
        <f t="shared" si="12"/>
        <v>0</v>
      </c>
      <c r="AS57" s="71">
        <f t="shared" si="13"/>
        <v>1.6198704103671706E-3</v>
      </c>
      <c r="AT57" s="71">
        <f t="shared" si="14"/>
        <v>0.25431965442764581</v>
      </c>
      <c r="AU57" s="71">
        <f t="shared" si="15"/>
        <v>0.2888768898488121</v>
      </c>
      <c r="AV57" s="71">
        <f t="shared" si="16"/>
        <v>0.23596112311015119</v>
      </c>
      <c r="AW57" s="71">
        <f t="shared" si="17"/>
        <v>0.1546976241900648</v>
      </c>
      <c r="AX57" s="71">
        <f t="shared" si="18"/>
        <v>6.4524838012958968E-2</v>
      </c>
      <c r="AY57" s="128"/>
    </row>
    <row r="58" spans="2:51" ht="13.5" customHeight="1">
      <c r="B58" s="126">
        <v>53</v>
      </c>
      <c r="C58" s="127" t="s">
        <v>19</v>
      </c>
      <c r="D58" s="129">
        <v>13</v>
      </c>
      <c r="E58" s="114">
        <v>1</v>
      </c>
      <c r="F58" s="326">
        <v>4</v>
      </c>
      <c r="G58" s="111">
        <v>5</v>
      </c>
      <c r="H58" s="94">
        <f t="shared" si="0"/>
        <v>0.38461538461538464</v>
      </c>
      <c r="I58" s="129">
        <v>49</v>
      </c>
      <c r="J58" s="114">
        <v>0</v>
      </c>
      <c r="K58" s="326">
        <v>7</v>
      </c>
      <c r="L58" s="111">
        <v>7</v>
      </c>
      <c r="M58" s="94">
        <f t="shared" si="1"/>
        <v>0.14285714285714285</v>
      </c>
      <c r="N58" s="129">
        <v>4966</v>
      </c>
      <c r="O58" s="114">
        <v>76</v>
      </c>
      <c r="P58" s="326">
        <v>466</v>
      </c>
      <c r="Q58" s="111">
        <v>518</v>
      </c>
      <c r="R58" s="94">
        <f t="shared" si="2"/>
        <v>0.10430930326218284</v>
      </c>
      <c r="S58" s="129">
        <v>3950</v>
      </c>
      <c r="T58" s="114">
        <v>47</v>
      </c>
      <c r="U58" s="326">
        <v>617</v>
      </c>
      <c r="V58" s="111">
        <v>643</v>
      </c>
      <c r="W58" s="94">
        <f t="shared" si="3"/>
        <v>0.16278481012658227</v>
      </c>
      <c r="X58" s="129">
        <v>2540</v>
      </c>
      <c r="Y58" s="114">
        <v>14</v>
      </c>
      <c r="Z58" s="326">
        <v>453</v>
      </c>
      <c r="AA58" s="111">
        <v>461</v>
      </c>
      <c r="AB58" s="65">
        <f t="shared" si="4"/>
        <v>0.18149606299212598</v>
      </c>
      <c r="AC58" s="331">
        <v>1255</v>
      </c>
      <c r="AD58" s="114">
        <v>1</v>
      </c>
      <c r="AE58" s="326">
        <v>283</v>
      </c>
      <c r="AF58" s="111">
        <v>284</v>
      </c>
      <c r="AG58" s="94">
        <f t="shared" si="5"/>
        <v>0.22629482071713147</v>
      </c>
      <c r="AH58" s="129">
        <v>516</v>
      </c>
      <c r="AI58" s="114">
        <v>1</v>
      </c>
      <c r="AJ58" s="326">
        <v>96</v>
      </c>
      <c r="AK58" s="111">
        <v>97</v>
      </c>
      <c r="AL58" s="94">
        <f t="shared" si="6"/>
        <v>0.18798449612403101</v>
      </c>
      <c r="AM58" s="129">
        <f t="shared" si="7"/>
        <v>13289</v>
      </c>
      <c r="AN58" s="114">
        <f t="shared" si="8"/>
        <v>140</v>
      </c>
      <c r="AO58" s="113">
        <f t="shared" si="9"/>
        <v>1926</v>
      </c>
      <c r="AP58" s="111">
        <f t="shared" si="10"/>
        <v>2015</v>
      </c>
      <c r="AQ58" s="94">
        <f t="shared" si="11"/>
        <v>0.1516291669802092</v>
      </c>
      <c r="AR58" s="71">
        <f t="shared" si="12"/>
        <v>2.4813895781637717E-3</v>
      </c>
      <c r="AS58" s="71">
        <f t="shared" si="13"/>
        <v>3.4739454094292804E-3</v>
      </c>
      <c r="AT58" s="71">
        <f t="shared" si="14"/>
        <v>0.25707196029776674</v>
      </c>
      <c r="AU58" s="71">
        <f t="shared" si="15"/>
        <v>0.31910669975186107</v>
      </c>
      <c r="AV58" s="71">
        <f t="shared" si="16"/>
        <v>0.22878411910669974</v>
      </c>
      <c r="AW58" s="71">
        <f t="shared" si="17"/>
        <v>0.14094292803970224</v>
      </c>
      <c r="AX58" s="71">
        <f t="shared" si="18"/>
        <v>4.813895781637717E-2</v>
      </c>
      <c r="AY58" s="128"/>
    </row>
    <row r="59" spans="2:51" ht="13.5" customHeight="1">
      <c r="B59" s="126">
        <v>54</v>
      </c>
      <c r="C59" s="127" t="s">
        <v>24</v>
      </c>
      <c r="D59" s="129">
        <v>11</v>
      </c>
      <c r="E59" s="114">
        <v>0</v>
      </c>
      <c r="F59" s="326">
        <v>2</v>
      </c>
      <c r="G59" s="111">
        <v>2</v>
      </c>
      <c r="H59" s="94">
        <f t="shared" si="0"/>
        <v>0.18181818181818182</v>
      </c>
      <c r="I59" s="129">
        <v>82</v>
      </c>
      <c r="J59" s="114">
        <v>4</v>
      </c>
      <c r="K59" s="326">
        <v>22</v>
      </c>
      <c r="L59" s="111">
        <v>26</v>
      </c>
      <c r="M59" s="94">
        <f t="shared" si="1"/>
        <v>0.31707317073170732</v>
      </c>
      <c r="N59" s="129">
        <v>7840</v>
      </c>
      <c r="O59" s="114">
        <v>106</v>
      </c>
      <c r="P59" s="326">
        <v>887</v>
      </c>
      <c r="Q59" s="111">
        <v>957</v>
      </c>
      <c r="R59" s="94">
        <f t="shared" si="2"/>
        <v>0.12206632653061225</v>
      </c>
      <c r="S59" s="129">
        <v>6551</v>
      </c>
      <c r="T59" s="114">
        <v>78</v>
      </c>
      <c r="U59" s="326">
        <v>996</v>
      </c>
      <c r="V59" s="111">
        <v>1039</v>
      </c>
      <c r="W59" s="94">
        <f t="shared" si="3"/>
        <v>0.15860174019233705</v>
      </c>
      <c r="X59" s="129">
        <v>4253</v>
      </c>
      <c r="Y59" s="114">
        <v>44</v>
      </c>
      <c r="Z59" s="326">
        <v>816</v>
      </c>
      <c r="AA59" s="111">
        <v>840</v>
      </c>
      <c r="AB59" s="65">
        <f t="shared" si="4"/>
        <v>0.19750764166470727</v>
      </c>
      <c r="AC59" s="331">
        <v>2206</v>
      </c>
      <c r="AD59" s="114">
        <v>12</v>
      </c>
      <c r="AE59" s="326">
        <v>507</v>
      </c>
      <c r="AF59" s="111">
        <v>514</v>
      </c>
      <c r="AG59" s="94">
        <f t="shared" si="5"/>
        <v>0.23300090661831369</v>
      </c>
      <c r="AH59" s="129">
        <v>950</v>
      </c>
      <c r="AI59" s="114">
        <v>2</v>
      </c>
      <c r="AJ59" s="326">
        <v>202</v>
      </c>
      <c r="AK59" s="111">
        <v>204</v>
      </c>
      <c r="AL59" s="94">
        <f t="shared" si="6"/>
        <v>0.21473684210526317</v>
      </c>
      <c r="AM59" s="129">
        <f t="shared" si="7"/>
        <v>21893</v>
      </c>
      <c r="AN59" s="114">
        <f t="shared" si="8"/>
        <v>246</v>
      </c>
      <c r="AO59" s="113">
        <f t="shared" si="9"/>
        <v>3432</v>
      </c>
      <c r="AP59" s="111">
        <f t="shared" si="10"/>
        <v>3582</v>
      </c>
      <c r="AQ59" s="94">
        <f t="shared" si="11"/>
        <v>0.16361394052893619</v>
      </c>
      <c r="AR59" s="71">
        <f t="shared" si="12"/>
        <v>5.5834729201563373E-4</v>
      </c>
      <c r="AS59" s="71">
        <f t="shared" si="13"/>
        <v>7.2585147962032385E-3</v>
      </c>
      <c r="AT59" s="71">
        <f t="shared" si="14"/>
        <v>0.26716917922948075</v>
      </c>
      <c r="AU59" s="71">
        <f t="shared" si="15"/>
        <v>0.29006141820212172</v>
      </c>
      <c r="AV59" s="71">
        <f t="shared" si="16"/>
        <v>0.23450586264656617</v>
      </c>
      <c r="AW59" s="71">
        <f t="shared" si="17"/>
        <v>0.14349525404801786</v>
      </c>
      <c r="AX59" s="71">
        <f t="shared" si="18"/>
        <v>5.6951423785594639E-2</v>
      </c>
      <c r="AY59" s="128"/>
    </row>
    <row r="60" spans="2:51" ht="13.5" customHeight="1">
      <c r="B60" s="126">
        <v>55</v>
      </c>
      <c r="C60" s="127" t="s">
        <v>15</v>
      </c>
      <c r="D60" s="129">
        <v>28</v>
      </c>
      <c r="E60" s="114">
        <v>2</v>
      </c>
      <c r="F60" s="326">
        <v>4</v>
      </c>
      <c r="G60" s="111">
        <v>6</v>
      </c>
      <c r="H60" s="94">
        <f t="shared" si="0"/>
        <v>0.21428571428571427</v>
      </c>
      <c r="I60" s="129">
        <v>71</v>
      </c>
      <c r="J60" s="114">
        <v>1</v>
      </c>
      <c r="K60" s="326">
        <v>20</v>
      </c>
      <c r="L60" s="111">
        <v>20</v>
      </c>
      <c r="M60" s="94">
        <f t="shared" si="1"/>
        <v>0.28169014084507044</v>
      </c>
      <c r="N60" s="129">
        <v>7838</v>
      </c>
      <c r="O60" s="114">
        <v>108</v>
      </c>
      <c r="P60" s="326">
        <v>882</v>
      </c>
      <c r="Q60" s="111">
        <v>930</v>
      </c>
      <c r="R60" s="94">
        <f t="shared" si="2"/>
        <v>0.11865271752998213</v>
      </c>
      <c r="S60" s="129">
        <v>7213</v>
      </c>
      <c r="T60" s="114">
        <v>85</v>
      </c>
      <c r="U60" s="326">
        <v>1155</v>
      </c>
      <c r="V60" s="111">
        <v>1198</v>
      </c>
      <c r="W60" s="94">
        <f t="shared" si="3"/>
        <v>0.16608900596145848</v>
      </c>
      <c r="X60" s="129">
        <v>4651</v>
      </c>
      <c r="Y60" s="114">
        <v>32</v>
      </c>
      <c r="Z60" s="326">
        <v>837</v>
      </c>
      <c r="AA60" s="111">
        <v>857</v>
      </c>
      <c r="AB60" s="65">
        <f t="shared" si="4"/>
        <v>0.18426144915072026</v>
      </c>
      <c r="AC60" s="331">
        <v>2123</v>
      </c>
      <c r="AD60" s="114">
        <v>12</v>
      </c>
      <c r="AE60" s="326">
        <v>459</v>
      </c>
      <c r="AF60" s="111">
        <v>467</v>
      </c>
      <c r="AG60" s="94">
        <f t="shared" si="5"/>
        <v>0.21997173810645312</v>
      </c>
      <c r="AH60" s="129">
        <v>712</v>
      </c>
      <c r="AI60" s="114">
        <v>3</v>
      </c>
      <c r="AJ60" s="326">
        <v>149</v>
      </c>
      <c r="AK60" s="111">
        <v>151</v>
      </c>
      <c r="AL60" s="94">
        <f t="shared" si="6"/>
        <v>0.21207865168539325</v>
      </c>
      <c r="AM60" s="129">
        <f t="shared" si="7"/>
        <v>22636</v>
      </c>
      <c r="AN60" s="114">
        <f t="shared" si="8"/>
        <v>243</v>
      </c>
      <c r="AO60" s="113">
        <f t="shared" si="9"/>
        <v>3506</v>
      </c>
      <c r="AP60" s="111">
        <f t="shared" si="10"/>
        <v>3629</v>
      </c>
      <c r="AQ60" s="94">
        <f t="shared" si="11"/>
        <v>0.16031984449549391</v>
      </c>
      <c r="AR60" s="71">
        <f t="shared" si="12"/>
        <v>1.6533480297602646E-3</v>
      </c>
      <c r="AS60" s="71">
        <f t="shared" si="13"/>
        <v>5.5111600992008821E-3</v>
      </c>
      <c r="AT60" s="71">
        <f t="shared" si="14"/>
        <v>0.256268944612841</v>
      </c>
      <c r="AU60" s="71">
        <f t="shared" si="15"/>
        <v>0.33011848994213283</v>
      </c>
      <c r="AV60" s="71">
        <f t="shared" si="16"/>
        <v>0.23615321025075778</v>
      </c>
      <c r="AW60" s="71">
        <f t="shared" si="17"/>
        <v>0.12868558831634058</v>
      </c>
      <c r="AX60" s="71">
        <f t="shared" si="18"/>
        <v>4.1609258748966656E-2</v>
      </c>
      <c r="AY60" s="128"/>
    </row>
    <row r="61" spans="2:51" ht="13.5" customHeight="1">
      <c r="B61" s="126">
        <v>56</v>
      </c>
      <c r="C61" s="127" t="s">
        <v>9</v>
      </c>
      <c r="D61" s="129">
        <v>6</v>
      </c>
      <c r="E61" s="114">
        <v>1</v>
      </c>
      <c r="F61" s="326">
        <v>1</v>
      </c>
      <c r="G61" s="111">
        <v>2</v>
      </c>
      <c r="H61" s="94">
        <f t="shared" si="0"/>
        <v>0.33333333333333331</v>
      </c>
      <c r="I61" s="129">
        <v>33</v>
      </c>
      <c r="J61" s="114">
        <v>2</v>
      </c>
      <c r="K61" s="326">
        <v>8</v>
      </c>
      <c r="L61" s="111">
        <v>10</v>
      </c>
      <c r="M61" s="94">
        <f t="shared" si="1"/>
        <v>0.30303030303030304</v>
      </c>
      <c r="N61" s="129">
        <v>5520</v>
      </c>
      <c r="O61" s="114">
        <v>78</v>
      </c>
      <c r="P61" s="326">
        <v>631</v>
      </c>
      <c r="Q61" s="111">
        <v>673</v>
      </c>
      <c r="R61" s="94">
        <f t="shared" si="2"/>
        <v>0.12192028985507246</v>
      </c>
      <c r="S61" s="129">
        <v>4724</v>
      </c>
      <c r="T61" s="114">
        <v>74</v>
      </c>
      <c r="U61" s="326">
        <v>765</v>
      </c>
      <c r="V61" s="111">
        <v>810</v>
      </c>
      <c r="W61" s="94">
        <f t="shared" si="3"/>
        <v>0.17146486028789162</v>
      </c>
      <c r="X61" s="129">
        <v>2751</v>
      </c>
      <c r="Y61" s="114">
        <v>27</v>
      </c>
      <c r="Z61" s="326">
        <v>535</v>
      </c>
      <c r="AA61" s="111">
        <v>548</v>
      </c>
      <c r="AB61" s="65">
        <f t="shared" si="4"/>
        <v>0.19920029080334423</v>
      </c>
      <c r="AC61" s="331">
        <v>1236</v>
      </c>
      <c r="AD61" s="114">
        <v>5</v>
      </c>
      <c r="AE61" s="326">
        <v>276</v>
      </c>
      <c r="AF61" s="111">
        <v>277</v>
      </c>
      <c r="AG61" s="94">
        <f t="shared" si="5"/>
        <v>0.22411003236245955</v>
      </c>
      <c r="AH61" s="129">
        <v>504</v>
      </c>
      <c r="AI61" s="114">
        <v>1</v>
      </c>
      <c r="AJ61" s="326">
        <v>101</v>
      </c>
      <c r="AK61" s="111">
        <v>101</v>
      </c>
      <c r="AL61" s="94">
        <f t="shared" si="6"/>
        <v>0.20039682539682541</v>
      </c>
      <c r="AM61" s="129">
        <f t="shared" si="7"/>
        <v>14774</v>
      </c>
      <c r="AN61" s="114">
        <f t="shared" si="8"/>
        <v>188</v>
      </c>
      <c r="AO61" s="113">
        <f t="shared" si="9"/>
        <v>2317</v>
      </c>
      <c r="AP61" s="111">
        <f t="shared" si="10"/>
        <v>2421</v>
      </c>
      <c r="AQ61" s="94">
        <f t="shared" si="11"/>
        <v>0.16386895898199541</v>
      </c>
      <c r="AR61" s="71">
        <f t="shared" si="12"/>
        <v>8.2610491532424622E-4</v>
      </c>
      <c r="AS61" s="71">
        <f t="shared" si="13"/>
        <v>4.1305245766212308E-3</v>
      </c>
      <c r="AT61" s="71">
        <f t="shared" si="14"/>
        <v>0.27798430400660884</v>
      </c>
      <c r="AU61" s="71">
        <f t="shared" si="15"/>
        <v>0.33457249070631973</v>
      </c>
      <c r="AV61" s="71">
        <f t="shared" si="16"/>
        <v>0.22635274679884346</v>
      </c>
      <c r="AW61" s="71">
        <f t="shared" si="17"/>
        <v>0.1144155307724081</v>
      </c>
      <c r="AX61" s="71">
        <f t="shared" si="18"/>
        <v>4.1718298223874434E-2</v>
      </c>
      <c r="AY61" s="128"/>
    </row>
    <row r="62" spans="2:51" ht="13.5" customHeight="1">
      <c r="B62" s="126">
        <v>57</v>
      </c>
      <c r="C62" s="127" t="s">
        <v>43</v>
      </c>
      <c r="D62" s="129">
        <v>13</v>
      </c>
      <c r="E62" s="114">
        <v>0</v>
      </c>
      <c r="F62" s="326">
        <v>1</v>
      </c>
      <c r="G62" s="111">
        <v>1</v>
      </c>
      <c r="H62" s="94">
        <f t="shared" si="0"/>
        <v>7.6923076923076927E-2</v>
      </c>
      <c r="I62" s="129">
        <v>40</v>
      </c>
      <c r="J62" s="114">
        <v>1</v>
      </c>
      <c r="K62" s="326">
        <v>6</v>
      </c>
      <c r="L62" s="111">
        <v>6</v>
      </c>
      <c r="M62" s="94">
        <f t="shared" si="1"/>
        <v>0.15</v>
      </c>
      <c r="N62" s="129">
        <v>3736</v>
      </c>
      <c r="O62" s="114">
        <v>66</v>
      </c>
      <c r="P62" s="326">
        <v>407</v>
      </c>
      <c r="Q62" s="111">
        <v>446</v>
      </c>
      <c r="R62" s="94">
        <f t="shared" si="2"/>
        <v>0.11937901498929336</v>
      </c>
      <c r="S62" s="129">
        <v>2959</v>
      </c>
      <c r="T62" s="114">
        <v>31</v>
      </c>
      <c r="U62" s="326">
        <v>487</v>
      </c>
      <c r="V62" s="111">
        <v>502</v>
      </c>
      <c r="W62" s="94">
        <f t="shared" si="3"/>
        <v>0.1696519094288611</v>
      </c>
      <c r="X62" s="129">
        <v>2052</v>
      </c>
      <c r="Y62" s="114">
        <v>24</v>
      </c>
      <c r="Z62" s="326">
        <v>405</v>
      </c>
      <c r="AA62" s="111">
        <v>418</v>
      </c>
      <c r="AB62" s="65">
        <f t="shared" si="4"/>
        <v>0.20370370370370369</v>
      </c>
      <c r="AC62" s="331">
        <v>1114</v>
      </c>
      <c r="AD62" s="114">
        <v>6</v>
      </c>
      <c r="AE62" s="326">
        <v>280</v>
      </c>
      <c r="AF62" s="111">
        <v>282</v>
      </c>
      <c r="AG62" s="94">
        <f t="shared" si="5"/>
        <v>0.25314183123877915</v>
      </c>
      <c r="AH62" s="129">
        <v>462</v>
      </c>
      <c r="AI62" s="114">
        <v>1</v>
      </c>
      <c r="AJ62" s="326">
        <v>107</v>
      </c>
      <c r="AK62" s="111">
        <v>108</v>
      </c>
      <c r="AL62" s="94">
        <f t="shared" si="6"/>
        <v>0.23376623376623376</v>
      </c>
      <c r="AM62" s="129">
        <f t="shared" si="7"/>
        <v>10376</v>
      </c>
      <c r="AN62" s="114">
        <f t="shared" si="8"/>
        <v>129</v>
      </c>
      <c r="AO62" s="113">
        <f t="shared" si="9"/>
        <v>1693</v>
      </c>
      <c r="AP62" s="111">
        <f t="shared" si="10"/>
        <v>1763</v>
      </c>
      <c r="AQ62" s="94">
        <f t="shared" si="11"/>
        <v>0.16991133384734003</v>
      </c>
      <c r="AR62" s="71">
        <f t="shared" si="12"/>
        <v>5.6721497447532619E-4</v>
      </c>
      <c r="AS62" s="71">
        <f t="shared" si="13"/>
        <v>3.4032898468519569E-3</v>
      </c>
      <c r="AT62" s="71">
        <f t="shared" si="14"/>
        <v>0.25297787861599547</v>
      </c>
      <c r="AU62" s="71">
        <f t="shared" si="15"/>
        <v>0.28474191718661374</v>
      </c>
      <c r="AV62" s="71">
        <f t="shared" si="16"/>
        <v>0.23709585933068633</v>
      </c>
      <c r="AW62" s="71">
        <f t="shared" si="17"/>
        <v>0.15995462280204198</v>
      </c>
      <c r="AX62" s="71">
        <f t="shared" si="18"/>
        <v>6.1259217243335225E-2</v>
      </c>
      <c r="AY62" s="128"/>
    </row>
    <row r="63" spans="2:51" ht="13.5" customHeight="1">
      <c r="B63" s="126">
        <v>58</v>
      </c>
      <c r="C63" s="127" t="s">
        <v>25</v>
      </c>
      <c r="D63" s="129">
        <v>2</v>
      </c>
      <c r="E63" s="114">
        <v>1</v>
      </c>
      <c r="F63" s="326">
        <v>0</v>
      </c>
      <c r="G63" s="111">
        <v>1</v>
      </c>
      <c r="H63" s="94">
        <f t="shared" si="0"/>
        <v>0.5</v>
      </c>
      <c r="I63" s="129">
        <v>32</v>
      </c>
      <c r="J63" s="114">
        <v>0</v>
      </c>
      <c r="K63" s="326">
        <v>4</v>
      </c>
      <c r="L63" s="111">
        <v>4</v>
      </c>
      <c r="M63" s="94">
        <f t="shared" si="1"/>
        <v>0.125</v>
      </c>
      <c r="N63" s="129">
        <v>4216</v>
      </c>
      <c r="O63" s="114">
        <v>52</v>
      </c>
      <c r="P63" s="326">
        <v>461</v>
      </c>
      <c r="Q63" s="111">
        <v>485</v>
      </c>
      <c r="R63" s="94">
        <f t="shared" si="2"/>
        <v>0.11503795066413662</v>
      </c>
      <c r="S63" s="129">
        <v>3548</v>
      </c>
      <c r="T63" s="114">
        <v>29</v>
      </c>
      <c r="U63" s="326">
        <v>525</v>
      </c>
      <c r="V63" s="111">
        <v>539</v>
      </c>
      <c r="W63" s="94">
        <f t="shared" si="3"/>
        <v>0.15191657271702366</v>
      </c>
      <c r="X63" s="129">
        <v>2431</v>
      </c>
      <c r="Y63" s="114">
        <v>20</v>
      </c>
      <c r="Z63" s="326">
        <v>436</v>
      </c>
      <c r="AA63" s="111">
        <v>448</v>
      </c>
      <c r="AB63" s="65">
        <f t="shared" si="4"/>
        <v>0.18428630193336076</v>
      </c>
      <c r="AC63" s="331">
        <v>1309</v>
      </c>
      <c r="AD63" s="114">
        <v>2</v>
      </c>
      <c r="AE63" s="326">
        <v>273</v>
      </c>
      <c r="AF63" s="111">
        <v>274</v>
      </c>
      <c r="AG63" s="94">
        <f t="shared" si="5"/>
        <v>0.20932009167303284</v>
      </c>
      <c r="AH63" s="129">
        <v>548</v>
      </c>
      <c r="AI63" s="114">
        <v>0</v>
      </c>
      <c r="AJ63" s="326">
        <v>97</v>
      </c>
      <c r="AK63" s="111">
        <v>97</v>
      </c>
      <c r="AL63" s="94">
        <f t="shared" si="6"/>
        <v>0.177007299270073</v>
      </c>
      <c r="AM63" s="129">
        <f t="shared" si="7"/>
        <v>12086</v>
      </c>
      <c r="AN63" s="114">
        <f t="shared" si="8"/>
        <v>104</v>
      </c>
      <c r="AO63" s="113">
        <f t="shared" si="9"/>
        <v>1796</v>
      </c>
      <c r="AP63" s="111">
        <f t="shared" si="10"/>
        <v>1848</v>
      </c>
      <c r="AQ63" s="94">
        <f t="shared" si="11"/>
        <v>0.15290418666225386</v>
      </c>
      <c r="AR63" s="71">
        <f t="shared" si="12"/>
        <v>5.4112554112554113E-4</v>
      </c>
      <c r="AS63" s="71">
        <f t="shared" si="13"/>
        <v>2.1645021645021645E-3</v>
      </c>
      <c r="AT63" s="71">
        <f t="shared" si="14"/>
        <v>0.26244588744588743</v>
      </c>
      <c r="AU63" s="71">
        <f t="shared" si="15"/>
        <v>0.29166666666666669</v>
      </c>
      <c r="AV63" s="71">
        <f t="shared" si="16"/>
        <v>0.24242424242424243</v>
      </c>
      <c r="AW63" s="71">
        <f t="shared" si="17"/>
        <v>0.14826839826839827</v>
      </c>
      <c r="AX63" s="71">
        <f t="shared" si="18"/>
        <v>5.2489177489177488E-2</v>
      </c>
      <c r="AY63" s="128"/>
    </row>
    <row r="64" spans="2:51" ht="13.5" customHeight="1">
      <c r="B64" s="126">
        <v>59</v>
      </c>
      <c r="C64" s="127" t="s">
        <v>20</v>
      </c>
      <c r="D64" s="129">
        <v>42</v>
      </c>
      <c r="E64" s="114">
        <v>1</v>
      </c>
      <c r="F64" s="326">
        <v>8</v>
      </c>
      <c r="G64" s="111">
        <v>8</v>
      </c>
      <c r="H64" s="94">
        <f t="shared" si="0"/>
        <v>0.19047619047619047</v>
      </c>
      <c r="I64" s="129">
        <v>107</v>
      </c>
      <c r="J64" s="114">
        <v>7</v>
      </c>
      <c r="K64" s="326">
        <v>22</v>
      </c>
      <c r="L64" s="111">
        <v>25</v>
      </c>
      <c r="M64" s="94">
        <f t="shared" si="1"/>
        <v>0.23364485981308411</v>
      </c>
      <c r="N64" s="129">
        <v>30971</v>
      </c>
      <c r="O64" s="114">
        <v>464</v>
      </c>
      <c r="P64" s="326">
        <v>3431</v>
      </c>
      <c r="Q64" s="111">
        <v>3680</v>
      </c>
      <c r="R64" s="94">
        <f t="shared" si="2"/>
        <v>0.11882083239159213</v>
      </c>
      <c r="S64" s="129">
        <v>26411</v>
      </c>
      <c r="T64" s="114">
        <v>362</v>
      </c>
      <c r="U64" s="326">
        <v>4176</v>
      </c>
      <c r="V64" s="111">
        <v>4366</v>
      </c>
      <c r="W64" s="94">
        <f t="shared" si="3"/>
        <v>0.16530990875014198</v>
      </c>
      <c r="X64" s="129">
        <v>17183</v>
      </c>
      <c r="Y64" s="114">
        <v>158</v>
      </c>
      <c r="Z64" s="326">
        <v>3506</v>
      </c>
      <c r="AA64" s="111">
        <v>3601</v>
      </c>
      <c r="AB64" s="65">
        <f t="shared" si="4"/>
        <v>0.20956759587964849</v>
      </c>
      <c r="AC64" s="331">
        <v>8247</v>
      </c>
      <c r="AD64" s="114">
        <v>39</v>
      </c>
      <c r="AE64" s="326">
        <v>1887</v>
      </c>
      <c r="AF64" s="111">
        <v>1908</v>
      </c>
      <c r="AG64" s="94">
        <f t="shared" si="5"/>
        <v>0.23135685703892325</v>
      </c>
      <c r="AH64" s="129">
        <v>3037</v>
      </c>
      <c r="AI64" s="114">
        <v>4</v>
      </c>
      <c r="AJ64" s="326">
        <v>646</v>
      </c>
      <c r="AK64" s="111">
        <v>648</v>
      </c>
      <c r="AL64" s="94">
        <f t="shared" si="6"/>
        <v>0.21336845571287455</v>
      </c>
      <c r="AM64" s="129">
        <f t="shared" si="7"/>
        <v>85998</v>
      </c>
      <c r="AN64" s="114">
        <f t="shared" si="8"/>
        <v>1035</v>
      </c>
      <c r="AO64" s="113">
        <f t="shared" si="9"/>
        <v>13676</v>
      </c>
      <c r="AP64" s="111">
        <f t="shared" si="10"/>
        <v>14236</v>
      </c>
      <c r="AQ64" s="94">
        <f t="shared" si="11"/>
        <v>0.16553873345891765</v>
      </c>
      <c r="AR64" s="71">
        <f t="shared" si="12"/>
        <v>5.6195560550716497E-4</v>
      </c>
      <c r="AS64" s="71">
        <f t="shared" si="13"/>
        <v>1.7561112672098904E-3</v>
      </c>
      <c r="AT64" s="71">
        <f t="shared" si="14"/>
        <v>0.25849957853329586</v>
      </c>
      <c r="AU64" s="71">
        <f t="shared" si="15"/>
        <v>0.30668727170553528</v>
      </c>
      <c r="AV64" s="71">
        <f t="shared" si="16"/>
        <v>0.25295026692891259</v>
      </c>
      <c r="AW64" s="71">
        <f t="shared" si="17"/>
        <v>0.13402641191345885</v>
      </c>
      <c r="AX64" s="71">
        <f t="shared" si="18"/>
        <v>4.551840404608036E-2</v>
      </c>
      <c r="AY64" s="128"/>
    </row>
    <row r="65" spans="2:51" ht="13.5" customHeight="1">
      <c r="B65" s="126">
        <v>60</v>
      </c>
      <c r="C65" s="127" t="s">
        <v>44</v>
      </c>
      <c r="D65" s="129">
        <v>40</v>
      </c>
      <c r="E65" s="114">
        <v>2</v>
      </c>
      <c r="F65" s="326">
        <v>8</v>
      </c>
      <c r="G65" s="111">
        <v>8</v>
      </c>
      <c r="H65" s="94">
        <f t="shared" si="0"/>
        <v>0.2</v>
      </c>
      <c r="I65" s="129">
        <v>33</v>
      </c>
      <c r="J65" s="114">
        <v>2</v>
      </c>
      <c r="K65" s="326">
        <v>3</v>
      </c>
      <c r="L65" s="111">
        <v>4</v>
      </c>
      <c r="M65" s="94">
        <f t="shared" si="1"/>
        <v>0.12121212121212122</v>
      </c>
      <c r="N65" s="129">
        <v>4222</v>
      </c>
      <c r="O65" s="114">
        <v>60</v>
      </c>
      <c r="P65" s="326">
        <v>433</v>
      </c>
      <c r="Q65" s="111">
        <v>463</v>
      </c>
      <c r="R65" s="94">
        <f t="shared" si="2"/>
        <v>0.10966366650876362</v>
      </c>
      <c r="S65" s="129">
        <v>3538</v>
      </c>
      <c r="T65" s="114">
        <v>43</v>
      </c>
      <c r="U65" s="326">
        <v>566</v>
      </c>
      <c r="V65" s="111">
        <v>592</v>
      </c>
      <c r="W65" s="94">
        <f t="shared" si="3"/>
        <v>0.16732617297908423</v>
      </c>
      <c r="X65" s="129">
        <v>2193</v>
      </c>
      <c r="Y65" s="114">
        <v>19</v>
      </c>
      <c r="Z65" s="326">
        <v>469</v>
      </c>
      <c r="AA65" s="111">
        <v>480</v>
      </c>
      <c r="AB65" s="65">
        <f t="shared" si="4"/>
        <v>0.2188782489740082</v>
      </c>
      <c r="AC65" s="331">
        <v>1090</v>
      </c>
      <c r="AD65" s="114">
        <v>5</v>
      </c>
      <c r="AE65" s="326">
        <v>290</v>
      </c>
      <c r="AF65" s="111">
        <v>293</v>
      </c>
      <c r="AG65" s="94">
        <f t="shared" si="5"/>
        <v>0.26880733944954127</v>
      </c>
      <c r="AH65" s="129">
        <v>447</v>
      </c>
      <c r="AI65" s="114">
        <v>2</v>
      </c>
      <c r="AJ65" s="326">
        <v>118</v>
      </c>
      <c r="AK65" s="111">
        <v>119</v>
      </c>
      <c r="AL65" s="94">
        <f t="shared" si="6"/>
        <v>0.26621923937360181</v>
      </c>
      <c r="AM65" s="129">
        <f t="shared" si="7"/>
        <v>11563</v>
      </c>
      <c r="AN65" s="114">
        <f t="shared" si="8"/>
        <v>133</v>
      </c>
      <c r="AO65" s="113">
        <f t="shared" si="9"/>
        <v>1887</v>
      </c>
      <c r="AP65" s="111">
        <f t="shared" si="10"/>
        <v>1959</v>
      </c>
      <c r="AQ65" s="94">
        <f t="shared" si="11"/>
        <v>0.16941970076969645</v>
      </c>
      <c r="AR65" s="71">
        <f t="shared" si="12"/>
        <v>4.0837161817253703E-3</v>
      </c>
      <c r="AS65" s="71">
        <f t="shared" si="13"/>
        <v>2.0418580908626851E-3</v>
      </c>
      <c r="AT65" s="71">
        <f t="shared" si="14"/>
        <v>0.2363450740173558</v>
      </c>
      <c r="AU65" s="71">
        <f t="shared" si="15"/>
        <v>0.30219499744767736</v>
      </c>
      <c r="AV65" s="71">
        <f t="shared" si="16"/>
        <v>0.24502297090352221</v>
      </c>
      <c r="AW65" s="71">
        <f t="shared" si="17"/>
        <v>0.14956610515569169</v>
      </c>
      <c r="AX65" s="71">
        <f t="shared" si="18"/>
        <v>6.0745278203164881E-2</v>
      </c>
      <c r="AY65" s="128"/>
    </row>
    <row r="66" spans="2:51" ht="13.5" customHeight="1">
      <c r="B66" s="126">
        <v>61</v>
      </c>
      <c r="C66" s="127" t="s">
        <v>16</v>
      </c>
      <c r="D66" s="129">
        <v>2</v>
      </c>
      <c r="E66" s="114">
        <v>0</v>
      </c>
      <c r="F66" s="326">
        <v>1</v>
      </c>
      <c r="G66" s="111">
        <v>1</v>
      </c>
      <c r="H66" s="94">
        <f t="shared" si="0"/>
        <v>0.5</v>
      </c>
      <c r="I66" s="129">
        <v>4</v>
      </c>
      <c r="J66" s="114">
        <v>0</v>
      </c>
      <c r="K66" s="326">
        <v>0</v>
      </c>
      <c r="L66" s="111">
        <v>0</v>
      </c>
      <c r="M66" s="94">
        <f t="shared" si="1"/>
        <v>0</v>
      </c>
      <c r="N66" s="129">
        <v>3710</v>
      </c>
      <c r="O66" s="114">
        <v>59</v>
      </c>
      <c r="P66" s="326">
        <v>431</v>
      </c>
      <c r="Q66" s="111">
        <v>468</v>
      </c>
      <c r="R66" s="94">
        <f t="shared" si="2"/>
        <v>0.12614555256064691</v>
      </c>
      <c r="S66" s="129">
        <v>3222</v>
      </c>
      <c r="T66" s="114">
        <v>49</v>
      </c>
      <c r="U66" s="326">
        <v>527</v>
      </c>
      <c r="V66" s="111">
        <v>550</v>
      </c>
      <c r="W66" s="94">
        <f t="shared" si="3"/>
        <v>0.17070142768466789</v>
      </c>
      <c r="X66" s="129">
        <v>1937</v>
      </c>
      <c r="Y66" s="114">
        <v>19</v>
      </c>
      <c r="Z66" s="326">
        <v>385</v>
      </c>
      <c r="AA66" s="111">
        <v>393</v>
      </c>
      <c r="AB66" s="65">
        <f t="shared" si="4"/>
        <v>0.20289106866288073</v>
      </c>
      <c r="AC66" s="331">
        <v>834</v>
      </c>
      <c r="AD66" s="114">
        <v>4</v>
      </c>
      <c r="AE66" s="326">
        <v>189</v>
      </c>
      <c r="AF66" s="111">
        <v>191</v>
      </c>
      <c r="AG66" s="94">
        <f t="shared" si="5"/>
        <v>0.2290167865707434</v>
      </c>
      <c r="AH66" s="129">
        <v>351</v>
      </c>
      <c r="AI66" s="114">
        <v>0</v>
      </c>
      <c r="AJ66" s="326">
        <v>74</v>
      </c>
      <c r="AK66" s="111">
        <v>74</v>
      </c>
      <c r="AL66" s="94">
        <f t="shared" si="6"/>
        <v>0.21082621082621084</v>
      </c>
      <c r="AM66" s="129">
        <f t="shared" si="7"/>
        <v>10060</v>
      </c>
      <c r="AN66" s="114">
        <f t="shared" si="8"/>
        <v>131</v>
      </c>
      <c r="AO66" s="113">
        <f t="shared" si="9"/>
        <v>1607</v>
      </c>
      <c r="AP66" s="111">
        <f t="shared" si="10"/>
        <v>1677</v>
      </c>
      <c r="AQ66" s="94">
        <f t="shared" si="11"/>
        <v>0.16669980119284294</v>
      </c>
      <c r="AR66" s="71">
        <f t="shared" si="12"/>
        <v>5.963029218843172E-4</v>
      </c>
      <c r="AS66" s="71">
        <f t="shared" si="13"/>
        <v>0</v>
      </c>
      <c r="AT66" s="71">
        <f t="shared" si="14"/>
        <v>0.27906976744186046</v>
      </c>
      <c r="AU66" s="71">
        <f t="shared" si="15"/>
        <v>0.32796660703637448</v>
      </c>
      <c r="AV66" s="71">
        <f t="shared" si="16"/>
        <v>0.23434704830053668</v>
      </c>
      <c r="AW66" s="71">
        <f t="shared" si="17"/>
        <v>0.1138938580799046</v>
      </c>
      <c r="AX66" s="71">
        <f t="shared" si="18"/>
        <v>4.4126416219439475E-2</v>
      </c>
      <c r="AY66" s="128"/>
    </row>
    <row r="67" spans="2:51" ht="13.5" customHeight="1">
      <c r="B67" s="126">
        <v>62</v>
      </c>
      <c r="C67" s="127" t="s">
        <v>17</v>
      </c>
      <c r="D67" s="129">
        <v>8</v>
      </c>
      <c r="E67" s="114">
        <v>0</v>
      </c>
      <c r="F67" s="326">
        <v>1</v>
      </c>
      <c r="G67" s="111">
        <v>1</v>
      </c>
      <c r="H67" s="94">
        <f t="shared" si="0"/>
        <v>0.125</v>
      </c>
      <c r="I67" s="129">
        <v>36</v>
      </c>
      <c r="J67" s="114">
        <v>1</v>
      </c>
      <c r="K67" s="326">
        <v>9</v>
      </c>
      <c r="L67" s="111">
        <v>9</v>
      </c>
      <c r="M67" s="94">
        <f t="shared" si="1"/>
        <v>0.25</v>
      </c>
      <c r="N67" s="129">
        <v>5397</v>
      </c>
      <c r="O67" s="114">
        <v>85</v>
      </c>
      <c r="P67" s="326">
        <v>551</v>
      </c>
      <c r="Q67" s="111">
        <v>601</v>
      </c>
      <c r="R67" s="94">
        <f t="shared" si="2"/>
        <v>0.11135816194181954</v>
      </c>
      <c r="S67" s="129">
        <v>4724</v>
      </c>
      <c r="T67" s="114">
        <v>64</v>
      </c>
      <c r="U67" s="326">
        <v>666</v>
      </c>
      <c r="V67" s="111">
        <v>699</v>
      </c>
      <c r="W67" s="94">
        <f t="shared" si="3"/>
        <v>0.14796782387806942</v>
      </c>
      <c r="X67" s="129">
        <v>2927</v>
      </c>
      <c r="Y67" s="114">
        <v>27</v>
      </c>
      <c r="Z67" s="326">
        <v>593</v>
      </c>
      <c r="AA67" s="111">
        <v>604</v>
      </c>
      <c r="AB67" s="65">
        <f t="shared" si="4"/>
        <v>0.20635462931329004</v>
      </c>
      <c r="AC67" s="331">
        <v>1314</v>
      </c>
      <c r="AD67" s="114">
        <v>2</v>
      </c>
      <c r="AE67" s="326">
        <v>280</v>
      </c>
      <c r="AF67" s="111">
        <v>281</v>
      </c>
      <c r="AG67" s="94">
        <f t="shared" si="5"/>
        <v>0.21385083713850836</v>
      </c>
      <c r="AH67" s="129">
        <v>507</v>
      </c>
      <c r="AI67" s="114">
        <v>3</v>
      </c>
      <c r="AJ67" s="326">
        <v>102</v>
      </c>
      <c r="AK67" s="111">
        <v>105</v>
      </c>
      <c r="AL67" s="94">
        <f t="shared" si="6"/>
        <v>0.20710059171597633</v>
      </c>
      <c r="AM67" s="129">
        <f t="shared" si="7"/>
        <v>14913</v>
      </c>
      <c r="AN67" s="114">
        <f t="shared" si="8"/>
        <v>182</v>
      </c>
      <c r="AO67" s="113">
        <f t="shared" si="9"/>
        <v>2202</v>
      </c>
      <c r="AP67" s="111">
        <f t="shared" si="10"/>
        <v>2300</v>
      </c>
      <c r="AQ67" s="94">
        <f t="shared" si="11"/>
        <v>0.15422785489170523</v>
      </c>
      <c r="AR67" s="71">
        <f t="shared" si="12"/>
        <v>4.3478260869565219E-4</v>
      </c>
      <c r="AS67" s="71">
        <f t="shared" si="13"/>
        <v>3.9130434782608699E-3</v>
      </c>
      <c r="AT67" s="71">
        <f t="shared" si="14"/>
        <v>0.26130434782608697</v>
      </c>
      <c r="AU67" s="71">
        <f t="shared" si="15"/>
        <v>0.30391304347826087</v>
      </c>
      <c r="AV67" s="71">
        <f t="shared" si="16"/>
        <v>0.26260869565217393</v>
      </c>
      <c r="AW67" s="71">
        <f t="shared" si="17"/>
        <v>0.12217391304347826</v>
      </c>
      <c r="AX67" s="71">
        <f t="shared" si="18"/>
        <v>4.5652173913043478E-2</v>
      </c>
      <c r="AY67" s="128"/>
    </row>
    <row r="68" spans="2:51" ht="13.5" customHeight="1">
      <c r="B68" s="126">
        <v>63</v>
      </c>
      <c r="C68" s="127" t="s">
        <v>26</v>
      </c>
      <c r="D68" s="129">
        <v>9</v>
      </c>
      <c r="E68" s="114">
        <v>0</v>
      </c>
      <c r="F68" s="326">
        <v>1</v>
      </c>
      <c r="G68" s="111">
        <v>1</v>
      </c>
      <c r="H68" s="94">
        <f t="shared" si="0"/>
        <v>0.1111111111111111</v>
      </c>
      <c r="I68" s="129">
        <v>9</v>
      </c>
      <c r="J68" s="114">
        <v>1</v>
      </c>
      <c r="K68" s="326">
        <v>3</v>
      </c>
      <c r="L68" s="111">
        <v>3</v>
      </c>
      <c r="M68" s="94">
        <f t="shared" si="1"/>
        <v>0.33333333333333331</v>
      </c>
      <c r="N68" s="129">
        <v>3948</v>
      </c>
      <c r="O68" s="114">
        <v>55</v>
      </c>
      <c r="P68" s="326">
        <v>400</v>
      </c>
      <c r="Q68" s="111">
        <v>434</v>
      </c>
      <c r="R68" s="94">
        <f t="shared" si="2"/>
        <v>0.1099290780141844</v>
      </c>
      <c r="S68" s="129">
        <v>3275</v>
      </c>
      <c r="T68" s="114">
        <v>64</v>
      </c>
      <c r="U68" s="326">
        <v>491</v>
      </c>
      <c r="V68" s="111">
        <v>533</v>
      </c>
      <c r="W68" s="94">
        <f t="shared" si="3"/>
        <v>0.16274809160305342</v>
      </c>
      <c r="X68" s="129">
        <v>2089</v>
      </c>
      <c r="Y68" s="114">
        <v>21</v>
      </c>
      <c r="Z68" s="326">
        <v>416</v>
      </c>
      <c r="AA68" s="111">
        <v>431</v>
      </c>
      <c r="AB68" s="65">
        <f t="shared" si="4"/>
        <v>0.20631881282910483</v>
      </c>
      <c r="AC68" s="331">
        <v>1179</v>
      </c>
      <c r="AD68" s="114">
        <v>4</v>
      </c>
      <c r="AE68" s="326">
        <v>275</v>
      </c>
      <c r="AF68" s="111">
        <v>277</v>
      </c>
      <c r="AG68" s="94">
        <f t="shared" si="5"/>
        <v>0.23494486853265478</v>
      </c>
      <c r="AH68" s="129">
        <v>485</v>
      </c>
      <c r="AI68" s="114">
        <v>3</v>
      </c>
      <c r="AJ68" s="326">
        <v>126</v>
      </c>
      <c r="AK68" s="111">
        <v>127</v>
      </c>
      <c r="AL68" s="94">
        <f t="shared" si="6"/>
        <v>0.2618556701030928</v>
      </c>
      <c r="AM68" s="129">
        <f t="shared" si="7"/>
        <v>10994</v>
      </c>
      <c r="AN68" s="114">
        <f t="shared" si="8"/>
        <v>148</v>
      </c>
      <c r="AO68" s="113">
        <f t="shared" si="9"/>
        <v>1712</v>
      </c>
      <c r="AP68" s="111">
        <f t="shared" si="10"/>
        <v>1806</v>
      </c>
      <c r="AQ68" s="94">
        <f t="shared" si="11"/>
        <v>0.16427142077496817</v>
      </c>
      <c r="AR68" s="71">
        <f t="shared" si="12"/>
        <v>5.5370985603543741E-4</v>
      </c>
      <c r="AS68" s="71">
        <f t="shared" si="13"/>
        <v>1.6611295681063123E-3</v>
      </c>
      <c r="AT68" s="71">
        <f t="shared" si="14"/>
        <v>0.24031007751937986</v>
      </c>
      <c r="AU68" s="71">
        <f t="shared" si="15"/>
        <v>0.29512735326688816</v>
      </c>
      <c r="AV68" s="71">
        <f t="shared" si="16"/>
        <v>0.23864894795127353</v>
      </c>
      <c r="AW68" s="71">
        <f t="shared" si="17"/>
        <v>0.15337763012181616</v>
      </c>
      <c r="AX68" s="71">
        <f t="shared" si="18"/>
        <v>7.0321151716500552E-2</v>
      </c>
      <c r="AY68" s="128"/>
    </row>
    <row r="69" spans="2:51" ht="13.5" customHeight="1">
      <c r="B69" s="126">
        <v>64</v>
      </c>
      <c r="C69" s="127" t="s">
        <v>45</v>
      </c>
      <c r="D69" s="129">
        <v>50</v>
      </c>
      <c r="E69" s="114">
        <v>2</v>
      </c>
      <c r="F69" s="326">
        <v>11</v>
      </c>
      <c r="G69" s="111">
        <v>12</v>
      </c>
      <c r="H69" s="94">
        <f t="shared" si="0"/>
        <v>0.24</v>
      </c>
      <c r="I69" s="129">
        <v>91</v>
      </c>
      <c r="J69" s="114">
        <v>2</v>
      </c>
      <c r="K69" s="326">
        <v>21</v>
      </c>
      <c r="L69" s="111">
        <v>22</v>
      </c>
      <c r="M69" s="94">
        <f t="shared" si="1"/>
        <v>0.24175824175824176</v>
      </c>
      <c r="N69" s="129">
        <v>4272</v>
      </c>
      <c r="O69" s="114">
        <v>75</v>
      </c>
      <c r="P69" s="326">
        <v>471</v>
      </c>
      <c r="Q69" s="111">
        <v>513</v>
      </c>
      <c r="R69" s="94">
        <f t="shared" si="2"/>
        <v>0.12008426966292135</v>
      </c>
      <c r="S69" s="129">
        <v>3571</v>
      </c>
      <c r="T69" s="114">
        <v>59</v>
      </c>
      <c r="U69" s="326">
        <v>540</v>
      </c>
      <c r="V69" s="111">
        <v>576</v>
      </c>
      <c r="W69" s="94">
        <f t="shared" si="3"/>
        <v>0.16129935592271072</v>
      </c>
      <c r="X69" s="129">
        <v>1999</v>
      </c>
      <c r="Y69" s="114">
        <v>19</v>
      </c>
      <c r="Z69" s="326">
        <v>411</v>
      </c>
      <c r="AA69" s="111">
        <v>421</v>
      </c>
      <c r="AB69" s="65">
        <f t="shared" si="4"/>
        <v>0.21060530265132565</v>
      </c>
      <c r="AC69" s="331">
        <v>997</v>
      </c>
      <c r="AD69" s="114">
        <v>5</v>
      </c>
      <c r="AE69" s="326">
        <v>226</v>
      </c>
      <c r="AF69" s="111">
        <v>229</v>
      </c>
      <c r="AG69" s="94">
        <f t="shared" si="5"/>
        <v>0.22968906720160481</v>
      </c>
      <c r="AH69" s="129">
        <v>453</v>
      </c>
      <c r="AI69" s="114">
        <v>3</v>
      </c>
      <c r="AJ69" s="326">
        <v>103</v>
      </c>
      <c r="AK69" s="111">
        <v>104</v>
      </c>
      <c r="AL69" s="94">
        <f t="shared" si="6"/>
        <v>0.22958057395143489</v>
      </c>
      <c r="AM69" s="129">
        <f t="shared" si="7"/>
        <v>11433</v>
      </c>
      <c r="AN69" s="114">
        <f t="shared" si="8"/>
        <v>165</v>
      </c>
      <c r="AO69" s="113">
        <f t="shared" si="9"/>
        <v>1783</v>
      </c>
      <c r="AP69" s="111">
        <f t="shared" si="10"/>
        <v>1877</v>
      </c>
      <c r="AQ69" s="94">
        <f t="shared" si="11"/>
        <v>0.16417388262048457</v>
      </c>
      <c r="AR69" s="71">
        <f t="shared" si="12"/>
        <v>6.3931806073521573E-3</v>
      </c>
      <c r="AS69" s="71">
        <f t="shared" si="13"/>
        <v>1.1720831113478956E-2</v>
      </c>
      <c r="AT69" s="71">
        <f t="shared" si="14"/>
        <v>0.27330847096430472</v>
      </c>
      <c r="AU69" s="71">
        <f t="shared" si="15"/>
        <v>0.30687266915290357</v>
      </c>
      <c r="AV69" s="71">
        <f t="shared" si="16"/>
        <v>0.22429408630793821</v>
      </c>
      <c r="AW69" s="71">
        <f t="shared" si="17"/>
        <v>0.12200319659030368</v>
      </c>
      <c r="AX69" s="71">
        <f t="shared" si="18"/>
        <v>5.5407565263718699E-2</v>
      </c>
      <c r="AY69" s="128"/>
    </row>
    <row r="70" spans="2:51" ht="13.5" customHeight="1">
      <c r="B70" s="126">
        <v>65</v>
      </c>
      <c r="C70" s="127" t="s">
        <v>10</v>
      </c>
      <c r="D70" s="129">
        <v>7</v>
      </c>
      <c r="E70" s="114">
        <v>1</v>
      </c>
      <c r="F70" s="326">
        <v>0</v>
      </c>
      <c r="G70" s="111">
        <v>1</v>
      </c>
      <c r="H70" s="94">
        <f t="shared" si="0"/>
        <v>0.14285714285714285</v>
      </c>
      <c r="I70" s="129">
        <v>17</v>
      </c>
      <c r="J70" s="114">
        <v>1</v>
      </c>
      <c r="K70" s="326">
        <v>4</v>
      </c>
      <c r="L70" s="111">
        <v>5</v>
      </c>
      <c r="M70" s="94">
        <f t="shared" si="1"/>
        <v>0.29411764705882354</v>
      </c>
      <c r="N70" s="129">
        <v>2238</v>
      </c>
      <c r="O70" s="114">
        <v>21</v>
      </c>
      <c r="P70" s="326">
        <v>229</v>
      </c>
      <c r="Q70" s="111">
        <v>237</v>
      </c>
      <c r="R70" s="94">
        <f t="shared" si="2"/>
        <v>0.10589812332439678</v>
      </c>
      <c r="S70" s="129">
        <v>1693</v>
      </c>
      <c r="T70" s="114">
        <v>19</v>
      </c>
      <c r="U70" s="326">
        <v>280</v>
      </c>
      <c r="V70" s="111">
        <v>291</v>
      </c>
      <c r="W70" s="94">
        <f t="shared" si="3"/>
        <v>0.17188422917897223</v>
      </c>
      <c r="X70" s="129">
        <v>1043</v>
      </c>
      <c r="Y70" s="114">
        <v>1</v>
      </c>
      <c r="Z70" s="326">
        <v>226</v>
      </c>
      <c r="AA70" s="111">
        <v>227</v>
      </c>
      <c r="AB70" s="65">
        <f t="shared" si="4"/>
        <v>0.21764141898370087</v>
      </c>
      <c r="AC70" s="331">
        <v>535</v>
      </c>
      <c r="AD70" s="114">
        <v>3</v>
      </c>
      <c r="AE70" s="326">
        <v>137</v>
      </c>
      <c r="AF70" s="111">
        <v>139</v>
      </c>
      <c r="AG70" s="94">
        <f t="shared" si="5"/>
        <v>0.25981308411214954</v>
      </c>
      <c r="AH70" s="129">
        <v>269</v>
      </c>
      <c r="AI70" s="114">
        <v>0</v>
      </c>
      <c r="AJ70" s="326">
        <v>77</v>
      </c>
      <c r="AK70" s="111">
        <v>77</v>
      </c>
      <c r="AL70" s="94">
        <f t="shared" si="6"/>
        <v>0.28624535315985128</v>
      </c>
      <c r="AM70" s="129">
        <f t="shared" si="7"/>
        <v>5802</v>
      </c>
      <c r="AN70" s="114">
        <f t="shared" si="8"/>
        <v>46</v>
      </c>
      <c r="AO70" s="113">
        <f t="shared" si="9"/>
        <v>953</v>
      </c>
      <c r="AP70" s="111">
        <f t="shared" si="10"/>
        <v>977</v>
      </c>
      <c r="AQ70" s="94">
        <f t="shared" si="11"/>
        <v>0.1683902102723199</v>
      </c>
      <c r="AR70" s="71">
        <f t="shared" si="12"/>
        <v>1.0235414534288639E-3</v>
      </c>
      <c r="AS70" s="71">
        <f t="shared" si="13"/>
        <v>5.1177072671443197E-3</v>
      </c>
      <c r="AT70" s="71">
        <f t="shared" si="14"/>
        <v>0.24257932446264074</v>
      </c>
      <c r="AU70" s="71">
        <f t="shared" si="15"/>
        <v>0.29785056294779938</v>
      </c>
      <c r="AV70" s="71">
        <f t="shared" si="16"/>
        <v>0.2323439099283521</v>
      </c>
      <c r="AW70" s="71">
        <f t="shared" si="17"/>
        <v>0.14227226202661208</v>
      </c>
      <c r="AX70" s="71">
        <f t="shared" si="18"/>
        <v>7.8812691914022515E-2</v>
      </c>
      <c r="AY70" s="128"/>
    </row>
    <row r="71" spans="2:51" ht="13.5" customHeight="1">
      <c r="B71" s="126">
        <v>66</v>
      </c>
      <c r="C71" s="127" t="s">
        <v>5</v>
      </c>
      <c r="D71" s="129">
        <v>4</v>
      </c>
      <c r="E71" s="114">
        <v>0</v>
      </c>
      <c r="F71" s="326">
        <v>1</v>
      </c>
      <c r="G71" s="111">
        <v>1</v>
      </c>
      <c r="H71" s="94">
        <f t="shared" ref="H71:H79" si="19">IFERROR(G71/D71,"-")</f>
        <v>0.25</v>
      </c>
      <c r="I71" s="129">
        <v>9</v>
      </c>
      <c r="J71" s="114">
        <v>0</v>
      </c>
      <c r="K71" s="326">
        <v>2</v>
      </c>
      <c r="L71" s="111">
        <v>2</v>
      </c>
      <c r="M71" s="94">
        <f t="shared" ref="M71:M79" si="20">IFERROR(L71/I71,"-")</f>
        <v>0.22222222222222221</v>
      </c>
      <c r="N71" s="129">
        <v>2345</v>
      </c>
      <c r="O71" s="114">
        <v>35</v>
      </c>
      <c r="P71" s="326">
        <v>244</v>
      </c>
      <c r="Q71" s="111">
        <v>261</v>
      </c>
      <c r="R71" s="94">
        <f t="shared" ref="R71:R79" si="21">IFERROR(Q71/N71,"-")</f>
        <v>0.11130063965884861</v>
      </c>
      <c r="S71" s="129">
        <v>1805</v>
      </c>
      <c r="T71" s="114">
        <v>20</v>
      </c>
      <c r="U71" s="326">
        <v>271</v>
      </c>
      <c r="V71" s="111">
        <v>280</v>
      </c>
      <c r="W71" s="94">
        <f t="shared" ref="W71:W79" si="22">IFERROR(V71/S71,"-")</f>
        <v>0.15512465373961218</v>
      </c>
      <c r="X71" s="129">
        <v>1053</v>
      </c>
      <c r="Y71" s="114">
        <v>8</v>
      </c>
      <c r="Z71" s="326">
        <v>197</v>
      </c>
      <c r="AA71" s="111">
        <v>204</v>
      </c>
      <c r="AB71" s="65">
        <f t="shared" ref="AB71:AB79" si="23">IFERROR(AA71/X71,"-")</f>
        <v>0.19373219373219372</v>
      </c>
      <c r="AC71" s="331">
        <v>519</v>
      </c>
      <c r="AD71" s="114">
        <v>1</v>
      </c>
      <c r="AE71" s="326">
        <v>117</v>
      </c>
      <c r="AF71" s="111">
        <v>118</v>
      </c>
      <c r="AG71" s="94">
        <f t="shared" ref="AG71:AG79" si="24">IFERROR(AF71/AC71,"-")</f>
        <v>0.22736030828516376</v>
      </c>
      <c r="AH71" s="129">
        <v>246</v>
      </c>
      <c r="AI71" s="114">
        <v>1</v>
      </c>
      <c r="AJ71" s="326">
        <v>59</v>
      </c>
      <c r="AK71" s="111">
        <v>60</v>
      </c>
      <c r="AL71" s="94">
        <f t="shared" ref="AL71:AL79" si="25">IFERROR(AK71/AH71,"-")</f>
        <v>0.24390243902439024</v>
      </c>
      <c r="AM71" s="129">
        <f t="shared" ref="AM71:AM79" si="26">SUM(D71,I71,N71,S71,X71,AC71,AH71)</f>
        <v>5981</v>
      </c>
      <c r="AN71" s="114">
        <f t="shared" ref="AN71:AN79" si="27">SUM(E71,J71,O71,T71,Y71,AD71,AI71)</f>
        <v>65</v>
      </c>
      <c r="AO71" s="113">
        <f t="shared" ref="AO71:AO79" si="28">SUM(F71,K71,P71,U71,Z71,AE71,AJ71)</f>
        <v>891</v>
      </c>
      <c r="AP71" s="111">
        <f t="shared" ref="AP71:AP79" si="29">SUM(G71,L71,Q71,V71,AA71,AF71,AK71)</f>
        <v>926</v>
      </c>
      <c r="AQ71" s="94">
        <f t="shared" ref="AQ71:AQ79" si="30">IFERROR(AP71/AM71,"-")</f>
        <v>0.15482360809229226</v>
      </c>
      <c r="AR71" s="71">
        <f t="shared" ref="AR71:AR79" si="31">IFERROR(G71/$AP71,"-")</f>
        <v>1.0799136069114472E-3</v>
      </c>
      <c r="AS71" s="71">
        <f t="shared" ref="AS71:AS79" si="32">IFERROR(L71/$AP71,"-")</f>
        <v>2.1598272138228943E-3</v>
      </c>
      <c r="AT71" s="71">
        <f t="shared" ref="AT71:AT79" si="33">IFERROR(Q71/$AP71,"-")</f>
        <v>0.28185745140388768</v>
      </c>
      <c r="AU71" s="71">
        <f t="shared" ref="AU71:AU79" si="34">IFERROR(V71/$AP71,"-")</f>
        <v>0.30237580993520519</v>
      </c>
      <c r="AV71" s="71">
        <f t="shared" ref="AV71:AV79" si="35">IFERROR(AA71/$AP71,"-")</f>
        <v>0.2203023758099352</v>
      </c>
      <c r="AW71" s="71">
        <f t="shared" ref="AW71:AW79" si="36">IFERROR(AF71/$AP71,"-")</f>
        <v>0.12742980561555076</v>
      </c>
      <c r="AX71" s="71">
        <f t="shared" ref="AX71:AX79" si="37">IFERROR(AK71/$AP71,"-")</f>
        <v>6.4794816414686832E-2</v>
      </c>
      <c r="AY71" s="128"/>
    </row>
    <row r="72" spans="2:51" ht="13.5" customHeight="1">
      <c r="B72" s="126">
        <v>67</v>
      </c>
      <c r="C72" s="127" t="s">
        <v>6</v>
      </c>
      <c r="D72" s="129">
        <v>6</v>
      </c>
      <c r="E72" s="114">
        <v>0</v>
      </c>
      <c r="F72" s="326">
        <v>3</v>
      </c>
      <c r="G72" s="111">
        <v>3</v>
      </c>
      <c r="H72" s="94">
        <f t="shared" si="19"/>
        <v>0.5</v>
      </c>
      <c r="I72" s="129">
        <v>25</v>
      </c>
      <c r="J72" s="114">
        <v>0</v>
      </c>
      <c r="K72" s="326">
        <v>3</v>
      </c>
      <c r="L72" s="111">
        <v>3</v>
      </c>
      <c r="M72" s="94">
        <f t="shared" si="20"/>
        <v>0.12</v>
      </c>
      <c r="N72" s="129">
        <v>1011</v>
      </c>
      <c r="O72" s="114">
        <v>16</v>
      </c>
      <c r="P72" s="326">
        <v>107</v>
      </c>
      <c r="Q72" s="111">
        <v>116</v>
      </c>
      <c r="R72" s="94">
        <f t="shared" si="21"/>
        <v>0.11473788328387735</v>
      </c>
      <c r="S72" s="129">
        <v>657</v>
      </c>
      <c r="T72" s="114">
        <v>10</v>
      </c>
      <c r="U72" s="326">
        <v>112</v>
      </c>
      <c r="V72" s="111">
        <v>117</v>
      </c>
      <c r="W72" s="94">
        <f t="shared" si="22"/>
        <v>0.17808219178082191</v>
      </c>
      <c r="X72" s="129">
        <v>429</v>
      </c>
      <c r="Y72" s="114">
        <v>1</v>
      </c>
      <c r="Z72" s="326">
        <v>80</v>
      </c>
      <c r="AA72" s="111">
        <v>80</v>
      </c>
      <c r="AB72" s="65">
        <f t="shared" si="23"/>
        <v>0.18648018648018649</v>
      </c>
      <c r="AC72" s="331">
        <v>272</v>
      </c>
      <c r="AD72" s="114">
        <v>1</v>
      </c>
      <c r="AE72" s="326">
        <v>64</v>
      </c>
      <c r="AF72" s="111">
        <v>65</v>
      </c>
      <c r="AG72" s="94">
        <f t="shared" si="24"/>
        <v>0.23897058823529413</v>
      </c>
      <c r="AH72" s="129">
        <v>138</v>
      </c>
      <c r="AI72" s="114">
        <v>0</v>
      </c>
      <c r="AJ72" s="326">
        <v>24</v>
      </c>
      <c r="AK72" s="111">
        <v>24</v>
      </c>
      <c r="AL72" s="94">
        <f t="shared" si="25"/>
        <v>0.17391304347826086</v>
      </c>
      <c r="AM72" s="129">
        <f t="shared" si="26"/>
        <v>2538</v>
      </c>
      <c r="AN72" s="114">
        <f t="shared" si="27"/>
        <v>28</v>
      </c>
      <c r="AO72" s="113">
        <f t="shared" si="28"/>
        <v>393</v>
      </c>
      <c r="AP72" s="111">
        <f t="shared" si="29"/>
        <v>408</v>
      </c>
      <c r="AQ72" s="94">
        <f t="shared" si="30"/>
        <v>0.16075650118203311</v>
      </c>
      <c r="AR72" s="71">
        <f t="shared" si="31"/>
        <v>7.3529411764705881E-3</v>
      </c>
      <c r="AS72" s="71">
        <f t="shared" si="32"/>
        <v>7.3529411764705881E-3</v>
      </c>
      <c r="AT72" s="71">
        <f t="shared" si="33"/>
        <v>0.28431372549019607</v>
      </c>
      <c r="AU72" s="71">
        <f t="shared" si="34"/>
        <v>0.28676470588235292</v>
      </c>
      <c r="AV72" s="71">
        <f t="shared" si="35"/>
        <v>0.19607843137254902</v>
      </c>
      <c r="AW72" s="71">
        <f t="shared" si="36"/>
        <v>0.15931372549019607</v>
      </c>
      <c r="AX72" s="71">
        <f t="shared" si="37"/>
        <v>5.8823529411764705E-2</v>
      </c>
      <c r="AY72" s="128"/>
    </row>
    <row r="73" spans="2:51" ht="13.5" customHeight="1">
      <c r="B73" s="126">
        <v>68</v>
      </c>
      <c r="C73" s="127" t="s">
        <v>46</v>
      </c>
      <c r="D73" s="129">
        <v>9</v>
      </c>
      <c r="E73" s="114">
        <v>0</v>
      </c>
      <c r="F73" s="326">
        <v>0</v>
      </c>
      <c r="G73" s="111">
        <v>0</v>
      </c>
      <c r="H73" s="94">
        <f t="shared" si="19"/>
        <v>0</v>
      </c>
      <c r="I73" s="129">
        <v>17</v>
      </c>
      <c r="J73" s="114">
        <v>0</v>
      </c>
      <c r="K73" s="326">
        <v>4</v>
      </c>
      <c r="L73" s="111">
        <v>4</v>
      </c>
      <c r="M73" s="94">
        <f t="shared" si="20"/>
        <v>0.23529411764705882</v>
      </c>
      <c r="N73" s="129">
        <v>1114</v>
      </c>
      <c r="O73" s="114">
        <v>21</v>
      </c>
      <c r="P73" s="326">
        <v>150</v>
      </c>
      <c r="Q73" s="111">
        <v>160</v>
      </c>
      <c r="R73" s="94">
        <f t="shared" si="21"/>
        <v>0.14362657091561939</v>
      </c>
      <c r="S73" s="129">
        <v>919</v>
      </c>
      <c r="T73" s="114">
        <v>5</v>
      </c>
      <c r="U73" s="326">
        <v>145</v>
      </c>
      <c r="V73" s="111">
        <v>146</v>
      </c>
      <c r="W73" s="94">
        <f t="shared" si="22"/>
        <v>0.1588683351468988</v>
      </c>
      <c r="X73" s="129">
        <v>675</v>
      </c>
      <c r="Y73" s="114">
        <v>4</v>
      </c>
      <c r="Z73" s="326">
        <v>134</v>
      </c>
      <c r="AA73" s="111">
        <v>136</v>
      </c>
      <c r="AB73" s="65">
        <f t="shared" si="23"/>
        <v>0.20148148148148148</v>
      </c>
      <c r="AC73" s="331">
        <v>335</v>
      </c>
      <c r="AD73" s="114">
        <v>1</v>
      </c>
      <c r="AE73" s="326">
        <v>68</v>
      </c>
      <c r="AF73" s="111">
        <v>69</v>
      </c>
      <c r="AG73" s="94">
        <f t="shared" si="24"/>
        <v>0.20597014925373133</v>
      </c>
      <c r="AH73" s="129">
        <v>198</v>
      </c>
      <c r="AI73" s="114">
        <v>1</v>
      </c>
      <c r="AJ73" s="326">
        <v>37</v>
      </c>
      <c r="AK73" s="111">
        <v>38</v>
      </c>
      <c r="AL73" s="94">
        <f t="shared" si="25"/>
        <v>0.19191919191919191</v>
      </c>
      <c r="AM73" s="129">
        <f t="shared" si="26"/>
        <v>3267</v>
      </c>
      <c r="AN73" s="114">
        <f t="shared" si="27"/>
        <v>32</v>
      </c>
      <c r="AO73" s="113">
        <f t="shared" si="28"/>
        <v>538</v>
      </c>
      <c r="AP73" s="111">
        <f t="shared" si="29"/>
        <v>553</v>
      </c>
      <c r="AQ73" s="94">
        <f t="shared" si="30"/>
        <v>0.16926844199571472</v>
      </c>
      <c r="AR73" s="71">
        <f t="shared" si="31"/>
        <v>0</v>
      </c>
      <c r="AS73" s="71">
        <f t="shared" si="32"/>
        <v>7.2332730560578659E-3</v>
      </c>
      <c r="AT73" s="71">
        <f t="shared" si="33"/>
        <v>0.28933092224231466</v>
      </c>
      <c r="AU73" s="71">
        <f t="shared" si="34"/>
        <v>0.2640144665461121</v>
      </c>
      <c r="AV73" s="71">
        <f t="shared" si="35"/>
        <v>0.24593128390596744</v>
      </c>
      <c r="AW73" s="71">
        <f t="shared" si="36"/>
        <v>0.12477396021699819</v>
      </c>
      <c r="AX73" s="71">
        <f t="shared" si="37"/>
        <v>6.8716094032549732E-2</v>
      </c>
      <c r="AY73" s="128"/>
    </row>
    <row r="74" spans="2:51" ht="13.5" customHeight="1">
      <c r="B74" s="126">
        <v>69</v>
      </c>
      <c r="C74" s="127" t="s">
        <v>47</v>
      </c>
      <c r="D74" s="129">
        <v>12</v>
      </c>
      <c r="E74" s="114">
        <v>0</v>
      </c>
      <c r="F74" s="326">
        <v>1</v>
      </c>
      <c r="G74" s="111">
        <v>1</v>
      </c>
      <c r="H74" s="94">
        <f t="shared" si="19"/>
        <v>8.3333333333333329E-2</v>
      </c>
      <c r="I74" s="129">
        <v>36</v>
      </c>
      <c r="J74" s="114">
        <v>0</v>
      </c>
      <c r="K74" s="326">
        <v>4</v>
      </c>
      <c r="L74" s="111">
        <v>4</v>
      </c>
      <c r="M74" s="94">
        <f t="shared" si="20"/>
        <v>0.1111111111111111</v>
      </c>
      <c r="N74" s="129">
        <v>3328</v>
      </c>
      <c r="O74" s="114">
        <v>45</v>
      </c>
      <c r="P74" s="326">
        <v>360</v>
      </c>
      <c r="Q74" s="111">
        <v>383</v>
      </c>
      <c r="R74" s="94">
        <f t="shared" si="21"/>
        <v>0.11508413461538461</v>
      </c>
      <c r="S74" s="129">
        <v>2476</v>
      </c>
      <c r="T74" s="114">
        <v>34</v>
      </c>
      <c r="U74" s="326">
        <v>364</v>
      </c>
      <c r="V74" s="111">
        <v>388</v>
      </c>
      <c r="W74" s="94">
        <f t="shared" si="22"/>
        <v>0.15670436187399031</v>
      </c>
      <c r="X74" s="129">
        <v>1416</v>
      </c>
      <c r="Y74" s="114">
        <v>11</v>
      </c>
      <c r="Z74" s="326">
        <v>281</v>
      </c>
      <c r="AA74" s="111">
        <v>285</v>
      </c>
      <c r="AB74" s="65">
        <f t="shared" si="23"/>
        <v>0.20127118644067796</v>
      </c>
      <c r="AC74" s="331">
        <v>684</v>
      </c>
      <c r="AD74" s="114">
        <v>4</v>
      </c>
      <c r="AE74" s="326">
        <v>164</v>
      </c>
      <c r="AF74" s="111">
        <v>168</v>
      </c>
      <c r="AG74" s="94">
        <f t="shared" si="24"/>
        <v>0.24561403508771928</v>
      </c>
      <c r="AH74" s="129">
        <v>333</v>
      </c>
      <c r="AI74" s="114">
        <v>0</v>
      </c>
      <c r="AJ74" s="326">
        <v>69</v>
      </c>
      <c r="AK74" s="111">
        <v>69</v>
      </c>
      <c r="AL74" s="94">
        <f t="shared" si="25"/>
        <v>0.2072072072072072</v>
      </c>
      <c r="AM74" s="129">
        <f t="shared" si="26"/>
        <v>8285</v>
      </c>
      <c r="AN74" s="114">
        <f t="shared" si="27"/>
        <v>94</v>
      </c>
      <c r="AO74" s="113">
        <f t="shared" si="28"/>
        <v>1243</v>
      </c>
      <c r="AP74" s="111">
        <f t="shared" si="29"/>
        <v>1298</v>
      </c>
      <c r="AQ74" s="94">
        <f t="shared" si="30"/>
        <v>0.15666867833433917</v>
      </c>
      <c r="AR74" s="71">
        <f t="shared" si="31"/>
        <v>7.7041602465331282E-4</v>
      </c>
      <c r="AS74" s="71">
        <f t="shared" si="32"/>
        <v>3.0816640986132513E-3</v>
      </c>
      <c r="AT74" s="71">
        <f t="shared" si="33"/>
        <v>0.2950693374422188</v>
      </c>
      <c r="AU74" s="71">
        <f t="shared" si="34"/>
        <v>0.29892141756548535</v>
      </c>
      <c r="AV74" s="71">
        <f t="shared" si="35"/>
        <v>0.21956856702619415</v>
      </c>
      <c r="AW74" s="71">
        <f t="shared" si="36"/>
        <v>0.12942989214175654</v>
      </c>
      <c r="AX74" s="71">
        <f t="shared" si="37"/>
        <v>5.3158705701078585E-2</v>
      </c>
      <c r="AY74" s="128"/>
    </row>
    <row r="75" spans="2:51" ht="13.5" customHeight="1">
      <c r="B75" s="126">
        <v>70</v>
      </c>
      <c r="C75" s="127" t="s">
        <v>48</v>
      </c>
      <c r="D75" s="129">
        <v>0</v>
      </c>
      <c r="E75" s="114">
        <v>0</v>
      </c>
      <c r="F75" s="326">
        <v>0</v>
      </c>
      <c r="G75" s="111">
        <v>0</v>
      </c>
      <c r="H75" s="94" t="str">
        <f t="shared" si="19"/>
        <v>-</v>
      </c>
      <c r="I75" s="129">
        <v>6</v>
      </c>
      <c r="J75" s="114">
        <v>0</v>
      </c>
      <c r="K75" s="326">
        <v>1</v>
      </c>
      <c r="L75" s="111">
        <v>1</v>
      </c>
      <c r="M75" s="94">
        <f t="shared" si="20"/>
        <v>0.16666666666666666</v>
      </c>
      <c r="N75" s="129">
        <v>459</v>
      </c>
      <c r="O75" s="114">
        <v>4</v>
      </c>
      <c r="P75" s="326">
        <v>45</v>
      </c>
      <c r="Q75" s="111">
        <v>48</v>
      </c>
      <c r="R75" s="94">
        <f t="shared" si="21"/>
        <v>0.10457516339869281</v>
      </c>
      <c r="S75" s="129">
        <v>404</v>
      </c>
      <c r="T75" s="114">
        <v>6</v>
      </c>
      <c r="U75" s="326">
        <v>62</v>
      </c>
      <c r="V75" s="111">
        <v>63</v>
      </c>
      <c r="W75" s="94">
        <f t="shared" si="22"/>
        <v>0.15594059405940594</v>
      </c>
      <c r="X75" s="129">
        <v>247</v>
      </c>
      <c r="Y75" s="114">
        <v>0</v>
      </c>
      <c r="Z75" s="326">
        <v>54</v>
      </c>
      <c r="AA75" s="111">
        <v>54</v>
      </c>
      <c r="AB75" s="65">
        <f t="shared" si="23"/>
        <v>0.21862348178137653</v>
      </c>
      <c r="AC75" s="331">
        <v>167</v>
      </c>
      <c r="AD75" s="114">
        <v>0</v>
      </c>
      <c r="AE75" s="326">
        <v>33</v>
      </c>
      <c r="AF75" s="111">
        <v>33</v>
      </c>
      <c r="AG75" s="94">
        <f t="shared" si="24"/>
        <v>0.19760479041916168</v>
      </c>
      <c r="AH75" s="129">
        <v>62</v>
      </c>
      <c r="AI75" s="114">
        <v>1</v>
      </c>
      <c r="AJ75" s="326">
        <v>16</v>
      </c>
      <c r="AK75" s="111">
        <v>17</v>
      </c>
      <c r="AL75" s="94">
        <f t="shared" si="25"/>
        <v>0.27419354838709675</v>
      </c>
      <c r="AM75" s="129">
        <f t="shared" si="26"/>
        <v>1345</v>
      </c>
      <c r="AN75" s="114">
        <f t="shared" si="27"/>
        <v>11</v>
      </c>
      <c r="AO75" s="113">
        <f t="shared" si="28"/>
        <v>211</v>
      </c>
      <c r="AP75" s="111">
        <f t="shared" si="29"/>
        <v>216</v>
      </c>
      <c r="AQ75" s="94">
        <f t="shared" si="30"/>
        <v>0.16059479553903347</v>
      </c>
      <c r="AR75" s="71">
        <f t="shared" si="31"/>
        <v>0</v>
      </c>
      <c r="AS75" s="71">
        <f t="shared" si="32"/>
        <v>4.6296296296296294E-3</v>
      </c>
      <c r="AT75" s="71">
        <f t="shared" si="33"/>
        <v>0.22222222222222221</v>
      </c>
      <c r="AU75" s="71">
        <f t="shared" si="34"/>
        <v>0.29166666666666669</v>
      </c>
      <c r="AV75" s="71">
        <f t="shared" si="35"/>
        <v>0.25</v>
      </c>
      <c r="AW75" s="71">
        <f t="shared" si="36"/>
        <v>0.15277777777777779</v>
      </c>
      <c r="AX75" s="71">
        <f t="shared" si="37"/>
        <v>7.8703703703703706E-2</v>
      </c>
      <c r="AY75" s="128"/>
    </row>
    <row r="76" spans="2:51" ht="13.5" customHeight="1">
      <c r="B76" s="126">
        <v>71</v>
      </c>
      <c r="C76" s="127" t="s">
        <v>49</v>
      </c>
      <c r="D76" s="129">
        <v>4</v>
      </c>
      <c r="E76" s="114">
        <v>0</v>
      </c>
      <c r="F76" s="326">
        <v>0</v>
      </c>
      <c r="G76" s="111">
        <v>0</v>
      </c>
      <c r="H76" s="94">
        <f t="shared" si="19"/>
        <v>0</v>
      </c>
      <c r="I76" s="129">
        <v>5</v>
      </c>
      <c r="J76" s="114">
        <v>0</v>
      </c>
      <c r="K76" s="326">
        <v>1</v>
      </c>
      <c r="L76" s="111">
        <v>1</v>
      </c>
      <c r="M76" s="94">
        <f t="shared" si="20"/>
        <v>0.2</v>
      </c>
      <c r="N76" s="129">
        <v>1371</v>
      </c>
      <c r="O76" s="114">
        <v>23</v>
      </c>
      <c r="P76" s="326">
        <v>159</v>
      </c>
      <c r="Q76" s="111">
        <v>168</v>
      </c>
      <c r="R76" s="94">
        <f t="shared" si="21"/>
        <v>0.12253829321663019</v>
      </c>
      <c r="S76" s="129">
        <v>1213</v>
      </c>
      <c r="T76" s="114">
        <v>14</v>
      </c>
      <c r="U76" s="326">
        <v>193</v>
      </c>
      <c r="V76" s="111">
        <v>199</v>
      </c>
      <c r="W76" s="94">
        <f t="shared" si="22"/>
        <v>0.16405605935696621</v>
      </c>
      <c r="X76" s="129">
        <v>725</v>
      </c>
      <c r="Y76" s="114">
        <v>17</v>
      </c>
      <c r="Z76" s="326">
        <v>146</v>
      </c>
      <c r="AA76" s="111">
        <v>155</v>
      </c>
      <c r="AB76" s="65">
        <f t="shared" si="23"/>
        <v>0.21379310344827587</v>
      </c>
      <c r="AC76" s="331">
        <v>466</v>
      </c>
      <c r="AD76" s="114">
        <v>5</v>
      </c>
      <c r="AE76" s="326">
        <v>113</v>
      </c>
      <c r="AF76" s="111">
        <v>117</v>
      </c>
      <c r="AG76" s="94">
        <f t="shared" si="24"/>
        <v>0.25107296137339058</v>
      </c>
      <c r="AH76" s="129">
        <v>182</v>
      </c>
      <c r="AI76" s="114">
        <v>0</v>
      </c>
      <c r="AJ76" s="326">
        <v>40</v>
      </c>
      <c r="AK76" s="111">
        <v>40</v>
      </c>
      <c r="AL76" s="94">
        <f t="shared" si="25"/>
        <v>0.21978021978021978</v>
      </c>
      <c r="AM76" s="129">
        <f t="shared" si="26"/>
        <v>3966</v>
      </c>
      <c r="AN76" s="114">
        <f t="shared" si="27"/>
        <v>59</v>
      </c>
      <c r="AO76" s="113">
        <f t="shared" si="28"/>
        <v>652</v>
      </c>
      <c r="AP76" s="111">
        <f t="shared" si="29"/>
        <v>680</v>
      </c>
      <c r="AQ76" s="94">
        <f t="shared" si="30"/>
        <v>0.17145738779626829</v>
      </c>
      <c r="AR76" s="71">
        <f t="shared" si="31"/>
        <v>0</v>
      </c>
      <c r="AS76" s="71">
        <f t="shared" si="32"/>
        <v>1.4705882352941176E-3</v>
      </c>
      <c r="AT76" s="71">
        <f t="shared" si="33"/>
        <v>0.24705882352941178</v>
      </c>
      <c r="AU76" s="71">
        <f t="shared" si="34"/>
        <v>0.29264705882352943</v>
      </c>
      <c r="AV76" s="71">
        <f t="shared" si="35"/>
        <v>0.22794117647058823</v>
      </c>
      <c r="AW76" s="71">
        <f t="shared" si="36"/>
        <v>0.17205882352941176</v>
      </c>
      <c r="AX76" s="71">
        <f t="shared" si="37"/>
        <v>5.8823529411764705E-2</v>
      </c>
      <c r="AY76" s="128"/>
    </row>
    <row r="77" spans="2:51" ht="13.5" customHeight="1">
      <c r="B77" s="126">
        <v>72</v>
      </c>
      <c r="C77" s="127" t="s">
        <v>27</v>
      </c>
      <c r="D77" s="129">
        <v>2</v>
      </c>
      <c r="E77" s="114">
        <v>0</v>
      </c>
      <c r="F77" s="326">
        <v>1</v>
      </c>
      <c r="G77" s="111">
        <v>1</v>
      </c>
      <c r="H77" s="94">
        <f t="shared" si="19"/>
        <v>0.5</v>
      </c>
      <c r="I77" s="129">
        <v>8</v>
      </c>
      <c r="J77" s="114">
        <v>0</v>
      </c>
      <c r="K77" s="326">
        <v>2</v>
      </c>
      <c r="L77" s="111">
        <v>2</v>
      </c>
      <c r="M77" s="94">
        <f t="shared" si="20"/>
        <v>0.25</v>
      </c>
      <c r="N77" s="129">
        <v>962</v>
      </c>
      <c r="O77" s="114">
        <v>15</v>
      </c>
      <c r="P77" s="326">
        <v>98</v>
      </c>
      <c r="Q77" s="111">
        <v>110</v>
      </c>
      <c r="R77" s="94">
        <f t="shared" si="21"/>
        <v>0.11434511434511435</v>
      </c>
      <c r="S77" s="129">
        <v>766</v>
      </c>
      <c r="T77" s="114">
        <v>9</v>
      </c>
      <c r="U77" s="326">
        <v>120</v>
      </c>
      <c r="V77" s="111">
        <v>126</v>
      </c>
      <c r="W77" s="94">
        <f t="shared" si="22"/>
        <v>0.16449086161879894</v>
      </c>
      <c r="X77" s="129">
        <v>450</v>
      </c>
      <c r="Y77" s="114">
        <v>3</v>
      </c>
      <c r="Z77" s="326">
        <v>90</v>
      </c>
      <c r="AA77" s="111">
        <v>91</v>
      </c>
      <c r="AB77" s="65">
        <f t="shared" si="23"/>
        <v>0.20222222222222222</v>
      </c>
      <c r="AC77" s="331">
        <v>252</v>
      </c>
      <c r="AD77" s="114">
        <v>1</v>
      </c>
      <c r="AE77" s="326">
        <v>67</v>
      </c>
      <c r="AF77" s="111">
        <v>67</v>
      </c>
      <c r="AG77" s="94">
        <f t="shared" si="24"/>
        <v>0.26587301587301587</v>
      </c>
      <c r="AH77" s="129">
        <v>119</v>
      </c>
      <c r="AI77" s="114">
        <v>0</v>
      </c>
      <c r="AJ77" s="326">
        <v>28</v>
      </c>
      <c r="AK77" s="111">
        <v>28</v>
      </c>
      <c r="AL77" s="94">
        <f t="shared" si="25"/>
        <v>0.23529411764705882</v>
      </c>
      <c r="AM77" s="129">
        <f t="shared" si="26"/>
        <v>2559</v>
      </c>
      <c r="AN77" s="114">
        <f t="shared" si="27"/>
        <v>28</v>
      </c>
      <c r="AO77" s="113">
        <f t="shared" si="28"/>
        <v>406</v>
      </c>
      <c r="AP77" s="111">
        <f t="shared" si="29"/>
        <v>425</v>
      </c>
      <c r="AQ77" s="94">
        <f t="shared" si="30"/>
        <v>0.16608050019538884</v>
      </c>
      <c r="AR77" s="71">
        <f t="shared" si="31"/>
        <v>2.352941176470588E-3</v>
      </c>
      <c r="AS77" s="71">
        <f t="shared" si="32"/>
        <v>4.7058823529411761E-3</v>
      </c>
      <c r="AT77" s="71">
        <f t="shared" si="33"/>
        <v>0.25882352941176473</v>
      </c>
      <c r="AU77" s="71">
        <f t="shared" si="34"/>
        <v>0.2964705882352941</v>
      </c>
      <c r="AV77" s="71">
        <f t="shared" si="35"/>
        <v>0.21411764705882352</v>
      </c>
      <c r="AW77" s="71">
        <f t="shared" si="36"/>
        <v>0.15764705882352942</v>
      </c>
      <c r="AX77" s="71">
        <f t="shared" si="37"/>
        <v>6.5882352941176475E-2</v>
      </c>
      <c r="AY77" s="128"/>
    </row>
    <row r="78" spans="2:51" ht="13.5" customHeight="1">
      <c r="B78" s="126">
        <v>73</v>
      </c>
      <c r="C78" s="127" t="s">
        <v>28</v>
      </c>
      <c r="D78" s="129">
        <v>1</v>
      </c>
      <c r="E78" s="114">
        <v>0</v>
      </c>
      <c r="F78" s="326">
        <v>0</v>
      </c>
      <c r="G78" s="111">
        <v>0</v>
      </c>
      <c r="H78" s="94">
        <f t="shared" si="19"/>
        <v>0</v>
      </c>
      <c r="I78" s="129">
        <v>2</v>
      </c>
      <c r="J78" s="114">
        <v>0</v>
      </c>
      <c r="K78" s="326">
        <v>1</v>
      </c>
      <c r="L78" s="111">
        <v>1</v>
      </c>
      <c r="M78" s="94">
        <f t="shared" si="20"/>
        <v>0.5</v>
      </c>
      <c r="N78" s="129">
        <v>1158</v>
      </c>
      <c r="O78" s="114">
        <v>26</v>
      </c>
      <c r="P78" s="326">
        <v>110</v>
      </c>
      <c r="Q78" s="111">
        <v>127</v>
      </c>
      <c r="R78" s="94">
        <f t="shared" si="21"/>
        <v>0.10967184801381692</v>
      </c>
      <c r="S78" s="129">
        <v>1027</v>
      </c>
      <c r="T78" s="114">
        <v>19</v>
      </c>
      <c r="U78" s="326">
        <v>150</v>
      </c>
      <c r="V78" s="111">
        <v>160</v>
      </c>
      <c r="W78" s="94">
        <f t="shared" si="22"/>
        <v>0.15579357351509251</v>
      </c>
      <c r="X78" s="129">
        <v>706</v>
      </c>
      <c r="Y78" s="114">
        <v>7</v>
      </c>
      <c r="Z78" s="326">
        <v>141</v>
      </c>
      <c r="AA78" s="111">
        <v>146</v>
      </c>
      <c r="AB78" s="65">
        <f t="shared" si="23"/>
        <v>0.20679886685552407</v>
      </c>
      <c r="AC78" s="331">
        <v>377</v>
      </c>
      <c r="AD78" s="114">
        <v>4</v>
      </c>
      <c r="AE78" s="326">
        <v>69</v>
      </c>
      <c r="AF78" s="111">
        <v>72</v>
      </c>
      <c r="AG78" s="94">
        <f t="shared" si="24"/>
        <v>0.19098143236074269</v>
      </c>
      <c r="AH78" s="129">
        <v>157</v>
      </c>
      <c r="AI78" s="114">
        <v>0</v>
      </c>
      <c r="AJ78" s="326">
        <v>32</v>
      </c>
      <c r="AK78" s="111">
        <v>32</v>
      </c>
      <c r="AL78" s="94">
        <f t="shared" si="25"/>
        <v>0.20382165605095542</v>
      </c>
      <c r="AM78" s="129">
        <f t="shared" si="26"/>
        <v>3428</v>
      </c>
      <c r="AN78" s="114">
        <f t="shared" si="27"/>
        <v>56</v>
      </c>
      <c r="AO78" s="113">
        <f t="shared" si="28"/>
        <v>503</v>
      </c>
      <c r="AP78" s="111">
        <f t="shared" si="29"/>
        <v>538</v>
      </c>
      <c r="AQ78" s="94">
        <f t="shared" si="30"/>
        <v>0.15694282380396732</v>
      </c>
      <c r="AR78" s="71">
        <f t="shared" si="31"/>
        <v>0</v>
      </c>
      <c r="AS78" s="71">
        <f t="shared" si="32"/>
        <v>1.8587360594795538E-3</v>
      </c>
      <c r="AT78" s="71">
        <f t="shared" si="33"/>
        <v>0.23605947955390336</v>
      </c>
      <c r="AU78" s="71">
        <f t="shared" si="34"/>
        <v>0.29739776951672864</v>
      </c>
      <c r="AV78" s="71">
        <f t="shared" si="35"/>
        <v>0.27137546468401486</v>
      </c>
      <c r="AW78" s="71">
        <f t="shared" si="36"/>
        <v>0.13382899628252787</v>
      </c>
      <c r="AX78" s="71">
        <f t="shared" si="37"/>
        <v>5.9479553903345722E-2</v>
      </c>
      <c r="AY78" s="128"/>
    </row>
    <row r="79" spans="2:51" ht="13.5" customHeight="1" thickBot="1">
      <c r="B79" s="126">
        <v>74</v>
      </c>
      <c r="C79" s="127" t="s">
        <v>29</v>
      </c>
      <c r="D79" s="129">
        <v>2</v>
      </c>
      <c r="E79" s="114">
        <v>0</v>
      </c>
      <c r="F79" s="326">
        <v>1</v>
      </c>
      <c r="G79" s="111">
        <v>1</v>
      </c>
      <c r="H79" s="94">
        <f t="shared" si="19"/>
        <v>0.5</v>
      </c>
      <c r="I79" s="129">
        <v>2</v>
      </c>
      <c r="J79" s="114">
        <v>0</v>
      </c>
      <c r="K79" s="326">
        <v>0</v>
      </c>
      <c r="L79" s="111">
        <v>0</v>
      </c>
      <c r="M79" s="94">
        <f t="shared" si="20"/>
        <v>0</v>
      </c>
      <c r="N79" s="129">
        <v>620</v>
      </c>
      <c r="O79" s="114">
        <v>14</v>
      </c>
      <c r="P79" s="326">
        <v>70</v>
      </c>
      <c r="Q79" s="111">
        <v>76</v>
      </c>
      <c r="R79" s="94">
        <f t="shared" si="21"/>
        <v>0.12258064516129032</v>
      </c>
      <c r="S79" s="129">
        <v>486</v>
      </c>
      <c r="T79" s="114">
        <v>8</v>
      </c>
      <c r="U79" s="326">
        <v>75</v>
      </c>
      <c r="V79" s="111">
        <v>79</v>
      </c>
      <c r="W79" s="94">
        <f t="shared" si="22"/>
        <v>0.16255144032921812</v>
      </c>
      <c r="X79" s="129">
        <v>269</v>
      </c>
      <c r="Y79" s="114">
        <v>1</v>
      </c>
      <c r="Z79" s="326">
        <v>61</v>
      </c>
      <c r="AA79" s="111">
        <v>61</v>
      </c>
      <c r="AB79" s="65">
        <f t="shared" si="23"/>
        <v>0.22676579925650558</v>
      </c>
      <c r="AC79" s="331">
        <v>148</v>
      </c>
      <c r="AD79" s="114">
        <v>4</v>
      </c>
      <c r="AE79" s="326">
        <v>36</v>
      </c>
      <c r="AF79" s="111">
        <v>40</v>
      </c>
      <c r="AG79" s="94">
        <f t="shared" si="24"/>
        <v>0.27027027027027029</v>
      </c>
      <c r="AH79" s="129">
        <v>79</v>
      </c>
      <c r="AI79" s="114">
        <v>0</v>
      </c>
      <c r="AJ79" s="326">
        <v>20</v>
      </c>
      <c r="AK79" s="111">
        <v>20</v>
      </c>
      <c r="AL79" s="94">
        <f t="shared" si="25"/>
        <v>0.25316455696202533</v>
      </c>
      <c r="AM79" s="129">
        <f t="shared" si="26"/>
        <v>1606</v>
      </c>
      <c r="AN79" s="114">
        <f t="shared" si="27"/>
        <v>27</v>
      </c>
      <c r="AO79" s="113">
        <f t="shared" si="28"/>
        <v>263</v>
      </c>
      <c r="AP79" s="111">
        <f t="shared" si="29"/>
        <v>277</v>
      </c>
      <c r="AQ79" s="94">
        <f t="shared" si="30"/>
        <v>0.17247820672478206</v>
      </c>
      <c r="AR79" s="71">
        <f t="shared" si="31"/>
        <v>3.6101083032490976E-3</v>
      </c>
      <c r="AS79" s="71">
        <f t="shared" si="32"/>
        <v>0</v>
      </c>
      <c r="AT79" s="71">
        <f t="shared" si="33"/>
        <v>0.27436823104693142</v>
      </c>
      <c r="AU79" s="71">
        <f t="shared" si="34"/>
        <v>0.2851985559566787</v>
      </c>
      <c r="AV79" s="71">
        <f t="shared" si="35"/>
        <v>0.22021660649819494</v>
      </c>
      <c r="AW79" s="71">
        <f t="shared" si="36"/>
        <v>0.1444043321299639</v>
      </c>
      <c r="AX79" s="71">
        <f t="shared" si="37"/>
        <v>7.2202166064981949E-2</v>
      </c>
      <c r="AY79" s="128"/>
    </row>
    <row r="80" spans="2:51" ht="13.5" customHeight="1" thickTop="1">
      <c r="B80" s="392" t="s">
        <v>0</v>
      </c>
      <c r="C80" s="393"/>
      <c r="D80" s="102">
        <f>年齢階層別_患者数!C4</f>
        <v>1780</v>
      </c>
      <c r="E80" s="115">
        <f>年齢階層別_患者数!D4</f>
        <v>66</v>
      </c>
      <c r="F80" s="116">
        <f>年齢階層別_患者数!E4</f>
        <v>327</v>
      </c>
      <c r="G80" s="102">
        <f>年齢階層別_患者数!F4</f>
        <v>373</v>
      </c>
      <c r="H80" s="149">
        <f>年齢階層別_患者数!H4</f>
        <v>0.2095505617977528</v>
      </c>
      <c r="I80" s="102">
        <f>年齢階層別_患者数!C5</f>
        <v>4899</v>
      </c>
      <c r="J80" s="115">
        <f>年齢階層別_患者数!D5</f>
        <v>168</v>
      </c>
      <c r="K80" s="116">
        <f>年齢階層別_患者数!E5</f>
        <v>1138</v>
      </c>
      <c r="L80" s="102">
        <f>年齢階層別_患者数!F5</f>
        <v>1230</v>
      </c>
      <c r="M80" s="149">
        <f>年齢階層別_患者数!H5</f>
        <v>0.25107164727495407</v>
      </c>
      <c r="N80" s="102">
        <f>年齢階層別_患者数!C6</f>
        <v>537035</v>
      </c>
      <c r="O80" s="115">
        <f>年齢階層別_患者数!D6</f>
        <v>8160</v>
      </c>
      <c r="P80" s="116">
        <f>年齢階層別_患者数!E6</f>
        <v>60047</v>
      </c>
      <c r="Q80" s="102">
        <f>年齢階層別_患者数!F6</f>
        <v>64553</v>
      </c>
      <c r="R80" s="149">
        <f>年齢階層別_患者数!H6</f>
        <v>0.12020259387190779</v>
      </c>
      <c r="S80" s="102">
        <f>年齢階層別_患者数!C7</f>
        <v>435003</v>
      </c>
      <c r="T80" s="115">
        <f>年齢階層別_患者数!D7</f>
        <v>6017</v>
      </c>
      <c r="U80" s="116">
        <f>年齢階層別_患者数!E7</f>
        <v>70923</v>
      </c>
      <c r="V80" s="102">
        <f>年齢階層別_患者数!F7</f>
        <v>74135</v>
      </c>
      <c r="W80" s="149">
        <f>年齢階層別_患者数!H7</f>
        <v>0.17042411201761826</v>
      </c>
      <c r="X80" s="102">
        <f>年齢階層別_患者数!C8</f>
        <v>284781</v>
      </c>
      <c r="Y80" s="115">
        <f>年齢階層別_患者数!D8</f>
        <v>2683</v>
      </c>
      <c r="Z80" s="116">
        <f>年齢階層別_患者数!E8</f>
        <v>59688</v>
      </c>
      <c r="AA80" s="102">
        <f>年齢階層別_患者数!F8</f>
        <v>61099</v>
      </c>
      <c r="AB80" s="149">
        <f>年齢階層別_患者数!H8</f>
        <v>0.21454731881691547</v>
      </c>
      <c r="AC80" s="102">
        <f>年齢階層別_患者数!C9</f>
        <v>147513</v>
      </c>
      <c r="AD80" s="115">
        <f>年齢階層別_患者数!D9</f>
        <v>732</v>
      </c>
      <c r="AE80" s="116">
        <f>年齢階層別_患者数!E9</f>
        <v>36605</v>
      </c>
      <c r="AF80" s="102">
        <f>年齢階層別_患者数!F9</f>
        <v>36986</v>
      </c>
      <c r="AG80" s="149">
        <f>年齢階層別_患者数!H9</f>
        <v>0.25073044409645251</v>
      </c>
      <c r="AH80" s="102">
        <f>年齢階層別_患者数!C10</f>
        <v>62346</v>
      </c>
      <c r="AI80" s="115">
        <f>年齢階層別_患者数!D10</f>
        <v>121</v>
      </c>
      <c r="AJ80" s="116">
        <f>年齢階層別_患者数!E10</f>
        <v>14651</v>
      </c>
      <c r="AK80" s="102">
        <f>年齢階層別_患者数!F10</f>
        <v>14725</v>
      </c>
      <c r="AL80" s="149">
        <f>年齢階層別_患者数!H10</f>
        <v>0.23618195233054246</v>
      </c>
      <c r="AM80" s="102">
        <f>年齢階層別_患者数!C11</f>
        <v>1473357</v>
      </c>
      <c r="AN80" s="115">
        <f>年齢階層別_患者数!D11</f>
        <v>17947</v>
      </c>
      <c r="AO80" s="116">
        <f>年齢階層別_患者数!E11</f>
        <v>243379</v>
      </c>
      <c r="AP80" s="102">
        <f>年齢階層別_患者数!F11</f>
        <v>253101</v>
      </c>
      <c r="AQ80" s="95">
        <f>年齢階層別_患者数!H11</f>
        <v>0.17178524960345659</v>
      </c>
      <c r="AR80" s="72">
        <f>年齢階層別_患者数!G4</f>
        <v>1.4737199774003263E-3</v>
      </c>
      <c r="AS80" s="72">
        <f>年齢階層別_患者数!G5</f>
        <v>4.8597200327142129E-3</v>
      </c>
      <c r="AT80" s="72">
        <f>年齢階層別_患者数!G6</f>
        <v>0.25504837989577284</v>
      </c>
      <c r="AU80" s="72">
        <f>年齢階層別_患者数!G7</f>
        <v>0.2929067842481855</v>
      </c>
      <c r="AV80" s="72">
        <f>年齢階層別_患者数!G8</f>
        <v>0.24140165388520787</v>
      </c>
      <c r="AW80" s="72">
        <f>年齢階層別_患者数!G9</f>
        <v>0.14613138628452674</v>
      </c>
      <c r="AX80" s="72">
        <f>年齢階層別_患者数!G10</f>
        <v>5.8178355676192506E-2</v>
      </c>
      <c r="AY80" s="128"/>
    </row>
    <row r="82" spans="5:43" ht="13.5" customHeight="1">
      <c r="E82" s="130"/>
      <c r="F82" s="130"/>
      <c r="G82" s="130"/>
      <c r="H82" s="130"/>
      <c r="J82" s="130"/>
      <c r="K82" s="130"/>
      <c r="L82" s="130"/>
      <c r="M82" s="130"/>
      <c r="O82" s="130"/>
      <c r="P82" s="130"/>
      <c r="Q82" s="130"/>
      <c r="R82" s="130"/>
      <c r="T82" s="130"/>
      <c r="U82" s="130"/>
      <c r="V82" s="130"/>
      <c r="W82" s="130"/>
      <c r="Y82" s="130"/>
      <c r="Z82" s="130"/>
      <c r="AA82" s="130"/>
      <c r="AB82" s="130"/>
      <c r="AD82" s="130"/>
      <c r="AE82" s="130"/>
      <c r="AF82" s="130"/>
      <c r="AG82" s="130"/>
      <c r="AI82" s="130"/>
      <c r="AJ82" s="130"/>
      <c r="AK82" s="130"/>
      <c r="AL82" s="130"/>
      <c r="AQ82" s="130"/>
    </row>
  </sheetData>
  <mergeCells count="43">
    <mergeCell ref="B80:C80"/>
    <mergeCell ref="AR4:AR5"/>
    <mergeCell ref="B3:B5"/>
    <mergeCell ref="C3:C5"/>
    <mergeCell ref="AR3:AX3"/>
    <mergeCell ref="AW4:AW5"/>
    <mergeCell ref="AX4:AX5"/>
    <mergeCell ref="AT4:AT5"/>
    <mergeCell ref="AU4:AU5"/>
    <mergeCell ref="AV4:AV5"/>
    <mergeCell ref="AS4:AS5"/>
    <mergeCell ref="E4:G4"/>
    <mergeCell ref="D3:H3"/>
    <mergeCell ref="H4:H5"/>
    <mergeCell ref="D4:D5"/>
    <mergeCell ref="I4:I5"/>
    <mergeCell ref="N4:N5"/>
    <mergeCell ref="AM4:AM5"/>
    <mergeCell ref="M4:M5"/>
    <mergeCell ref="R4:R5"/>
    <mergeCell ref="W4:W5"/>
    <mergeCell ref="AB4:AB5"/>
    <mergeCell ref="AG4:AG5"/>
    <mergeCell ref="AL4:AL5"/>
    <mergeCell ref="O4:Q4"/>
    <mergeCell ref="S4:S5"/>
    <mergeCell ref="X4:X5"/>
    <mergeCell ref="AQ4:AQ5"/>
    <mergeCell ref="I3:M3"/>
    <mergeCell ref="N3:R3"/>
    <mergeCell ref="S3:W3"/>
    <mergeCell ref="X3:AB3"/>
    <mergeCell ref="AC3:AG3"/>
    <mergeCell ref="AH3:AL3"/>
    <mergeCell ref="AM3:AQ3"/>
    <mergeCell ref="J4:L4"/>
    <mergeCell ref="T4:V4"/>
    <mergeCell ref="Y4:AA4"/>
    <mergeCell ref="AD4:AF4"/>
    <mergeCell ref="AI4:AK4"/>
    <mergeCell ref="AN4:AP4"/>
    <mergeCell ref="AC4:AC5"/>
    <mergeCell ref="AH4:AH5"/>
  </mergeCells>
  <phoneticPr fontId="4"/>
  <pageMargins left="0.70866141732283472" right="0.19685039370078741" top="0.74803149606299213" bottom="0.74803149606299213" header="0.31496062992125984" footer="0.31496062992125984"/>
  <pageSetup paperSize="8" scale="70" fitToHeight="0" orientation="landscape" r:id="rId1"/>
  <headerFooter>
    <oddHeader>&amp;R&amp;"ＭＳ 明朝,標準"&amp;12高額レセプトの件数及び医療費</oddHeader>
  </headerFooter>
  <colBreaks count="1" manualBreakCount="1">
    <brk id="28" max="79" man="1"/>
  </colBreaks>
  <ignoredErrors>
    <ignoredError sqref="AM43:AM7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G15"/>
  <sheetViews>
    <sheetView showGridLines="0" zoomScaleNormal="100" zoomScaleSheetLayoutView="100" workbookViewId="0"/>
  </sheetViews>
  <sheetFormatPr defaultColWidth="9" defaultRowHeight="20.25" customHeight="1"/>
  <cols>
    <col min="1" max="1" width="4.625" style="2" customWidth="1"/>
    <col min="2" max="5" width="16.625" style="2" customWidth="1"/>
    <col min="6" max="6" width="12.625" style="2" customWidth="1"/>
    <col min="7" max="7" width="12.625" style="1" customWidth="1"/>
    <col min="8" max="16384" width="9" style="1"/>
  </cols>
  <sheetData>
    <row r="1" spans="1:7" ht="16.5" customHeight="1">
      <c r="A1" s="204"/>
      <c r="B1" s="125" t="s">
        <v>237</v>
      </c>
      <c r="C1" s="26"/>
      <c r="D1" s="26"/>
      <c r="E1" s="26"/>
      <c r="F1" s="26"/>
      <c r="G1" s="26"/>
    </row>
    <row r="2" spans="1:7" ht="16.5" customHeight="1">
      <c r="A2" s="204"/>
      <c r="B2" s="26" t="s">
        <v>233</v>
      </c>
      <c r="C2" s="185"/>
      <c r="D2" s="185"/>
      <c r="E2" s="185"/>
      <c r="F2" s="185"/>
      <c r="G2" s="26"/>
    </row>
    <row r="3" spans="1:7" ht="24.75" customHeight="1">
      <c r="A3" s="26"/>
      <c r="B3" s="29" t="s">
        <v>73</v>
      </c>
      <c r="C3" s="30" t="s">
        <v>79</v>
      </c>
      <c r="D3" s="31" t="s">
        <v>80</v>
      </c>
      <c r="E3" s="62" t="s">
        <v>259</v>
      </c>
      <c r="F3" s="31" t="s">
        <v>167</v>
      </c>
      <c r="G3" s="26"/>
    </row>
    <row r="4" spans="1:7" ht="20.25" customHeight="1">
      <c r="A4" s="26"/>
      <c r="B4" s="170" t="s">
        <v>154</v>
      </c>
      <c r="C4" s="66">
        <v>196</v>
      </c>
      <c r="D4" s="67">
        <v>959</v>
      </c>
      <c r="E4" s="66">
        <v>1155</v>
      </c>
      <c r="F4" s="68">
        <v>1.8315192571167606E-3</v>
      </c>
      <c r="G4" s="26"/>
    </row>
    <row r="5" spans="1:7" ht="20.25" customHeight="1">
      <c r="A5" s="26"/>
      <c r="B5" s="170" t="s">
        <v>155</v>
      </c>
      <c r="C5" s="66">
        <v>602</v>
      </c>
      <c r="D5" s="67">
        <v>3386</v>
      </c>
      <c r="E5" s="66">
        <v>3988</v>
      </c>
      <c r="F5" s="68">
        <v>6.3238950626680872E-3</v>
      </c>
      <c r="G5" s="26"/>
    </row>
    <row r="6" spans="1:7" ht="20.25" customHeight="1">
      <c r="A6" s="26"/>
      <c r="B6" s="170" t="s">
        <v>156</v>
      </c>
      <c r="C6" s="66">
        <v>27180</v>
      </c>
      <c r="D6" s="67">
        <v>123578</v>
      </c>
      <c r="E6" s="66">
        <v>150758</v>
      </c>
      <c r="F6" s="68">
        <v>0.2390616278479728</v>
      </c>
      <c r="G6" s="26"/>
    </row>
    <row r="7" spans="1:7" ht="20.25" customHeight="1">
      <c r="A7" s="26"/>
      <c r="B7" s="170" t="s">
        <v>157</v>
      </c>
      <c r="C7" s="66">
        <v>19895</v>
      </c>
      <c r="D7" s="67">
        <v>161587</v>
      </c>
      <c r="E7" s="66">
        <v>181482</v>
      </c>
      <c r="F7" s="68">
        <v>0.28778162581823719</v>
      </c>
      <c r="G7" s="26"/>
    </row>
    <row r="8" spans="1:7" ht="20.25" customHeight="1">
      <c r="A8" s="26"/>
      <c r="B8" s="170" t="s">
        <v>158</v>
      </c>
      <c r="C8" s="66">
        <v>8652</v>
      </c>
      <c r="D8" s="67">
        <v>148815</v>
      </c>
      <c r="E8" s="66">
        <v>157467</v>
      </c>
      <c r="F8" s="68">
        <v>0.24970029684883543</v>
      </c>
      <c r="G8" s="26"/>
    </row>
    <row r="9" spans="1:7" ht="20.25" customHeight="1">
      <c r="A9" s="26"/>
      <c r="B9" s="170" t="s">
        <v>159</v>
      </c>
      <c r="C9" s="66">
        <v>2125</v>
      </c>
      <c r="D9" s="67">
        <v>94305</v>
      </c>
      <c r="E9" s="66">
        <v>96430</v>
      </c>
      <c r="F9" s="68">
        <v>0.15291203633226771</v>
      </c>
      <c r="G9" s="26"/>
    </row>
    <row r="10" spans="1:7" ht="20.25" customHeight="1" thickBot="1">
      <c r="A10" s="26"/>
      <c r="B10" s="170" t="s">
        <v>160</v>
      </c>
      <c r="C10" s="66">
        <v>413</v>
      </c>
      <c r="D10" s="67">
        <v>38931</v>
      </c>
      <c r="E10" s="66">
        <v>39344</v>
      </c>
      <c r="F10" s="68">
        <v>6.2388998832902012E-2</v>
      </c>
      <c r="G10" s="26"/>
    </row>
    <row r="11" spans="1:7" ht="20.25" customHeight="1" thickTop="1">
      <c r="A11" s="26"/>
      <c r="B11" s="201" t="s">
        <v>253</v>
      </c>
      <c r="C11" s="69">
        <v>59063</v>
      </c>
      <c r="D11" s="70">
        <v>571561</v>
      </c>
      <c r="E11" s="69">
        <v>630624</v>
      </c>
      <c r="F11" s="32"/>
      <c r="G11" s="26"/>
    </row>
    <row r="12" spans="1:7" s="3" customFormat="1" ht="13.5">
      <c r="A12" s="26"/>
      <c r="B12" s="14" t="s">
        <v>163</v>
      </c>
      <c r="C12" s="202"/>
      <c r="D12" s="202"/>
      <c r="E12" s="202"/>
      <c r="F12" s="202"/>
      <c r="G12" s="202"/>
    </row>
    <row r="13" spans="1:7" s="3" customFormat="1" ht="13.5">
      <c r="A13" s="26"/>
      <c r="B13" s="14" t="s">
        <v>284</v>
      </c>
      <c r="C13" s="202"/>
      <c r="D13" s="202"/>
      <c r="E13" s="202"/>
      <c r="F13" s="202"/>
      <c r="G13" s="202"/>
    </row>
    <row r="14" spans="1:7" s="3" customFormat="1" ht="13.5">
      <c r="A14" s="26"/>
      <c r="B14" s="184" t="s">
        <v>144</v>
      </c>
      <c r="C14" s="185"/>
      <c r="D14" s="185"/>
      <c r="E14" s="185"/>
      <c r="F14" s="185"/>
      <c r="G14" s="185"/>
    </row>
    <row r="15" spans="1:7" s="3" customFormat="1" ht="13.5">
      <c r="A15" s="26"/>
      <c r="B15" s="14" t="s">
        <v>280</v>
      </c>
      <c r="C15" s="203"/>
      <c r="D15" s="203"/>
      <c r="E15" s="203"/>
      <c r="F15" s="203"/>
      <c r="G15" s="203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0B9C-DB36-4740-8141-E705F7BBE053}">
  <sheetPr codeName="Sheet38"/>
  <dimension ref="A1:G6"/>
  <sheetViews>
    <sheetView showGridLines="0" zoomScaleNormal="100" zoomScaleSheetLayoutView="100" workbookViewId="0"/>
  </sheetViews>
  <sheetFormatPr defaultColWidth="9" defaultRowHeight="20.25" customHeight="1"/>
  <cols>
    <col min="1" max="1" width="4.625" style="2" customWidth="1"/>
    <col min="2" max="5" width="16.625" style="2" customWidth="1"/>
    <col min="6" max="7" width="12.625" style="2" customWidth="1"/>
    <col min="8" max="16384" width="9" style="2"/>
  </cols>
  <sheetData>
    <row r="1" spans="1:7" ht="16.5" customHeight="1">
      <c r="A1" s="204"/>
      <c r="B1" s="125" t="s">
        <v>237</v>
      </c>
      <c r="C1" s="26"/>
      <c r="D1" s="26"/>
      <c r="E1" s="26"/>
      <c r="F1" s="26"/>
      <c r="G1" s="26"/>
    </row>
    <row r="2" spans="1:7" ht="16.5" customHeight="1">
      <c r="A2" s="204"/>
      <c r="B2" s="26" t="s">
        <v>220</v>
      </c>
      <c r="C2" s="185"/>
      <c r="D2" s="185"/>
      <c r="E2" s="185"/>
      <c r="F2" s="185"/>
      <c r="G2" s="26"/>
    </row>
    <row r="3" spans="1:7" ht="24.75" customHeight="1">
      <c r="A3" s="26"/>
      <c r="B3" s="29" t="s">
        <v>214</v>
      </c>
      <c r="C3" s="30" t="s">
        <v>79</v>
      </c>
      <c r="D3" s="31" t="s">
        <v>80</v>
      </c>
      <c r="E3" s="62" t="s">
        <v>259</v>
      </c>
      <c r="F3" s="31" t="s">
        <v>167</v>
      </c>
      <c r="G3" s="26"/>
    </row>
    <row r="4" spans="1:7" ht="20.25" customHeight="1">
      <c r="A4" s="26"/>
      <c r="B4" s="170" t="s">
        <v>215</v>
      </c>
      <c r="C4" s="66">
        <v>33480</v>
      </c>
      <c r="D4" s="67">
        <v>240772</v>
      </c>
      <c r="E4" s="66">
        <v>274252</v>
      </c>
      <c r="F4" s="68">
        <f>IFERROR(E4/$E$6,"-")</f>
        <v>0.43488988684223878</v>
      </c>
      <c r="G4" s="26"/>
    </row>
    <row r="5" spans="1:7" ht="20.25" customHeight="1" thickBot="1">
      <c r="A5" s="26"/>
      <c r="B5" s="170" t="s">
        <v>216</v>
      </c>
      <c r="C5" s="66">
        <v>25583</v>
      </c>
      <c r="D5" s="67">
        <v>330789</v>
      </c>
      <c r="E5" s="66">
        <v>356372</v>
      </c>
      <c r="F5" s="162">
        <f>IFERROR(E5/$E$6,"-")</f>
        <v>0.56511011315776116</v>
      </c>
      <c r="G5" s="26"/>
    </row>
    <row r="6" spans="1:7" ht="20.25" customHeight="1" thickTop="1">
      <c r="A6" s="26"/>
      <c r="B6" s="201" t="s">
        <v>217</v>
      </c>
      <c r="C6" s="69">
        <f>年齢階層別_レセプト件数!C11</f>
        <v>59063</v>
      </c>
      <c r="D6" s="70">
        <f>年齢階層別_レセプト件数!D11</f>
        <v>571561</v>
      </c>
      <c r="E6" s="69">
        <f>年齢階層別_レセプト件数!E11</f>
        <v>630624</v>
      </c>
      <c r="F6" s="32"/>
      <c r="G6" s="26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  <ignoredErrors>
    <ignoredError sqref="F4:F5" emptyCellReferenc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1:AH80"/>
  <sheetViews>
    <sheetView showGridLines="0" zoomScaleNormal="100" zoomScaleSheetLayoutView="100" workbookViewId="0"/>
  </sheetViews>
  <sheetFormatPr defaultColWidth="9" defaultRowHeight="13.5" customHeight="1"/>
  <cols>
    <col min="1" max="1" width="4.625" style="26" customWidth="1"/>
    <col min="2" max="2" width="3.25" style="26" customWidth="1"/>
    <col min="3" max="3" width="9.625" style="26" customWidth="1"/>
    <col min="4" max="27" width="8.625" style="26" customWidth="1"/>
    <col min="28" max="34" width="6.125" style="26" customWidth="1"/>
    <col min="35" max="16384" width="9" style="26"/>
  </cols>
  <sheetData>
    <row r="1" spans="2:34" ht="16.5" customHeight="1">
      <c r="B1" s="125" t="s">
        <v>238</v>
      </c>
    </row>
    <row r="2" spans="2:34" ht="16.5" customHeight="1">
      <c r="B2" s="125" t="s">
        <v>223</v>
      </c>
    </row>
    <row r="3" spans="2:34" ht="13.5" customHeight="1">
      <c r="B3" s="405"/>
      <c r="C3" s="408" t="s">
        <v>117</v>
      </c>
      <c r="D3" s="400" t="s">
        <v>89</v>
      </c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2"/>
      <c r="AB3" s="400" t="s">
        <v>118</v>
      </c>
      <c r="AC3" s="401"/>
      <c r="AD3" s="401"/>
      <c r="AE3" s="401"/>
      <c r="AF3" s="401"/>
      <c r="AG3" s="401"/>
      <c r="AH3" s="402"/>
    </row>
    <row r="4" spans="2:34" ht="13.5" customHeight="1">
      <c r="B4" s="406"/>
      <c r="C4" s="409"/>
      <c r="D4" s="400" t="s">
        <v>57</v>
      </c>
      <c r="E4" s="401"/>
      <c r="F4" s="401"/>
      <c r="G4" s="400" t="s">
        <v>58</v>
      </c>
      <c r="H4" s="401"/>
      <c r="I4" s="401"/>
      <c r="J4" s="400" t="s">
        <v>59</v>
      </c>
      <c r="K4" s="401"/>
      <c r="L4" s="401"/>
      <c r="M4" s="400" t="s">
        <v>60</v>
      </c>
      <c r="N4" s="401"/>
      <c r="O4" s="401"/>
      <c r="P4" s="400" t="s">
        <v>61</v>
      </c>
      <c r="Q4" s="401"/>
      <c r="R4" s="401"/>
      <c r="S4" s="400" t="s">
        <v>62</v>
      </c>
      <c r="T4" s="401"/>
      <c r="U4" s="401"/>
      <c r="V4" s="400" t="s">
        <v>63</v>
      </c>
      <c r="W4" s="401"/>
      <c r="X4" s="401"/>
      <c r="Y4" s="400" t="s">
        <v>87</v>
      </c>
      <c r="Z4" s="401"/>
      <c r="AA4" s="401"/>
      <c r="AB4" s="403" t="s">
        <v>57</v>
      </c>
      <c r="AC4" s="403" t="s">
        <v>58</v>
      </c>
      <c r="AD4" s="403" t="s">
        <v>59</v>
      </c>
      <c r="AE4" s="403" t="s">
        <v>60</v>
      </c>
      <c r="AF4" s="403" t="s">
        <v>61</v>
      </c>
      <c r="AG4" s="403" t="s">
        <v>62</v>
      </c>
      <c r="AH4" s="403" t="s">
        <v>63</v>
      </c>
    </row>
    <row r="5" spans="2:34" ht="13.5" customHeight="1">
      <c r="B5" s="407"/>
      <c r="C5" s="410"/>
      <c r="D5" s="138" t="s">
        <v>86</v>
      </c>
      <c r="E5" s="139" t="s">
        <v>84</v>
      </c>
      <c r="F5" s="133" t="s">
        <v>115</v>
      </c>
      <c r="G5" s="138" t="s">
        <v>86</v>
      </c>
      <c r="H5" s="139" t="s">
        <v>84</v>
      </c>
      <c r="I5" s="133" t="s">
        <v>116</v>
      </c>
      <c r="J5" s="138" t="s">
        <v>86</v>
      </c>
      <c r="K5" s="139" t="s">
        <v>84</v>
      </c>
      <c r="L5" s="133" t="s">
        <v>116</v>
      </c>
      <c r="M5" s="138" t="s">
        <v>86</v>
      </c>
      <c r="N5" s="139" t="s">
        <v>84</v>
      </c>
      <c r="O5" s="133" t="s">
        <v>116</v>
      </c>
      <c r="P5" s="138" t="s">
        <v>86</v>
      </c>
      <c r="Q5" s="139" t="s">
        <v>84</v>
      </c>
      <c r="R5" s="133" t="s">
        <v>116</v>
      </c>
      <c r="S5" s="138" t="s">
        <v>86</v>
      </c>
      <c r="T5" s="139" t="s">
        <v>84</v>
      </c>
      <c r="U5" s="133" t="s">
        <v>116</v>
      </c>
      <c r="V5" s="138" t="s">
        <v>86</v>
      </c>
      <c r="W5" s="139" t="s">
        <v>84</v>
      </c>
      <c r="X5" s="134" t="s">
        <v>116</v>
      </c>
      <c r="Y5" s="138" t="s">
        <v>86</v>
      </c>
      <c r="Z5" s="139" t="s">
        <v>84</v>
      </c>
      <c r="AA5" s="134" t="s">
        <v>116</v>
      </c>
      <c r="AB5" s="404"/>
      <c r="AC5" s="404"/>
      <c r="AD5" s="404"/>
      <c r="AE5" s="404"/>
      <c r="AF5" s="404"/>
      <c r="AG5" s="404"/>
      <c r="AH5" s="404"/>
    </row>
    <row r="6" spans="2:34" ht="13.5" customHeight="1">
      <c r="B6" s="126">
        <v>1</v>
      </c>
      <c r="C6" s="28" t="s">
        <v>50</v>
      </c>
      <c r="D6" s="114">
        <v>94</v>
      </c>
      <c r="E6" s="326">
        <v>344</v>
      </c>
      <c r="F6" s="111">
        <f>SUM(D6:E6)</f>
        <v>438</v>
      </c>
      <c r="G6" s="114">
        <v>221</v>
      </c>
      <c r="H6" s="326">
        <v>1339</v>
      </c>
      <c r="I6" s="111">
        <f>SUM(G6:H6)</f>
        <v>1560</v>
      </c>
      <c r="J6" s="114">
        <v>6847</v>
      </c>
      <c r="K6" s="326">
        <v>34337</v>
      </c>
      <c r="L6" s="111">
        <f>SUM(J6:K6)</f>
        <v>41184</v>
      </c>
      <c r="M6" s="114">
        <v>4899</v>
      </c>
      <c r="N6" s="326">
        <v>43156</v>
      </c>
      <c r="O6" s="111">
        <f>SUM(M6:N6)</f>
        <v>48055</v>
      </c>
      <c r="P6" s="114">
        <v>2465</v>
      </c>
      <c r="Q6" s="326">
        <v>41085</v>
      </c>
      <c r="R6" s="111">
        <f>SUM(P6:Q6)</f>
        <v>43550</v>
      </c>
      <c r="S6" s="114">
        <v>644</v>
      </c>
      <c r="T6" s="326">
        <v>28403</v>
      </c>
      <c r="U6" s="111">
        <f>SUM(S6:T6)</f>
        <v>29047</v>
      </c>
      <c r="V6" s="114">
        <v>163</v>
      </c>
      <c r="W6" s="326">
        <v>11849</v>
      </c>
      <c r="X6" s="111">
        <f>SUM(V6:W6)</f>
        <v>12012</v>
      </c>
      <c r="Y6" s="114">
        <f>SUM(D6,G6,J6,M6,P6,S6,V6)</f>
        <v>15333</v>
      </c>
      <c r="Z6" s="113">
        <f>SUM(E6,H6,K6,N6,Q6,T6,W6)</f>
        <v>160513</v>
      </c>
      <c r="AA6" s="111">
        <f>SUM(F6,I6,L6,O6,R6,U6,X6)</f>
        <v>175846</v>
      </c>
      <c r="AB6" s="71">
        <f>IFERROR(F6/$AA6,"-")</f>
        <v>2.4908158274854135E-3</v>
      </c>
      <c r="AC6" s="71">
        <f>IFERROR(I6/$AA6,"-")</f>
        <v>8.8713988376192803E-3</v>
      </c>
      <c r="AD6" s="71">
        <f>IFERROR(L6/$AA6,"-")</f>
        <v>0.23420492931314901</v>
      </c>
      <c r="AE6" s="71">
        <f>IFERROR(O6/$AA6,"-")</f>
        <v>0.27327889175756059</v>
      </c>
      <c r="AF6" s="71">
        <f>IFERROR(R6/$AA6,"-")</f>
        <v>0.24765988421687157</v>
      </c>
      <c r="AG6" s="71">
        <f>IFERROR(U6/$AA6,"-")</f>
        <v>0.16518430899764566</v>
      </c>
      <c r="AH6" s="71">
        <f>IFERROR(X6/$AA6,"-")</f>
        <v>6.8309771049668455E-2</v>
      </c>
    </row>
    <row r="7" spans="2:34" ht="13.5" customHeight="1">
      <c r="B7" s="126">
        <v>2</v>
      </c>
      <c r="C7" s="28" t="s">
        <v>95</v>
      </c>
      <c r="D7" s="114">
        <v>0</v>
      </c>
      <c r="E7" s="326">
        <v>6</v>
      </c>
      <c r="F7" s="111">
        <f t="shared" ref="F7:F70" si="0">SUM(D7:E7)</f>
        <v>6</v>
      </c>
      <c r="G7" s="114">
        <v>6</v>
      </c>
      <c r="H7" s="326">
        <v>23</v>
      </c>
      <c r="I7" s="111">
        <f t="shared" ref="I7:I70" si="1">SUM(G7:H7)</f>
        <v>29</v>
      </c>
      <c r="J7" s="114">
        <v>215</v>
      </c>
      <c r="K7" s="326">
        <v>1294</v>
      </c>
      <c r="L7" s="111">
        <f t="shared" ref="L7:L70" si="2">SUM(J7:K7)</f>
        <v>1509</v>
      </c>
      <c r="M7" s="114">
        <v>146</v>
      </c>
      <c r="N7" s="326">
        <v>1373</v>
      </c>
      <c r="O7" s="111">
        <f t="shared" ref="O7:O70" si="3">SUM(M7:N7)</f>
        <v>1519</v>
      </c>
      <c r="P7" s="114">
        <v>83</v>
      </c>
      <c r="Q7" s="326">
        <v>1346</v>
      </c>
      <c r="R7" s="111">
        <f t="shared" ref="R7:R70" si="4">SUM(P7:Q7)</f>
        <v>1429</v>
      </c>
      <c r="S7" s="114">
        <v>21</v>
      </c>
      <c r="T7" s="326">
        <v>1163</v>
      </c>
      <c r="U7" s="111">
        <f t="shared" ref="U7:U70" si="5">SUM(S7:T7)</f>
        <v>1184</v>
      </c>
      <c r="V7" s="114">
        <v>7</v>
      </c>
      <c r="W7" s="326">
        <v>476</v>
      </c>
      <c r="X7" s="111">
        <f t="shared" ref="X7:X70" si="6">SUM(V7:W7)</f>
        <v>483</v>
      </c>
      <c r="Y7" s="114">
        <f>SUM(D7,G7,J7,M7,P7,S7,V7)</f>
        <v>478</v>
      </c>
      <c r="Z7" s="113">
        <f>SUM(E7,H7,K7,N7,Q7,T7,W7)</f>
        <v>5681</v>
      </c>
      <c r="AA7" s="111">
        <f t="shared" ref="AA7:AA70" si="7">SUM(F7,I7,L7,O7,R7,U7,X7)</f>
        <v>6159</v>
      </c>
      <c r="AB7" s="71">
        <f t="shared" ref="AB7:AB70" si="8">IFERROR(F7/$AA7,"-")</f>
        <v>9.7418412079883102E-4</v>
      </c>
      <c r="AC7" s="71">
        <f t="shared" ref="AC7:AC70" si="9">IFERROR(I7/$AA7,"-")</f>
        <v>4.708556583861016E-3</v>
      </c>
      <c r="AD7" s="71">
        <f t="shared" ref="AD7:AD70" si="10">IFERROR(L7/$AA7,"-")</f>
        <v>0.24500730638090598</v>
      </c>
      <c r="AE7" s="71">
        <f t="shared" ref="AE7:AE70" si="11">IFERROR(O7/$AA7,"-")</f>
        <v>0.24663094658223739</v>
      </c>
      <c r="AF7" s="71">
        <f t="shared" ref="AF7:AF70" si="12">IFERROR(R7/$AA7,"-")</f>
        <v>0.2320181847702549</v>
      </c>
      <c r="AG7" s="71">
        <f t="shared" ref="AG7:AG70" si="13">IFERROR(U7/$AA7,"-")</f>
        <v>0.19223899983763598</v>
      </c>
      <c r="AH7" s="71">
        <f t="shared" ref="AH7:AH70" si="14">IFERROR(X7/$AA7,"-")</f>
        <v>7.8421821724305896E-2</v>
      </c>
    </row>
    <row r="8" spans="2:34" ht="13.5" customHeight="1">
      <c r="B8" s="126">
        <v>3</v>
      </c>
      <c r="C8" s="28" t="s">
        <v>96</v>
      </c>
      <c r="D8" s="114">
        <v>13</v>
      </c>
      <c r="E8" s="326">
        <v>3</v>
      </c>
      <c r="F8" s="111">
        <f t="shared" si="0"/>
        <v>16</v>
      </c>
      <c r="G8" s="114">
        <v>7</v>
      </c>
      <c r="H8" s="326">
        <v>24</v>
      </c>
      <c r="I8" s="111">
        <f t="shared" si="1"/>
        <v>31</v>
      </c>
      <c r="J8" s="114">
        <v>158</v>
      </c>
      <c r="K8" s="326">
        <v>917</v>
      </c>
      <c r="L8" s="111">
        <f t="shared" si="2"/>
        <v>1075</v>
      </c>
      <c r="M8" s="114">
        <v>130</v>
      </c>
      <c r="N8" s="326">
        <v>1055</v>
      </c>
      <c r="O8" s="111">
        <f t="shared" si="3"/>
        <v>1185</v>
      </c>
      <c r="P8" s="114">
        <v>60</v>
      </c>
      <c r="Q8" s="326">
        <v>964</v>
      </c>
      <c r="R8" s="111">
        <f t="shared" si="4"/>
        <v>1024</v>
      </c>
      <c r="S8" s="114">
        <v>10</v>
      </c>
      <c r="T8" s="326">
        <v>759</v>
      </c>
      <c r="U8" s="111">
        <f t="shared" si="5"/>
        <v>769</v>
      </c>
      <c r="V8" s="114">
        <v>5</v>
      </c>
      <c r="W8" s="326">
        <v>408</v>
      </c>
      <c r="X8" s="111">
        <f t="shared" si="6"/>
        <v>413</v>
      </c>
      <c r="Y8" s="114">
        <f>SUM(D8,G8,J8,M8,P8,S8,V8)</f>
        <v>383</v>
      </c>
      <c r="Z8" s="113">
        <f t="shared" ref="Y8:AA71" si="15">SUM(E8,H8,K8,N8,Q8,T8,W8)</f>
        <v>4130</v>
      </c>
      <c r="AA8" s="111">
        <f t="shared" si="7"/>
        <v>4513</v>
      </c>
      <c r="AB8" s="71">
        <f t="shared" si="8"/>
        <v>3.5453135386660757E-3</v>
      </c>
      <c r="AC8" s="71">
        <f t="shared" si="9"/>
        <v>6.8690449811655216E-3</v>
      </c>
      <c r="AD8" s="71">
        <f t="shared" si="10"/>
        <v>0.23820075337912697</v>
      </c>
      <c r="AE8" s="71">
        <f t="shared" si="11"/>
        <v>0.26257478395745626</v>
      </c>
      <c r="AF8" s="71">
        <f t="shared" si="12"/>
        <v>0.22690006647462885</v>
      </c>
      <c r="AG8" s="71">
        <f t="shared" si="13"/>
        <v>0.17039663195213828</v>
      </c>
      <c r="AH8" s="71">
        <f t="shared" si="14"/>
        <v>9.1513405716818083E-2</v>
      </c>
    </row>
    <row r="9" spans="2:34" ht="13.5" customHeight="1">
      <c r="B9" s="126">
        <v>4</v>
      </c>
      <c r="C9" s="28" t="s">
        <v>97</v>
      </c>
      <c r="D9" s="114">
        <v>4</v>
      </c>
      <c r="E9" s="326">
        <v>24</v>
      </c>
      <c r="F9" s="111">
        <f t="shared" si="0"/>
        <v>28</v>
      </c>
      <c r="G9" s="114">
        <v>4</v>
      </c>
      <c r="H9" s="326">
        <v>68</v>
      </c>
      <c r="I9" s="111">
        <f t="shared" si="1"/>
        <v>72</v>
      </c>
      <c r="J9" s="114">
        <v>149</v>
      </c>
      <c r="K9" s="326">
        <v>1069</v>
      </c>
      <c r="L9" s="111">
        <f t="shared" si="2"/>
        <v>1218</v>
      </c>
      <c r="M9" s="114">
        <v>132</v>
      </c>
      <c r="N9" s="326">
        <v>1351</v>
      </c>
      <c r="O9" s="111">
        <f t="shared" si="3"/>
        <v>1483</v>
      </c>
      <c r="P9" s="114">
        <v>64</v>
      </c>
      <c r="Q9" s="326">
        <v>1366</v>
      </c>
      <c r="R9" s="111">
        <f t="shared" si="4"/>
        <v>1430</v>
      </c>
      <c r="S9" s="114">
        <v>5</v>
      </c>
      <c r="T9" s="326">
        <v>895</v>
      </c>
      <c r="U9" s="111">
        <f t="shared" si="5"/>
        <v>900</v>
      </c>
      <c r="V9" s="114">
        <v>0</v>
      </c>
      <c r="W9" s="326">
        <v>374</v>
      </c>
      <c r="X9" s="111">
        <f t="shared" si="6"/>
        <v>374</v>
      </c>
      <c r="Y9" s="114">
        <f t="shared" si="15"/>
        <v>358</v>
      </c>
      <c r="Z9" s="113">
        <f t="shared" si="15"/>
        <v>5147</v>
      </c>
      <c r="AA9" s="111">
        <f t="shared" si="7"/>
        <v>5505</v>
      </c>
      <c r="AB9" s="71">
        <f t="shared" si="8"/>
        <v>5.0862851952770205E-3</v>
      </c>
      <c r="AC9" s="71">
        <f t="shared" si="9"/>
        <v>1.3079019073569483E-2</v>
      </c>
      <c r="AD9" s="71">
        <f t="shared" si="10"/>
        <v>0.2212534059945504</v>
      </c>
      <c r="AE9" s="71">
        <f t="shared" si="11"/>
        <v>0.26939146230699362</v>
      </c>
      <c r="AF9" s="71">
        <f t="shared" si="12"/>
        <v>0.259763851044505</v>
      </c>
      <c r="AG9" s="71">
        <f t="shared" si="13"/>
        <v>0.16348773841961853</v>
      </c>
      <c r="AH9" s="71">
        <f t="shared" si="14"/>
        <v>6.7938237965485926E-2</v>
      </c>
    </row>
    <row r="10" spans="2:34" ht="13.5" customHeight="1">
      <c r="B10" s="126">
        <v>5</v>
      </c>
      <c r="C10" s="28" t="s">
        <v>98</v>
      </c>
      <c r="D10" s="114">
        <v>1</v>
      </c>
      <c r="E10" s="326">
        <v>4</v>
      </c>
      <c r="F10" s="111">
        <f t="shared" si="0"/>
        <v>5</v>
      </c>
      <c r="G10" s="114">
        <v>6</v>
      </c>
      <c r="H10" s="326">
        <v>18</v>
      </c>
      <c r="I10" s="111">
        <f t="shared" si="1"/>
        <v>24</v>
      </c>
      <c r="J10" s="114">
        <v>199</v>
      </c>
      <c r="K10" s="326">
        <v>857</v>
      </c>
      <c r="L10" s="111">
        <f t="shared" si="2"/>
        <v>1056</v>
      </c>
      <c r="M10" s="114">
        <v>129</v>
      </c>
      <c r="N10" s="326">
        <v>886</v>
      </c>
      <c r="O10" s="111">
        <f t="shared" si="3"/>
        <v>1015</v>
      </c>
      <c r="P10" s="114">
        <v>56</v>
      </c>
      <c r="Q10" s="326">
        <v>841</v>
      </c>
      <c r="R10" s="111">
        <f t="shared" si="4"/>
        <v>897</v>
      </c>
      <c r="S10" s="114">
        <v>22</v>
      </c>
      <c r="T10" s="326">
        <v>649</v>
      </c>
      <c r="U10" s="111">
        <f t="shared" si="5"/>
        <v>671</v>
      </c>
      <c r="V10" s="114">
        <v>0</v>
      </c>
      <c r="W10" s="326">
        <v>218</v>
      </c>
      <c r="X10" s="111">
        <f t="shared" si="6"/>
        <v>218</v>
      </c>
      <c r="Y10" s="114">
        <f t="shared" si="15"/>
        <v>413</v>
      </c>
      <c r="Z10" s="113">
        <f t="shared" si="15"/>
        <v>3473</v>
      </c>
      <c r="AA10" s="111">
        <f t="shared" si="7"/>
        <v>3886</v>
      </c>
      <c r="AB10" s="71">
        <f t="shared" si="8"/>
        <v>1.2866700977869274E-3</v>
      </c>
      <c r="AC10" s="71">
        <f t="shared" si="9"/>
        <v>6.1760164693772518E-3</v>
      </c>
      <c r="AD10" s="71">
        <f t="shared" si="10"/>
        <v>0.27174472465259908</v>
      </c>
      <c r="AE10" s="71">
        <f t="shared" si="11"/>
        <v>0.26119402985074625</v>
      </c>
      <c r="AF10" s="71">
        <f t="shared" si="12"/>
        <v>0.23082861554297479</v>
      </c>
      <c r="AG10" s="71">
        <f t="shared" si="13"/>
        <v>0.17267112712300567</v>
      </c>
      <c r="AH10" s="71">
        <f t="shared" si="14"/>
        <v>5.6098816263510036E-2</v>
      </c>
    </row>
    <row r="11" spans="2:34" ht="13.5" customHeight="1">
      <c r="B11" s="126">
        <v>6</v>
      </c>
      <c r="C11" s="28" t="s">
        <v>99</v>
      </c>
      <c r="D11" s="114">
        <v>0</v>
      </c>
      <c r="E11" s="326">
        <v>0</v>
      </c>
      <c r="F11" s="111">
        <f t="shared" si="0"/>
        <v>0</v>
      </c>
      <c r="G11" s="114">
        <v>2</v>
      </c>
      <c r="H11" s="326">
        <v>72</v>
      </c>
      <c r="I11" s="111">
        <f t="shared" si="1"/>
        <v>74</v>
      </c>
      <c r="J11" s="114">
        <v>234</v>
      </c>
      <c r="K11" s="326">
        <v>1262</v>
      </c>
      <c r="L11" s="111">
        <f t="shared" si="2"/>
        <v>1496</v>
      </c>
      <c r="M11" s="114">
        <v>169</v>
      </c>
      <c r="N11" s="326">
        <v>1604</v>
      </c>
      <c r="O11" s="111">
        <f t="shared" si="3"/>
        <v>1773</v>
      </c>
      <c r="P11" s="114">
        <v>80</v>
      </c>
      <c r="Q11" s="326">
        <v>1397</v>
      </c>
      <c r="R11" s="111">
        <f t="shared" si="4"/>
        <v>1477</v>
      </c>
      <c r="S11" s="114">
        <v>5</v>
      </c>
      <c r="T11" s="326">
        <v>998</v>
      </c>
      <c r="U11" s="111">
        <f t="shared" si="5"/>
        <v>1003</v>
      </c>
      <c r="V11" s="114">
        <v>0</v>
      </c>
      <c r="W11" s="326">
        <v>359</v>
      </c>
      <c r="X11" s="111">
        <f t="shared" si="6"/>
        <v>359</v>
      </c>
      <c r="Y11" s="114">
        <f t="shared" si="15"/>
        <v>490</v>
      </c>
      <c r="Z11" s="113">
        <f t="shared" si="15"/>
        <v>5692</v>
      </c>
      <c r="AA11" s="111">
        <f t="shared" si="7"/>
        <v>6182</v>
      </c>
      <c r="AB11" s="71">
        <f t="shared" si="8"/>
        <v>0</v>
      </c>
      <c r="AC11" s="71">
        <f t="shared" si="9"/>
        <v>1.1970236169524426E-2</v>
      </c>
      <c r="AD11" s="71">
        <f t="shared" si="10"/>
        <v>0.24199288256227758</v>
      </c>
      <c r="AE11" s="71">
        <f t="shared" si="11"/>
        <v>0.28680038822387577</v>
      </c>
      <c r="AF11" s="71">
        <f t="shared" si="12"/>
        <v>0.23891944354577807</v>
      </c>
      <c r="AG11" s="71">
        <f t="shared" si="13"/>
        <v>0.16224522808152703</v>
      </c>
      <c r="AH11" s="71">
        <f t="shared" si="14"/>
        <v>5.8071821417017146E-2</v>
      </c>
    </row>
    <row r="12" spans="2:34" ht="13.5" customHeight="1">
      <c r="B12" s="126">
        <v>7</v>
      </c>
      <c r="C12" s="28" t="s">
        <v>100</v>
      </c>
      <c r="D12" s="114">
        <v>6</v>
      </c>
      <c r="E12" s="326">
        <v>21</v>
      </c>
      <c r="F12" s="111">
        <f t="shared" si="0"/>
        <v>27</v>
      </c>
      <c r="G12" s="114">
        <v>19</v>
      </c>
      <c r="H12" s="326">
        <v>62</v>
      </c>
      <c r="I12" s="111">
        <f t="shared" si="1"/>
        <v>81</v>
      </c>
      <c r="J12" s="114">
        <v>226</v>
      </c>
      <c r="K12" s="326">
        <v>1263</v>
      </c>
      <c r="L12" s="111">
        <f t="shared" si="2"/>
        <v>1489</v>
      </c>
      <c r="M12" s="114">
        <v>181</v>
      </c>
      <c r="N12" s="326">
        <v>1542</v>
      </c>
      <c r="O12" s="111">
        <f t="shared" si="3"/>
        <v>1723</v>
      </c>
      <c r="P12" s="114">
        <v>75</v>
      </c>
      <c r="Q12" s="326">
        <v>1187</v>
      </c>
      <c r="R12" s="111">
        <f t="shared" si="4"/>
        <v>1262</v>
      </c>
      <c r="S12" s="114">
        <v>23</v>
      </c>
      <c r="T12" s="326">
        <v>870</v>
      </c>
      <c r="U12" s="111">
        <f t="shared" si="5"/>
        <v>893</v>
      </c>
      <c r="V12" s="114">
        <v>3</v>
      </c>
      <c r="W12" s="326">
        <v>382</v>
      </c>
      <c r="X12" s="111">
        <f t="shared" si="6"/>
        <v>385</v>
      </c>
      <c r="Y12" s="114">
        <f t="shared" si="15"/>
        <v>533</v>
      </c>
      <c r="Z12" s="113">
        <f t="shared" si="15"/>
        <v>5327</v>
      </c>
      <c r="AA12" s="111">
        <f t="shared" si="7"/>
        <v>5860</v>
      </c>
      <c r="AB12" s="71">
        <f t="shared" si="8"/>
        <v>4.6075085324232086E-3</v>
      </c>
      <c r="AC12" s="71">
        <f t="shared" si="9"/>
        <v>1.3822525597269625E-2</v>
      </c>
      <c r="AD12" s="71">
        <f t="shared" si="10"/>
        <v>0.25409556313993176</v>
      </c>
      <c r="AE12" s="71">
        <f t="shared" si="11"/>
        <v>0.29402730375426622</v>
      </c>
      <c r="AF12" s="71">
        <f t="shared" si="12"/>
        <v>0.21535836177474402</v>
      </c>
      <c r="AG12" s="71">
        <f t="shared" si="13"/>
        <v>0.15238907849829353</v>
      </c>
      <c r="AH12" s="71">
        <f t="shared" si="14"/>
        <v>6.5699658703071678E-2</v>
      </c>
    </row>
    <row r="13" spans="2:34" ht="13.5" customHeight="1">
      <c r="B13" s="126">
        <v>8</v>
      </c>
      <c r="C13" s="28" t="s">
        <v>51</v>
      </c>
      <c r="D13" s="114">
        <v>4</v>
      </c>
      <c r="E13" s="326">
        <v>25</v>
      </c>
      <c r="F13" s="111">
        <f t="shared" si="0"/>
        <v>29</v>
      </c>
      <c r="G13" s="114">
        <v>0</v>
      </c>
      <c r="H13" s="326">
        <v>8</v>
      </c>
      <c r="I13" s="111">
        <f t="shared" si="1"/>
        <v>8</v>
      </c>
      <c r="J13" s="114">
        <v>247</v>
      </c>
      <c r="K13" s="326">
        <v>715</v>
      </c>
      <c r="L13" s="111">
        <f t="shared" si="2"/>
        <v>962</v>
      </c>
      <c r="M13" s="114">
        <v>85</v>
      </c>
      <c r="N13" s="326">
        <v>1004</v>
      </c>
      <c r="O13" s="111">
        <f t="shared" si="3"/>
        <v>1089</v>
      </c>
      <c r="P13" s="114">
        <v>76</v>
      </c>
      <c r="Q13" s="326">
        <v>857</v>
      </c>
      <c r="R13" s="111">
        <f t="shared" si="4"/>
        <v>933</v>
      </c>
      <c r="S13" s="114">
        <v>19</v>
      </c>
      <c r="T13" s="326">
        <v>667</v>
      </c>
      <c r="U13" s="111">
        <f t="shared" si="5"/>
        <v>686</v>
      </c>
      <c r="V13" s="114">
        <v>0</v>
      </c>
      <c r="W13" s="326">
        <v>230</v>
      </c>
      <c r="X13" s="111">
        <f t="shared" si="6"/>
        <v>230</v>
      </c>
      <c r="Y13" s="114">
        <f t="shared" si="15"/>
        <v>431</v>
      </c>
      <c r="Z13" s="113">
        <f t="shared" si="15"/>
        <v>3506</v>
      </c>
      <c r="AA13" s="111">
        <f t="shared" si="7"/>
        <v>3937</v>
      </c>
      <c r="AB13" s="71">
        <f t="shared" si="8"/>
        <v>7.3660147320294637E-3</v>
      </c>
      <c r="AC13" s="71">
        <f t="shared" si="9"/>
        <v>2.0320040640081278E-3</v>
      </c>
      <c r="AD13" s="71">
        <f t="shared" si="10"/>
        <v>0.2443484886969774</v>
      </c>
      <c r="AE13" s="71">
        <f t="shared" si="11"/>
        <v>0.2766065532131064</v>
      </c>
      <c r="AF13" s="71">
        <f t="shared" si="12"/>
        <v>0.23698247396494793</v>
      </c>
      <c r="AG13" s="71">
        <f t="shared" si="13"/>
        <v>0.17424434848869697</v>
      </c>
      <c r="AH13" s="71">
        <f t="shared" si="14"/>
        <v>5.8420116840233682E-2</v>
      </c>
    </row>
    <row r="14" spans="2:34" ht="13.5" customHeight="1">
      <c r="B14" s="126">
        <v>9</v>
      </c>
      <c r="C14" s="28" t="s">
        <v>101</v>
      </c>
      <c r="D14" s="114">
        <v>0</v>
      </c>
      <c r="E14" s="326">
        <v>6</v>
      </c>
      <c r="F14" s="111">
        <f t="shared" si="0"/>
        <v>6</v>
      </c>
      <c r="G14" s="114">
        <v>8</v>
      </c>
      <c r="H14" s="326">
        <v>17</v>
      </c>
      <c r="I14" s="111">
        <f t="shared" si="1"/>
        <v>25</v>
      </c>
      <c r="J14" s="114">
        <v>115</v>
      </c>
      <c r="K14" s="326">
        <v>564</v>
      </c>
      <c r="L14" s="111">
        <f t="shared" si="2"/>
        <v>679</v>
      </c>
      <c r="M14" s="114">
        <v>74</v>
      </c>
      <c r="N14" s="326">
        <v>705</v>
      </c>
      <c r="O14" s="111">
        <f t="shared" si="3"/>
        <v>779</v>
      </c>
      <c r="P14" s="114">
        <v>21</v>
      </c>
      <c r="Q14" s="326">
        <v>639</v>
      </c>
      <c r="R14" s="111">
        <f t="shared" si="4"/>
        <v>660</v>
      </c>
      <c r="S14" s="114">
        <v>7</v>
      </c>
      <c r="T14" s="326">
        <v>351</v>
      </c>
      <c r="U14" s="111">
        <f t="shared" si="5"/>
        <v>358</v>
      </c>
      <c r="V14" s="114">
        <v>4</v>
      </c>
      <c r="W14" s="326">
        <v>174</v>
      </c>
      <c r="X14" s="111">
        <f t="shared" si="6"/>
        <v>178</v>
      </c>
      <c r="Y14" s="114">
        <f t="shared" si="15"/>
        <v>229</v>
      </c>
      <c r="Z14" s="113">
        <f t="shared" si="15"/>
        <v>2456</v>
      </c>
      <c r="AA14" s="111">
        <f t="shared" si="7"/>
        <v>2685</v>
      </c>
      <c r="AB14" s="71">
        <f t="shared" si="8"/>
        <v>2.2346368715083797E-3</v>
      </c>
      <c r="AC14" s="71">
        <f t="shared" si="9"/>
        <v>9.3109869646182501E-3</v>
      </c>
      <c r="AD14" s="71">
        <f t="shared" si="10"/>
        <v>0.25288640595903167</v>
      </c>
      <c r="AE14" s="71">
        <f t="shared" si="11"/>
        <v>0.29013035381750468</v>
      </c>
      <c r="AF14" s="71">
        <f t="shared" si="12"/>
        <v>0.24581005586592178</v>
      </c>
      <c r="AG14" s="71">
        <f t="shared" si="13"/>
        <v>0.13333333333333333</v>
      </c>
      <c r="AH14" s="71">
        <f t="shared" si="14"/>
        <v>6.6294227188081936E-2</v>
      </c>
    </row>
    <row r="15" spans="2:34" ht="13.5" customHeight="1">
      <c r="B15" s="126">
        <v>10</v>
      </c>
      <c r="C15" s="28" t="s">
        <v>52</v>
      </c>
      <c r="D15" s="114">
        <v>2</v>
      </c>
      <c r="E15" s="326">
        <v>20</v>
      </c>
      <c r="F15" s="111">
        <f t="shared" si="0"/>
        <v>22</v>
      </c>
      <c r="G15" s="114">
        <v>6</v>
      </c>
      <c r="H15" s="326">
        <v>37</v>
      </c>
      <c r="I15" s="111">
        <f t="shared" si="1"/>
        <v>43</v>
      </c>
      <c r="J15" s="114">
        <v>210</v>
      </c>
      <c r="K15" s="326">
        <v>1175</v>
      </c>
      <c r="L15" s="111">
        <f t="shared" si="2"/>
        <v>1385</v>
      </c>
      <c r="M15" s="114">
        <v>157</v>
      </c>
      <c r="N15" s="326">
        <v>1689</v>
      </c>
      <c r="O15" s="111">
        <f t="shared" si="3"/>
        <v>1846</v>
      </c>
      <c r="P15" s="114">
        <v>128</v>
      </c>
      <c r="Q15" s="326">
        <v>1519</v>
      </c>
      <c r="R15" s="111">
        <f t="shared" si="4"/>
        <v>1647</v>
      </c>
      <c r="S15" s="114">
        <v>21</v>
      </c>
      <c r="T15" s="326">
        <v>1001</v>
      </c>
      <c r="U15" s="111">
        <f t="shared" si="5"/>
        <v>1022</v>
      </c>
      <c r="V15" s="114">
        <v>0</v>
      </c>
      <c r="W15" s="326">
        <v>313</v>
      </c>
      <c r="X15" s="111">
        <f t="shared" si="6"/>
        <v>313</v>
      </c>
      <c r="Y15" s="114">
        <f t="shared" si="15"/>
        <v>524</v>
      </c>
      <c r="Z15" s="113">
        <f t="shared" si="15"/>
        <v>5754</v>
      </c>
      <c r="AA15" s="111">
        <f t="shared" si="7"/>
        <v>6278</v>
      </c>
      <c r="AB15" s="71">
        <f t="shared" si="8"/>
        <v>3.5043007327174259E-3</v>
      </c>
      <c r="AC15" s="71">
        <f t="shared" si="9"/>
        <v>6.8493150684931503E-3</v>
      </c>
      <c r="AD15" s="71">
        <f t="shared" si="10"/>
        <v>0.22061165976425615</v>
      </c>
      <c r="AE15" s="71">
        <f t="shared" si="11"/>
        <v>0.29404268875438039</v>
      </c>
      <c r="AF15" s="71">
        <f t="shared" si="12"/>
        <v>0.26234469576298186</v>
      </c>
      <c r="AG15" s="71">
        <f t="shared" si="13"/>
        <v>0.16279069767441862</v>
      </c>
      <c r="AH15" s="71">
        <f t="shared" si="14"/>
        <v>4.9856642242752471E-2</v>
      </c>
    </row>
    <row r="16" spans="2:34" ht="13.5" customHeight="1">
      <c r="B16" s="126">
        <v>11</v>
      </c>
      <c r="C16" s="28" t="s">
        <v>53</v>
      </c>
      <c r="D16" s="114">
        <v>4</v>
      </c>
      <c r="E16" s="326">
        <v>26</v>
      </c>
      <c r="F16" s="111">
        <f t="shared" si="0"/>
        <v>30</v>
      </c>
      <c r="G16" s="114">
        <v>8</v>
      </c>
      <c r="H16" s="326">
        <v>115</v>
      </c>
      <c r="I16" s="111">
        <f t="shared" si="1"/>
        <v>123</v>
      </c>
      <c r="J16" s="114">
        <v>441</v>
      </c>
      <c r="K16" s="326">
        <v>2098</v>
      </c>
      <c r="L16" s="111">
        <f t="shared" si="2"/>
        <v>2539</v>
      </c>
      <c r="M16" s="114">
        <v>337</v>
      </c>
      <c r="N16" s="326">
        <v>2689</v>
      </c>
      <c r="O16" s="111">
        <f t="shared" si="3"/>
        <v>3026</v>
      </c>
      <c r="P16" s="114">
        <v>145</v>
      </c>
      <c r="Q16" s="326">
        <v>2641</v>
      </c>
      <c r="R16" s="111">
        <f t="shared" si="4"/>
        <v>2786</v>
      </c>
      <c r="S16" s="114">
        <v>10</v>
      </c>
      <c r="T16" s="326">
        <v>1646</v>
      </c>
      <c r="U16" s="111">
        <f t="shared" si="5"/>
        <v>1656</v>
      </c>
      <c r="V16" s="114">
        <v>16</v>
      </c>
      <c r="W16" s="326">
        <v>717</v>
      </c>
      <c r="X16" s="111">
        <f t="shared" si="6"/>
        <v>733</v>
      </c>
      <c r="Y16" s="114">
        <f t="shared" si="15"/>
        <v>961</v>
      </c>
      <c r="Z16" s="113">
        <f t="shared" si="15"/>
        <v>9932</v>
      </c>
      <c r="AA16" s="111">
        <f t="shared" si="7"/>
        <v>10893</v>
      </c>
      <c r="AB16" s="71">
        <f t="shared" si="8"/>
        <v>2.7540622418066648E-3</v>
      </c>
      <c r="AC16" s="71">
        <f t="shared" si="9"/>
        <v>1.1291655191407325E-2</v>
      </c>
      <c r="AD16" s="71">
        <f t="shared" si="10"/>
        <v>0.23308546773157074</v>
      </c>
      <c r="AE16" s="71">
        <f t="shared" si="11"/>
        <v>0.27779307812356557</v>
      </c>
      <c r="AF16" s="71">
        <f t="shared" si="12"/>
        <v>0.2557605801891123</v>
      </c>
      <c r="AG16" s="71">
        <f t="shared" si="13"/>
        <v>0.15202423574772789</v>
      </c>
      <c r="AH16" s="71">
        <f t="shared" si="14"/>
        <v>6.7290920774809512E-2</v>
      </c>
    </row>
    <row r="17" spans="2:34" ht="13.5" customHeight="1">
      <c r="B17" s="126">
        <v>12</v>
      </c>
      <c r="C17" s="28" t="s">
        <v>102</v>
      </c>
      <c r="D17" s="114">
        <v>9</v>
      </c>
      <c r="E17" s="326">
        <v>6</v>
      </c>
      <c r="F17" s="111">
        <f t="shared" si="0"/>
        <v>15</v>
      </c>
      <c r="G17" s="114">
        <v>14</v>
      </c>
      <c r="H17" s="326">
        <v>40</v>
      </c>
      <c r="I17" s="111">
        <f t="shared" si="1"/>
        <v>54</v>
      </c>
      <c r="J17" s="114">
        <v>156</v>
      </c>
      <c r="K17" s="326">
        <v>986</v>
      </c>
      <c r="L17" s="111">
        <f t="shared" si="2"/>
        <v>1142</v>
      </c>
      <c r="M17" s="114">
        <v>161</v>
      </c>
      <c r="N17" s="326">
        <v>1115</v>
      </c>
      <c r="O17" s="111">
        <f t="shared" si="3"/>
        <v>1276</v>
      </c>
      <c r="P17" s="114">
        <v>54</v>
      </c>
      <c r="Q17" s="326">
        <v>1238</v>
      </c>
      <c r="R17" s="111">
        <f t="shared" si="4"/>
        <v>1292</v>
      </c>
      <c r="S17" s="114">
        <v>6</v>
      </c>
      <c r="T17" s="326">
        <v>837</v>
      </c>
      <c r="U17" s="111">
        <f t="shared" si="5"/>
        <v>843</v>
      </c>
      <c r="V17" s="114">
        <v>15</v>
      </c>
      <c r="W17" s="326">
        <v>368</v>
      </c>
      <c r="X17" s="111">
        <f t="shared" si="6"/>
        <v>383</v>
      </c>
      <c r="Y17" s="114">
        <f t="shared" si="15"/>
        <v>415</v>
      </c>
      <c r="Z17" s="113">
        <f t="shared" si="15"/>
        <v>4590</v>
      </c>
      <c r="AA17" s="111">
        <f t="shared" si="7"/>
        <v>5005</v>
      </c>
      <c r="AB17" s="71">
        <f t="shared" si="8"/>
        <v>2.997002997002997E-3</v>
      </c>
      <c r="AC17" s="71">
        <f t="shared" si="9"/>
        <v>1.0789210789210789E-2</v>
      </c>
      <c r="AD17" s="71">
        <f t="shared" si="10"/>
        <v>0.22817182817182818</v>
      </c>
      <c r="AE17" s="71">
        <f t="shared" si="11"/>
        <v>0.25494505494505493</v>
      </c>
      <c r="AF17" s="71">
        <f t="shared" si="12"/>
        <v>0.25814185814185814</v>
      </c>
      <c r="AG17" s="71">
        <f t="shared" si="13"/>
        <v>0.16843156843156842</v>
      </c>
      <c r="AH17" s="71">
        <f t="shared" si="14"/>
        <v>7.6523476523476519E-2</v>
      </c>
    </row>
    <row r="18" spans="2:34" ht="13.5" customHeight="1">
      <c r="B18" s="126">
        <v>13</v>
      </c>
      <c r="C18" s="28" t="s">
        <v>103</v>
      </c>
      <c r="D18" s="114">
        <v>0</v>
      </c>
      <c r="E18" s="326">
        <v>14</v>
      </c>
      <c r="F18" s="111">
        <f t="shared" si="0"/>
        <v>14</v>
      </c>
      <c r="G18" s="114">
        <v>5</v>
      </c>
      <c r="H18" s="326">
        <v>128</v>
      </c>
      <c r="I18" s="111">
        <f t="shared" si="1"/>
        <v>133</v>
      </c>
      <c r="J18" s="114">
        <v>317</v>
      </c>
      <c r="K18" s="326">
        <v>1748</v>
      </c>
      <c r="L18" s="111">
        <f t="shared" si="2"/>
        <v>2065</v>
      </c>
      <c r="M18" s="114">
        <v>252</v>
      </c>
      <c r="N18" s="326">
        <v>2403</v>
      </c>
      <c r="O18" s="111">
        <f t="shared" si="3"/>
        <v>2655</v>
      </c>
      <c r="P18" s="114">
        <v>131</v>
      </c>
      <c r="Q18" s="326">
        <v>2264</v>
      </c>
      <c r="R18" s="111">
        <f t="shared" si="4"/>
        <v>2395</v>
      </c>
      <c r="S18" s="114">
        <v>40</v>
      </c>
      <c r="T18" s="326">
        <v>1548</v>
      </c>
      <c r="U18" s="111">
        <f t="shared" si="5"/>
        <v>1588</v>
      </c>
      <c r="V18" s="114">
        <v>1</v>
      </c>
      <c r="W18" s="326">
        <v>590</v>
      </c>
      <c r="X18" s="111">
        <f t="shared" si="6"/>
        <v>591</v>
      </c>
      <c r="Y18" s="114">
        <f t="shared" si="15"/>
        <v>746</v>
      </c>
      <c r="Z18" s="113">
        <f t="shared" si="15"/>
        <v>8695</v>
      </c>
      <c r="AA18" s="111">
        <f t="shared" si="7"/>
        <v>9441</v>
      </c>
      <c r="AB18" s="71">
        <f t="shared" si="8"/>
        <v>1.4828937612541043E-3</v>
      </c>
      <c r="AC18" s="71">
        <f t="shared" si="9"/>
        <v>1.4087490731913992E-2</v>
      </c>
      <c r="AD18" s="71">
        <f t="shared" si="10"/>
        <v>0.2187268297849804</v>
      </c>
      <c r="AE18" s="71">
        <f t="shared" si="11"/>
        <v>0.28122020972354622</v>
      </c>
      <c r="AF18" s="71">
        <f t="shared" si="12"/>
        <v>0.2536807541573986</v>
      </c>
      <c r="AG18" s="71">
        <f t="shared" si="13"/>
        <v>0.16820252091939414</v>
      </c>
      <c r="AH18" s="71">
        <f t="shared" si="14"/>
        <v>6.2599300921512557E-2</v>
      </c>
    </row>
    <row r="19" spans="2:34" ht="13.5" customHeight="1">
      <c r="B19" s="126">
        <v>14</v>
      </c>
      <c r="C19" s="28" t="s">
        <v>104</v>
      </c>
      <c r="D19" s="114">
        <v>0</v>
      </c>
      <c r="E19" s="326">
        <v>3</v>
      </c>
      <c r="F19" s="111">
        <f t="shared" si="0"/>
        <v>3</v>
      </c>
      <c r="G19" s="114">
        <v>21</v>
      </c>
      <c r="H19" s="326">
        <v>51</v>
      </c>
      <c r="I19" s="111">
        <f t="shared" si="1"/>
        <v>72</v>
      </c>
      <c r="J19" s="114">
        <v>255</v>
      </c>
      <c r="K19" s="326">
        <v>1201</v>
      </c>
      <c r="L19" s="111">
        <f t="shared" si="2"/>
        <v>1456</v>
      </c>
      <c r="M19" s="114">
        <v>222</v>
      </c>
      <c r="N19" s="326">
        <v>1566</v>
      </c>
      <c r="O19" s="111">
        <f t="shared" si="3"/>
        <v>1788</v>
      </c>
      <c r="P19" s="114">
        <v>114</v>
      </c>
      <c r="Q19" s="326">
        <v>1619</v>
      </c>
      <c r="R19" s="111">
        <f t="shared" si="4"/>
        <v>1733</v>
      </c>
      <c r="S19" s="114">
        <v>36</v>
      </c>
      <c r="T19" s="326">
        <v>1258</v>
      </c>
      <c r="U19" s="111">
        <f t="shared" si="5"/>
        <v>1294</v>
      </c>
      <c r="V19" s="114">
        <v>9</v>
      </c>
      <c r="W19" s="326">
        <v>449</v>
      </c>
      <c r="X19" s="111">
        <f t="shared" si="6"/>
        <v>458</v>
      </c>
      <c r="Y19" s="114">
        <f t="shared" si="15"/>
        <v>657</v>
      </c>
      <c r="Z19" s="113">
        <f t="shared" si="15"/>
        <v>6147</v>
      </c>
      <c r="AA19" s="111">
        <f t="shared" si="7"/>
        <v>6804</v>
      </c>
      <c r="AB19" s="71">
        <f t="shared" si="8"/>
        <v>4.4091710758377423E-4</v>
      </c>
      <c r="AC19" s="71">
        <f t="shared" si="9"/>
        <v>1.0582010582010581E-2</v>
      </c>
      <c r="AD19" s="71">
        <f t="shared" si="10"/>
        <v>0.2139917695473251</v>
      </c>
      <c r="AE19" s="71">
        <f t="shared" si="11"/>
        <v>0.26278659611992944</v>
      </c>
      <c r="AF19" s="71">
        <f t="shared" si="12"/>
        <v>0.25470311581422694</v>
      </c>
      <c r="AG19" s="71">
        <f t="shared" si="13"/>
        <v>0.19018224573780129</v>
      </c>
      <c r="AH19" s="71">
        <f t="shared" si="14"/>
        <v>6.731334509112287E-2</v>
      </c>
    </row>
    <row r="20" spans="2:34" ht="13.5" customHeight="1">
      <c r="B20" s="126">
        <v>15</v>
      </c>
      <c r="C20" s="28" t="s">
        <v>105</v>
      </c>
      <c r="D20" s="114">
        <v>2</v>
      </c>
      <c r="E20" s="326">
        <v>9</v>
      </c>
      <c r="F20" s="111">
        <f t="shared" si="0"/>
        <v>11</v>
      </c>
      <c r="G20" s="114">
        <v>19</v>
      </c>
      <c r="H20" s="326">
        <v>82</v>
      </c>
      <c r="I20" s="111">
        <f t="shared" si="1"/>
        <v>101</v>
      </c>
      <c r="J20" s="114">
        <v>557</v>
      </c>
      <c r="K20" s="326">
        <v>2411</v>
      </c>
      <c r="L20" s="111">
        <f t="shared" si="2"/>
        <v>2968</v>
      </c>
      <c r="M20" s="114">
        <v>326</v>
      </c>
      <c r="N20" s="326">
        <v>2877</v>
      </c>
      <c r="O20" s="111">
        <f t="shared" si="3"/>
        <v>3203</v>
      </c>
      <c r="P20" s="114">
        <v>185</v>
      </c>
      <c r="Q20" s="326">
        <v>2491</v>
      </c>
      <c r="R20" s="111">
        <f t="shared" si="4"/>
        <v>2676</v>
      </c>
      <c r="S20" s="114">
        <v>44</v>
      </c>
      <c r="T20" s="326">
        <v>1706</v>
      </c>
      <c r="U20" s="111">
        <f t="shared" si="5"/>
        <v>1750</v>
      </c>
      <c r="V20" s="114">
        <v>11</v>
      </c>
      <c r="W20" s="326">
        <v>733</v>
      </c>
      <c r="X20" s="111">
        <f t="shared" si="6"/>
        <v>744</v>
      </c>
      <c r="Y20" s="114">
        <f t="shared" si="15"/>
        <v>1144</v>
      </c>
      <c r="Z20" s="113">
        <f t="shared" si="15"/>
        <v>10309</v>
      </c>
      <c r="AA20" s="111">
        <f t="shared" si="7"/>
        <v>11453</v>
      </c>
      <c r="AB20" s="71">
        <f t="shared" si="8"/>
        <v>9.6044704444250416E-4</v>
      </c>
      <c r="AC20" s="71">
        <f t="shared" si="9"/>
        <v>8.8186501353357191E-3</v>
      </c>
      <c r="AD20" s="71">
        <f t="shared" si="10"/>
        <v>0.25914607526412292</v>
      </c>
      <c r="AE20" s="71">
        <f t="shared" si="11"/>
        <v>0.27966471666812187</v>
      </c>
      <c r="AF20" s="71">
        <f t="shared" si="12"/>
        <v>0.23365057190255828</v>
      </c>
      <c r="AG20" s="71">
        <f t="shared" si="13"/>
        <v>0.15279839343403476</v>
      </c>
      <c r="AH20" s="71">
        <f t="shared" si="14"/>
        <v>6.4961145551383923E-2</v>
      </c>
    </row>
    <row r="21" spans="2:34" ht="13.5" customHeight="1">
      <c r="B21" s="126">
        <v>16</v>
      </c>
      <c r="C21" s="28" t="s">
        <v>54</v>
      </c>
      <c r="D21" s="114">
        <v>1</v>
      </c>
      <c r="E21" s="326">
        <v>7</v>
      </c>
      <c r="F21" s="111">
        <f t="shared" si="0"/>
        <v>8</v>
      </c>
      <c r="G21" s="114">
        <v>8</v>
      </c>
      <c r="H21" s="326">
        <v>41</v>
      </c>
      <c r="I21" s="111">
        <f t="shared" si="1"/>
        <v>49</v>
      </c>
      <c r="J21" s="114">
        <v>333</v>
      </c>
      <c r="K21" s="326">
        <v>1334</v>
      </c>
      <c r="L21" s="111">
        <f t="shared" si="2"/>
        <v>1667</v>
      </c>
      <c r="M21" s="114">
        <v>197</v>
      </c>
      <c r="N21" s="326">
        <v>1629</v>
      </c>
      <c r="O21" s="111">
        <f t="shared" si="3"/>
        <v>1826</v>
      </c>
      <c r="P21" s="114">
        <v>136</v>
      </c>
      <c r="Q21" s="326">
        <v>1598</v>
      </c>
      <c r="R21" s="111">
        <f t="shared" si="4"/>
        <v>1734</v>
      </c>
      <c r="S21" s="114">
        <v>14</v>
      </c>
      <c r="T21" s="326">
        <v>1267</v>
      </c>
      <c r="U21" s="111">
        <f t="shared" si="5"/>
        <v>1281</v>
      </c>
      <c r="V21" s="114">
        <v>4</v>
      </c>
      <c r="W21" s="326">
        <v>741</v>
      </c>
      <c r="X21" s="111">
        <f t="shared" si="6"/>
        <v>745</v>
      </c>
      <c r="Y21" s="114">
        <f t="shared" si="15"/>
        <v>693</v>
      </c>
      <c r="Z21" s="113">
        <f t="shared" si="15"/>
        <v>6617</v>
      </c>
      <c r="AA21" s="111">
        <f t="shared" si="7"/>
        <v>7310</v>
      </c>
      <c r="AB21" s="71">
        <f t="shared" si="8"/>
        <v>1.094391244870041E-3</v>
      </c>
      <c r="AC21" s="71">
        <f t="shared" si="9"/>
        <v>6.7031463748290013E-3</v>
      </c>
      <c r="AD21" s="71">
        <f t="shared" si="10"/>
        <v>0.22804377564979481</v>
      </c>
      <c r="AE21" s="71">
        <f t="shared" si="11"/>
        <v>0.24979480164158688</v>
      </c>
      <c r="AF21" s="71">
        <f t="shared" si="12"/>
        <v>0.23720930232558141</v>
      </c>
      <c r="AG21" s="71">
        <f t="shared" si="13"/>
        <v>0.17523939808481531</v>
      </c>
      <c r="AH21" s="71">
        <f t="shared" si="14"/>
        <v>0.10191518467852258</v>
      </c>
    </row>
    <row r="22" spans="2:34" ht="13.5" customHeight="1">
      <c r="B22" s="126">
        <v>17</v>
      </c>
      <c r="C22" s="28" t="s">
        <v>106</v>
      </c>
      <c r="D22" s="114">
        <v>4</v>
      </c>
      <c r="E22" s="326">
        <v>19</v>
      </c>
      <c r="F22" s="111">
        <f t="shared" si="0"/>
        <v>23</v>
      </c>
      <c r="G22" s="114">
        <v>4</v>
      </c>
      <c r="H22" s="326">
        <v>105</v>
      </c>
      <c r="I22" s="111">
        <f t="shared" si="1"/>
        <v>109</v>
      </c>
      <c r="J22" s="114">
        <v>409</v>
      </c>
      <c r="K22" s="326">
        <v>2022</v>
      </c>
      <c r="L22" s="111">
        <f t="shared" si="2"/>
        <v>2431</v>
      </c>
      <c r="M22" s="114">
        <v>321</v>
      </c>
      <c r="N22" s="326">
        <v>2728</v>
      </c>
      <c r="O22" s="111">
        <f t="shared" si="3"/>
        <v>3049</v>
      </c>
      <c r="P22" s="114">
        <v>116</v>
      </c>
      <c r="Q22" s="326">
        <v>2987</v>
      </c>
      <c r="R22" s="111">
        <f t="shared" si="4"/>
        <v>3103</v>
      </c>
      <c r="S22" s="114">
        <v>50</v>
      </c>
      <c r="T22" s="326">
        <v>2098</v>
      </c>
      <c r="U22" s="111">
        <f t="shared" si="5"/>
        <v>2148</v>
      </c>
      <c r="V22" s="114">
        <v>8</v>
      </c>
      <c r="W22" s="326">
        <v>972</v>
      </c>
      <c r="X22" s="111">
        <f t="shared" si="6"/>
        <v>980</v>
      </c>
      <c r="Y22" s="114">
        <f t="shared" si="15"/>
        <v>912</v>
      </c>
      <c r="Z22" s="113">
        <f t="shared" si="15"/>
        <v>10931</v>
      </c>
      <c r="AA22" s="111">
        <f t="shared" si="7"/>
        <v>11843</v>
      </c>
      <c r="AB22" s="71">
        <f t="shared" si="8"/>
        <v>1.9420754876298236E-3</v>
      </c>
      <c r="AC22" s="71">
        <f t="shared" si="9"/>
        <v>9.203749050071772E-3</v>
      </c>
      <c r="AD22" s="71">
        <f t="shared" si="10"/>
        <v>0.2052689352360044</v>
      </c>
      <c r="AE22" s="71">
        <f t="shared" si="11"/>
        <v>0.25745165920797097</v>
      </c>
      <c r="AF22" s="71">
        <f t="shared" si="12"/>
        <v>0.26201131470066708</v>
      </c>
      <c r="AG22" s="71">
        <f t="shared" si="13"/>
        <v>0.18137296293168961</v>
      </c>
      <c r="AH22" s="71">
        <f t="shared" si="14"/>
        <v>8.2749303385966394E-2</v>
      </c>
    </row>
    <row r="23" spans="2:34" ht="13.5" customHeight="1">
      <c r="B23" s="126">
        <v>18</v>
      </c>
      <c r="C23" s="28" t="s">
        <v>55</v>
      </c>
      <c r="D23" s="114">
        <v>5</v>
      </c>
      <c r="E23" s="326">
        <v>11</v>
      </c>
      <c r="F23" s="111">
        <f t="shared" si="0"/>
        <v>16</v>
      </c>
      <c r="G23" s="114">
        <v>11</v>
      </c>
      <c r="H23" s="326">
        <v>41</v>
      </c>
      <c r="I23" s="111">
        <f t="shared" si="1"/>
        <v>52</v>
      </c>
      <c r="J23" s="114">
        <v>319</v>
      </c>
      <c r="K23" s="326">
        <v>1786</v>
      </c>
      <c r="L23" s="111">
        <f t="shared" si="2"/>
        <v>2105</v>
      </c>
      <c r="M23" s="114">
        <v>248</v>
      </c>
      <c r="N23" s="326">
        <v>2213</v>
      </c>
      <c r="O23" s="111">
        <f t="shared" si="3"/>
        <v>2461</v>
      </c>
      <c r="P23" s="114">
        <v>185</v>
      </c>
      <c r="Q23" s="326">
        <v>2182</v>
      </c>
      <c r="R23" s="111">
        <f t="shared" si="4"/>
        <v>2367</v>
      </c>
      <c r="S23" s="114">
        <v>30</v>
      </c>
      <c r="T23" s="326">
        <v>1620</v>
      </c>
      <c r="U23" s="111">
        <f t="shared" si="5"/>
        <v>1650</v>
      </c>
      <c r="V23" s="114">
        <v>24</v>
      </c>
      <c r="W23" s="326">
        <v>834</v>
      </c>
      <c r="X23" s="111">
        <f t="shared" si="6"/>
        <v>858</v>
      </c>
      <c r="Y23" s="114">
        <f t="shared" si="15"/>
        <v>822</v>
      </c>
      <c r="Z23" s="113">
        <f t="shared" si="15"/>
        <v>8687</v>
      </c>
      <c r="AA23" s="111">
        <f t="shared" si="7"/>
        <v>9509</v>
      </c>
      <c r="AB23" s="71">
        <f t="shared" si="8"/>
        <v>1.6826164686086864E-3</v>
      </c>
      <c r="AC23" s="71">
        <f t="shared" si="9"/>
        <v>5.4685035229782315E-3</v>
      </c>
      <c r="AD23" s="71">
        <f t="shared" si="10"/>
        <v>0.22136922915133031</v>
      </c>
      <c r="AE23" s="71">
        <f t="shared" si="11"/>
        <v>0.25880744557787361</v>
      </c>
      <c r="AF23" s="71">
        <f t="shared" si="12"/>
        <v>0.24892207382479756</v>
      </c>
      <c r="AG23" s="71">
        <f t="shared" si="13"/>
        <v>0.1735198233252708</v>
      </c>
      <c r="AH23" s="71">
        <f t="shared" si="14"/>
        <v>9.0230308129140818E-2</v>
      </c>
    </row>
    <row r="24" spans="2:34" ht="13.5" customHeight="1">
      <c r="B24" s="126">
        <v>19</v>
      </c>
      <c r="C24" s="28" t="s">
        <v>107</v>
      </c>
      <c r="D24" s="114">
        <v>0</v>
      </c>
      <c r="E24" s="326">
        <v>22</v>
      </c>
      <c r="F24" s="111">
        <f t="shared" si="0"/>
        <v>22</v>
      </c>
      <c r="G24" s="114">
        <v>1</v>
      </c>
      <c r="H24" s="326">
        <v>59</v>
      </c>
      <c r="I24" s="111">
        <f t="shared" si="1"/>
        <v>60</v>
      </c>
      <c r="J24" s="114">
        <v>218</v>
      </c>
      <c r="K24" s="326">
        <v>1619</v>
      </c>
      <c r="L24" s="111">
        <f t="shared" si="2"/>
        <v>1837</v>
      </c>
      <c r="M24" s="114">
        <v>124</v>
      </c>
      <c r="N24" s="326">
        <v>1697</v>
      </c>
      <c r="O24" s="111">
        <f t="shared" si="3"/>
        <v>1821</v>
      </c>
      <c r="P24" s="114">
        <v>72</v>
      </c>
      <c r="Q24" s="326">
        <v>1660</v>
      </c>
      <c r="R24" s="111">
        <f t="shared" si="4"/>
        <v>1732</v>
      </c>
      <c r="S24" s="114">
        <v>26</v>
      </c>
      <c r="T24" s="326">
        <v>976</v>
      </c>
      <c r="U24" s="111">
        <f t="shared" si="5"/>
        <v>1002</v>
      </c>
      <c r="V24" s="114">
        <v>0</v>
      </c>
      <c r="W24" s="326">
        <v>418</v>
      </c>
      <c r="X24" s="111">
        <f t="shared" si="6"/>
        <v>418</v>
      </c>
      <c r="Y24" s="114">
        <f t="shared" si="15"/>
        <v>441</v>
      </c>
      <c r="Z24" s="113">
        <f t="shared" si="15"/>
        <v>6451</v>
      </c>
      <c r="AA24" s="111">
        <f t="shared" si="7"/>
        <v>6892</v>
      </c>
      <c r="AB24" s="71">
        <f t="shared" si="8"/>
        <v>3.192106790481718E-3</v>
      </c>
      <c r="AC24" s="71">
        <f t="shared" si="9"/>
        <v>8.7057457922228663E-3</v>
      </c>
      <c r="AD24" s="71">
        <f t="shared" si="10"/>
        <v>0.26654091700522342</v>
      </c>
      <c r="AE24" s="71">
        <f t="shared" si="11"/>
        <v>0.26421938479396401</v>
      </c>
      <c r="AF24" s="71">
        <f t="shared" si="12"/>
        <v>0.25130586186883341</v>
      </c>
      <c r="AG24" s="71">
        <f t="shared" si="13"/>
        <v>0.14538595473012189</v>
      </c>
      <c r="AH24" s="71">
        <f t="shared" si="14"/>
        <v>6.0650029019152639E-2</v>
      </c>
    </row>
    <row r="25" spans="2:34" ht="13.5" customHeight="1">
      <c r="B25" s="126">
        <v>20</v>
      </c>
      <c r="C25" s="28" t="s">
        <v>108</v>
      </c>
      <c r="D25" s="114">
        <v>4</v>
      </c>
      <c r="E25" s="326">
        <v>36</v>
      </c>
      <c r="F25" s="111">
        <f t="shared" si="0"/>
        <v>40</v>
      </c>
      <c r="G25" s="114">
        <v>12</v>
      </c>
      <c r="H25" s="326">
        <v>73</v>
      </c>
      <c r="I25" s="111">
        <f t="shared" si="1"/>
        <v>85</v>
      </c>
      <c r="J25" s="114">
        <v>495</v>
      </c>
      <c r="K25" s="326">
        <v>2181</v>
      </c>
      <c r="L25" s="111">
        <f t="shared" si="2"/>
        <v>2676</v>
      </c>
      <c r="M25" s="114">
        <v>327</v>
      </c>
      <c r="N25" s="326">
        <v>2559</v>
      </c>
      <c r="O25" s="111">
        <f t="shared" si="3"/>
        <v>2886</v>
      </c>
      <c r="P25" s="114">
        <v>175</v>
      </c>
      <c r="Q25" s="326">
        <v>2634</v>
      </c>
      <c r="R25" s="111">
        <f t="shared" si="4"/>
        <v>2809</v>
      </c>
      <c r="S25" s="114">
        <v>42</v>
      </c>
      <c r="T25" s="326">
        <v>1773</v>
      </c>
      <c r="U25" s="111">
        <f t="shared" si="5"/>
        <v>1815</v>
      </c>
      <c r="V25" s="114">
        <v>3</v>
      </c>
      <c r="W25" s="326">
        <v>708</v>
      </c>
      <c r="X25" s="111">
        <f t="shared" si="6"/>
        <v>711</v>
      </c>
      <c r="Y25" s="114">
        <f t="shared" si="15"/>
        <v>1058</v>
      </c>
      <c r="Z25" s="113">
        <f t="shared" si="15"/>
        <v>9964</v>
      </c>
      <c r="AA25" s="111">
        <f t="shared" si="7"/>
        <v>11022</v>
      </c>
      <c r="AB25" s="71">
        <f t="shared" si="8"/>
        <v>3.6291054255126113E-3</v>
      </c>
      <c r="AC25" s="71">
        <f t="shared" si="9"/>
        <v>7.7118490292142983E-3</v>
      </c>
      <c r="AD25" s="71">
        <f t="shared" si="10"/>
        <v>0.24278715296679368</v>
      </c>
      <c r="AE25" s="71">
        <f t="shared" si="11"/>
        <v>0.26183995645073488</v>
      </c>
      <c r="AF25" s="71">
        <f t="shared" si="12"/>
        <v>0.25485392850662314</v>
      </c>
      <c r="AG25" s="71">
        <f t="shared" si="13"/>
        <v>0.16467065868263472</v>
      </c>
      <c r="AH25" s="71">
        <f t="shared" si="14"/>
        <v>6.4507348938486669E-2</v>
      </c>
    </row>
    <row r="26" spans="2:34" ht="13.5" customHeight="1">
      <c r="B26" s="126">
        <v>21</v>
      </c>
      <c r="C26" s="28" t="s">
        <v>109</v>
      </c>
      <c r="D26" s="114">
        <v>3</v>
      </c>
      <c r="E26" s="326">
        <v>12</v>
      </c>
      <c r="F26" s="111">
        <f t="shared" si="0"/>
        <v>15</v>
      </c>
      <c r="G26" s="114">
        <v>19</v>
      </c>
      <c r="H26" s="326">
        <v>71</v>
      </c>
      <c r="I26" s="111">
        <f t="shared" si="1"/>
        <v>90</v>
      </c>
      <c r="J26" s="114">
        <v>268</v>
      </c>
      <c r="K26" s="326">
        <v>1241</v>
      </c>
      <c r="L26" s="111">
        <f t="shared" si="2"/>
        <v>1509</v>
      </c>
      <c r="M26" s="114">
        <v>236</v>
      </c>
      <c r="N26" s="326">
        <v>1836</v>
      </c>
      <c r="O26" s="111">
        <f t="shared" si="3"/>
        <v>2072</v>
      </c>
      <c r="P26" s="114">
        <v>69</v>
      </c>
      <c r="Q26" s="326">
        <v>1666</v>
      </c>
      <c r="R26" s="111">
        <f t="shared" si="4"/>
        <v>1735</v>
      </c>
      <c r="S26" s="114">
        <v>48</v>
      </c>
      <c r="T26" s="326">
        <v>1167</v>
      </c>
      <c r="U26" s="111">
        <f t="shared" si="5"/>
        <v>1215</v>
      </c>
      <c r="V26" s="114">
        <v>1</v>
      </c>
      <c r="W26" s="326">
        <v>377</v>
      </c>
      <c r="X26" s="111">
        <f t="shared" si="6"/>
        <v>378</v>
      </c>
      <c r="Y26" s="114">
        <f t="shared" si="15"/>
        <v>644</v>
      </c>
      <c r="Z26" s="113">
        <f t="shared" si="15"/>
        <v>6370</v>
      </c>
      <c r="AA26" s="111">
        <f t="shared" si="7"/>
        <v>7014</v>
      </c>
      <c r="AB26" s="71">
        <f t="shared" si="8"/>
        <v>2.1385799828913601E-3</v>
      </c>
      <c r="AC26" s="71">
        <f t="shared" si="9"/>
        <v>1.2831479897348161E-2</v>
      </c>
      <c r="AD26" s="71">
        <f t="shared" si="10"/>
        <v>0.21514114627887082</v>
      </c>
      <c r="AE26" s="71">
        <f t="shared" si="11"/>
        <v>0.29540918163672653</v>
      </c>
      <c r="AF26" s="71">
        <f t="shared" si="12"/>
        <v>0.24736241802110065</v>
      </c>
      <c r="AG26" s="71">
        <f t="shared" si="13"/>
        <v>0.17322497861420016</v>
      </c>
      <c r="AH26" s="71">
        <f t="shared" si="14"/>
        <v>5.3892215568862277E-2</v>
      </c>
    </row>
    <row r="27" spans="2:34" ht="13.5" customHeight="1">
      <c r="B27" s="126">
        <v>22</v>
      </c>
      <c r="C27" s="28" t="s">
        <v>56</v>
      </c>
      <c r="D27" s="114">
        <v>2</v>
      </c>
      <c r="E27" s="326">
        <v>18</v>
      </c>
      <c r="F27" s="111">
        <f t="shared" si="0"/>
        <v>20</v>
      </c>
      <c r="G27" s="114">
        <v>17</v>
      </c>
      <c r="H27" s="326">
        <v>57</v>
      </c>
      <c r="I27" s="111">
        <f t="shared" si="1"/>
        <v>74</v>
      </c>
      <c r="J27" s="114">
        <v>416</v>
      </c>
      <c r="K27" s="326">
        <v>1978</v>
      </c>
      <c r="L27" s="111">
        <f t="shared" si="2"/>
        <v>2394</v>
      </c>
      <c r="M27" s="114">
        <v>194</v>
      </c>
      <c r="N27" s="326">
        <v>2469</v>
      </c>
      <c r="O27" s="111">
        <f t="shared" si="3"/>
        <v>2663</v>
      </c>
      <c r="P27" s="114">
        <v>137</v>
      </c>
      <c r="Q27" s="326">
        <v>2032</v>
      </c>
      <c r="R27" s="111">
        <f t="shared" si="4"/>
        <v>2169</v>
      </c>
      <c r="S27" s="114">
        <v>28</v>
      </c>
      <c r="T27" s="326">
        <v>1416</v>
      </c>
      <c r="U27" s="111">
        <f t="shared" si="5"/>
        <v>1444</v>
      </c>
      <c r="V27" s="114">
        <v>11</v>
      </c>
      <c r="W27" s="326">
        <v>610</v>
      </c>
      <c r="X27" s="111">
        <f t="shared" si="6"/>
        <v>621</v>
      </c>
      <c r="Y27" s="114">
        <f t="shared" si="15"/>
        <v>805</v>
      </c>
      <c r="Z27" s="113">
        <f t="shared" si="15"/>
        <v>8580</v>
      </c>
      <c r="AA27" s="111">
        <f t="shared" si="7"/>
        <v>9385</v>
      </c>
      <c r="AB27" s="71">
        <f t="shared" si="8"/>
        <v>2.1310602024507191E-3</v>
      </c>
      <c r="AC27" s="71">
        <f t="shared" si="9"/>
        <v>7.8849227490676611E-3</v>
      </c>
      <c r="AD27" s="71">
        <f t="shared" si="10"/>
        <v>0.25508790623335109</v>
      </c>
      <c r="AE27" s="71">
        <f t="shared" si="11"/>
        <v>0.28375066595631326</v>
      </c>
      <c r="AF27" s="71">
        <f t="shared" si="12"/>
        <v>0.23111347895578049</v>
      </c>
      <c r="AG27" s="71">
        <f t="shared" si="13"/>
        <v>0.15386254661694193</v>
      </c>
      <c r="AH27" s="71">
        <f t="shared" si="14"/>
        <v>6.6169419286094835E-2</v>
      </c>
    </row>
    <row r="28" spans="2:34" ht="13.5" customHeight="1">
      <c r="B28" s="126">
        <v>23</v>
      </c>
      <c r="C28" s="28" t="s">
        <v>110</v>
      </c>
      <c r="D28" s="114">
        <v>15</v>
      </c>
      <c r="E28" s="326">
        <v>32</v>
      </c>
      <c r="F28" s="111">
        <f t="shared" si="0"/>
        <v>47</v>
      </c>
      <c r="G28" s="114">
        <v>20</v>
      </c>
      <c r="H28" s="326">
        <v>96</v>
      </c>
      <c r="I28" s="111">
        <f t="shared" si="1"/>
        <v>116</v>
      </c>
      <c r="J28" s="114">
        <v>531</v>
      </c>
      <c r="K28" s="326">
        <v>2501</v>
      </c>
      <c r="L28" s="111">
        <f t="shared" si="2"/>
        <v>3032</v>
      </c>
      <c r="M28" s="114">
        <v>472</v>
      </c>
      <c r="N28" s="326">
        <v>3668</v>
      </c>
      <c r="O28" s="111">
        <f t="shared" si="3"/>
        <v>4140</v>
      </c>
      <c r="P28" s="114">
        <v>139</v>
      </c>
      <c r="Q28" s="326">
        <v>3608</v>
      </c>
      <c r="R28" s="111">
        <f t="shared" si="4"/>
        <v>3747</v>
      </c>
      <c r="S28" s="114">
        <v>112</v>
      </c>
      <c r="T28" s="326">
        <v>2147</v>
      </c>
      <c r="U28" s="111">
        <f t="shared" si="5"/>
        <v>2259</v>
      </c>
      <c r="V28" s="114">
        <v>21</v>
      </c>
      <c r="W28" s="326">
        <v>692</v>
      </c>
      <c r="X28" s="111">
        <f t="shared" si="6"/>
        <v>713</v>
      </c>
      <c r="Y28" s="114">
        <f t="shared" si="15"/>
        <v>1310</v>
      </c>
      <c r="Z28" s="113">
        <f t="shared" si="15"/>
        <v>12744</v>
      </c>
      <c r="AA28" s="111">
        <f t="shared" si="7"/>
        <v>14054</v>
      </c>
      <c r="AB28" s="71">
        <f t="shared" si="8"/>
        <v>3.3442436317062756E-3</v>
      </c>
      <c r="AC28" s="71">
        <f t="shared" si="9"/>
        <v>8.2538778995303822E-3</v>
      </c>
      <c r="AD28" s="71">
        <f t="shared" si="10"/>
        <v>0.21573929130496655</v>
      </c>
      <c r="AE28" s="71">
        <f t="shared" si="11"/>
        <v>0.29457805606944643</v>
      </c>
      <c r="AF28" s="71">
        <f t="shared" si="12"/>
        <v>0.26661448697879608</v>
      </c>
      <c r="AG28" s="71">
        <f t="shared" si="13"/>
        <v>0.16073715668137184</v>
      </c>
      <c r="AH28" s="71">
        <f t="shared" si="14"/>
        <v>5.0732887434182437E-2</v>
      </c>
    </row>
    <row r="29" spans="2:34" ht="13.5" customHeight="1">
      <c r="B29" s="126">
        <v>24</v>
      </c>
      <c r="C29" s="28" t="s">
        <v>111</v>
      </c>
      <c r="D29" s="114">
        <v>9</v>
      </c>
      <c r="E29" s="326">
        <v>19</v>
      </c>
      <c r="F29" s="111">
        <f t="shared" si="0"/>
        <v>28</v>
      </c>
      <c r="G29" s="114">
        <v>4</v>
      </c>
      <c r="H29" s="326">
        <v>48</v>
      </c>
      <c r="I29" s="111">
        <f t="shared" si="1"/>
        <v>52</v>
      </c>
      <c r="J29" s="114">
        <v>262</v>
      </c>
      <c r="K29" s="326">
        <v>1212</v>
      </c>
      <c r="L29" s="111">
        <f t="shared" si="2"/>
        <v>1474</v>
      </c>
      <c r="M29" s="114">
        <v>157</v>
      </c>
      <c r="N29" s="326">
        <v>1526</v>
      </c>
      <c r="O29" s="111">
        <f t="shared" si="3"/>
        <v>1683</v>
      </c>
      <c r="P29" s="114">
        <v>85</v>
      </c>
      <c r="Q29" s="326">
        <v>1389</v>
      </c>
      <c r="R29" s="111">
        <f t="shared" si="4"/>
        <v>1474</v>
      </c>
      <c r="S29" s="114">
        <v>9</v>
      </c>
      <c r="T29" s="326">
        <v>940</v>
      </c>
      <c r="U29" s="111">
        <f t="shared" si="5"/>
        <v>949</v>
      </c>
      <c r="V29" s="114">
        <v>4</v>
      </c>
      <c r="W29" s="326">
        <v>376</v>
      </c>
      <c r="X29" s="111">
        <f t="shared" si="6"/>
        <v>380</v>
      </c>
      <c r="Y29" s="114">
        <f t="shared" si="15"/>
        <v>530</v>
      </c>
      <c r="Z29" s="113">
        <f t="shared" si="15"/>
        <v>5510</v>
      </c>
      <c r="AA29" s="111">
        <f t="shared" si="7"/>
        <v>6040</v>
      </c>
      <c r="AB29" s="71">
        <f t="shared" si="8"/>
        <v>4.6357615894039739E-3</v>
      </c>
      <c r="AC29" s="71">
        <f t="shared" si="9"/>
        <v>8.6092715231788075E-3</v>
      </c>
      <c r="AD29" s="71">
        <f t="shared" si="10"/>
        <v>0.24403973509933774</v>
      </c>
      <c r="AE29" s="71">
        <f t="shared" si="11"/>
        <v>0.27864238410596026</v>
      </c>
      <c r="AF29" s="71">
        <f t="shared" si="12"/>
        <v>0.24403973509933774</v>
      </c>
      <c r="AG29" s="71">
        <f t="shared" si="13"/>
        <v>0.15711920529801324</v>
      </c>
      <c r="AH29" s="71">
        <f t="shared" si="14"/>
        <v>6.2913907284768214E-2</v>
      </c>
    </row>
    <row r="30" spans="2:34" ht="13.5" customHeight="1">
      <c r="B30" s="126">
        <v>25</v>
      </c>
      <c r="C30" s="28" t="s">
        <v>112</v>
      </c>
      <c r="D30" s="114">
        <v>6</v>
      </c>
      <c r="E30" s="326">
        <v>1</v>
      </c>
      <c r="F30" s="111">
        <f t="shared" si="0"/>
        <v>7</v>
      </c>
      <c r="G30" s="114">
        <v>0</v>
      </c>
      <c r="H30" s="326">
        <v>3</v>
      </c>
      <c r="I30" s="111">
        <f t="shared" si="1"/>
        <v>3</v>
      </c>
      <c r="J30" s="114">
        <v>117</v>
      </c>
      <c r="K30" s="326">
        <v>903</v>
      </c>
      <c r="L30" s="111">
        <f t="shared" si="2"/>
        <v>1020</v>
      </c>
      <c r="M30" s="114">
        <v>122</v>
      </c>
      <c r="N30" s="326">
        <v>972</v>
      </c>
      <c r="O30" s="111">
        <f t="shared" si="3"/>
        <v>1094</v>
      </c>
      <c r="P30" s="114">
        <v>79</v>
      </c>
      <c r="Q30" s="326">
        <v>960</v>
      </c>
      <c r="R30" s="111">
        <f t="shared" si="4"/>
        <v>1039</v>
      </c>
      <c r="S30" s="114">
        <v>16</v>
      </c>
      <c r="T30" s="326">
        <v>651</v>
      </c>
      <c r="U30" s="111">
        <f t="shared" si="5"/>
        <v>667</v>
      </c>
      <c r="V30" s="114">
        <v>16</v>
      </c>
      <c r="W30" s="326">
        <v>330</v>
      </c>
      <c r="X30" s="111">
        <f t="shared" si="6"/>
        <v>346</v>
      </c>
      <c r="Y30" s="114">
        <f t="shared" si="15"/>
        <v>356</v>
      </c>
      <c r="Z30" s="113">
        <f t="shared" si="15"/>
        <v>3820</v>
      </c>
      <c r="AA30" s="111">
        <f t="shared" si="7"/>
        <v>4176</v>
      </c>
      <c r="AB30" s="71">
        <f t="shared" si="8"/>
        <v>1.6762452107279694E-3</v>
      </c>
      <c r="AC30" s="71">
        <f t="shared" si="9"/>
        <v>7.1839080459770114E-4</v>
      </c>
      <c r="AD30" s="71">
        <f t="shared" si="10"/>
        <v>0.2442528735632184</v>
      </c>
      <c r="AE30" s="71">
        <f t="shared" si="11"/>
        <v>0.26197318007662834</v>
      </c>
      <c r="AF30" s="71">
        <f t="shared" si="12"/>
        <v>0.24880268199233715</v>
      </c>
      <c r="AG30" s="71">
        <f t="shared" si="13"/>
        <v>0.15972222222222221</v>
      </c>
      <c r="AH30" s="71">
        <f t="shared" si="14"/>
        <v>8.2854406130268204E-2</v>
      </c>
    </row>
    <row r="31" spans="2:34" ht="13.5" customHeight="1">
      <c r="B31" s="126">
        <v>26</v>
      </c>
      <c r="C31" s="28" t="s">
        <v>30</v>
      </c>
      <c r="D31" s="114">
        <v>17</v>
      </c>
      <c r="E31" s="326">
        <v>179</v>
      </c>
      <c r="F31" s="111">
        <f t="shared" si="0"/>
        <v>196</v>
      </c>
      <c r="G31" s="114">
        <v>88</v>
      </c>
      <c r="H31" s="326">
        <v>498</v>
      </c>
      <c r="I31" s="111">
        <f t="shared" si="1"/>
        <v>586</v>
      </c>
      <c r="J31" s="114">
        <v>2997</v>
      </c>
      <c r="K31" s="326">
        <v>13195</v>
      </c>
      <c r="L31" s="111">
        <f t="shared" si="2"/>
        <v>16192</v>
      </c>
      <c r="M31" s="114">
        <v>2218</v>
      </c>
      <c r="N31" s="326">
        <v>17618</v>
      </c>
      <c r="O31" s="111">
        <f t="shared" si="3"/>
        <v>19836</v>
      </c>
      <c r="P31" s="114">
        <v>847</v>
      </c>
      <c r="Q31" s="326">
        <v>15788</v>
      </c>
      <c r="R31" s="111">
        <f t="shared" si="4"/>
        <v>16635</v>
      </c>
      <c r="S31" s="114">
        <v>224</v>
      </c>
      <c r="T31" s="326">
        <v>10033</v>
      </c>
      <c r="U31" s="111">
        <f t="shared" si="5"/>
        <v>10257</v>
      </c>
      <c r="V31" s="114">
        <v>55</v>
      </c>
      <c r="W31" s="326">
        <v>4660</v>
      </c>
      <c r="X31" s="111">
        <f t="shared" si="6"/>
        <v>4715</v>
      </c>
      <c r="Y31" s="114">
        <f t="shared" si="15"/>
        <v>6446</v>
      </c>
      <c r="Z31" s="113">
        <f t="shared" si="15"/>
        <v>61971</v>
      </c>
      <c r="AA31" s="111">
        <f t="shared" si="7"/>
        <v>68417</v>
      </c>
      <c r="AB31" s="71">
        <f t="shared" si="8"/>
        <v>2.8647850680386454E-3</v>
      </c>
      <c r="AC31" s="71">
        <f t="shared" si="9"/>
        <v>8.5651227034216643E-3</v>
      </c>
      <c r="AD31" s="71">
        <f t="shared" si="10"/>
        <v>0.23666632562082524</v>
      </c>
      <c r="AE31" s="71">
        <f t="shared" si="11"/>
        <v>0.28992794188578863</v>
      </c>
      <c r="AF31" s="71">
        <f t="shared" si="12"/>
        <v>0.24314132452460646</v>
      </c>
      <c r="AG31" s="71">
        <f t="shared" si="13"/>
        <v>0.14991887981057339</v>
      </c>
      <c r="AH31" s="71">
        <f t="shared" si="14"/>
        <v>6.8915620386745979E-2</v>
      </c>
    </row>
    <row r="32" spans="2:34" ht="13.5" customHeight="1">
      <c r="B32" s="126">
        <v>27</v>
      </c>
      <c r="C32" s="28" t="s">
        <v>31</v>
      </c>
      <c r="D32" s="114">
        <v>2</v>
      </c>
      <c r="E32" s="326">
        <v>37</v>
      </c>
      <c r="F32" s="111">
        <f t="shared" si="0"/>
        <v>39</v>
      </c>
      <c r="G32" s="114">
        <v>22</v>
      </c>
      <c r="H32" s="326">
        <v>120</v>
      </c>
      <c r="I32" s="111">
        <f t="shared" si="1"/>
        <v>142</v>
      </c>
      <c r="J32" s="114">
        <v>458</v>
      </c>
      <c r="K32" s="326">
        <v>2304</v>
      </c>
      <c r="L32" s="111">
        <f t="shared" si="2"/>
        <v>2762</v>
      </c>
      <c r="M32" s="114">
        <v>266</v>
      </c>
      <c r="N32" s="326">
        <v>2636</v>
      </c>
      <c r="O32" s="111">
        <f t="shared" si="3"/>
        <v>2902</v>
      </c>
      <c r="P32" s="114">
        <v>140</v>
      </c>
      <c r="Q32" s="326">
        <v>2625</v>
      </c>
      <c r="R32" s="111">
        <f t="shared" si="4"/>
        <v>2765</v>
      </c>
      <c r="S32" s="114">
        <v>24</v>
      </c>
      <c r="T32" s="326">
        <v>1715</v>
      </c>
      <c r="U32" s="111">
        <f t="shared" si="5"/>
        <v>1739</v>
      </c>
      <c r="V32" s="114">
        <v>17</v>
      </c>
      <c r="W32" s="326">
        <v>932</v>
      </c>
      <c r="X32" s="111">
        <f t="shared" si="6"/>
        <v>949</v>
      </c>
      <c r="Y32" s="114">
        <f t="shared" si="15"/>
        <v>929</v>
      </c>
      <c r="Z32" s="113">
        <f t="shared" si="15"/>
        <v>10369</v>
      </c>
      <c r="AA32" s="111">
        <f t="shared" si="7"/>
        <v>11298</v>
      </c>
      <c r="AB32" s="71">
        <f t="shared" si="8"/>
        <v>3.4519383961763143E-3</v>
      </c>
      <c r="AC32" s="71">
        <f t="shared" si="9"/>
        <v>1.2568596211718889E-2</v>
      </c>
      <c r="AD32" s="71">
        <f t="shared" si="10"/>
        <v>0.24446804744202513</v>
      </c>
      <c r="AE32" s="71">
        <f t="shared" si="11"/>
        <v>0.25685962117188882</v>
      </c>
      <c r="AF32" s="71">
        <f t="shared" si="12"/>
        <v>0.24473358116480792</v>
      </c>
      <c r="AG32" s="71">
        <f t="shared" si="13"/>
        <v>0.15392104797309258</v>
      </c>
      <c r="AH32" s="71">
        <f t="shared" si="14"/>
        <v>8.3997167640290318E-2</v>
      </c>
    </row>
    <row r="33" spans="2:34" ht="13.5" customHeight="1">
      <c r="B33" s="126">
        <v>28</v>
      </c>
      <c r="C33" s="28" t="s">
        <v>32</v>
      </c>
      <c r="D33" s="114">
        <v>9</v>
      </c>
      <c r="E33" s="326">
        <v>24</v>
      </c>
      <c r="F33" s="111">
        <f t="shared" si="0"/>
        <v>33</v>
      </c>
      <c r="G33" s="114">
        <v>22</v>
      </c>
      <c r="H33" s="326">
        <v>56</v>
      </c>
      <c r="I33" s="111">
        <f t="shared" si="1"/>
        <v>78</v>
      </c>
      <c r="J33" s="114">
        <v>497</v>
      </c>
      <c r="K33" s="326">
        <v>1943</v>
      </c>
      <c r="L33" s="111">
        <f t="shared" si="2"/>
        <v>2440</v>
      </c>
      <c r="M33" s="114">
        <v>353</v>
      </c>
      <c r="N33" s="326">
        <v>2812</v>
      </c>
      <c r="O33" s="111">
        <f t="shared" si="3"/>
        <v>3165</v>
      </c>
      <c r="P33" s="114">
        <v>136</v>
      </c>
      <c r="Q33" s="326">
        <v>2262</v>
      </c>
      <c r="R33" s="111">
        <f t="shared" si="4"/>
        <v>2398</v>
      </c>
      <c r="S33" s="114">
        <v>14</v>
      </c>
      <c r="T33" s="326">
        <v>1407</v>
      </c>
      <c r="U33" s="111">
        <f t="shared" si="5"/>
        <v>1421</v>
      </c>
      <c r="V33" s="114">
        <v>8</v>
      </c>
      <c r="W33" s="326">
        <v>538</v>
      </c>
      <c r="X33" s="111">
        <f t="shared" si="6"/>
        <v>546</v>
      </c>
      <c r="Y33" s="114">
        <f t="shared" si="15"/>
        <v>1039</v>
      </c>
      <c r="Z33" s="113">
        <f t="shared" si="15"/>
        <v>9042</v>
      </c>
      <c r="AA33" s="111">
        <f t="shared" si="7"/>
        <v>10081</v>
      </c>
      <c r="AB33" s="71">
        <f t="shared" si="8"/>
        <v>3.2734847733359787E-3</v>
      </c>
      <c r="AC33" s="71">
        <f t="shared" si="9"/>
        <v>7.7373276460668584E-3</v>
      </c>
      <c r="AD33" s="71">
        <f t="shared" si="10"/>
        <v>0.24203948021029659</v>
      </c>
      <c r="AE33" s="71">
        <f t="shared" si="11"/>
        <v>0.31395694871540519</v>
      </c>
      <c r="AF33" s="71">
        <f t="shared" si="12"/>
        <v>0.23787322686241444</v>
      </c>
      <c r="AG33" s="71">
        <f t="shared" si="13"/>
        <v>0.14095823827001289</v>
      </c>
      <c r="AH33" s="71">
        <f t="shared" si="14"/>
        <v>5.4161293522468013E-2</v>
      </c>
    </row>
    <row r="34" spans="2:34" ht="13.5" customHeight="1">
      <c r="B34" s="126">
        <v>29</v>
      </c>
      <c r="C34" s="28" t="s">
        <v>33</v>
      </c>
      <c r="D34" s="114">
        <v>4</v>
      </c>
      <c r="E34" s="326">
        <v>28</v>
      </c>
      <c r="F34" s="111">
        <f t="shared" si="0"/>
        <v>32</v>
      </c>
      <c r="G34" s="114">
        <v>25</v>
      </c>
      <c r="H34" s="326">
        <v>76</v>
      </c>
      <c r="I34" s="111">
        <f t="shared" si="1"/>
        <v>101</v>
      </c>
      <c r="J34" s="114">
        <v>358</v>
      </c>
      <c r="K34" s="326">
        <v>1468</v>
      </c>
      <c r="L34" s="111">
        <f t="shared" si="2"/>
        <v>1826</v>
      </c>
      <c r="M34" s="114">
        <v>327</v>
      </c>
      <c r="N34" s="326">
        <v>2061</v>
      </c>
      <c r="O34" s="111">
        <f t="shared" si="3"/>
        <v>2388</v>
      </c>
      <c r="P34" s="114">
        <v>133</v>
      </c>
      <c r="Q34" s="326">
        <v>1851</v>
      </c>
      <c r="R34" s="111">
        <f t="shared" si="4"/>
        <v>1984</v>
      </c>
      <c r="S34" s="114">
        <v>37</v>
      </c>
      <c r="T34" s="326">
        <v>1232</v>
      </c>
      <c r="U34" s="111">
        <f t="shared" si="5"/>
        <v>1269</v>
      </c>
      <c r="V34" s="114">
        <v>2</v>
      </c>
      <c r="W34" s="326">
        <v>460</v>
      </c>
      <c r="X34" s="111">
        <f t="shared" si="6"/>
        <v>462</v>
      </c>
      <c r="Y34" s="114">
        <f t="shared" si="15"/>
        <v>886</v>
      </c>
      <c r="Z34" s="113">
        <f t="shared" si="15"/>
        <v>7176</v>
      </c>
      <c r="AA34" s="111">
        <f t="shared" si="7"/>
        <v>8062</v>
      </c>
      <c r="AB34" s="71">
        <f t="shared" si="8"/>
        <v>3.9692384023815429E-3</v>
      </c>
      <c r="AC34" s="71">
        <f t="shared" si="9"/>
        <v>1.2527908707516746E-2</v>
      </c>
      <c r="AD34" s="71">
        <f t="shared" si="10"/>
        <v>0.22649466633589679</v>
      </c>
      <c r="AE34" s="71">
        <f t="shared" si="11"/>
        <v>0.29620441577772266</v>
      </c>
      <c r="AF34" s="71">
        <f t="shared" si="12"/>
        <v>0.24609278094765566</v>
      </c>
      <c r="AG34" s="71">
        <f t="shared" si="13"/>
        <v>0.15740511039444308</v>
      </c>
      <c r="AH34" s="71">
        <f t="shared" si="14"/>
        <v>5.7305879434383526E-2</v>
      </c>
    </row>
    <row r="35" spans="2:34" ht="13.5" customHeight="1">
      <c r="B35" s="126">
        <v>30</v>
      </c>
      <c r="C35" s="28" t="s">
        <v>34</v>
      </c>
      <c r="D35" s="114">
        <v>0</v>
      </c>
      <c r="E35" s="326">
        <v>20</v>
      </c>
      <c r="F35" s="111">
        <f t="shared" si="0"/>
        <v>20</v>
      </c>
      <c r="G35" s="114">
        <v>5</v>
      </c>
      <c r="H35" s="326">
        <v>48</v>
      </c>
      <c r="I35" s="111">
        <f t="shared" si="1"/>
        <v>53</v>
      </c>
      <c r="J35" s="114">
        <v>499</v>
      </c>
      <c r="K35" s="326">
        <v>1902</v>
      </c>
      <c r="L35" s="111">
        <f t="shared" si="2"/>
        <v>2401</v>
      </c>
      <c r="M35" s="114">
        <v>363</v>
      </c>
      <c r="N35" s="326">
        <v>2599</v>
      </c>
      <c r="O35" s="111">
        <f t="shared" si="3"/>
        <v>2962</v>
      </c>
      <c r="P35" s="114">
        <v>92</v>
      </c>
      <c r="Q35" s="326">
        <v>2197</v>
      </c>
      <c r="R35" s="111">
        <f t="shared" si="4"/>
        <v>2289</v>
      </c>
      <c r="S35" s="114">
        <v>52</v>
      </c>
      <c r="T35" s="326">
        <v>1523</v>
      </c>
      <c r="U35" s="111">
        <f t="shared" si="5"/>
        <v>1575</v>
      </c>
      <c r="V35" s="114">
        <v>5</v>
      </c>
      <c r="W35" s="326">
        <v>742</v>
      </c>
      <c r="X35" s="111">
        <f t="shared" si="6"/>
        <v>747</v>
      </c>
      <c r="Y35" s="114">
        <f t="shared" si="15"/>
        <v>1016</v>
      </c>
      <c r="Z35" s="113">
        <f t="shared" si="15"/>
        <v>9031</v>
      </c>
      <c r="AA35" s="111">
        <f t="shared" si="7"/>
        <v>10047</v>
      </c>
      <c r="AB35" s="71">
        <f t="shared" si="8"/>
        <v>1.9906439733253707E-3</v>
      </c>
      <c r="AC35" s="71">
        <f t="shared" si="9"/>
        <v>5.2752065293122322E-3</v>
      </c>
      <c r="AD35" s="71">
        <f t="shared" si="10"/>
        <v>0.23897680899771076</v>
      </c>
      <c r="AE35" s="71">
        <f t="shared" si="11"/>
        <v>0.29481437244948738</v>
      </c>
      <c r="AF35" s="71">
        <f t="shared" si="12"/>
        <v>0.22782920274708868</v>
      </c>
      <c r="AG35" s="71">
        <f t="shared" si="13"/>
        <v>0.15676321289937295</v>
      </c>
      <c r="AH35" s="71">
        <f t="shared" si="14"/>
        <v>7.4350552403702599E-2</v>
      </c>
    </row>
    <row r="36" spans="2:34" ht="13.5" customHeight="1">
      <c r="B36" s="126">
        <v>31</v>
      </c>
      <c r="C36" s="28" t="s">
        <v>35</v>
      </c>
      <c r="D36" s="114">
        <v>0</v>
      </c>
      <c r="E36" s="326">
        <v>25</v>
      </c>
      <c r="F36" s="111">
        <f t="shared" si="0"/>
        <v>25</v>
      </c>
      <c r="G36" s="114">
        <v>14</v>
      </c>
      <c r="H36" s="326">
        <v>142</v>
      </c>
      <c r="I36" s="111">
        <f t="shared" si="1"/>
        <v>156</v>
      </c>
      <c r="J36" s="114">
        <v>669</v>
      </c>
      <c r="K36" s="326">
        <v>2542</v>
      </c>
      <c r="L36" s="111">
        <f t="shared" si="2"/>
        <v>3211</v>
      </c>
      <c r="M36" s="114">
        <v>497</v>
      </c>
      <c r="N36" s="326">
        <v>3562</v>
      </c>
      <c r="O36" s="111">
        <f t="shared" si="3"/>
        <v>4059</v>
      </c>
      <c r="P36" s="114">
        <v>141</v>
      </c>
      <c r="Q36" s="326">
        <v>3153</v>
      </c>
      <c r="R36" s="111">
        <f t="shared" si="4"/>
        <v>3294</v>
      </c>
      <c r="S36" s="114">
        <v>74</v>
      </c>
      <c r="T36" s="326">
        <v>1870</v>
      </c>
      <c r="U36" s="111">
        <f t="shared" si="5"/>
        <v>1944</v>
      </c>
      <c r="V36" s="114">
        <v>17</v>
      </c>
      <c r="W36" s="326">
        <v>895</v>
      </c>
      <c r="X36" s="111">
        <f t="shared" si="6"/>
        <v>912</v>
      </c>
      <c r="Y36" s="114">
        <f t="shared" si="15"/>
        <v>1412</v>
      </c>
      <c r="Z36" s="113">
        <f t="shared" si="15"/>
        <v>12189</v>
      </c>
      <c r="AA36" s="111">
        <f t="shared" si="7"/>
        <v>13601</v>
      </c>
      <c r="AB36" s="71">
        <f t="shared" si="8"/>
        <v>1.8381001396956106E-3</v>
      </c>
      <c r="AC36" s="71">
        <f t="shared" si="9"/>
        <v>1.146974487170061E-2</v>
      </c>
      <c r="AD36" s="71">
        <f t="shared" si="10"/>
        <v>0.23608558194250423</v>
      </c>
      <c r="AE36" s="71">
        <f t="shared" si="11"/>
        <v>0.29843393868097934</v>
      </c>
      <c r="AF36" s="71">
        <f t="shared" si="12"/>
        <v>0.24218807440629367</v>
      </c>
      <c r="AG36" s="71">
        <f t="shared" si="13"/>
        <v>0.14293066686273068</v>
      </c>
      <c r="AH36" s="71">
        <f t="shared" si="14"/>
        <v>6.7053893096095871E-2</v>
      </c>
    </row>
    <row r="37" spans="2:34" ht="13.5" customHeight="1">
      <c r="B37" s="126">
        <v>32</v>
      </c>
      <c r="C37" s="28" t="s">
        <v>36</v>
      </c>
      <c r="D37" s="114">
        <v>2</v>
      </c>
      <c r="E37" s="326">
        <v>29</v>
      </c>
      <c r="F37" s="111">
        <f t="shared" si="0"/>
        <v>31</v>
      </c>
      <c r="G37" s="114">
        <v>0</v>
      </c>
      <c r="H37" s="326">
        <v>47</v>
      </c>
      <c r="I37" s="111">
        <f t="shared" si="1"/>
        <v>47</v>
      </c>
      <c r="J37" s="114">
        <v>359</v>
      </c>
      <c r="K37" s="326">
        <v>2371</v>
      </c>
      <c r="L37" s="111">
        <f t="shared" si="2"/>
        <v>2730</v>
      </c>
      <c r="M37" s="114">
        <v>273</v>
      </c>
      <c r="N37" s="326">
        <v>2998</v>
      </c>
      <c r="O37" s="111">
        <f t="shared" si="3"/>
        <v>3271</v>
      </c>
      <c r="P37" s="114">
        <v>129</v>
      </c>
      <c r="Q37" s="326">
        <v>2871</v>
      </c>
      <c r="R37" s="111">
        <f t="shared" si="4"/>
        <v>3000</v>
      </c>
      <c r="S37" s="114">
        <v>17</v>
      </c>
      <c r="T37" s="326">
        <v>1824</v>
      </c>
      <c r="U37" s="111">
        <f t="shared" si="5"/>
        <v>1841</v>
      </c>
      <c r="V37" s="114">
        <v>1</v>
      </c>
      <c r="W37" s="326">
        <v>872</v>
      </c>
      <c r="X37" s="111">
        <f t="shared" si="6"/>
        <v>873</v>
      </c>
      <c r="Y37" s="114">
        <f t="shared" si="15"/>
        <v>781</v>
      </c>
      <c r="Z37" s="113">
        <f t="shared" si="15"/>
        <v>11012</v>
      </c>
      <c r="AA37" s="111">
        <f t="shared" si="7"/>
        <v>11793</v>
      </c>
      <c r="AB37" s="71">
        <f t="shared" si="8"/>
        <v>2.6286780293394386E-3</v>
      </c>
      <c r="AC37" s="71">
        <f t="shared" si="9"/>
        <v>3.9854150767404395E-3</v>
      </c>
      <c r="AD37" s="71">
        <f t="shared" si="10"/>
        <v>0.23149325871279572</v>
      </c>
      <c r="AE37" s="71">
        <f t="shared" si="11"/>
        <v>0.27736793012804206</v>
      </c>
      <c r="AF37" s="71">
        <f t="shared" si="12"/>
        <v>0.25438819638768762</v>
      </c>
      <c r="AG37" s="71">
        <f t="shared" si="13"/>
        <v>0.15610955651657762</v>
      </c>
      <c r="AH37" s="71">
        <f t="shared" si="14"/>
        <v>7.4026965148817098E-2</v>
      </c>
    </row>
    <row r="38" spans="2:34" ht="13.5" customHeight="1">
      <c r="B38" s="126">
        <v>33</v>
      </c>
      <c r="C38" s="28" t="s">
        <v>37</v>
      </c>
      <c r="D38" s="114">
        <v>0</v>
      </c>
      <c r="E38" s="326">
        <v>16</v>
      </c>
      <c r="F38" s="111">
        <f t="shared" si="0"/>
        <v>16</v>
      </c>
      <c r="G38" s="114">
        <v>0</v>
      </c>
      <c r="H38" s="326">
        <v>9</v>
      </c>
      <c r="I38" s="111">
        <f t="shared" si="1"/>
        <v>9</v>
      </c>
      <c r="J38" s="114">
        <v>157</v>
      </c>
      <c r="K38" s="326">
        <v>665</v>
      </c>
      <c r="L38" s="111">
        <f t="shared" si="2"/>
        <v>822</v>
      </c>
      <c r="M38" s="114">
        <v>139</v>
      </c>
      <c r="N38" s="326">
        <v>950</v>
      </c>
      <c r="O38" s="111">
        <f t="shared" si="3"/>
        <v>1089</v>
      </c>
      <c r="P38" s="114">
        <v>76</v>
      </c>
      <c r="Q38" s="326">
        <v>829</v>
      </c>
      <c r="R38" s="111">
        <f t="shared" si="4"/>
        <v>905</v>
      </c>
      <c r="S38" s="114">
        <v>6</v>
      </c>
      <c r="T38" s="326">
        <v>462</v>
      </c>
      <c r="U38" s="111">
        <f t="shared" si="5"/>
        <v>468</v>
      </c>
      <c r="V38" s="114">
        <v>5</v>
      </c>
      <c r="W38" s="326">
        <v>221</v>
      </c>
      <c r="X38" s="111">
        <f t="shared" si="6"/>
        <v>226</v>
      </c>
      <c r="Y38" s="114">
        <f t="shared" si="15"/>
        <v>383</v>
      </c>
      <c r="Z38" s="113">
        <f t="shared" si="15"/>
        <v>3152</v>
      </c>
      <c r="AA38" s="111">
        <f t="shared" si="7"/>
        <v>3535</v>
      </c>
      <c r="AB38" s="71">
        <f t="shared" si="8"/>
        <v>4.526166902404526E-3</v>
      </c>
      <c r="AC38" s="71">
        <f t="shared" si="9"/>
        <v>2.5459688826025458E-3</v>
      </c>
      <c r="AD38" s="71">
        <f t="shared" si="10"/>
        <v>0.23253182461103253</v>
      </c>
      <c r="AE38" s="71">
        <f t="shared" si="11"/>
        <v>0.30806223479490807</v>
      </c>
      <c r="AF38" s="71">
        <f t="shared" si="12"/>
        <v>0.25601131541725602</v>
      </c>
      <c r="AG38" s="71">
        <f t="shared" si="13"/>
        <v>0.13239038189533239</v>
      </c>
      <c r="AH38" s="71">
        <f t="shared" si="14"/>
        <v>6.3932107496463927E-2</v>
      </c>
    </row>
    <row r="39" spans="2:34" ht="13.5" customHeight="1">
      <c r="B39" s="126">
        <v>34</v>
      </c>
      <c r="C39" s="28" t="s">
        <v>38</v>
      </c>
      <c r="D39" s="114">
        <v>1</v>
      </c>
      <c r="E39" s="326">
        <v>53</v>
      </c>
      <c r="F39" s="111">
        <f t="shared" si="0"/>
        <v>54</v>
      </c>
      <c r="G39" s="114">
        <v>4</v>
      </c>
      <c r="H39" s="326">
        <v>97</v>
      </c>
      <c r="I39" s="111">
        <f t="shared" si="1"/>
        <v>101</v>
      </c>
      <c r="J39" s="114">
        <v>636</v>
      </c>
      <c r="K39" s="326">
        <v>3070</v>
      </c>
      <c r="L39" s="111">
        <f t="shared" si="2"/>
        <v>3706</v>
      </c>
      <c r="M39" s="114">
        <v>537</v>
      </c>
      <c r="N39" s="326">
        <v>4239</v>
      </c>
      <c r="O39" s="111">
        <f t="shared" si="3"/>
        <v>4776</v>
      </c>
      <c r="P39" s="114">
        <v>195</v>
      </c>
      <c r="Q39" s="326">
        <v>3878</v>
      </c>
      <c r="R39" s="111">
        <f t="shared" si="4"/>
        <v>4073</v>
      </c>
      <c r="S39" s="114">
        <v>23</v>
      </c>
      <c r="T39" s="326">
        <v>2728</v>
      </c>
      <c r="U39" s="111">
        <f t="shared" si="5"/>
        <v>2751</v>
      </c>
      <c r="V39" s="114">
        <v>23</v>
      </c>
      <c r="W39" s="326">
        <v>1300</v>
      </c>
      <c r="X39" s="111">
        <f t="shared" si="6"/>
        <v>1323</v>
      </c>
      <c r="Y39" s="114">
        <f t="shared" si="15"/>
        <v>1419</v>
      </c>
      <c r="Z39" s="113">
        <f t="shared" si="15"/>
        <v>15365</v>
      </c>
      <c r="AA39" s="111">
        <f t="shared" si="7"/>
        <v>16784</v>
      </c>
      <c r="AB39" s="71">
        <f t="shared" si="8"/>
        <v>3.2173498570066731E-3</v>
      </c>
      <c r="AC39" s="71">
        <f t="shared" si="9"/>
        <v>6.0176358436606295E-3</v>
      </c>
      <c r="AD39" s="71">
        <f t="shared" si="10"/>
        <v>0.22080552907530981</v>
      </c>
      <c r="AE39" s="71">
        <f t="shared" si="11"/>
        <v>0.28455672068636795</v>
      </c>
      <c r="AF39" s="71">
        <f t="shared" si="12"/>
        <v>0.2426715919923737</v>
      </c>
      <c r="AG39" s="71">
        <f t="shared" si="13"/>
        <v>0.16390610104861772</v>
      </c>
      <c r="AH39" s="71">
        <f t="shared" si="14"/>
        <v>7.8825071496663485E-2</v>
      </c>
    </row>
    <row r="40" spans="2:34" ht="13.5" customHeight="1">
      <c r="B40" s="126">
        <v>35</v>
      </c>
      <c r="C40" s="28" t="s">
        <v>1</v>
      </c>
      <c r="D40" s="114">
        <v>0</v>
      </c>
      <c r="E40" s="326">
        <v>11</v>
      </c>
      <c r="F40" s="111">
        <f t="shared" si="0"/>
        <v>11</v>
      </c>
      <c r="G40" s="114">
        <v>6</v>
      </c>
      <c r="H40" s="326">
        <v>64</v>
      </c>
      <c r="I40" s="111">
        <f t="shared" si="1"/>
        <v>70</v>
      </c>
      <c r="J40" s="114">
        <v>1327</v>
      </c>
      <c r="K40" s="326">
        <v>5049</v>
      </c>
      <c r="L40" s="111">
        <f t="shared" si="2"/>
        <v>6376</v>
      </c>
      <c r="M40" s="114">
        <v>897</v>
      </c>
      <c r="N40" s="326">
        <v>6803</v>
      </c>
      <c r="O40" s="111">
        <f t="shared" si="3"/>
        <v>7700</v>
      </c>
      <c r="P40" s="114">
        <v>389</v>
      </c>
      <c r="Q40" s="326">
        <v>6551</v>
      </c>
      <c r="R40" s="111">
        <f t="shared" si="4"/>
        <v>6940</v>
      </c>
      <c r="S40" s="114">
        <v>91</v>
      </c>
      <c r="T40" s="326">
        <v>4137</v>
      </c>
      <c r="U40" s="111">
        <f t="shared" si="5"/>
        <v>4228</v>
      </c>
      <c r="V40" s="114">
        <v>15</v>
      </c>
      <c r="W40" s="326">
        <v>1630</v>
      </c>
      <c r="X40" s="111">
        <f t="shared" si="6"/>
        <v>1645</v>
      </c>
      <c r="Y40" s="114">
        <f t="shared" si="15"/>
        <v>2725</v>
      </c>
      <c r="Z40" s="113">
        <f t="shared" si="15"/>
        <v>24245</v>
      </c>
      <c r="AA40" s="111">
        <f t="shared" si="7"/>
        <v>26970</v>
      </c>
      <c r="AB40" s="71">
        <f t="shared" si="8"/>
        <v>4.0786058583611423E-4</v>
      </c>
      <c r="AC40" s="71">
        <f t="shared" si="9"/>
        <v>2.5954764553207266E-3</v>
      </c>
      <c r="AD40" s="71">
        <f t="shared" si="10"/>
        <v>0.23641082684464221</v>
      </c>
      <c r="AE40" s="71">
        <f t="shared" si="11"/>
        <v>0.28550241008527993</v>
      </c>
      <c r="AF40" s="71">
        <f t="shared" si="12"/>
        <v>0.25732295142751205</v>
      </c>
      <c r="AG40" s="71">
        <f t="shared" si="13"/>
        <v>0.15676677790137189</v>
      </c>
      <c r="AH40" s="71">
        <f t="shared" si="14"/>
        <v>6.0993696700037077E-2</v>
      </c>
    </row>
    <row r="41" spans="2:34" ht="13.5" customHeight="1">
      <c r="B41" s="126">
        <v>36</v>
      </c>
      <c r="C41" s="28" t="s">
        <v>2</v>
      </c>
      <c r="D41" s="114">
        <v>0</v>
      </c>
      <c r="E41" s="326">
        <v>17</v>
      </c>
      <c r="F41" s="111">
        <f t="shared" si="0"/>
        <v>17</v>
      </c>
      <c r="G41" s="114">
        <v>8</v>
      </c>
      <c r="H41" s="326">
        <v>29</v>
      </c>
      <c r="I41" s="111">
        <f t="shared" si="1"/>
        <v>37</v>
      </c>
      <c r="J41" s="114">
        <v>275</v>
      </c>
      <c r="K41" s="326">
        <v>1507</v>
      </c>
      <c r="L41" s="111">
        <f t="shared" si="2"/>
        <v>1782</v>
      </c>
      <c r="M41" s="114">
        <v>195</v>
      </c>
      <c r="N41" s="326">
        <v>1920</v>
      </c>
      <c r="O41" s="111">
        <f t="shared" si="3"/>
        <v>2115</v>
      </c>
      <c r="P41" s="114">
        <v>104</v>
      </c>
      <c r="Q41" s="326">
        <v>1877</v>
      </c>
      <c r="R41" s="111">
        <f t="shared" si="4"/>
        <v>1981</v>
      </c>
      <c r="S41" s="114">
        <v>20</v>
      </c>
      <c r="T41" s="326">
        <v>1370</v>
      </c>
      <c r="U41" s="111">
        <f t="shared" si="5"/>
        <v>1390</v>
      </c>
      <c r="V41" s="114">
        <v>10</v>
      </c>
      <c r="W41" s="326">
        <v>608</v>
      </c>
      <c r="X41" s="111">
        <f t="shared" si="6"/>
        <v>618</v>
      </c>
      <c r="Y41" s="114">
        <f t="shared" si="15"/>
        <v>612</v>
      </c>
      <c r="Z41" s="113">
        <f t="shared" si="15"/>
        <v>7328</v>
      </c>
      <c r="AA41" s="111">
        <f t="shared" si="7"/>
        <v>7940</v>
      </c>
      <c r="AB41" s="71">
        <f t="shared" si="8"/>
        <v>2.1410579345088163E-3</v>
      </c>
      <c r="AC41" s="71">
        <f t="shared" si="9"/>
        <v>4.6599496221662465E-3</v>
      </c>
      <c r="AD41" s="71">
        <f t="shared" si="10"/>
        <v>0.22443324937027709</v>
      </c>
      <c r="AE41" s="71">
        <f t="shared" si="11"/>
        <v>0.26637279596977331</v>
      </c>
      <c r="AF41" s="71">
        <f t="shared" si="12"/>
        <v>0.24949622166246851</v>
      </c>
      <c r="AG41" s="71">
        <f t="shared" si="13"/>
        <v>0.17506297229219145</v>
      </c>
      <c r="AH41" s="71">
        <f t="shared" si="14"/>
        <v>7.7833753148614612E-2</v>
      </c>
    </row>
    <row r="42" spans="2:34" ht="13.5" customHeight="1">
      <c r="B42" s="126">
        <v>37</v>
      </c>
      <c r="C42" s="28" t="s">
        <v>3</v>
      </c>
      <c r="D42" s="114">
        <v>1</v>
      </c>
      <c r="E42" s="326">
        <v>9</v>
      </c>
      <c r="F42" s="111">
        <f t="shared" si="0"/>
        <v>10</v>
      </c>
      <c r="G42" s="114">
        <v>13</v>
      </c>
      <c r="H42" s="326">
        <v>66</v>
      </c>
      <c r="I42" s="111">
        <f t="shared" si="1"/>
        <v>79</v>
      </c>
      <c r="J42" s="114">
        <v>1214</v>
      </c>
      <c r="K42" s="326">
        <v>4680</v>
      </c>
      <c r="L42" s="111">
        <f t="shared" si="2"/>
        <v>5894</v>
      </c>
      <c r="M42" s="114">
        <v>838</v>
      </c>
      <c r="N42" s="326">
        <v>6067</v>
      </c>
      <c r="O42" s="111">
        <f t="shared" si="3"/>
        <v>6905</v>
      </c>
      <c r="P42" s="114">
        <v>284</v>
      </c>
      <c r="Q42" s="326">
        <v>5957</v>
      </c>
      <c r="R42" s="111">
        <f t="shared" si="4"/>
        <v>6241</v>
      </c>
      <c r="S42" s="114">
        <v>89</v>
      </c>
      <c r="T42" s="326">
        <v>3933</v>
      </c>
      <c r="U42" s="111">
        <f t="shared" si="5"/>
        <v>4022</v>
      </c>
      <c r="V42" s="114">
        <v>7</v>
      </c>
      <c r="W42" s="326">
        <v>1572</v>
      </c>
      <c r="X42" s="111">
        <f t="shared" si="6"/>
        <v>1579</v>
      </c>
      <c r="Y42" s="114">
        <f t="shared" si="15"/>
        <v>2446</v>
      </c>
      <c r="Z42" s="113">
        <f t="shared" si="15"/>
        <v>22284</v>
      </c>
      <c r="AA42" s="111">
        <f t="shared" si="7"/>
        <v>24730</v>
      </c>
      <c r="AB42" s="71">
        <f t="shared" si="8"/>
        <v>4.0436716538617062E-4</v>
      </c>
      <c r="AC42" s="71">
        <f t="shared" si="9"/>
        <v>3.1945006065507483E-3</v>
      </c>
      <c r="AD42" s="71">
        <f t="shared" si="10"/>
        <v>0.23833400727860898</v>
      </c>
      <c r="AE42" s="71">
        <f t="shared" si="11"/>
        <v>0.27921552769915081</v>
      </c>
      <c r="AF42" s="71">
        <f t="shared" si="12"/>
        <v>0.25236554791750909</v>
      </c>
      <c r="AG42" s="71">
        <f t="shared" si="13"/>
        <v>0.16263647391831784</v>
      </c>
      <c r="AH42" s="71">
        <f t="shared" si="14"/>
        <v>6.3849575414476348E-2</v>
      </c>
    </row>
    <row r="43" spans="2:34" ht="13.5" customHeight="1">
      <c r="B43" s="126">
        <v>38</v>
      </c>
      <c r="C43" s="127" t="s">
        <v>39</v>
      </c>
      <c r="D43" s="114">
        <v>0</v>
      </c>
      <c r="E43" s="326">
        <v>6</v>
      </c>
      <c r="F43" s="111">
        <f t="shared" si="0"/>
        <v>6</v>
      </c>
      <c r="G43" s="114">
        <v>12</v>
      </c>
      <c r="H43" s="326">
        <v>37</v>
      </c>
      <c r="I43" s="111">
        <f t="shared" si="1"/>
        <v>49</v>
      </c>
      <c r="J43" s="114">
        <v>248</v>
      </c>
      <c r="K43" s="326">
        <v>993</v>
      </c>
      <c r="L43" s="111">
        <f t="shared" si="2"/>
        <v>1241</v>
      </c>
      <c r="M43" s="114">
        <v>140</v>
      </c>
      <c r="N43" s="326">
        <v>1294</v>
      </c>
      <c r="O43" s="111">
        <f t="shared" si="3"/>
        <v>1434</v>
      </c>
      <c r="P43" s="114">
        <v>56</v>
      </c>
      <c r="Q43" s="326">
        <v>1267</v>
      </c>
      <c r="R43" s="111">
        <f t="shared" si="4"/>
        <v>1323</v>
      </c>
      <c r="S43" s="114">
        <v>15</v>
      </c>
      <c r="T43" s="326">
        <v>821</v>
      </c>
      <c r="U43" s="111">
        <f t="shared" si="5"/>
        <v>836</v>
      </c>
      <c r="V43" s="114">
        <v>2</v>
      </c>
      <c r="W43" s="326">
        <v>282</v>
      </c>
      <c r="X43" s="111">
        <f t="shared" si="6"/>
        <v>284</v>
      </c>
      <c r="Y43" s="114">
        <f t="shared" si="15"/>
        <v>473</v>
      </c>
      <c r="Z43" s="113">
        <f t="shared" si="15"/>
        <v>4700</v>
      </c>
      <c r="AA43" s="111">
        <f t="shared" si="7"/>
        <v>5173</v>
      </c>
      <c r="AB43" s="71">
        <f t="shared" si="8"/>
        <v>1.1598685482312006E-3</v>
      </c>
      <c r="AC43" s="71">
        <f t="shared" si="9"/>
        <v>9.4722598105548041E-3</v>
      </c>
      <c r="AD43" s="71">
        <f t="shared" si="10"/>
        <v>0.23989947805915329</v>
      </c>
      <c r="AE43" s="71">
        <f t="shared" si="11"/>
        <v>0.27720858302725693</v>
      </c>
      <c r="AF43" s="71">
        <f t="shared" si="12"/>
        <v>0.2557510148849797</v>
      </c>
      <c r="AG43" s="71">
        <f t="shared" si="13"/>
        <v>0.16160835105354726</v>
      </c>
      <c r="AH43" s="71">
        <f t="shared" si="14"/>
        <v>5.4900444616276821E-2</v>
      </c>
    </row>
    <row r="44" spans="2:34" ht="13.5" customHeight="1">
      <c r="B44" s="126">
        <v>39</v>
      </c>
      <c r="C44" s="127" t="s">
        <v>7</v>
      </c>
      <c r="D44" s="114">
        <v>0</v>
      </c>
      <c r="E44" s="326">
        <v>16</v>
      </c>
      <c r="F44" s="111">
        <f t="shared" si="0"/>
        <v>16</v>
      </c>
      <c r="G44" s="114">
        <v>4</v>
      </c>
      <c r="H44" s="326">
        <v>30</v>
      </c>
      <c r="I44" s="111">
        <f t="shared" si="1"/>
        <v>34</v>
      </c>
      <c r="J44" s="114">
        <v>883</v>
      </c>
      <c r="K44" s="326">
        <v>5401</v>
      </c>
      <c r="L44" s="111">
        <f t="shared" si="2"/>
        <v>6284</v>
      </c>
      <c r="M44" s="114">
        <v>729</v>
      </c>
      <c r="N44" s="326">
        <v>7493</v>
      </c>
      <c r="O44" s="111">
        <f t="shared" si="3"/>
        <v>8222</v>
      </c>
      <c r="P44" s="114">
        <v>340</v>
      </c>
      <c r="Q44" s="326">
        <v>6932</v>
      </c>
      <c r="R44" s="111">
        <f t="shared" si="4"/>
        <v>7272</v>
      </c>
      <c r="S44" s="114">
        <v>47</v>
      </c>
      <c r="T44" s="326">
        <v>4004</v>
      </c>
      <c r="U44" s="111">
        <f t="shared" si="5"/>
        <v>4051</v>
      </c>
      <c r="V44" s="114">
        <v>5</v>
      </c>
      <c r="W44" s="326">
        <v>1691</v>
      </c>
      <c r="X44" s="111">
        <f t="shared" si="6"/>
        <v>1696</v>
      </c>
      <c r="Y44" s="114">
        <f t="shared" si="15"/>
        <v>2008</v>
      </c>
      <c r="Z44" s="113">
        <f t="shared" si="15"/>
        <v>25567</v>
      </c>
      <c r="AA44" s="111">
        <f t="shared" si="7"/>
        <v>27575</v>
      </c>
      <c r="AB44" s="71">
        <f t="shared" si="8"/>
        <v>5.8023572076155939E-4</v>
      </c>
      <c r="AC44" s="71">
        <f t="shared" si="9"/>
        <v>1.2330009066183138E-3</v>
      </c>
      <c r="AD44" s="71">
        <f t="shared" si="10"/>
        <v>0.22788757932910245</v>
      </c>
      <c r="AE44" s="71">
        <f t="shared" si="11"/>
        <v>0.29816863100634633</v>
      </c>
      <c r="AF44" s="71">
        <f t="shared" si="12"/>
        <v>0.26371713508612876</v>
      </c>
      <c r="AG44" s="71">
        <f t="shared" si="13"/>
        <v>0.14690843155031733</v>
      </c>
      <c r="AH44" s="71">
        <f t="shared" si="14"/>
        <v>6.1504986400725298E-2</v>
      </c>
    </row>
    <row r="45" spans="2:34" ht="13.5" customHeight="1">
      <c r="B45" s="126">
        <v>40</v>
      </c>
      <c r="C45" s="127" t="s">
        <v>40</v>
      </c>
      <c r="D45" s="114">
        <v>6</v>
      </c>
      <c r="E45" s="326">
        <v>20</v>
      </c>
      <c r="F45" s="111">
        <f t="shared" si="0"/>
        <v>26</v>
      </c>
      <c r="G45" s="114">
        <v>18</v>
      </c>
      <c r="H45" s="326">
        <v>56</v>
      </c>
      <c r="I45" s="111">
        <f t="shared" si="1"/>
        <v>74</v>
      </c>
      <c r="J45" s="114">
        <v>268</v>
      </c>
      <c r="K45" s="326">
        <v>1246</v>
      </c>
      <c r="L45" s="111">
        <f t="shared" si="2"/>
        <v>1514</v>
      </c>
      <c r="M45" s="114">
        <v>233</v>
      </c>
      <c r="N45" s="326">
        <v>1496</v>
      </c>
      <c r="O45" s="111">
        <f t="shared" si="3"/>
        <v>1729</v>
      </c>
      <c r="P45" s="114">
        <v>105</v>
      </c>
      <c r="Q45" s="326">
        <v>1625</v>
      </c>
      <c r="R45" s="111">
        <f t="shared" si="4"/>
        <v>1730</v>
      </c>
      <c r="S45" s="114">
        <v>21</v>
      </c>
      <c r="T45" s="326">
        <v>1130</v>
      </c>
      <c r="U45" s="111">
        <f t="shared" si="5"/>
        <v>1151</v>
      </c>
      <c r="V45" s="114">
        <v>1</v>
      </c>
      <c r="W45" s="326">
        <v>372</v>
      </c>
      <c r="X45" s="111">
        <f t="shared" si="6"/>
        <v>373</v>
      </c>
      <c r="Y45" s="114">
        <f t="shared" si="15"/>
        <v>652</v>
      </c>
      <c r="Z45" s="113">
        <f t="shared" si="15"/>
        <v>5945</v>
      </c>
      <c r="AA45" s="111">
        <f t="shared" si="7"/>
        <v>6597</v>
      </c>
      <c r="AB45" s="71">
        <f t="shared" si="8"/>
        <v>3.9411853872972566E-3</v>
      </c>
      <c r="AC45" s="71">
        <f t="shared" si="9"/>
        <v>1.1217219948461421E-2</v>
      </c>
      <c r="AD45" s="71">
        <f t="shared" si="10"/>
        <v>0.2294982567833864</v>
      </c>
      <c r="AE45" s="71">
        <f t="shared" si="11"/>
        <v>0.26208882825526753</v>
      </c>
      <c r="AF45" s="71">
        <f t="shared" si="12"/>
        <v>0.26224041230862516</v>
      </c>
      <c r="AG45" s="71">
        <f t="shared" si="13"/>
        <v>0.1744732454145824</v>
      </c>
      <c r="AH45" s="71">
        <f t="shared" si="14"/>
        <v>5.6540851902379868E-2</v>
      </c>
    </row>
    <row r="46" spans="2:34" ht="13.5" customHeight="1">
      <c r="B46" s="126">
        <v>41</v>
      </c>
      <c r="C46" s="127" t="s">
        <v>11</v>
      </c>
      <c r="D46" s="114">
        <v>1</v>
      </c>
      <c r="E46" s="326">
        <v>15</v>
      </c>
      <c r="F46" s="111">
        <f t="shared" si="0"/>
        <v>16</v>
      </c>
      <c r="G46" s="114">
        <v>4</v>
      </c>
      <c r="H46" s="326">
        <v>12</v>
      </c>
      <c r="I46" s="111">
        <f t="shared" si="1"/>
        <v>16</v>
      </c>
      <c r="J46" s="114">
        <v>444</v>
      </c>
      <c r="K46" s="326">
        <v>2081</v>
      </c>
      <c r="L46" s="111">
        <f t="shared" si="2"/>
        <v>2525</v>
      </c>
      <c r="M46" s="114">
        <v>433</v>
      </c>
      <c r="N46" s="326">
        <v>3025</v>
      </c>
      <c r="O46" s="111">
        <f t="shared" si="3"/>
        <v>3458</v>
      </c>
      <c r="P46" s="114">
        <v>167</v>
      </c>
      <c r="Q46" s="326">
        <v>2546</v>
      </c>
      <c r="R46" s="111">
        <f t="shared" si="4"/>
        <v>2713</v>
      </c>
      <c r="S46" s="114">
        <v>36</v>
      </c>
      <c r="T46" s="326">
        <v>1418</v>
      </c>
      <c r="U46" s="111">
        <f t="shared" si="5"/>
        <v>1454</v>
      </c>
      <c r="V46" s="114">
        <v>0</v>
      </c>
      <c r="W46" s="326">
        <v>523</v>
      </c>
      <c r="X46" s="111">
        <f t="shared" si="6"/>
        <v>523</v>
      </c>
      <c r="Y46" s="114">
        <f t="shared" si="15"/>
        <v>1085</v>
      </c>
      <c r="Z46" s="113">
        <f t="shared" si="15"/>
        <v>9620</v>
      </c>
      <c r="AA46" s="111">
        <f t="shared" si="7"/>
        <v>10705</v>
      </c>
      <c r="AB46" s="71">
        <f t="shared" si="8"/>
        <v>1.4946286781877627E-3</v>
      </c>
      <c r="AC46" s="71">
        <f t="shared" si="9"/>
        <v>1.4946286781877627E-3</v>
      </c>
      <c r="AD46" s="71">
        <f t="shared" si="10"/>
        <v>0.2358710882765063</v>
      </c>
      <c r="AE46" s="71">
        <f t="shared" si="11"/>
        <v>0.32302662307333024</v>
      </c>
      <c r="AF46" s="71">
        <f t="shared" si="12"/>
        <v>0.25343297524521252</v>
      </c>
      <c r="AG46" s="71">
        <f t="shared" si="13"/>
        <v>0.13582438113031295</v>
      </c>
      <c r="AH46" s="71">
        <f t="shared" si="14"/>
        <v>4.8855674918262496E-2</v>
      </c>
    </row>
    <row r="47" spans="2:34" ht="13.5" customHeight="1">
      <c r="B47" s="126">
        <v>42</v>
      </c>
      <c r="C47" s="127" t="s">
        <v>12</v>
      </c>
      <c r="D47" s="114">
        <v>19</v>
      </c>
      <c r="E47" s="326">
        <v>17</v>
      </c>
      <c r="F47" s="111">
        <f t="shared" si="0"/>
        <v>36</v>
      </c>
      <c r="G47" s="114">
        <v>32</v>
      </c>
      <c r="H47" s="326">
        <v>189</v>
      </c>
      <c r="I47" s="111">
        <f t="shared" si="1"/>
        <v>221</v>
      </c>
      <c r="J47" s="114">
        <v>1459</v>
      </c>
      <c r="K47" s="326">
        <v>5614</v>
      </c>
      <c r="L47" s="111">
        <f t="shared" si="2"/>
        <v>7073</v>
      </c>
      <c r="M47" s="114">
        <v>1040</v>
      </c>
      <c r="N47" s="326">
        <v>7355</v>
      </c>
      <c r="O47" s="111">
        <f t="shared" si="3"/>
        <v>8395</v>
      </c>
      <c r="P47" s="114">
        <v>479</v>
      </c>
      <c r="Q47" s="326">
        <v>6446</v>
      </c>
      <c r="R47" s="111">
        <f t="shared" si="4"/>
        <v>6925</v>
      </c>
      <c r="S47" s="114">
        <v>96</v>
      </c>
      <c r="T47" s="326">
        <v>3929</v>
      </c>
      <c r="U47" s="111">
        <f t="shared" si="5"/>
        <v>4025</v>
      </c>
      <c r="V47" s="114">
        <v>9</v>
      </c>
      <c r="W47" s="326">
        <v>1617</v>
      </c>
      <c r="X47" s="111">
        <f t="shared" si="6"/>
        <v>1626</v>
      </c>
      <c r="Y47" s="114">
        <f t="shared" si="15"/>
        <v>3134</v>
      </c>
      <c r="Z47" s="113">
        <f t="shared" si="15"/>
        <v>25167</v>
      </c>
      <c r="AA47" s="111">
        <f t="shared" si="7"/>
        <v>28301</v>
      </c>
      <c r="AB47" s="71">
        <f t="shared" si="8"/>
        <v>1.2720398572488604E-3</v>
      </c>
      <c r="AC47" s="71">
        <f t="shared" si="9"/>
        <v>7.8089113458888375E-3</v>
      </c>
      <c r="AD47" s="71">
        <f t="shared" si="10"/>
        <v>0.24992049750892195</v>
      </c>
      <c r="AE47" s="71">
        <f t="shared" si="11"/>
        <v>0.29663262782233846</v>
      </c>
      <c r="AF47" s="71">
        <f t="shared" si="12"/>
        <v>0.24469100031800997</v>
      </c>
      <c r="AG47" s="71">
        <f t="shared" si="13"/>
        <v>0.14222112292851843</v>
      </c>
      <c r="AH47" s="71">
        <f t="shared" si="14"/>
        <v>5.7453800219073529E-2</v>
      </c>
    </row>
    <row r="48" spans="2:34" ht="13.5" customHeight="1">
      <c r="B48" s="126">
        <v>43</v>
      </c>
      <c r="C48" s="127" t="s">
        <v>8</v>
      </c>
      <c r="D48" s="114">
        <v>0</v>
      </c>
      <c r="E48" s="326">
        <v>18</v>
      </c>
      <c r="F48" s="111">
        <f t="shared" si="0"/>
        <v>18</v>
      </c>
      <c r="G48" s="114">
        <v>21</v>
      </c>
      <c r="H48" s="326">
        <v>100</v>
      </c>
      <c r="I48" s="111">
        <f t="shared" si="1"/>
        <v>121</v>
      </c>
      <c r="J48" s="114">
        <v>791</v>
      </c>
      <c r="K48" s="326">
        <v>3876</v>
      </c>
      <c r="L48" s="111">
        <f t="shared" si="2"/>
        <v>4667</v>
      </c>
      <c r="M48" s="114">
        <v>660</v>
      </c>
      <c r="N48" s="326">
        <v>4759</v>
      </c>
      <c r="O48" s="111">
        <f t="shared" si="3"/>
        <v>5419</v>
      </c>
      <c r="P48" s="114">
        <v>200</v>
      </c>
      <c r="Q48" s="326">
        <v>4615</v>
      </c>
      <c r="R48" s="111">
        <f t="shared" si="4"/>
        <v>4815</v>
      </c>
      <c r="S48" s="114">
        <v>66</v>
      </c>
      <c r="T48" s="326">
        <v>2982</v>
      </c>
      <c r="U48" s="111">
        <f t="shared" si="5"/>
        <v>3048</v>
      </c>
      <c r="V48" s="114">
        <v>0</v>
      </c>
      <c r="W48" s="326">
        <v>1281</v>
      </c>
      <c r="X48" s="111">
        <f t="shared" si="6"/>
        <v>1281</v>
      </c>
      <c r="Y48" s="114">
        <f t="shared" si="15"/>
        <v>1738</v>
      </c>
      <c r="Z48" s="113">
        <f t="shared" si="15"/>
        <v>17631</v>
      </c>
      <c r="AA48" s="111">
        <f t="shared" si="7"/>
        <v>19369</v>
      </c>
      <c r="AB48" s="71">
        <f t="shared" si="8"/>
        <v>9.2932004749858024E-4</v>
      </c>
      <c r="AC48" s="71">
        <f t="shared" si="9"/>
        <v>6.2470958748515673E-3</v>
      </c>
      <c r="AD48" s="71">
        <f t="shared" si="10"/>
        <v>0.24095203675977075</v>
      </c>
      <c r="AE48" s="71">
        <f t="shared" si="11"/>
        <v>0.27977696318860035</v>
      </c>
      <c r="AF48" s="71">
        <f t="shared" si="12"/>
        <v>0.2485931127058702</v>
      </c>
      <c r="AG48" s="71">
        <f t="shared" si="13"/>
        <v>0.15736486137642625</v>
      </c>
      <c r="AH48" s="71">
        <f t="shared" si="14"/>
        <v>6.6136610046982292E-2</v>
      </c>
    </row>
    <row r="49" spans="2:34" ht="13.5" customHeight="1">
      <c r="B49" s="126">
        <v>44</v>
      </c>
      <c r="C49" s="127" t="s">
        <v>18</v>
      </c>
      <c r="D49" s="114">
        <v>0</v>
      </c>
      <c r="E49" s="326">
        <v>2</v>
      </c>
      <c r="F49" s="111">
        <f t="shared" si="0"/>
        <v>2</v>
      </c>
      <c r="G49" s="114">
        <v>5</v>
      </c>
      <c r="H49" s="326">
        <v>42</v>
      </c>
      <c r="I49" s="111">
        <f t="shared" si="1"/>
        <v>47</v>
      </c>
      <c r="J49" s="114">
        <v>825</v>
      </c>
      <c r="K49" s="326">
        <v>3673</v>
      </c>
      <c r="L49" s="111">
        <f t="shared" si="2"/>
        <v>4498</v>
      </c>
      <c r="M49" s="114">
        <v>681</v>
      </c>
      <c r="N49" s="326">
        <v>4748</v>
      </c>
      <c r="O49" s="111">
        <f t="shared" si="3"/>
        <v>5429</v>
      </c>
      <c r="P49" s="114">
        <v>353</v>
      </c>
      <c r="Q49" s="326">
        <v>4054</v>
      </c>
      <c r="R49" s="111">
        <f t="shared" si="4"/>
        <v>4407</v>
      </c>
      <c r="S49" s="114">
        <v>109</v>
      </c>
      <c r="T49" s="326">
        <v>2180</v>
      </c>
      <c r="U49" s="111">
        <f t="shared" si="5"/>
        <v>2289</v>
      </c>
      <c r="V49" s="114">
        <v>7</v>
      </c>
      <c r="W49" s="326">
        <v>705</v>
      </c>
      <c r="X49" s="111">
        <f t="shared" si="6"/>
        <v>712</v>
      </c>
      <c r="Y49" s="114">
        <f t="shared" si="15"/>
        <v>1980</v>
      </c>
      <c r="Z49" s="113">
        <f t="shared" si="15"/>
        <v>15404</v>
      </c>
      <c r="AA49" s="111">
        <f t="shared" si="7"/>
        <v>17384</v>
      </c>
      <c r="AB49" s="71">
        <f t="shared" si="8"/>
        <v>1.1504832029452371E-4</v>
      </c>
      <c r="AC49" s="71">
        <f t="shared" si="9"/>
        <v>2.7036355269213067E-3</v>
      </c>
      <c r="AD49" s="71">
        <f t="shared" si="10"/>
        <v>0.25874367234238382</v>
      </c>
      <c r="AE49" s="71">
        <f t="shared" si="11"/>
        <v>0.31229866543948459</v>
      </c>
      <c r="AF49" s="71">
        <f t="shared" si="12"/>
        <v>0.25350897376898296</v>
      </c>
      <c r="AG49" s="71">
        <f t="shared" si="13"/>
        <v>0.13167280257708239</v>
      </c>
      <c r="AH49" s="71">
        <f t="shared" si="14"/>
        <v>4.0957202024850439E-2</v>
      </c>
    </row>
    <row r="50" spans="2:34" ht="13.5" customHeight="1">
      <c r="B50" s="126">
        <v>45</v>
      </c>
      <c r="C50" s="127" t="s">
        <v>41</v>
      </c>
      <c r="D50" s="114">
        <v>3</v>
      </c>
      <c r="E50" s="326">
        <v>27</v>
      </c>
      <c r="F50" s="111">
        <f t="shared" si="0"/>
        <v>30</v>
      </c>
      <c r="G50" s="114">
        <v>22</v>
      </c>
      <c r="H50" s="326">
        <v>70</v>
      </c>
      <c r="I50" s="111">
        <f t="shared" si="1"/>
        <v>92</v>
      </c>
      <c r="J50" s="114">
        <v>312</v>
      </c>
      <c r="K50" s="326">
        <v>1362</v>
      </c>
      <c r="L50" s="111">
        <f t="shared" si="2"/>
        <v>1674</v>
      </c>
      <c r="M50" s="114">
        <v>194</v>
      </c>
      <c r="N50" s="326">
        <v>2049</v>
      </c>
      <c r="O50" s="111">
        <f t="shared" si="3"/>
        <v>2243</v>
      </c>
      <c r="P50" s="114">
        <v>97</v>
      </c>
      <c r="Q50" s="326">
        <v>1981</v>
      </c>
      <c r="R50" s="111">
        <f t="shared" si="4"/>
        <v>2078</v>
      </c>
      <c r="S50" s="114">
        <v>23</v>
      </c>
      <c r="T50" s="326">
        <v>1108</v>
      </c>
      <c r="U50" s="111">
        <f t="shared" si="5"/>
        <v>1131</v>
      </c>
      <c r="V50" s="114">
        <v>0</v>
      </c>
      <c r="W50" s="326">
        <v>407</v>
      </c>
      <c r="X50" s="111">
        <f t="shared" si="6"/>
        <v>407</v>
      </c>
      <c r="Y50" s="114">
        <f t="shared" si="15"/>
        <v>651</v>
      </c>
      <c r="Z50" s="113">
        <f t="shared" si="15"/>
        <v>7004</v>
      </c>
      <c r="AA50" s="111">
        <f t="shared" si="7"/>
        <v>7655</v>
      </c>
      <c r="AB50" s="71">
        <f t="shared" si="8"/>
        <v>3.9190071848465057E-3</v>
      </c>
      <c r="AC50" s="71">
        <f t="shared" si="9"/>
        <v>1.201828870019595E-2</v>
      </c>
      <c r="AD50" s="71">
        <f t="shared" si="10"/>
        <v>0.218680600914435</v>
      </c>
      <c r="AE50" s="71">
        <f t="shared" si="11"/>
        <v>0.29301110385369039</v>
      </c>
      <c r="AF50" s="71">
        <f t="shared" si="12"/>
        <v>0.27145656433703463</v>
      </c>
      <c r="AG50" s="71">
        <f t="shared" si="13"/>
        <v>0.14774657086871326</v>
      </c>
      <c r="AH50" s="71">
        <f t="shared" si="14"/>
        <v>5.3167864141084258E-2</v>
      </c>
    </row>
    <row r="51" spans="2:34" ht="13.5" customHeight="1">
      <c r="B51" s="126">
        <v>46</v>
      </c>
      <c r="C51" s="127" t="s">
        <v>21</v>
      </c>
      <c r="D51" s="114">
        <v>4</v>
      </c>
      <c r="E51" s="326">
        <v>9</v>
      </c>
      <c r="F51" s="111">
        <f t="shared" si="0"/>
        <v>13</v>
      </c>
      <c r="G51" s="114">
        <v>10</v>
      </c>
      <c r="H51" s="326">
        <v>100</v>
      </c>
      <c r="I51" s="111">
        <f t="shared" si="1"/>
        <v>110</v>
      </c>
      <c r="J51" s="114">
        <v>423</v>
      </c>
      <c r="K51" s="326">
        <v>1572</v>
      </c>
      <c r="L51" s="111">
        <f t="shared" si="2"/>
        <v>1995</v>
      </c>
      <c r="M51" s="114">
        <v>297</v>
      </c>
      <c r="N51" s="326">
        <v>1974</v>
      </c>
      <c r="O51" s="111">
        <f t="shared" si="3"/>
        <v>2271</v>
      </c>
      <c r="P51" s="114">
        <v>152</v>
      </c>
      <c r="Q51" s="326">
        <v>1873</v>
      </c>
      <c r="R51" s="111">
        <f t="shared" si="4"/>
        <v>2025</v>
      </c>
      <c r="S51" s="114">
        <v>36</v>
      </c>
      <c r="T51" s="326">
        <v>1366</v>
      </c>
      <c r="U51" s="111">
        <f t="shared" si="5"/>
        <v>1402</v>
      </c>
      <c r="V51" s="114">
        <v>0</v>
      </c>
      <c r="W51" s="326">
        <v>571</v>
      </c>
      <c r="X51" s="111">
        <f t="shared" si="6"/>
        <v>571</v>
      </c>
      <c r="Y51" s="114">
        <f t="shared" si="15"/>
        <v>922</v>
      </c>
      <c r="Z51" s="113">
        <f t="shared" si="15"/>
        <v>7465</v>
      </c>
      <c r="AA51" s="111">
        <f t="shared" si="7"/>
        <v>8387</v>
      </c>
      <c r="AB51" s="71">
        <f t="shared" si="8"/>
        <v>1.5500178848217479E-3</v>
      </c>
      <c r="AC51" s="71">
        <f t="shared" si="9"/>
        <v>1.3115535948491713E-2</v>
      </c>
      <c r="AD51" s="71">
        <f t="shared" si="10"/>
        <v>0.23786812924764517</v>
      </c>
      <c r="AE51" s="71">
        <f t="shared" si="11"/>
        <v>0.27077620126386076</v>
      </c>
      <c r="AF51" s="71">
        <f t="shared" si="12"/>
        <v>0.24144509359723382</v>
      </c>
      <c r="AG51" s="71">
        <f t="shared" si="13"/>
        <v>0.16716346727077619</v>
      </c>
      <c r="AH51" s="71">
        <f t="shared" si="14"/>
        <v>6.8081554787170623E-2</v>
      </c>
    </row>
    <row r="52" spans="2:34" ht="13.5" customHeight="1">
      <c r="B52" s="126">
        <v>47</v>
      </c>
      <c r="C52" s="127" t="s">
        <v>13</v>
      </c>
      <c r="D52" s="114">
        <v>1</v>
      </c>
      <c r="E52" s="326">
        <v>14</v>
      </c>
      <c r="F52" s="111">
        <f t="shared" si="0"/>
        <v>15</v>
      </c>
      <c r="G52" s="114">
        <v>25</v>
      </c>
      <c r="H52" s="326">
        <v>53</v>
      </c>
      <c r="I52" s="111">
        <f t="shared" si="1"/>
        <v>78</v>
      </c>
      <c r="J52" s="114">
        <v>864</v>
      </c>
      <c r="K52" s="326">
        <v>3523</v>
      </c>
      <c r="L52" s="111">
        <f t="shared" si="2"/>
        <v>4387</v>
      </c>
      <c r="M52" s="114">
        <v>544</v>
      </c>
      <c r="N52" s="326">
        <v>4630</v>
      </c>
      <c r="O52" s="111">
        <f t="shared" si="3"/>
        <v>5174</v>
      </c>
      <c r="P52" s="114">
        <v>180</v>
      </c>
      <c r="Q52" s="326">
        <v>4020</v>
      </c>
      <c r="R52" s="111">
        <f t="shared" si="4"/>
        <v>4200</v>
      </c>
      <c r="S52" s="114">
        <v>53</v>
      </c>
      <c r="T52" s="326">
        <v>2175</v>
      </c>
      <c r="U52" s="111">
        <f t="shared" si="5"/>
        <v>2228</v>
      </c>
      <c r="V52" s="114">
        <v>15</v>
      </c>
      <c r="W52" s="326">
        <v>776</v>
      </c>
      <c r="X52" s="111">
        <f t="shared" si="6"/>
        <v>791</v>
      </c>
      <c r="Y52" s="114">
        <f t="shared" si="15"/>
        <v>1682</v>
      </c>
      <c r="Z52" s="113">
        <f t="shared" si="15"/>
        <v>15191</v>
      </c>
      <c r="AA52" s="111">
        <f t="shared" si="7"/>
        <v>16873</v>
      </c>
      <c r="AB52" s="71">
        <f t="shared" si="8"/>
        <v>8.8899425117050913E-4</v>
      </c>
      <c r="AC52" s="71">
        <f t="shared" si="9"/>
        <v>4.6227701060866473E-3</v>
      </c>
      <c r="AD52" s="71">
        <f t="shared" si="10"/>
        <v>0.26000118532566824</v>
      </c>
      <c r="AE52" s="71">
        <f t="shared" si="11"/>
        <v>0.30664375037041425</v>
      </c>
      <c r="AF52" s="71">
        <f t="shared" si="12"/>
        <v>0.24891839032774254</v>
      </c>
      <c r="AG52" s="71">
        <f t="shared" si="13"/>
        <v>0.1320452794405263</v>
      </c>
      <c r="AH52" s="71">
        <f t="shared" si="14"/>
        <v>4.6879630178391515E-2</v>
      </c>
    </row>
    <row r="53" spans="2:34" ht="13.5" customHeight="1">
      <c r="B53" s="126">
        <v>48</v>
      </c>
      <c r="C53" s="127" t="s">
        <v>22</v>
      </c>
      <c r="D53" s="114">
        <v>7</v>
      </c>
      <c r="E53" s="326">
        <v>16</v>
      </c>
      <c r="F53" s="111">
        <f t="shared" si="0"/>
        <v>23</v>
      </c>
      <c r="G53" s="114">
        <v>0</v>
      </c>
      <c r="H53" s="326">
        <v>29</v>
      </c>
      <c r="I53" s="111">
        <f t="shared" si="1"/>
        <v>29</v>
      </c>
      <c r="J53" s="114">
        <v>537</v>
      </c>
      <c r="K53" s="326">
        <v>1685</v>
      </c>
      <c r="L53" s="111">
        <f t="shared" si="2"/>
        <v>2222</v>
      </c>
      <c r="M53" s="114">
        <v>448</v>
      </c>
      <c r="N53" s="326">
        <v>2322</v>
      </c>
      <c r="O53" s="111">
        <f t="shared" si="3"/>
        <v>2770</v>
      </c>
      <c r="P53" s="114">
        <v>167</v>
      </c>
      <c r="Q53" s="326">
        <v>2130</v>
      </c>
      <c r="R53" s="111">
        <f t="shared" si="4"/>
        <v>2297</v>
      </c>
      <c r="S53" s="114">
        <v>49</v>
      </c>
      <c r="T53" s="326">
        <v>1622</v>
      </c>
      <c r="U53" s="111">
        <f t="shared" si="5"/>
        <v>1671</v>
      </c>
      <c r="V53" s="114">
        <v>4</v>
      </c>
      <c r="W53" s="326">
        <v>864</v>
      </c>
      <c r="X53" s="111">
        <f t="shared" si="6"/>
        <v>868</v>
      </c>
      <c r="Y53" s="114">
        <f t="shared" si="15"/>
        <v>1212</v>
      </c>
      <c r="Z53" s="113">
        <f t="shared" si="15"/>
        <v>8668</v>
      </c>
      <c r="AA53" s="111">
        <f t="shared" si="7"/>
        <v>9880</v>
      </c>
      <c r="AB53" s="71">
        <f t="shared" si="8"/>
        <v>2.327935222672065E-3</v>
      </c>
      <c r="AC53" s="71">
        <f t="shared" si="9"/>
        <v>2.9352226720647774E-3</v>
      </c>
      <c r="AD53" s="71">
        <f t="shared" si="10"/>
        <v>0.22489878542510122</v>
      </c>
      <c r="AE53" s="71">
        <f t="shared" si="11"/>
        <v>0.28036437246963564</v>
      </c>
      <c r="AF53" s="71">
        <f t="shared" si="12"/>
        <v>0.23248987854251013</v>
      </c>
      <c r="AG53" s="71">
        <f t="shared" si="13"/>
        <v>0.16912955465587046</v>
      </c>
      <c r="AH53" s="71">
        <f t="shared" si="14"/>
        <v>8.7854251012145751E-2</v>
      </c>
    </row>
    <row r="54" spans="2:34" ht="13.5" customHeight="1">
      <c r="B54" s="126">
        <v>49</v>
      </c>
      <c r="C54" s="127" t="s">
        <v>23</v>
      </c>
      <c r="D54" s="114">
        <v>0</v>
      </c>
      <c r="E54" s="326">
        <v>8</v>
      </c>
      <c r="F54" s="111">
        <f t="shared" si="0"/>
        <v>8</v>
      </c>
      <c r="G54" s="114">
        <v>0</v>
      </c>
      <c r="H54" s="326">
        <v>20</v>
      </c>
      <c r="I54" s="111">
        <f t="shared" si="1"/>
        <v>20</v>
      </c>
      <c r="J54" s="114">
        <v>313</v>
      </c>
      <c r="K54" s="326">
        <v>1910</v>
      </c>
      <c r="L54" s="111">
        <f t="shared" si="2"/>
        <v>2223</v>
      </c>
      <c r="M54" s="114">
        <v>305</v>
      </c>
      <c r="N54" s="326">
        <v>2795</v>
      </c>
      <c r="O54" s="111">
        <f t="shared" si="3"/>
        <v>3100</v>
      </c>
      <c r="P54" s="114">
        <v>72</v>
      </c>
      <c r="Q54" s="326">
        <v>2300</v>
      </c>
      <c r="R54" s="111">
        <f t="shared" si="4"/>
        <v>2372</v>
      </c>
      <c r="S54" s="114">
        <v>35</v>
      </c>
      <c r="T54" s="326">
        <v>1205</v>
      </c>
      <c r="U54" s="111">
        <f t="shared" si="5"/>
        <v>1240</v>
      </c>
      <c r="V54" s="114">
        <v>0</v>
      </c>
      <c r="W54" s="326">
        <v>408</v>
      </c>
      <c r="X54" s="111">
        <f t="shared" si="6"/>
        <v>408</v>
      </c>
      <c r="Y54" s="114">
        <f t="shared" si="15"/>
        <v>725</v>
      </c>
      <c r="Z54" s="113">
        <f t="shared" si="15"/>
        <v>8646</v>
      </c>
      <c r="AA54" s="111">
        <f t="shared" si="7"/>
        <v>9371</v>
      </c>
      <c r="AB54" s="71">
        <f t="shared" si="8"/>
        <v>8.5369757763312346E-4</v>
      </c>
      <c r="AC54" s="71">
        <f t="shared" si="9"/>
        <v>2.1342439440828085E-3</v>
      </c>
      <c r="AD54" s="71">
        <f t="shared" si="10"/>
        <v>0.23722121438480417</v>
      </c>
      <c r="AE54" s="71">
        <f t="shared" si="11"/>
        <v>0.33080781133283532</v>
      </c>
      <c r="AF54" s="71">
        <f t="shared" si="12"/>
        <v>0.2531213317682211</v>
      </c>
      <c r="AG54" s="71">
        <f t="shared" si="13"/>
        <v>0.13232312453313413</v>
      </c>
      <c r="AH54" s="71">
        <f t="shared" si="14"/>
        <v>4.3538576459289297E-2</v>
      </c>
    </row>
    <row r="55" spans="2:34" ht="13.5" customHeight="1">
      <c r="B55" s="126">
        <v>50</v>
      </c>
      <c r="C55" s="127" t="s">
        <v>14</v>
      </c>
      <c r="D55" s="114">
        <v>0</v>
      </c>
      <c r="E55" s="326">
        <v>4</v>
      </c>
      <c r="F55" s="111">
        <f t="shared" si="0"/>
        <v>4</v>
      </c>
      <c r="G55" s="114">
        <v>0</v>
      </c>
      <c r="H55" s="326">
        <v>31</v>
      </c>
      <c r="I55" s="111">
        <f t="shared" si="1"/>
        <v>31</v>
      </c>
      <c r="J55" s="114">
        <v>458</v>
      </c>
      <c r="K55" s="326">
        <v>1982</v>
      </c>
      <c r="L55" s="111">
        <f t="shared" si="2"/>
        <v>2440</v>
      </c>
      <c r="M55" s="114">
        <v>219</v>
      </c>
      <c r="N55" s="326">
        <v>2547</v>
      </c>
      <c r="O55" s="111">
        <f t="shared" si="3"/>
        <v>2766</v>
      </c>
      <c r="P55" s="114">
        <v>153</v>
      </c>
      <c r="Q55" s="326">
        <v>2108</v>
      </c>
      <c r="R55" s="111">
        <f t="shared" si="4"/>
        <v>2261</v>
      </c>
      <c r="S55" s="114">
        <v>13</v>
      </c>
      <c r="T55" s="326">
        <v>1103</v>
      </c>
      <c r="U55" s="111">
        <f t="shared" si="5"/>
        <v>1116</v>
      </c>
      <c r="V55" s="114">
        <v>0</v>
      </c>
      <c r="W55" s="326">
        <v>460</v>
      </c>
      <c r="X55" s="111">
        <f t="shared" si="6"/>
        <v>460</v>
      </c>
      <c r="Y55" s="114">
        <f t="shared" si="15"/>
        <v>843</v>
      </c>
      <c r="Z55" s="113">
        <f t="shared" si="15"/>
        <v>8235</v>
      </c>
      <c r="AA55" s="111">
        <f t="shared" si="7"/>
        <v>9078</v>
      </c>
      <c r="AB55" s="71">
        <f t="shared" si="8"/>
        <v>4.4062568847763823E-4</v>
      </c>
      <c r="AC55" s="71">
        <f t="shared" si="9"/>
        <v>3.4148490857016964E-3</v>
      </c>
      <c r="AD55" s="71">
        <f t="shared" si="10"/>
        <v>0.26878166997135933</v>
      </c>
      <c r="AE55" s="71">
        <f t="shared" si="11"/>
        <v>0.30469266358228686</v>
      </c>
      <c r="AF55" s="71">
        <f t="shared" si="12"/>
        <v>0.24906367041198502</v>
      </c>
      <c r="AG55" s="71">
        <f t="shared" si="13"/>
        <v>0.12293456708526107</v>
      </c>
      <c r="AH55" s="71">
        <f t="shared" si="14"/>
        <v>5.0671954174928396E-2</v>
      </c>
    </row>
    <row r="56" spans="2:34" ht="13.5" customHeight="1">
      <c r="B56" s="126">
        <v>51</v>
      </c>
      <c r="C56" s="127" t="s">
        <v>42</v>
      </c>
      <c r="D56" s="114">
        <v>11</v>
      </c>
      <c r="E56" s="326">
        <v>31</v>
      </c>
      <c r="F56" s="111">
        <f t="shared" si="0"/>
        <v>42</v>
      </c>
      <c r="G56" s="114">
        <v>27</v>
      </c>
      <c r="H56" s="326">
        <v>77</v>
      </c>
      <c r="I56" s="111">
        <f t="shared" si="1"/>
        <v>104</v>
      </c>
      <c r="J56" s="114">
        <v>555</v>
      </c>
      <c r="K56" s="326">
        <v>2529</v>
      </c>
      <c r="L56" s="111">
        <f t="shared" si="2"/>
        <v>3084</v>
      </c>
      <c r="M56" s="114">
        <v>478</v>
      </c>
      <c r="N56" s="326">
        <v>3303</v>
      </c>
      <c r="O56" s="111">
        <f t="shared" si="3"/>
        <v>3781</v>
      </c>
      <c r="P56" s="114">
        <v>131</v>
      </c>
      <c r="Q56" s="326">
        <v>2930</v>
      </c>
      <c r="R56" s="111">
        <f t="shared" si="4"/>
        <v>3061</v>
      </c>
      <c r="S56" s="114">
        <v>46</v>
      </c>
      <c r="T56" s="326">
        <v>1886</v>
      </c>
      <c r="U56" s="111">
        <f t="shared" si="5"/>
        <v>1932</v>
      </c>
      <c r="V56" s="114">
        <v>2</v>
      </c>
      <c r="W56" s="326">
        <v>794</v>
      </c>
      <c r="X56" s="111">
        <f t="shared" si="6"/>
        <v>796</v>
      </c>
      <c r="Y56" s="114">
        <f t="shared" si="15"/>
        <v>1250</v>
      </c>
      <c r="Z56" s="113">
        <f t="shared" si="15"/>
        <v>11550</v>
      </c>
      <c r="AA56" s="111">
        <f t="shared" si="7"/>
        <v>12800</v>
      </c>
      <c r="AB56" s="71">
        <f t="shared" si="8"/>
        <v>3.2812499999999999E-3</v>
      </c>
      <c r="AC56" s="71">
        <f t="shared" si="9"/>
        <v>8.1250000000000003E-3</v>
      </c>
      <c r="AD56" s="71">
        <f t="shared" si="10"/>
        <v>0.2409375</v>
      </c>
      <c r="AE56" s="71">
        <f t="shared" si="11"/>
        <v>0.29539062500000002</v>
      </c>
      <c r="AF56" s="71">
        <f t="shared" si="12"/>
        <v>0.239140625</v>
      </c>
      <c r="AG56" s="71">
        <f t="shared" si="13"/>
        <v>0.1509375</v>
      </c>
      <c r="AH56" s="71">
        <f t="shared" si="14"/>
        <v>6.21875E-2</v>
      </c>
    </row>
    <row r="57" spans="2:34" ht="13.5" customHeight="1">
      <c r="B57" s="126">
        <v>52</v>
      </c>
      <c r="C57" s="127" t="s">
        <v>4</v>
      </c>
      <c r="D57" s="114">
        <v>0</v>
      </c>
      <c r="E57" s="326">
        <v>0</v>
      </c>
      <c r="F57" s="111">
        <f t="shared" si="0"/>
        <v>0</v>
      </c>
      <c r="G57" s="114">
        <v>4</v>
      </c>
      <c r="H57" s="326">
        <v>18</v>
      </c>
      <c r="I57" s="111">
        <f t="shared" si="1"/>
        <v>22</v>
      </c>
      <c r="J57" s="114">
        <v>364</v>
      </c>
      <c r="K57" s="326">
        <v>1825</v>
      </c>
      <c r="L57" s="111">
        <f t="shared" si="2"/>
        <v>2189</v>
      </c>
      <c r="M57" s="114">
        <v>222</v>
      </c>
      <c r="N57" s="326">
        <v>2351</v>
      </c>
      <c r="O57" s="111">
        <f t="shared" si="3"/>
        <v>2573</v>
      </c>
      <c r="P57" s="114">
        <v>125</v>
      </c>
      <c r="Q57" s="326">
        <v>2317</v>
      </c>
      <c r="R57" s="111">
        <f t="shared" si="4"/>
        <v>2442</v>
      </c>
      <c r="S57" s="114">
        <v>38</v>
      </c>
      <c r="T57" s="326">
        <v>1451</v>
      </c>
      <c r="U57" s="111">
        <f t="shared" si="5"/>
        <v>1489</v>
      </c>
      <c r="V57" s="114">
        <v>6</v>
      </c>
      <c r="W57" s="326">
        <v>601</v>
      </c>
      <c r="X57" s="111">
        <f t="shared" si="6"/>
        <v>607</v>
      </c>
      <c r="Y57" s="114">
        <f t="shared" si="15"/>
        <v>759</v>
      </c>
      <c r="Z57" s="113">
        <f t="shared" si="15"/>
        <v>8563</v>
      </c>
      <c r="AA57" s="111">
        <f t="shared" si="7"/>
        <v>9322</v>
      </c>
      <c r="AB57" s="71">
        <f t="shared" si="8"/>
        <v>0</v>
      </c>
      <c r="AC57" s="71">
        <f t="shared" si="9"/>
        <v>2.3600085818493884E-3</v>
      </c>
      <c r="AD57" s="71">
        <f t="shared" si="10"/>
        <v>0.23482085389401416</v>
      </c>
      <c r="AE57" s="71">
        <f t="shared" si="11"/>
        <v>0.27601373095902165</v>
      </c>
      <c r="AF57" s="71">
        <f t="shared" si="12"/>
        <v>0.26196095258528213</v>
      </c>
      <c r="AG57" s="71">
        <f t="shared" si="13"/>
        <v>0.15972967174426089</v>
      </c>
      <c r="AH57" s="71">
        <f t="shared" si="14"/>
        <v>6.5114782235571766E-2</v>
      </c>
    </row>
    <row r="58" spans="2:34" ht="13.5" customHeight="1">
      <c r="B58" s="126">
        <v>53</v>
      </c>
      <c r="C58" s="127" t="s">
        <v>19</v>
      </c>
      <c r="D58" s="114">
        <v>4</v>
      </c>
      <c r="E58" s="326">
        <v>23</v>
      </c>
      <c r="F58" s="111">
        <f t="shared" si="0"/>
        <v>27</v>
      </c>
      <c r="G58" s="114">
        <v>0</v>
      </c>
      <c r="H58" s="326">
        <v>9</v>
      </c>
      <c r="I58" s="111">
        <f t="shared" si="1"/>
        <v>9</v>
      </c>
      <c r="J58" s="114">
        <v>257</v>
      </c>
      <c r="K58" s="326">
        <v>870</v>
      </c>
      <c r="L58" s="111">
        <f t="shared" si="2"/>
        <v>1127</v>
      </c>
      <c r="M58" s="114">
        <v>174</v>
      </c>
      <c r="N58" s="326">
        <v>1300</v>
      </c>
      <c r="O58" s="111">
        <f t="shared" si="3"/>
        <v>1474</v>
      </c>
      <c r="P58" s="114">
        <v>46</v>
      </c>
      <c r="Q58" s="326">
        <v>963</v>
      </c>
      <c r="R58" s="111">
        <f t="shared" si="4"/>
        <v>1009</v>
      </c>
      <c r="S58" s="114">
        <v>1</v>
      </c>
      <c r="T58" s="326">
        <v>638</v>
      </c>
      <c r="U58" s="111">
        <f t="shared" si="5"/>
        <v>639</v>
      </c>
      <c r="V58" s="114">
        <v>1</v>
      </c>
      <c r="W58" s="326">
        <v>222</v>
      </c>
      <c r="X58" s="111">
        <f t="shared" si="6"/>
        <v>223</v>
      </c>
      <c r="Y58" s="114">
        <f t="shared" si="15"/>
        <v>483</v>
      </c>
      <c r="Z58" s="113">
        <f t="shared" si="15"/>
        <v>4025</v>
      </c>
      <c r="AA58" s="111">
        <f t="shared" si="7"/>
        <v>4508</v>
      </c>
      <c r="AB58" s="71">
        <f t="shared" si="8"/>
        <v>5.9893522626441884E-3</v>
      </c>
      <c r="AC58" s="71">
        <f t="shared" si="9"/>
        <v>1.9964507542147292E-3</v>
      </c>
      <c r="AD58" s="71">
        <f t="shared" si="10"/>
        <v>0.25</v>
      </c>
      <c r="AE58" s="71">
        <f t="shared" si="11"/>
        <v>0.32697426796805679</v>
      </c>
      <c r="AF58" s="71">
        <f t="shared" si="12"/>
        <v>0.22382431233362909</v>
      </c>
      <c r="AG58" s="71">
        <f t="shared" si="13"/>
        <v>0.1417480035492458</v>
      </c>
      <c r="AH58" s="71">
        <f t="shared" si="14"/>
        <v>4.9467613132209404E-2</v>
      </c>
    </row>
    <row r="59" spans="2:34" ht="13.5" customHeight="1">
      <c r="B59" s="126">
        <v>54</v>
      </c>
      <c r="C59" s="127" t="s">
        <v>24</v>
      </c>
      <c r="D59" s="114">
        <v>0</v>
      </c>
      <c r="E59" s="326">
        <v>13</v>
      </c>
      <c r="F59" s="111">
        <f t="shared" si="0"/>
        <v>13</v>
      </c>
      <c r="G59" s="114">
        <v>10</v>
      </c>
      <c r="H59" s="326">
        <v>67</v>
      </c>
      <c r="I59" s="111">
        <f t="shared" si="1"/>
        <v>77</v>
      </c>
      <c r="J59" s="114">
        <v>375</v>
      </c>
      <c r="K59" s="326">
        <v>1693</v>
      </c>
      <c r="L59" s="111">
        <f t="shared" si="2"/>
        <v>2068</v>
      </c>
      <c r="M59" s="114">
        <v>264</v>
      </c>
      <c r="N59" s="326">
        <v>2178</v>
      </c>
      <c r="O59" s="111">
        <f t="shared" si="3"/>
        <v>2442</v>
      </c>
      <c r="P59" s="114">
        <v>136</v>
      </c>
      <c r="Q59" s="326">
        <v>1972</v>
      </c>
      <c r="R59" s="111">
        <f t="shared" si="4"/>
        <v>2108</v>
      </c>
      <c r="S59" s="114">
        <v>23</v>
      </c>
      <c r="T59" s="326">
        <v>1331</v>
      </c>
      <c r="U59" s="111">
        <f t="shared" si="5"/>
        <v>1354</v>
      </c>
      <c r="V59" s="114">
        <v>7</v>
      </c>
      <c r="W59" s="326">
        <v>578</v>
      </c>
      <c r="X59" s="111">
        <f t="shared" si="6"/>
        <v>585</v>
      </c>
      <c r="Y59" s="114">
        <f t="shared" si="15"/>
        <v>815</v>
      </c>
      <c r="Z59" s="113">
        <f t="shared" si="15"/>
        <v>7832</v>
      </c>
      <c r="AA59" s="111">
        <f t="shared" si="7"/>
        <v>8647</v>
      </c>
      <c r="AB59" s="71">
        <f t="shared" si="8"/>
        <v>1.5034115878339309E-3</v>
      </c>
      <c r="AC59" s="71">
        <f t="shared" si="9"/>
        <v>8.9048224817855903E-3</v>
      </c>
      <c r="AD59" s="71">
        <f t="shared" si="10"/>
        <v>0.23915808951081299</v>
      </c>
      <c r="AE59" s="71">
        <f t="shared" si="11"/>
        <v>0.282410084422343</v>
      </c>
      <c r="AF59" s="71">
        <f t="shared" si="12"/>
        <v>0.24378397131953278</v>
      </c>
      <c r="AG59" s="71">
        <f t="shared" si="13"/>
        <v>0.15658609922516481</v>
      </c>
      <c r="AH59" s="71">
        <f t="shared" si="14"/>
        <v>6.7653521452526885E-2</v>
      </c>
    </row>
    <row r="60" spans="2:34" ht="13.5" customHeight="1">
      <c r="B60" s="126">
        <v>55</v>
      </c>
      <c r="C60" s="127" t="s">
        <v>15</v>
      </c>
      <c r="D60" s="114">
        <v>5</v>
      </c>
      <c r="E60" s="326">
        <v>8</v>
      </c>
      <c r="F60" s="111">
        <f t="shared" si="0"/>
        <v>13</v>
      </c>
      <c r="G60" s="114">
        <v>5</v>
      </c>
      <c r="H60" s="326">
        <v>45</v>
      </c>
      <c r="I60" s="111">
        <f t="shared" si="1"/>
        <v>50</v>
      </c>
      <c r="J60" s="114">
        <v>348</v>
      </c>
      <c r="K60" s="326">
        <v>1734</v>
      </c>
      <c r="L60" s="111">
        <f t="shared" si="2"/>
        <v>2082</v>
      </c>
      <c r="M60" s="114">
        <v>269</v>
      </c>
      <c r="N60" s="326">
        <v>2486</v>
      </c>
      <c r="O60" s="111">
        <f t="shared" si="3"/>
        <v>2755</v>
      </c>
      <c r="P60" s="114">
        <v>114</v>
      </c>
      <c r="Q60" s="326">
        <v>1909</v>
      </c>
      <c r="R60" s="111">
        <f t="shared" si="4"/>
        <v>2023</v>
      </c>
      <c r="S60" s="114">
        <v>61</v>
      </c>
      <c r="T60" s="326">
        <v>1058</v>
      </c>
      <c r="U60" s="111">
        <f t="shared" si="5"/>
        <v>1119</v>
      </c>
      <c r="V60" s="114">
        <v>23</v>
      </c>
      <c r="W60" s="326">
        <v>302</v>
      </c>
      <c r="X60" s="111">
        <f t="shared" si="6"/>
        <v>325</v>
      </c>
      <c r="Y60" s="114">
        <f t="shared" si="15"/>
        <v>825</v>
      </c>
      <c r="Z60" s="113">
        <f t="shared" si="15"/>
        <v>7542</v>
      </c>
      <c r="AA60" s="111">
        <f t="shared" si="7"/>
        <v>8367</v>
      </c>
      <c r="AB60" s="71">
        <f t="shared" si="8"/>
        <v>1.5537229592446516E-3</v>
      </c>
      <c r="AC60" s="71">
        <f t="shared" si="9"/>
        <v>5.9758575355563521E-3</v>
      </c>
      <c r="AD60" s="71">
        <f t="shared" si="10"/>
        <v>0.24883470778056652</v>
      </c>
      <c r="AE60" s="71">
        <f t="shared" si="11"/>
        <v>0.329269750209155</v>
      </c>
      <c r="AF60" s="71">
        <f t="shared" si="12"/>
        <v>0.24178319588861003</v>
      </c>
      <c r="AG60" s="71">
        <f t="shared" si="13"/>
        <v>0.13373969164575117</v>
      </c>
      <c r="AH60" s="71">
        <f t="shared" si="14"/>
        <v>3.8843073981116291E-2</v>
      </c>
    </row>
    <row r="61" spans="2:34" ht="13.5" customHeight="1">
      <c r="B61" s="126">
        <v>56</v>
      </c>
      <c r="C61" s="127" t="s">
        <v>9</v>
      </c>
      <c r="D61" s="114">
        <v>1</v>
      </c>
      <c r="E61" s="326">
        <v>2</v>
      </c>
      <c r="F61" s="111">
        <f t="shared" si="0"/>
        <v>3</v>
      </c>
      <c r="G61" s="114">
        <v>5</v>
      </c>
      <c r="H61" s="326">
        <v>29</v>
      </c>
      <c r="I61" s="111">
        <f t="shared" si="1"/>
        <v>34</v>
      </c>
      <c r="J61" s="114">
        <v>248</v>
      </c>
      <c r="K61" s="326">
        <v>1305</v>
      </c>
      <c r="L61" s="111">
        <f t="shared" si="2"/>
        <v>1553</v>
      </c>
      <c r="M61" s="114">
        <v>249</v>
      </c>
      <c r="N61" s="326">
        <v>1783</v>
      </c>
      <c r="O61" s="111">
        <f t="shared" si="3"/>
        <v>2032</v>
      </c>
      <c r="P61" s="114">
        <v>63</v>
      </c>
      <c r="Q61" s="326">
        <v>1414</v>
      </c>
      <c r="R61" s="111">
        <f t="shared" si="4"/>
        <v>1477</v>
      </c>
      <c r="S61" s="114">
        <v>11</v>
      </c>
      <c r="T61" s="326">
        <v>709</v>
      </c>
      <c r="U61" s="111">
        <f t="shared" si="5"/>
        <v>720</v>
      </c>
      <c r="V61" s="114">
        <v>1</v>
      </c>
      <c r="W61" s="326">
        <v>235</v>
      </c>
      <c r="X61" s="111">
        <f t="shared" si="6"/>
        <v>236</v>
      </c>
      <c r="Y61" s="114">
        <f t="shared" si="15"/>
        <v>578</v>
      </c>
      <c r="Z61" s="113">
        <f t="shared" si="15"/>
        <v>5477</v>
      </c>
      <c r="AA61" s="111">
        <f t="shared" si="7"/>
        <v>6055</v>
      </c>
      <c r="AB61" s="71">
        <f t="shared" si="8"/>
        <v>4.9545829892650697E-4</v>
      </c>
      <c r="AC61" s="71">
        <f t="shared" si="9"/>
        <v>5.6151940545004133E-3</v>
      </c>
      <c r="AD61" s="71">
        <f t="shared" si="10"/>
        <v>0.25648224607762182</v>
      </c>
      <c r="AE61" s="71">
        <f t="shared" si="11"/>
        <v>0.33559042113955406</v>
      </c>
      <c r="AF61" s="71">
        <f t="shared" si="12"/>
        <v>0.24393063583815028</v>
      </c>
      <c r="AG61" s="71">
        <f t="shared" si="13"/>
        <v>0.11890999174236168</v>
      </c>
      <c r="AH61" s="71">
        <f t="shared" si="14"/>
        <v>3.8976052848885216E-2</v>
      </c>
    </row>
    <row r="62" spans="2:34" ht="13.5" customHeight="1">
      <c r="B62" s="126">
        <v>57</v>
      </c>
      <c r="C62" s="127" t="s">
        <v>43</v>
      </c>
      <c r="D62" s="114">
        <v>0</v>
      </c>
      <c r="E62" s="326">
        <v>3</v>
      </c>
      <c r="F62" s="111">
        <f t="shared" si="0"/>
        <v>3</v>
      </c>
      <c r="G62" s="114">
        <v>2</v>
      </c>
      <c r="H62" s="326">
        <v>14</v>
      </c>
      <c r="I62" s="111">
        <f t="shared" si="1"/>
        <v>16</v>
      </c>
      <c r="J62" s="114">
        <v>268</v>
      </c>
      <c r="K62" s="326">
        <v>909</v>
      </c>
      <c r="L62" s="111">
        <f t="shared" si="2"/>
        <v>1177</v>
      </c>
      <c r="M62" s="114">
        <v>99</v>
      </c>
      <c r="N62" s="326">
        <v>1154</v>
      </c>
      <c r="O62" s="111">
        <f t="shared" si="3"/>
        <v>1253</v>
      </c>
      <c r="P62" s="114">
        <v>75</v>
      </c>
      <c r="Q62" s="326">
        <v>1144</v>
      </c>
      <c r="R62" s="111">
        <f t="shared" si="4"/>
        <v>1219</v>
      </c>
      <c r="S62" s="114">
        <v>18</v>
      </c>
      <c r="T62" s="326">
        <v>783</v>
      </c>
      <c r="U62" s="111">
        <f t="shared" si="5"/>
        <v>801</v>
      </c>
      <c r="V62" s="114">
        <v>3</v>
      </c>
      <c r="W62" s="326">
        <v>278</v>
      </c>
      <c r="X62" s="111">
        <f t="shared" si="6"/>
        <v>281</v>
      </c>
      <c r="Y62" s="114">
        <f t="shared" si="15"/>
        <v>465</v>
      </c>
      <c r="Z62" s="113">
        <f t="shared" si="15"/>
        <v>4285</v>
      </c>
      <c r="AA62" s="111">
        <f t="shared" si="7"/>
        <v>4750</v>
      </c>
      <c r="AB62" s="71">
        <f t="shared" si="8"/>
        <v>6.3157894736842106E-4</v>
      </c>
      <c r="AC62" s="71">
        <f t="shared" si="9"/>
        <v>3.3684210526315791E-3</v>
      </c>
      <c r="AD62" s="71">
        <f t="shared" si="10"/>
        <v>0.24778947368421053</v>
      </c>
      <c r="AE62" s="71">
        <f t="shared" si="11"/>
        <v>0.26378947368421052</v>
      </c>
      <c r="AF62" s="71">
        <f t="shared" si="12"/>
        <v>0.25663157894736843</v>
      </c>
      <c r="AG62" s="71">
        <f t="shared" si="13"/>
        <v>0.16863157894736841</v>
      </c>
      <c r="AH62" s="71">
        <f t="shared" si="14"/>
        <v>5.9157894736842104E-2</v>
      </c>
    </row>
    <row r="63" spans="2:34" ht="13.5" customHeight="1">
      <c r="B63" s="126">
        <v>58</v>
      </c>
      <c r="C63" s="127" t="s">
        <v>25</v>
      </c>
      <c r="D63" s="114">
        <v>3</v>
      </c>
      <c r="E63" s="326">
        <v>0</v>
      </c>
      <c r="F63" s="111">
        <f t="shared" si="0"/>
        <v>3</v>
      </c>
      <c r="G63" s="114">
        <v>0</v>
      </c>
      <c r="H63" s="326">
        <v>14</v>
      </c>
      <c r="I63" s="111">
        <f t="shared" si="1"/>
        <v>14</v>
      </c>
      <c r="J63" s="114">
        <v>208</v>
      </c>
      <c r="K63" s="326">
        <v>902</v>
      </c>
      <c r="L63" s="111">
        <f t="shared" si="2"/>
        <v>1110</v>
      </c>
      <c r="M63" s="114">
        <v>99</v>
      </c>
      <c r="N63" s="326">
        <v>1120</v>
      </c>
      <c r="O63" s="111">
        <f t="shared" si="3"/>
        <v>1219</v>
      </c>
      <c r="P63" s="114">
        <v>63</v>
      </c>
      <c r="Q63" s="326">
        <v>1132</v>
      </c>
      <c r="R63" s="111">
        <f t="shared" si="4"/>
        <v>1195</v>
      </c>
      <c r="S63" s="114">
        <v>9</v>
      </c>
      <c r="T63" s="326">
        <v>620</v>
      </c>
      <c r="U63" s="111">
        <f t="shared" si="5"/>
        <v>629</v>
      </c>
      <c r="V63" s="114">
        <v>0</v>
      </c>
      <c r="W63" s="326">
        <v>248</v>
      </c>
      <c r="X63" s="111">
        <f t="shared" si="6"/>
        <v>248</v>
      </c>
      <c r="Y63" s="114">
        <f t="shared" si="15"/>
        <v>382</v>
      </c>
      <c r="Z63" s="113">
        <f t="shared" si="15"/>
        <v>4036</v>
      </c>
      <c r="AA63" s="111">
        <f t="shared" si="7"/>
        <v>4418</v>
      </c>
      <c r="AB63" s="71">
        <f t="shared" si="8"/>
        <v>6.79040289723857E-4</v>
      </c>
      <c r="AC63" s="71">
        <f t="shared" si="9"/>
        <v>3.1688546853779992E-3</v>
      </c>
      <c r="AD63" s="71">
        <f t="shared" si="10"/>
        <v>0.25124490719782705</v>
      </c>
      <c r="AE63" s="71">
        <f t="shared" si="11"/>
        <v>0.2759167043911272</v>
      </c>
      <c r="AF63" s="71">
        <f t="shared" si="12"/>
        <v>0.27048438207333636</v>
      </c>
      <c r="AG63" s="71">
        <f t="shared" si="13"/>
        <v>0.14237211407876868</v>
      </c>
      <c r="AH63" s="71">
        <f t="shared" si="14"/>
        <v>5.6133997283838839E-2</v>
      </c>
    </row>
    <row r="64" spans="2:34" ht="13.5" customHeight="1">
      <c r="B64" s="126">
        <v>59</v>
      </c>
      <c r="C64" s="127" t="s">
        <v>20</v>
      </c>
      <c r="D64" s="114">
        <v>7</v>
      </c>
      <c r="E64" s="326">
        <v>13</v>
      </c>
      <c r="F64" s="111">
        <f t="shared" si="0"/>
        <v>20</v>
      </c>
      <c r="G64" s="114">
        <v>39</v>
      </c>
      <c r="H64" s="326">
        <v>68</v>
      </c>
      <c r="I64" s="111">
        <f t="shared" si="1"/>
        <v>107</v>
      </c>
      <c r="J64" s="114">
        <v>1533</v>
      </c>
      <c r="K64" s="326">
        <v>6989</v>
      </c>
      <c r="L64" s="111">
        <f t="shared" si="2"/>
        <v>8522</v>
      </c>
      <c r="M64" s="114">
        <v>1113</v>
      </c>
      <c r="N64" s="326">
        <v>9252</v>
      </c>
      <c r="O64" s="111">
        <f t="shared" si="3"/>
        <v>10365</v>
      </c>
      <c r="P64" s="114">
        <v>496</v>
      </c>
      <c r="Q64" s="326">
        <v>8462</v>
      </c>
      <c r="R64" s="111">
        <f t="shared" si="4"/>
        <v>8958</v>
      </c>
      <c r="S64" s="114">
        <v>84</v>
      </c>
      <c r="T64" s="326">
        <v>4621</v>
      </c>
      <c r="U64" s="111">
        <f t="shared" si="5"/>
        <v>4705</v>
      </c>
      <c r="V64" s="114">
        <v>13</v>
      </c>
      <c r="W64" s="326">
        <v>1551</v>
      </c>
      <c r="X64" s="111">
        <f t="shared" si="6"/>
        <v>1564</v>
      </c>
      <c r="Y64" s="114">
        <f t="shared" si="15"/>
        <v>3285</v>
      </c>
      <c r="Z64" s="113">
        <f t="shared" si="15"/>
        <v>30956</v>
      </c>
      <c r="AA64" s="111">
        <f t="shared" si="7"/>
        <v>34241</v>
      </c>
      <c r="AB64" s="71">
        <f t="shared" si="8"/>
        <v>5.8409509068076278E-4</v>
      </c>
      <c r="AC64" s="71">
        <f t="shared" si="9"/>
        <v>3.1249087351420809E-3</v>
      </c>
      <c r="AD64" s="71">
        <f t="shared" si="10"/>
        <v>0.24888291813907304</v>
      </c>
      <c r="AE64" s="71">
        <f t="shared" si="11"/>
        <v>0.30270728074530534</v>
      </c>
      <c r="AF64" s="71">
        <f t="shared" si="12"/>
        <v>0.26161619111591367</v>
      </c>
      <c r="AG64" s="71">
        <f t="shared" si="13"/>
        <v>0.13740837008264944</v>
      </c>
      <c r="AH64" s="71">
        <f t="shared" si="14"/>
        <v>4.5676236091235653E-2</v>
      </c>
    </row>
    <row r="65" spans="2:34" ht="13.5" customHeight="1">
      <c r="B65" s="126">
        <v>60</v>
      </c>
      <c r="C65" s="127" t="s">
        <v>44</v>
      </c>
      <c r="D65" s="114">
        <v>3</v>
      </c>
      <c r="E65" s="326">
        <v>22</v>
      </c>
      <c r="F65" s="111">
        <f t="shared" si="0"/>
        <v>25</v>
      </c>
      <c r="G65" s="114">
        <v>2</v>
      </c>
      <c r="H65" s="326">
        <v>8</v>
      </c>
      <c r="I65" s="111">
        <f t="shared" si="1"/>
        <v>10</v>
      </c>
      <c r="J65" s="114">
        <v>203</v>
      </c>
      <c r="K65" s="326">
        <v>1017</v>
      </c>
      <c r="L65" s="111">
        <f t="shared" si="2"/>
        <v>1220</v>
      </c>
      <c r="M65" s="114">
        <v>127</v>
      </c>
      <c r="N65" s="326">
        <v>1335</v>
      </c>
      <c r="O65" s="111">
        <f t="shared" si="3"/>
        <v>1462</v>
      </c>
      <c r="P65" s="114">
        <v>67</v>
      </c>
      <c r="Q65" s="326">
        <v>1306</v>
      </c>
      <c r="R65" s="111">
        <f t="shared" si="4"/>
        <v>1373</v>
      </c>
      <c r="S65" s="114">
        <v>12</v>
      </c>
      <c r="T65" s="326">
        <v>825</v>
      </c>
      <c r="U65" s="111">
        <f t="shared" si="5"/>
        <v>837</v>
      </c>
      <c r="V65" s="114">
        <v>2</v>
      </c>
      <c r="W65" s="326">
        <v>338</v>
      </c>
      <c r="X65" s="111">
        <f t="shared" si="6"/>
        <v>340</v>
      </c>
      <c r="Y65" s="114">
        <f t="shared" si="15"/>
        <v>416</v>
      </c>
      <c r="Z65" s="113">
        <f t="shared" si="15"/>
        <v>4851</v>
      </c>
      <c r="AA65" s="111">
        <f t="shared" si="7"/>
        <v>5267</v>
      </c>
      <c r="AB65" s="71">
        <f t="shared" si="8"/>
        <v>4.7465350294285174E-3</v>
      </c>
      <c r="AC65" s="71">
        <f t="shared" si="9"/>
        <v>1.8986140117714068E-3</v>
      </c>
      <c r="AD65" s="71">
        <f t="shared" si="10"/>
        <v>0.23163090943611164</v>
      </c>
      <c r="AE65" s="71">
        <f t="shared" si="11"/>
        <v>0.27757736852097969</v>
      </c>
      <c r="AF65" s="71">
        <f t="shared" si="12"/>
        <v>0.26067970381621414</v>
      </c>
      <c r="AG65" s="71">
        <f t="shared" si="13"/>
        <v>0.15891399278526674</v>
      </c>
      <c r="AH65" s="71">
        <f t="shared" si="14"/>
        <v>6.4552876400227832E-2</v>
      </c>
    </row>
    <row r="66" spans="2:34" ht="13.5" customHeight="1">
      <c r="B66" s="126">
        <v>61</v>
      </c>
      <c r="C66" s="127" t="s">
        <v>16</v>
      </c>
      <c r="D66" s="114">
        <v>0</v>
      </c>
      <c r="E66" s="326">
        <v>2</v>
      </c>
      <c r="F66" s="111">
        <f t="shared" si="0"/>
        <v>2</v>
      </c>
      <c r="G66" s="114">
        <v>0</v>
      </c>
      <c r="H66" s="326">
        <v>0</v>
      </c>
      <c r="I66" s="111">
        <f t="shared" si="1"/>
        <v>0</v>
      </c>
      <c r="J66" s="114">
        <v>193</v>
      </c>
      <c r="K66" s="326">
        <v>905</v>
      </c>
      <c r="L66" s="111">
        <f t="shared" si="2"/>
        <v>1098</v>
      </c>
      <c r="M66" s="114">
        <v>156</v>
      </c>
      <c r="N66" s="326">
        <v>1154</v>
      </c>
      <c r="O66" s="111">
        <f t="shared" si="3"/>
        <v>1310</v>
      </c>
      <c r="P66" s="114">
        <v>84</v>
      </c>
      <c r="Q66" s="326">
        <v>1011</v>
      </c>
      <c r="R66" s="111">
        <f t="shared" si="4"/>
        <v>1095</v>
      </c>
      <c r="S66" s="114">
        <v>16</v>
      </c>
      <c r="T66" s="326">
        <v>456</v>
      </c>
      <c r="U66" s="111">
        <f t="shared" si="5"/>
        <v>472</v>
      </c>
      <c r="V66" s="114">
        <v>0</v>
      </c>
      <c r="W66" s="326">
        <v>172</v>
      </c>
      <c r="X66" s="111">
        <f t="shared" si="6"/>
        <v>172</v>
      </c>
      <c r="Y66" s="114">
        <f t="shared" si="15"/>
        <v>449</v>
      </c>
      <c r="Z66" s="113">
        <f t="shared" si="15"/>
        <v>3700</v>
      </c>
      <c r="AA66" s="111">
        <f t="shared" si="7"/>
        <v>4149</v>
      </c>
      <c r="AB66" s="71">
        <f t="shared" si="8"/>
        <v>4.8204386599180526E-4</v>
      </c>
      <c r="AC66" s="71">
        <f t="shared" si="9"/>
        <v>0</v>
      </c>
      <c r="AD66" s="71">
        <f t="shared" si="10"/>
        <v>0.2646420824295011</v>
      </c>
      <c r="AE66" s="71">
        <f t="shared" si="11"/>
        <v>0.31573873222463245</v>
      </c>
      <c r="AF66" s="71">
        <f t="shared" si="12"/>
        <v>0.26391901663051337</v>
      </c>
      <c r="AG66" s="71">
        <f t="shared" si="13"/>
        <v>0.11376235237406604</v>
      </c>
      <c r="AH66" s="71">
        <f t="shared" si="14"/>
        <v>4.1455772475295249E-2</v>
      </c>
    </row>
    <row r="67" spans="2:34" ht="13.5" customHeight="1">
      <c r="B67" s="126">
        <v>62</v>
      </c>
      <c r="C67" s="127" t="s">
        <v>17</v>
      </c>
      <c r="D67" s="114">
        <v>0</v>
      </c>
      <c r="E67" s="326">
        <v>1</v>
      </c>
      <c r="F67" s="111">
        <f t="shared" si="0"/>
        <v>1</v>
      </c>
      <c r="G67" s="114">
        <v>2</v>
      </c>
      <c r="H67" s="326">
        <v>35</v>
      </c>
      <c r="I67" s="111">
        <f t="shared" si="1"/>
        <v>37</v>
      </c>
      <c r="J67" s="114">
        <v>261</v>
      </c>
      <c r="K67" s="326">
        <v>1119</v>
      </c>
      <c r="L67" s="111">
        <f t="shared" si="2"/>
        <v>1380</v>
      </c>
      <c r="M67" s="114">
        <v>230</v>
      </c>
      <c r="N67" s="326">
        <v>1484</v>
      </c>
      <c r="O67" s="111">
        <f t="shared" si="3"/>
        <v>1714</v>
      </c>
      <c r="P67" s="114">
        <v>116</v>
      </c>
      <c r="Q67" s="326">
        <v>1377</v>
      </c>
      <c r="R67" s="111">
        <f t="shared" si="4"/>
        <v>1493</v>
      </c>
      <c r="S67" s="114">
        <v>9</v>
      </c>
      <c r="T67" s="326">
        <v>642</v>
      </c>
      <c r="U67" s="111">
        <f t="shared" si="5"/>
        <v>651</v>
      </c>
      <c r="V67" s="114">
        <v>14</v>
      </c>
      <c r="W67" s="326">
        <v>280</v>
      </c>
      <c r="X67" s="111">
        <f t="shared" si="6"/>
        <v>294</v>
      </c>
      <c r="Y67" s="114">
        <f t="shared" si="15"/>
        <v>632</v>
      </c>
      <c r="Z67" s="113">
        <f t="shared" si="15"/>
        <v>4938</v>
      </c>
      <c r="AA67" s="111">
        <f t="shared" si="7"/>
        <v>5570</v>
      </c>
      <c r="AB67" s="71">
        <f t="shared" si="8"/>
        <v>1.7953321364452425E-4</v>
      </c>
      <c r="AC67" s="71">
        <f t="shared" si="9"/>
        <v>6.6427289048473972E-3</v>
      </c>
      <c r="AD67" s="71">
        <f t="shared" si="10"/>
        <v>0.24775583482944344</v>
      </c>
      <c r="AE67" s="71">
        <f t="shared" si="11"/>
        <v>0.30771992818671456</v>
      </c>
      <c r="AF67" s="71">
        <f t="shared" si="12"/>
        <v>0.26804308797127468</v>
      </c>
      <c r="AG67" s="71">
        <f t="shared" si="13"/>
        <v>0.11687612208258528</v>
      </c>
      <c r="AH67" s="71">
        <f t="shared" si="14"/>
        <v>5.2782764811490128E-2</v>
      </c>
    </row>
    <row r="68" spans="2:34" ht="13.5" customHeight="1">
      <c r="B68" s="126">
        <v>63</v>
      </c>
      <c r="C68" s="127" t="s">
        <v>26</v>
      </c>
      <c r="D68" s="114">
        <v>0</v>
      </c>
      <c r="E68" s="326">
        <v>12</v>
      </c>
      <c r="F68" s="111">
        <f t="shared" si="0"/>
        <v>12</v>
      </c>
      <c r="G68" s="114">
        <v>5</v>
      </c>
      <c r="H68" s="326">
        <v>4</v>
      </c>
      <c r="I68" s="111">
        <f t="shared" si="1"/>
        <v>9</v>
      </c>
      <c r="J68" s="114">
        <v>215</v>
      </c>
      <c r="K68" s="326">
        <v>805</v>
      </c>
      <c r="L68" s="111">
        <f t="shared" si="2"/>
        <v>1020</v>
      </c>
      <c r="M68" s="114">
        <v>255</v>
      </c>
      <c r="N68" s="326">
        <v>1112</v>
      </c>
      <c r="O68" s="111">
        <f t="shared" si="3"/>
        <v>1367</v>
      </c>
      <c r="P68" s="114">
        <v>82</v>
      </c>
      <c r="Q68" s="326">
        <v>1153</v>
      </c>
      <c r="R68" s="111">
        <f t="shared" si="4"/>
        <v>1235</v>
      </c>
      <c r="S68" s="114">
        <v>12</v>
      </c>
      <c r="T68" s="326">
        <v>667</v>
      </c>
      <c r="U68" s="111">
        <f t="shared" si="5"/>
        <v>679</v>
      </c>
      <c r="V68" s="114">
        <v>11</v>
      </c>
      <c r="W68" s="326">
        <v>303</v>
      </c>
      <c r="X68" s="111">
        <f t="shared" si="6"/>
        <v>314</v>
      </c>
      <c r="Y68" s="114">
        <f t="shared" si="15"/>
        <v>580</v>
      </c>
      <c r="Z68" s="113">
        <f t="shared" si="15"/>
        <v>4056</v>
      </c>
      <c r="AA68" s="111">
        <f t="shared" si="7"/>
        <v>4636</v>
      </c>
      <c r="AB68" s="71">
        <f t="shared" si="8"/>
        <v>2.5884383088869713E-3</v>
      </c>
      <c r="AC68" s="71">
        <f t="shared" si="9"/>
        <v>1.9413287316652286E-3</v>
      </c>
      <c r="AD68" s="71">
        <f t="shared" si="10"/>
        <v>0.22001725625539259</v>
      </c>
      <c r="AE68" s="71">
        <f t="shared" si="11"/>
        <v>0.29486626402070748</v>
      </c>
      <c r="AF68" s="71">
        <f t="shared" si="12"/>
        <v>0.26639344262295084</v>
      </c>
      <c r="AG68" s="71">
        <f t="shared" si="13"/>
        <v>0.14646246764452114</v>
      </c>
      <c r="AH68" s="71">
        <f t="shared" si="14"/>
        <v>6.7730802415875757E-2</v>
      </c>
    </row>
    <row r="69" spans="2:34" ht="13.5" customHeight="1">
      <c r="B69" s="126">
        <v>64</v>
      </c>
      <c r="C69" s="127" t="s">
        <v>45</v>
      </c>
      <c r="D69" s="114">
        <v>5</v>
      </c>
      <c r="E69" s="326">
        <v>21</v>
      </c>
      <c r="F69" s="111">
        <f t="shared" si="0"/>
        <v>26</v>
      </c>
      <c r="G69" s="114">
        <v>6</v>
      </c>
      <c r="H69" s="326">
        <v>60</v>
      </c>
      <c r="I69" s="111">
        <f t="shared" si="1"/>
        <v>66</v>
      </c>
      <c r="J69" s="114">
        <v>282</v>
      </c>
      <c r="K69" s="326">
        <v>996</v>
      </c>
      <c r="L69" s="111">
        <f t="shared" si="2"/>
        <v>1278</v>
      </c>
      <c r="M69" s="114">
        <v>181</v>
      </c>
      <c r="N69" s="326">
        <v>1250</v>
      </c>
      <c r="O69" s="111">
        <f t="shared" si="3"/>
        <v>1431</v>
      </c>
      <c r="P69" s="114">
        <v>50</v>
      </c>
      <c r="Q69" s="326">
        <v>1025</v>
      </c>
      <c r="R69" s="111">
        <f t="shared" si="4"/>
        <v>1075</v>
      </c>
      <c r="S69" s="114">
        <v>17</v>
      </c>
      <c r="T69" s="326">
        <v>691</v>
      </c>
      <c r="U69" s="111">
        <f t="shared" si="5"/>
        <v>708</v>
      </c>
      <c r="V69" s="114">
        <v>5</v>
      </c>
      <c r="W69" s="326">
        <v>281</v>
      </c>
      <c r="X69" s="111">
        <f t="shared" si="6"/>
        <v>286</v>
      </c>
      <c r="Y69" s="114">
        <f t="shared" si="15"/>
        <v>546</v>
      </c>
      <c r="Z69" s="113">
        <f t="shared" si="15"/>
        <v>4324</v>
      </c>
      <c r="AA69" s="111">
        <f t="shared" si="7"/>
        <v>4870</v>
      </c>
      <c r="AB69" s="71">
        <f t="shared" si="8"/>
        <v>5.3388090349075976E-3</v>
      </c>
      <c r="AC69" s="71">
        <f t="shared" si="9"/>
        <v>1.3552361396303902E-2</v>
      </c>
      <c r="AD69" s="71">
        <f t="shared" si="10"/>
        <v>0.26242299794661189</v>
      </c>
      <c r="AE69" s="71">
        <f t="shared" si="11"/>
        <v>0.29383983572895278</v>
      </c>
      <c r="AF69" s="71">
        <f t="shared" si="12"/>
        <v>0.22073921971252566</v>
      </c>
      <c r="AG69" s="71">
        <f t="shared" si="13"/>
        <v>0.14537987679671457</v>
      </c>
      <c r="AH69" s="71">
        <f t="shared" si="14"/>
        <v>5.8726899383983573E-2</v>
      </c>
    </row>
    <row r="70" spans="2:34" ht="13.5" customHeight="1">
      <c r="B70" s="126">
        <v>65</v>
      </c>
      <c r="C70" s="127" t="s">
        <v>10</v>
      </c>
      <c r="D70" s="114">
        <v>3</v>
      </c>
      <c r="E70" s="326">
        <v>0</v>
      </c>
      <c r="F70" s="111">
        <f t="shared" si="0"/>
        <v>3</v>
      </c>
      <c r="G70" s="114">
        <v>2</v>
      </c>
      <c r="H70" s="326">
        <v>11</v>
      </c>
      <c r="I70" s="111">
        <f t="shared" si="1"/>
        <v>13</v>
      </c>
      <c r="J70" s="114">
        <v>72</v>
      </c>
      <c r="K70" s="326">
        <v>463</v>
      </c>
      <c r="L70" s="111">
        <f t="shared" si="2"/>
        <v>535</v>
      </c>
      <c r="M70" s="114">
        <v>74</v>
      </c>
      <c r="N70" s="326">
        <v>675</v>
      </c>
      <c r="O70" s="111">
        <f t="shared" si="3"/>
        <v>749</v>
      </c>
      <c r="P70" s="114">
        <v>1</v>
      </c>
      <c r="Q70" s="326">
        <v>578</v>
      </c>
      <c r="R70" s="111">
        <f t="shared" si="4"/>
        <v>579</v>
      </c>
      <c r="S70" s="114">
        <v>3</v>
      </c>
      <c r="T70" s="326">
        <v>359</v>
      </c>
      <c r="U70" s="111">
        <f t="shared" si="5"/>
        <v>362</v>
      </c>
      <c r="V70" s="114">
        <v>0</v>
      </c>
      <c r="W70" s="326">
        <v>208</v>
      </c>
      <c r="X70" s="111">
        <f t="shared" si="6"/>
        <v>208</v>
      </c>
      <c r="Y70" s="114">
        <f t="shared" si="15"/>
        <v>155</v>
      </c>
      <c r="Z70" s="113">
        <f t="shared" si="15"/>
        <v>2294</v>
      </c>
      <c r="AA70" s="111">
        <f t="shared" si="7"/>
        <v>2449</v>
      </c>
      <c r="AB70" s="71">
        <f t="shared" si="8"/>
        <v>1.2249897917517355E-3</v>
      </c>
      <c r="AC70" s="71">
        <f t="shared" si="9"/>
        <v>5.3082890975908537E-3</v>
      </c>
      <c r="AD70" s="71">
        <f t="shared" si="10"/>
        <v>0.21845651286239282</v>
      </c>
      <c r="AE70" s="71">
        <f t="shared" si="11"/>
        <v>0.30583911800734992</v>
      </c>
      <c r="AF70" s="71">
        <f t="shared" si="12"/>
        <v>0.23642302980808494</v>
      </c>
      <c r="AG70" s="71">
        <f t="shared" si="13"/>
        <v>0.14781543487137608</v>
      </c>
      <c r="AH70" s="71">
        <f t="shared" si="14"/>
        <v>8.4932625561453659E-2</v>
      </c>
    </row>
    <row r="71" spans="2:34" ht="13.5" customHeight="1">
      <c r="B71" s="126">
        <v>66</v>
      </c>
      <c r="C71" s="127" t="s">
        <v>5</v>
      </c>
      <c r="D71" s="114">
        <v>0</v>
      </c>
      <c r="E71" s="326">
        <v>1</v>
      </c>
      <c r="F71" s="111">
        <f t="shared" ref="F71:F79" si="16">SUM(D71:E71)</f>
        <v>1</v>
      </c>
      <c r="G71" s="114">
        <v>0</v>
      </c>
      <c r="H71" s="326">
        <v>2</v>
      </c>
      <c r="I71" s="111">
        <f t="shared" ref="I71:I79" si="17">SUM(G71:H71)</f>
        <v>2</v>
      </c>
      <c r="J71" s="114">
        <v>101</v>
      </c>
      <c r="K71" s="326">
        <v>467</v>
      </c>
      <c r="L71" s="111">
        <f t="shared" ref="L71:L79" si="18">SUM(J71:K71)</f>
        <v>568</v>
      </c>
      <c r="M71" s="114">
        <v>76</v>
      </c>
      <c r="N71" s="326">
        <v>634</v>
      </c>
      <c r="O71" s="111">
        <f t="shared" ref="O71:O79" si="19">SUM(M71:N71)</f>
        <v>710</v>
      </c>
      <c r="P71" s="114">
        <v>32</v>
      </c>
      <c r="Q71" s="326">
        <v>479</v>
      </c>
      <c r="R71" s="111">
        <f t="shared" ref="R71:R79" si="20">SUM(P71:Q71)</f>
        <v>511</v>
      </c>
      <c r="S71" s="114">
        <v>1</v>
      </c>
      <c r="T71" s="326">
        <v>337</v>
      </c>
      <c r="U71" s="111">
        <f t="shared" ref="U71:U79" si="21">SUM(S71:T71)</f>
        <v>338</v>
      </c>
      <c r="V71" s="114">
        <v>1</v>
      </c>
      <c r="W71" s="326">
        <v>186</v>
      </c>
      <c r="X71" s="111">
        <f t="shared" ref="X71:X79" si="22">SUM(V71:W71)</f>
        <v>187</v>
      </c>
      <c r="Y71" s="114">
        <f t="shared" si="15"/>
        <v>211</v>
      </c>
      <c r="Z71" s="113">
        <f t="shared" si="15"/>
        <v>2106</v>
      </c>
      <c r="AA71" s="111">
        <f t="shared" si="15"/>
        <v>2317</v>
      </c>
      <c r="AB71" s="71">
        <f t="shared" ref="AB71:AB79" si="23">IFERROR(F71/$AA71,"-")</f>
        <v>4.3159257660768235E-4</v>
      </c>
      <c r="AC71" s="71">
        <f t="shared" ref="AC71:AC79" si="24">IFERROR(I71/$AA71,"-")</f>
        <v>8.6318515321536469E-4</v>
      </c>
      <c r="AD71" s="71">
        <f t="shared" ref="AD71:AD79" si="25">IFERROR(L71/$AA71,"-")</f>
        <v>0.24514458351316357</v>
      </c>
      <c r="AE71" s="71">
        <f t="shared" ref="AE71:AE79" si="26">IFERROR(O71/$AA71,"-")</f>
        <v>0.30643072939145449</v>
      </c>
      <c r="AF71" s="71">
        <f t="shared" ref="AF71:AF79" si="27">IFERROR(R71/$AA71,"-")</f>
        <v>0.22054380664652568</v>
      </c>
      <c r="AG71" s="71">
        <f t="shared" ref="AG71:AG79" si="28">IFERROR(U71/$AA71,"-")</f>
        <v>0.14587829089339663</v>
      </c>
      <c r="AH71" s="71">
        <f t="shared" ref="AH71:AH79" si="29">IFERROR(X71/$AA71,"-")</f>
        <v>8.0707811825636605E-2</v>
      </c>
    </row>
    <row r="72" spans="2:34" ht="13.5" customHeight="1">
      <c r="B72" s="126">
        <v>67</v>
      </c>
      <c r="C72" s="127" t="s">
        <v>6</v>
      </c>
      <c r="D72" s="114">
        <v>0</v>
      </c>
      <c r="E72" s="326">
        <v>8</v>
      </c>
      <c r="F72" s="111">
        <f t="shared" si="16"/>
        <v>8</v>
      </c>
      <c r="G72" s="114">
        <v>0</v>
      </c>
      <c r="H72" s="326">
        <v>19</v>
      </c>
      <c r="I72" s="111">
        <f t="shared" si="17"/>
        <v>19</v>
      </c>
      <c r="J72" s="114">
        <v>58</v>
      </c>
      <c r="K72" s="326">
        <v>244</v>
      </c>
      <c r="L72" s="111">
        <f t="shared" si="18"/>
        <v>302</v>
      </c>
      <c r="M72" s="114">
        <v>34</v>
      </c>
      <c r="N72" s="326">
        <v>261</v>
      </c>
      <c r="O72" s="111">
        <f t="shared" si="19"/>
        <v>295</v>
      </c>
      <c r="P72" s="114">
        <v>3</v>
      </c>
      <c r="Q72" s="326">
        <v>257</v>
      </c>
      <c r="R72" s="111">
        <f t="shared" si="20"/>
        <v>260</v>
      </c>
      <c r="S72" s="114">
        <v>1</v>
      </c>
      <c r="T72" s="326">
        <v>176</v>
      </c>
      <c r="U72" s="111">
        <f t="shared" si="21"/>
        <v>177</v>
      </c>
      <c r="V72" s="114">
        <v>0</v>
      </c>
      <c r="W72" s="326">
        <v>84</v>
      </c>
      <c r="X72" s="111">
        <f t="shared" si="22"/>
        <v>84</v>
      </c>
      <c r="Y72" s="114">
        <f t="shared" ref="Y72:AA79" si="30">SUM(D72,G72,J72,M72,P72,S72,V72)</f>
        <v>96</v>
      </c>
      <c r="Z72" s="113">
        <f t="shared" si="30"/>
        <v>1049</v>
      </c>
      <c r="AA72" s="111">
        <f t="shared" si="30"/>
        <v>1145</v>
      </c>
      <c r="AB72" s="71">
        <f t="shared" si="23"/>
        <v>6.9868995633187774E-3</v>
      </c>
      <c r="AC72" s="71">
        <f t="shared" si="24"/>
        <v>1.6593886462882096E-2</v>
      </c>
      <c r="AD72" s="71">
        <f t="shared" si="25"/>
        <v>0.26375545851528387</v>
      </c>
      <c r="AE72" s="71">
        <f t="shared" si="26"/>
        <v>0.2576419213973799</v>
      </c>
      <c r="AF72" s="71">
        <f t="shared" si="27"/>
        <v>0.22707423580786026</v>
      </c>
      <c r="AG72" s="71">
        <f t="shared" si="28"/>
        <v>0.15458515283842794</v>
      </c>
      <c r="AH72" s="71">
        <f t="shared" si="29"/>
        <v>7.3362445414847155E-2</v>
      </c>
    </row>
    <row r="73" spans="2:34" ht="13.5" customHeight="1">
      <c r="B73" s="126">
        <v>68</v>
      </c>
      <c r="C73" s="127" t="s">
        <v>46</v>
      </c>
      <c r="D73" s="114">
        <v>0</v>
      </c>
      <c r="E73" s="326">
        <v>0</v>
      </c>
      <c r="F73" s="111">
        <f t="shared" si="16"/>
        <v>0</v>
      </c>
      <c r="G73" s="114">
        <v>0</v>
      </c>
      <c r="H73" s="326">
        <v>22</v>
      </c>
      <c r="I73" s="111">
        <f t="shared" si="17"/>
        <v>22</v>
      </c>
      <c r="J73" s="114">
        <v>58</v>
      </c>
      <c r="K73" s="326">
        <v>335</v>
      </c>
      <c r="L73" s="111">
        <f t="shared" si="18"/>
        <v>393</v>
      </c>
      <c r="M73" s="114">
        <v>13</v>
      </c>
      <c r="N73" s="326">
        <v>337</v>
      </c>
      <c r="O73" s="111">
        <f t="shared" si="19"/>
        <v>350</v>
      </c>
      <c r="P73" s="114">
        <v>33</v>
      </c>
      <c r="Q73" s="326">
        <v>399</v>
      </c>
      <c r="R73" s="111">
        <f t="shared" si="20"/>
        <v>432</v>
      </c>
      <c r="S73" s="114">
        <v>1</v>
      </c>
      <c r="T73" s="326">
        <v>168</v>
      </c>
      <c r="U73" s="111">
        <f t="shared" si="21"/>
        <v>169</v>
      </c>
      <c r="V73" s="114">
        <v>6</v>
      </c>
      <c r="W73" s="326">
        <v>85</v>
      </c>
      <c r="X73" s="111">
        <f t="shared" si="22"/>
        <v>91</v>
      </c>
      <c r="Y73" s="114">
        <f t="shared" si="30"/>
        <v>111</v>
      </c>
      <c r="Z73" s="113">
        <f t="shared" si="30"/>
        <v>1346</v>
      </c>
      <c r="AA73" s="111">
        <f t="shared" si="30"/>
        <v>1457</v>
      </c>
      <c r="AB73" s="71">
        <f t="shared" si="23"/>
        <v>0</v>
      </c>
      <c r="AC73" s="71">
        <f t="shared" si="24"/>
        <v>1.5099519560741249E-2</v>
      </c>
      <c r="AD73" s="71">
        <f t="shared" si="25"/>
        <v>0.26973232669869596</v>
      </c>
      <c r="AE73" s="71">
        <f t="shared" si="26"/>
        <v>0.24021962937542896</v>
      </c>
      <c r="AF73" s="71">
        <f t="shared" si="27"/>
        <v>0.2964996568291009</v>
      </c>
      <c r="AG73" s="71">
        <f t="shared" si="28"/>
        <v>0.11599176389842142</v>
      </c>
      <c r="AH73" s="71">
        <f t="shared" si="29"/>
        <v>6.2457103637611533E-2</v>
      </c>
    </row>
    <row r="74" spans="2:34" ht="13.5" customHeight="1">
      <c r="B74" s="126">
        <v>69</v>
      </c>
      <c r="C74" s="127" t="s">
        <v>47</v>
      </c>
      <c r="D74" s="114">
        <v>0</v>
      </c>
      <c r="E74" s="326">
        <v>1</v>
      </c>
      <c r="F74" s="111">
        <f t="shared" si="16"/>
        <v>1</v>
      </c>
      <c r="G74" s="114">
        <v>0</v>
      </c>
      <c r="H74" s="326">
        <v>11</v>
      </c>
      <c r="I74" s="111">
        <f t="shared" si="17"/>
        <v>11</v>
      </c>
      <c r="J74" s="114">
        <v>176</v>
      </c>
      <c r="K74" s="326">
        <v>719</v>
      </c>
      <c r="L74" s="111">
        <f t="shared" si="18"/>
        <v>895</v>
      </c>
      <c r="M74" s="114">
        <v>102</v>
      </c>
      <c r="N74" s="326">
        <v>763</v>
      </c>
      <c r="O74" s="111">
        <f t="shared" si="19"/>
        <v>865</v>
      </c>
      <c r="P74" s="114">
        <v>27</v>
      </c>
      <c r="Q74" s="326">
        <v>712</v>
      </c>
      <c r="R74" s="111">
        <f t="shared" si="20"/>
        <v>739</v>
      </c>
      <c r="S74" s="114">
        <v>19</v>
      </c>
      <c r="T74" s="326">
        <v>468</v>
      </c>
      <c r="U74" s="111">
        <f t="shared" si="21"/>
        <v>487</v>
      </c>
      <c r="V74" s="114">
        <v>0</v>
      </c>
      <c r="W74" s="326">
        <v>195</v>
      </c>
      <c r="X74" s="111">
        <f t="shared" si="22"/>
        <v>195</v>
      </c>
      <c r="Y74" s="114">
        <f t="shared" si="30"/>
        <v>324</v>
      </c>
      <c r="Z74" s="113">
        <f t="shared" si="30"/>
        <v>2869</v>
      </c>
      <c r="AA74" s="111">
        <f t="shared" si="30"/>
        <v>3193</v>
      </c>
      <c r="AB74" s="71">
        <f t="shared" si="23"/>
        <v>3.1318509238960227E-4</v>
      </c>
      <c r="AC74" s="71">
        <f t="shared" si="24"/>
        <v>3.4450360162856246E-3</v>
      </c>
      <c r="AD74" s="71">
        <f t="shared" si="25"/>
        <v>0.280300657688694</v>
      </c>
      <c r="AE74" s="71">
        <f t="shared" si="26"/>
        <v>0.27090510491700592</v>
      </c>
      <c r="AF74" s="71">
        <f t="shared" si="27"/>
        <v>0.23144378327591605</v>
      </c>
      <c r="AG74" s="71">
        <f t="shared" si="28"/>
        <v>0.15252113999373629</v>
      </c>
      <c r="AH74" s="71">
        <f t="shared" si="29"/>
        <v>6.1071093015972439E-2</v>
      </c>
    </row>
    <row r="75" spans="2:34" ht="13.5" customHeight="1">
      <c r="B75" s="126">
        <v>70</v>
      </c>
      <c r="C75" s="127" t="s">
        <v>48</v>
      </c>
      <c r="D75" s="114">
        <v>0</v>
      </c>
      <c r="E75" s="326">
        <v>0</v>
      </c>
      <c r="F75" s="111">
        <f t="shared" si="16"/>
        <v>0</v>
      </c>
      <c r="G75" s="114">
        <v>0</v>
      </c>
      <c r="H75" s="326">
        <v>2</v>
      </c>
      <c r="I75" s="111">
        <f t="shared" si="17"/>
        <v>2</v>
      </c>
      <c r="J75" s="114">
        <v>12</v>
      </c>
      <c r="K75" s="326">
        <v>104</v>
      </c>
      <c r="L75" s="111">
        <f t="shared" si="18"/>
        <v>116</v>
      </c>
      <c r="M75" s="114">
        <v>13</v>
      </c>
      <c r="N75" s="326">
        <v>169</v>
      </c>
      <c r="O75" s="111">
        <f t="shared" si="19"/>
        <v>182</v>
      </c>
      <c r="P75" s="114">
        <v>0</v>
      </c>
      <c r="Q75" s="326">
        <v>126</v>
      </c>
      <c r="R75" s="111">
        <f t="shared" si="20"/>
        <v>126</v>
      </c>
      <c r="S75" s="114">
        <v>0</v>
      </c>
      <c r="T75" s="326">
        <v>74</v>
      </c>
      <c r="U75" s="111">
        <f t="shared" si="21"/>
        <v>74</v>
      </c>
      <c r="V75" s="114">
        <v>2</v>
      </c>
      <c r="W75" s="326">
        <v>36</v>
      </c>
      <c r="X75" s="111">
        <f t="shared" si="22"/>
        <v>38</v>
      </c>
      <c r="Y75" s="114">
        <f t="shared" si="30"/>
        <v>27</v>
      </c>
      <c r="Z75" s="113">
        <f t="shared" si="30"/>
        <v>511</v>
      </c>
      <c r="AA75" s="111">
        <f t="shared" si="30"/>
        <v>538</v>
      </c>
      <c r="AB75" s="71">
        <f t="shared" si="23"/>
        <v>0</v>
      </c>
      <c r="AC75" s="71">
        <f t="shared" si="24"/>
        <v>3.7174721189591076E-3</v>
      </c>
      <c r="AD75" s="71">
        <f t="shared" si="25"/>
        <v>0.21561338289962825</v>
      </c>
      <c r="AE75" s="71">
        <f t="shared" si="26"/>
        <v>0.33828996282527879</v>
      </c>
      <c r="AF75" s="71">
        <f t="shared" si="27"/>
        <v>0.2342007434944238</v>
      </c>
      <c r="AG75" s="71">
        <f t="shared" si="28"/>
        <v>0.13754646840148699</v>
      </c>
      <c r="AH75" s="71">
        <f t="shared" si="29"/>
        <v>7.0631970260223054E-2</v>
      </c>
    </row>
    <row r="76" spans="2:34" ht="13.5" customHeight="1">
      <c r="B76" s="126">
        <v>71</v>
      </c>
      <c r="C76" s="127" t="s">
        <v>49</v>
      </c>
      <c r="D76" s="114">
        <v>0</v>
      </c>
      <c r="E76" s="326">
        <v>0</v>
      </c>
      <c r="F76" s="111">
        <f t="shared" si="16"/>
        <v>0</v>
      </c>
      <c r="G76" s="114">
        <v>0</v>
      </c>
      <c r="H76" s="326">
        <v>4</v>
      </c>
      <c r="I76" s="111">
        <f t="shared" si="17"/>
        <v>4</v>
      </c>
      <c r="J76" s="114">
        <v>70</v>
      </c>
      <c r="K76" s="326">
        <v>387</v>
      </c>
      <c r="L76" s="111">
        <f t="shared" si="18"/>
        <v>457</v>
      </c>
      <c r="M76" s="114">
        <v>60</v>
      </c>
      <c r="N76" s="326">
        <v>502</v>
      </c>
      <c r="O76" s="111">
        <f t="shared" si="19"/>
        <v>562</v>
      </c>
      <c r="P76" s="114">
        <v>60</v>
      </c>
      <c r="Q76" s="326">
        <v>434</v>
      </c>
      <c r="R76" s="111">
        <f t="shared" si="20"/>
        <v>494</v>
      </c>
      <c r="S76" s="114">
        <v>14</v>
      </c>
      <c r="T76" s="326">
        <v>290</v>
      </c>
      <c r="U76" s="111">
        <f t="shared" si="21"/>
        <v>304</v>
      </c>
      <c r="V76" s="114">
        <v>0</v>
      </c>
      <c r="W76" s="326">
        <v>150</v>
      </c>
      <c r="X76" s="111">
        <f t="shared" si="22"/>
        <v>150</v>
      </c>
      <c r="Y76" s="114">
        <f t="shared" si="30"/>
        <v>204</v>
      </c>
      <c r="Z76" s="113">
        <f t="shared" si="30"/>
        <v>1767</v>
      </c>
      <c r="AA76" s="111">
        <f t="shared" si="30"/>
        <v>1971</v>
      </c>
      <c r="AB76" s="71">
        <f t="shared" si="23"/>
        <v>0</v>
      </c>
      <c r="AC76" s="71">
        <f t="shared" si="24"/>
        <v>2.0294266869609334E-3</v>
      </c>
      <c r="AD76" s="71">
        <f t="shared" si="25"/>
        <v>0.23186199898528664</v>
      </c>
      <c r="AE76" s="71">
        <f t="shared" si="26"/>
        <v>0.28513444951801115</v>
      </c>
      <c r="AF76" s="71">
        <f t="shared" si="27"/>
        <v>0.25063419583967528</v>
      </c>
      <c r="AG76" s="71">
        <f t="shared" si="28"/>
        <v>0.15423642820903094</v>
      </c>
      <c r="AH76" s="71">
        <f t="shared" si="29"/>
        <v>7.6103500761035003E-2</v>
      </c>
    </row>
    <row r="77" spans="2:34" ht="13.5" customHeight="1">
      <c r="B77" s="126">
        <v>72</v>
      </c>
      <c r="C77" s="127" t="s">
        <v>27</v>
      </c>
      <c r="D77" s="114">
        <v>0</v>
      </c>
      <c r="E77" s="326">
        <v>11</v>
      </c>
      <c r="F77" s="111">
        <f t="shared" si="16"/>
        <v>11</v>
      </c>
      <c r="G77" s="114">
        <v>0</v>
      </c>
      <c r="H77" s="326">
        <v>4</v>
      </c>
      <c r="I77" s="111">
        <f t="shared" si="17"/>
        <v>4</v>
      </c>
      <c r="J77" s="114">
        <v>53</v>
      </c>
      <c r="K77" s="326">
        <v>183</v>
      </c>
      <c r="L77" s="111">
        <f t="shared" si="18"/>
        <v>236</v>
      </c>
      <c r="M77" s="114">
        <v>34</v>
      </c>
      <c r="N77" s="326">
        <v>232</v>
      </c>
      <c r="O77" s="111">
        <f t="shared" si="19"/>
        <v>266</v>
      </c>
      <c r="P77" s="114">
        <v>9</v>
      </c>
      <c r="Q77" s="326">
        <v>216</v>
      </c>
      <c r="R77" s="111">
        <f t="shared" si="20"/>
        <v>225</v>
      </c>
      <c r="S77" s="114">
        <v>2</v>
      </c>
      <c r="T77" s="326">
        <v>186</v>
      </c>
      <c r="U77" s="111">
        <f t="shared" si="21"/>
        <v>188</v>
      </c>
      <c r="V77" s="114">
        <v>0</v>
      </c>
      <c r="W77" s="326">
        <v>66</v>
      </c>
      <c r="X77" s="111">
        <f t="shared" si="22"/>
        <v>66</v>
      </c>
      <c r="Y77" s="114">
        <f t="shared" si="30"/>
        <v>98</v>
      </c>
      <c r="Z77" s="113">
        <f t="shared" si="30"/>
        <v>898</v>
      </c>
      <c r="AA77" s="111">
        <f t="shared" si="30"/>
        <v>996</v>
      </c>
      <c r="AB77" s="71">
        <f t="shared" si="23"/>
        <v>1.104417670682731E-2</v>
      </c>
      <c r="AC77" s="71">
        <f t="shared" si="24"/>
        <v>4.0160642570281121E-3</v>
      </c>
      <c r="AD77" s="71">
        <f t="shared" si="25"/>
        <v>0.23694779116465864</v>
      </c>
      <c r="AE77" s="71">
        <f t="shared" si="26"/>
        <v>0.26706827309236947</v>
      </c>
      <c r="AF77" s="71">
        <f t="shared" si="27"/>
        <v>0.22590361445783133</v>
      </c>
      <c r="AG77" s="71">
        <f t="shared" si="28"/>
        <v>0.18875502008032127</v>
      </c>
      <c r="AH77" s="71">
        <f t="shared" si="29"/>
        <v>6.6265060240963861E-2</v>
      </c>
    </row>
    <row r="78" spans="2:34" ht="13.5" customHeight="1">
      <c r="B78" s="126">
        <v>73</v>
      </c>
      <c r="C78" s="127" t="s">
        <v>28</v>
      </c>
      <c r="D78" s="114">
        <v>0</v>
      </c>
      <c r="E78" s="326">
        <v>0</v>
      </c>
      <c r="F78" s="111">
        <f t="shared" si="16"/>
        <v>0</v>
      </c>
      <c r="G78" s="114">
        <v>0</v>
      </c>
      <c r="H78" s="326">
        <v>1</v>
      </c>
      <c r="I78" s="111">
        <f t="shared" si="17"/>
        <v>1</v>
      </c>
      <c r="J78" s="114">
        <v>105</v>
      </c>
      <c r="K78" s="326">
        <v>206</v>
      </c>
      <c r="L78" s="111">
        <f t="shared" si="18"/>
        <v>311</v>
      </c>
      <c r="M78" s="114">
        <v>39</v>
      </c>
      <c r="N78" s="326">
        <v>314</v>
      </c>
      <c r="O78" s="111">
        <f t="shared" si="19"/>
        <v>353</v>
      </c>
      <c r="P78" s="114">
        <v>33</v>
      </c>
      <c r="Q78" s="326">
        <v>338</v>
      </c>
      <c r="R78" s="111">
        <f t="shared" si="20"/>
        <v>371</v>
      </c>
      <c r="S78" s="114">
        <v>13</v>
      </c>
      <c r="T78" s="326">
        <v>149</v>
      </c>
      <c r="U78" s="111">
        <f t="shared" si="21"/>
        <v>162</v>
      </c>
      <c r="V78" s="114">
        <v>0</v>
      </c>
      <c r="W78" s="326">
        <v>117</v>
      </c>
      <c r="X78" s="111">
        <f t="shared" si="22"/>
        <v>117</v>
      </c>
      <c r="Y78" s="114">
        <f t="shared" si="30"/>
        <v>190</v>
      </c>
      <c r="Z78" s="113">
        <f t="shared" si="30"/>
        <v>1125</v>
      </c>
      <c r="AA78" s="111">
        <f t="shared" si="30"/>
        <v>1315</v>
      </c>
      <c r="AB78" s="71">
        <f t="shared" si="23"/>
        <v>0</v>
      </c>
      <c r="AC78" s="71">
        <f t="shared" si="24"/>
        <v>7.6045627376425851E-4</v>
      </c>
      <c r="AD78" s="71">
        <f t="shared" si="25"/>
        <v>0.23650190114068442</v>
      </c>
      <c r="AE78" s="71">
        <f t="shared" si="26"/>
        <v>0.26844106463878326</v>
      </c>
      <c r="AF78" s="71">
        <f t="shared" si="27"/>
        <v>0.28212927756653994</v>
      </c>
      <c r="AG78" s="71">
        <f t="shared" si="28"/>
        <v>0.12319391634980989</v>
      </c>
      <c r="AH78" s="71">
        <f t="shared" si="29"/>
        <v>8.8973384030418254E-2</v>
      </c>
    </row>
    <row r="79" spans="2:34" ht="13.5" customHeight="1" thickBot="1">
      <c r="B79" s="126">
        <v>74</v>
      </c>
      <c r="C79" s="127" t="s">
        <v>29</v>
      </c>
      <c r="D79" s="114">
        <v>0</v>
      </c>
      <c r="E79" s="326">
        <v>2</v>
      </c>
      <c r="F79" s="111">
        <f t="shared" si="16"/>
        <v>2</v>
      </c>
      <c r="G79" s="114">
        <v>0</v>
      </c>
      <c r="H79" s="326">
        <v>0</v>
      </c>
      <c r="I79" s="111">
        <f t="shared" si="17"/>
        <v>0</v>
      </c>
      <c r="J79" s="114">
        <v>44</v>
      </c>
      <c r="K79" s="326">
        <v>116</v>
      </c>
      <c r="L79" s="111">
        <f t="shared" si="18"/>
        <v>160</v>
      </c>
      <c r="M79" s="114">
        <v>27</v>
      </c>
      <c r="N79" s="326">
        <v>148</v>
      </c>
      <c r="O79" s="111">
        <f t="shared" si="19"/>
        <v>175</v>
      </c>
      <c r="P79" s="114">
        <v>1</v>
      </c>
      <c r="Q79" s="326">
        <v>128</v>
      </c>
      <c r="R79" s="111">
        <f t="shared" si="20"/>
        <v>129</v>
      </c>
      <c r="S79" s="114">
        <v>24</v>
      </c>
      <c r="T79" s="326">
        <v>73</v>
      </c>
      <c r="U79" s="111">
        <f t="shared" si="21"/>
        <v>97</v>
      </c>
      <c r="V79" s="114">
        <v>0</v>
      </c>
      <c r="W79" s="326">
        <v>45</v>
      </c>
      <c r="X79" s="111">
        <f t="shared" si="22"/>
        <v>45</v>
      </c>
      <c r="Y79" s="114">
        <f t="shared" si="30"/>
        <v>96</v>
      </c>
      <c r="Z79" s="113">
        <f t="shared" si="30"/>
        <v>512</v>
      </c>
      <c r="AA79" s="111">
        <f t="shared" si="30"/>
        <v>608</v>
      </c>
      <c r="AB79" s="71">
        <f t="shared" si="23"/>
        <v>3.2894736842105261E-3</v>
      </c>
      <c r="AC79" s="71">
        <f t="shared" si="24"/>
        <v>0</v>
      </c>
      <c r="AD79" s="71">
        <f t="shared" si="25"/>
        <v>0.26315789473684209</v>
      </c>
      <c r="AE79" s="71">
        <f t="shared" si="26"/>
        <v>0.28782894736842107</v>
      </c>
      <c r="AF79" s="71">
        <f t="shared" si="27"/>
        <v>0.21217105263157895</v>
      </c>
      <c r="AG79" s="71">
        <f t="shared" si="28"/>
        <v>0.15953947368421054</v>
      </c>
      <c r="AH79" s="71">
        <f t="shared" si="29"/>
        <v>7.4013157894736836E-2</v>
      </c>
    </row>
    <row r="80" spans="2:34" ht="13.5" customHeight="1" thickTop="1">
      <c r="B80" s="392" t="s">
        <v>0</v>
      </c>
      <c r="C80" s="393"/>
      <c r="D80" s="115">
        <f>年齢階層別_レセプト件数!C4</f>
        <v>196</v>
      </c>
      <c r="E80" s="116">
        <f>年齢階層別_レセプト件数!D4</f>
        <v>959</v>
      </c>
      <c r="F80" s="102">
        <f>年齢階層別_レセプト件数!E4</f>
        <v>1155</v>
      </c>
      <c r="G80" s="115">
        <f>年齢階層別_レセプト件数!C5</f>
        <v>602</v>
      </c>
      <c r="H80" s="116">
        <f>年齢階層別_レセプト件数!D5</f>
        <v>3386</v>
      </c>
      <c r="I80" s="102">
        <f>年齢階層別_レセプト件数!E5</f>
        <v>3988</v>
      </c>
      <c r="J80" s="115">
        <f>年齢階層別_レセプト件数!C6</f>
        <v>27180</v>
      </c>
      <c r="K80" s="116">
        <f>年齢階層別_レセプト件数!D6</f>
        <v>123578</v>
      </c>
      <c r="L80" s="102">
        <f>年齢階層別_レセプト件数!E6</f>
        <v>150758</v>
      </c>
      <c r="M80" s="115">
        <f>年齢階層別_レセプト件数!C7</f>
        <v>19895</v>
      </c>
      <c r="N80" s="116">
        <f>年齢階層別_レセプト件数!D7</f>
        <v>161587</v>
      </c>
      <c r="O80" s="102">
        <f>年齢階層別_レセプト件数!E7</f>
        <v>181482</v>
      </c>
      <c r="P80" s="115">
        <f>年齢階層別_レセプト件数!C8</f>
        <v>8652</v>
      </c>
      <c r="Q80" s="116">
        <f>年齢階層別_レセプト件数!D8</f>
        <v>148815</v>
      </c>
      <c r="R80" s="102">
        <f>年齢階層別_レセプト件数!E8</f>
        <v>157467</v>
      </c>
      <c r="S80" s="115">
        <f>年齢階層別_レセプト件数!C9</f>
        <v>2125</v>
      </c>
      <c r="T80" s="116">
        <f>年齢階層別_レセプト件数!D9</f>
        <v>94305</v>
      </c>
      <c r="U80" s="102">
        <f>年齢階層別_レセプト件数!E9</f>
        <v>96430</v>
      </c>
      <c r="V80" s="115">
        <f>年齢階層別_レセプト件数!C10</f>
        <v>413</v>
      </c>
      <c r="W80" s="116">
        <f>年齢階層別_レセプト件数!D10</f>
        <v>38931</v>
      </c>
      <c r="X80" s="102">
        <f>年齢階層別_レセプト件数!E10</f>
        <v>39344</v>
      </c>
      <c r="Y80" s="115">
        <f>年齢階層別_レセプト件数!C11</f>
        <v>59063</v>
      </c>
      <c r="Z80" s="116">
        <f>年齢階層別_レセプト件数!D11</f>
        <v>571561</v>
      </c>
      <c r="AA80" s="102">
        <f>年齢階層別_レセプト件数!E11</f>
        <v>630624</v>
      </c>
      <c r="AB80" s="72">
        <f>年齢階層別_レセプト件数!F4</f>
        <v>1.8315192571167606E-3</v>
      </c>
      <c r="AC80" s="72">
        <f>年齢階層別_レセプト件数!F5</f>
        <v>6.3238950626680872E-3</v>
      </c>
      <c r="AD80" s="72">
        <f>年齢階層別_レセプト件数!F6</f>
        <v>0.2390616278479728</v>
      </c>
      <c r="AE80" s="72">
        <f>年齢階層別_レセプト件数!F7</f>
        <v>0.28778162581823719</v>
      </c>
      <c r="AF80" s="72">
        <f>年齢階層別_レセプト件数!F8</f>
        <v>0.24970029684883543</v>
      </c>
      <c r="AG80" s="72">
        <f>年齢階層別_レセプト件数!F9</f>
        <v>0.15291203633226771</v>
      </c>
      <c r="AH80" s="72">
        <f>年齢階層別_レセプト件数!F10</f>
        <v>6.2388998832902012E-2</v>
      </c>
    </row>
  </sheetData>
  <mergeCells count="20">
    <mergeCell ref="S4:U4"/>
    <mergeCell ref="Y4:AA4"/>
    <mergeCell ref="B80:C80"/>
    <mergeCell ref="V4:X4"/>
    <mergeCell ref="AB4:AB5"/>
    <mergeCell ref="B3:B5"/>
    <mergeCell ref="C3:C5"/>
    <mergeCell ref="D3:AA3"/>
    <mergeCell ref="AB3:AH3"/>
    <mergeCell ref="D4:F4"/>
    <mergeCell ref="G4:I4"/>
    <mergeCell ref="AF4:AF5"/>
    <mergeCell ref="AG4:AG5"/>
    <mergeCell ref="AH4:AH5"/>
    <mergeCell ref="AD4:AD5"/>
    <mergeCell ref="AE4:AE5"/>
    <mergeCell ref="AC4:AC5"/>
    <mergeCell ref="J4:L4"/>
    <mergeCell ref="M4:O4"/>
    <mergeCell ref="P4:R4"/>
  </mergeCells>
  <phoneticPr fontId="4"/>
  <pageMargins left="0.70866141732283472" right="0.19685039370078741" top="0.74803149606299213" bottom="0.74803149606299213" header="0.31496062992125984" footer="0.31496062992125984"/>
  <pageSetup paperSize="8" scale="74" fitToHeight="0" orientation="landscape" r:id="rId1"/>
  <headerFooter>
    <oddHeader>&amp;R&amp;"ＭＳ 明朝,標準"&amp;12高額レセプトの件数及び医療費</oddHeader>
  </headerFooter>
  <ignoredErrors>
    <ignoredError sqref="F6:F79 I6:I79 L6:L79 O6:O79 R6:R79 U6:U79 X6:Z79" emptyCellReferenc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2ED5-CB53-484C-A3E3-8B482C7764E6}">
  <dimension ref="B1:K35"/>
  <sheetViews>
    <sheetView showGridLines="0" zoomScaleNormal="100" zoomScaleSheetLayoutView="100" workbookViewId="0"/>
  </sheetViews>
  <sheetFormatPr defaultRowHeight="13.5"/>
  <cols>
    <col min="1" max="1" width="4.625" style="232" customWidth="1"/>
    <col min="2" max="2" width="10.625" style="232" customWidth="1"/>
    <col min="3" max="4" width="5.625" style="232" customWidth="1"/>
    <col min="5" max="5" width="30.625" style="232" customWidth="1"/>
    <col min="6" max="6" width="50.625" style="265" customWidth="1"/>
    <col min="7" max="11" width="16.625" style="232" customWidth="1"/>
    <col min="12" max="16384" width="9" style="232"/>
  </cols>
  <sheetData>
    <row r="1" spans="2:11" ht="16.5" customHeight="1">
      <c r="B1" s="264" t="s">
        <v>693</v>
      </c>
    </row>
    <row r="2" spans="2:11" ht="16.5" customHeight="1">
      <c r="B2" s="232" t="s">
        <v>286</v>
      </c>
      <c r="C2" s="266"/>
      <c r="D2" s="267"/>
      <c r="E2" s="267"/>
      <c r="F2" s="267"/>
      <c r="G2" s="267"/>
      <c r="H2" s="267"/>
      <c r="I2" s="267"/>
      <c r="J2" s="267"/>
      <c r="K2" s="267"/>
    </row>
    <row r="3" spans="2:11" s="268" customFormat="1" ht="24" customHeight="1">
      <c r="B3" s="418" t="s">
        <v>287</v>
      </c>
      <c r="C3" s="418" t="s">
        <v>90</v>
      </c>
      <c r="D3" s="420" t="s">
        <v>207</v>
      </c>
      <c r="E3" s="421"/>
      <c r="F3" s="424" t="s">
        <v>694</v>
      </c>
      <c r="G3" s="424" t="s">
        <v>695</v>
      </c>
      <c r="H3" s="426" t="s">
        <v>696</v>
      </c>
      <c r="I3" s="427"/>
      <c r="J3" s="428"/>
      <c r="K3" s="424" t="s">
        <v>697</v>
      </c>
    </row>
    <row r="4" spans="2:11" s="268" customFormat="1" ht="24" customHeight="1">
      <c r="B4" s="419"/>
      <c r="C4" s="419"/>
      <c r="D4" s="422"/>
      <c r="E4" s="423"/>
      <c r="F4" s="425"/>
      <c r="G4" s="425"/>
      <c r="H4" s="269" t="s">
        <v>91</v>
      </c>
      <c r="I4" s="270" t="s">
        <v>92</v>
      </c>
      <c r="J4" s="271" t="s">
        <v>76</v>
      </c>
      <c r="K4" s="425"/>
    </row>
    <row r="5" spans="2:11" s="268" customFormat="1" ht="32.1" customHeight="1">
      <c r="B5" s="415">
        <v>43922</v>
      </c>
      <c r="C5" s="272">
        <v>1</v>
      </c>
      <c r="D5" s="273" t="s">
        <v>123</v>
      </c>
      <c r="E5" s="274" t="s">
        <v>131</v>
      </c>
      <c r="F5" s="275" t="s">
        <v>277</v>
      </c>
      <c r="G5" s="276">
        <v>480</v>
      </c>
      <c r="H5" s="277">
        <v>2826748220</v>
      </c>
      <c r="I5" s="278">
        <v>103119360</v>
      </c>
      <c r="J5" s="276">
        <v>2929867580</v>
      </c>
      <c r="K5" s="276">
        <v>6103890.7916666698</v>
      </c>
    </row>
    <row r="6" spans="2:11" s="268" customFormat="1" ht="32.1" customHeight="1">
      <c r="B6" s="416"/>
      <c r="C6" s="279">
        <v>2</v>
      </c>
      <c r="D6" s="280" t="s">
        <v>130</v>
      </c>
      <c r="E6" s="281" t="s">
        <v>194</v>
      </c>
      <c r="F6" s="282" t="s">
        <v>288</v>
      </c>
      <c r="G6" s="283">
        <v>5</v>
      </c>
      <c r="H6" s="284">
        <v>30445630</v>
      </c>
      <c r="I6" s="285">
        <v>8240</v>
      </c>
      <c r="J6" s="283">
        <v>30453870</v>
      </c>
      <c r="K6" s="283">
        <v>6090774</v>
      </c>
    </row>
    <row r="7" spans="2:11" s="268" customFormat="1" ht="32.1" customHeight="1">
      <c r="B7" s="416"/>
      <c r="C7" s="279">
        <v>3</v>
      </c>
      <c r="D7" s="280" t="s">
        <v>122</v>
      </c>
      <c r="E7" s="281" t="s">
        <v>134</v>
      </c>
      <c r="F7" s="282" t="s">
        <v>196</v>
      </c>
      <c r="G7" s="283">
        <v>6585</v>
      </c>
      <c r="H7" s="284">
        <v>20024842350</v>
      </c>
      <c r="I7" s="285">
        <v>19217971240</v>
      </c>
      <c r="J7" s="283">
        <v>39242813590</v>
      </c>
      <c r="K7" s="283">
        <v>5959424.9946848899</v>
      </c>
    </row>
    <row r="8" spans="2:11" s="268" customFormat="1" ht="32.1" customHeight="1">
      <c r="B8" s="416"/>
      <c r="C8" s="279">
        <v>4</v>
      </c>
      <c r="D8" s="280" t="s">
        <v>132</v>
      </c>
      <c r="E8" s="281" t="s">
        <v>136</v>
      </c>
      <c r="F8" s="282" t="s">
        <v>197</v>
      </c>
      <c r="G8" s="283">
        <v>553</v>
      </c>
      <c r="H8" s="284">
        <v>1912725450</v>
      </c>
      <c r="I8" s="285">
        <v>1273494030</v>
      </c>
      <c r="J8" s="283">
        <v>3186219480</v>
      </c>
      <c r="K8" s="283">
        <v>5761698.8788426798</v>
      </c>
    </row>
    <row r="9" spans="2:11" s="268" customFormat="1" ht="32.1" customHeight="1">
      <c r="B9" s="417"/>
      <c r="C9" s="286">
        <v>5</v>
      </c>
      <c r="D9" s="287" t="s">
        <v>124</v>
      </c>
      <c r="E9" s="288" t="s">
        <v>135</v>
      </c>
      <c r="F9" s="289" t="s">
        <v>198</v>
      </c>
      <c r="G9" s="290">
        <v>151</v>
      </c>
      <c r="H9" s="291">
        <v>727728540</v>
      </c>
      <c r="I9" s="292">
        <v>25611070</v>
      </c>
      <c r="J9" s="290">
        <v>753339610</v>
      </c>
      <c r="K9" s="290">
        <v>4989004.0397351002</v>
      </c>
    </row>
    <row r="10" spans="2:11" s="268" customFormat="1" ht="32.1" customHeight="1">
      <c r="B10" s="415">
        <v>44287</v>
      </c>
      <c r="C10" s="272">
        <v>1</v>
      </c>
      <c r="D10" s="273" t="s">
        <v>130</v>
      </c>
      <c r="E10" s="274" t="s">
        <v>194</v>
      </c>
      <c r="F10" s="275" t="s">
        <v>288</v>
      </c>
      <c r="G10" s="276">
        <v>4</v>
      </c>
      <c r="H10" s="277">
        <v>26895590</v>
      </c>
      <c r="I10" s="278">
        <v>0</v>
      </c>
      <c r="J10" s="276">
        <v>26895590</v>
      </c>
      <c r="K10" s="276">
        <v>6723897.5</v>
      </c>
    </row>
    <row r="11" spans="2:11" s="268" customFormat="1" ht="32.1" customHeight="1">
      <c r="B11" s="416"/>
      <c r="C11" s="279">
        <v>2</v>
      </c>
      <c r="D11" s="280" t="s">
        <v>132</v>
      </c>
      <c r="E11" s="281" t="s">
        <v>136</v>
      </c>
      <c r="F11" s="282" t="s">
        <v>197</v>
      </c>
      <c r="G11" s="283">
        <v>619</v>
      </c>
      <c r="H11" s="284">
        <v>2398683540</v>
      </c>
      <c r="I11" s="285">
        <v>1561258660</v>
      </c>
      <c r="J11" s="283">
        <v>3959942200</v>
      </c>
      <c r="K11" s="283">
        <v>6397321.8093699496</v>
      </c>
    </row>
    <row r="12" spans="2:11" s="268" customFormat="1" ht="32.1" customHeight="1">
      <c r="B12" s="416"/>
      <c r="C12" s="279">
        <v>3</v>
      </c>
      <c r="D12" s="280" t="s">
        <v>289</v>
      </c>
      <c r="E12" s="281" t="s">
        <v>290</v>
      </c>
      <c r="F12" s="282" t="s">
        <v>291</v>
      </c>
      <c r="G12" s="283">
        <v>1</v>
      </c>
      <c r="H12" s="284">
        <v>6098050</v>
      </c>
      <c r="I12" s="285">
        <v>0</v>
      </c>
      <c r="J12" s="283">
        <v>6098050</v>
      </c>
      <c r="K12" s="283">
        <v>6098050</v>
      </c>
    </row>
    <row r="13" spans="2:11" s="268" customFormat="1" ht="32.1" customHeight="1">
      <c r="B13" s="416"/>
      <c r="C13" s="279">
        <v>4</v>
      </c>
      <c r="D13" s="280" t="s">
        <v>123</v>
      </c>
      <c r="E13" s="281" t="s">
        <v>131</v>
      </c>
      <c r="F13" s="282" t="s">
        <v>206</v>
      </c>
      <c r="G13" s="283">
        <v>440</v>
      </c>
      <c r="H13" s="284">
        <v>2563417950</v>
      </c>
      <c r="I13" s="285">
        <v>73739860</v>
      </c>
      <c r="J13" s="283">
        <v>2637157810</v>
      </c>
      <c r="K13" s="283">
        <v>5993540.4772727303</v>
      </c>
    </row>
    <row r="14" spans="2:11" s="268" customFormat="1" ht="32.1" customHeight="1">
      <c r="B14" s="417"/>
      <c r="C14" s="286">
        <v>5</v>
      </c>
      <c r="D14" s="287" t="s">
        <v>122</v>
      </c>
      <c r="E14" s="288" t="s">
        <v>134</v>
      </c>
      <c r="F14" s="289" t="s">
        <v>196</v>
      </c>
      <c r="G14" s="290">
        <v>6492</v>
      </c>
      <c r="H14" s="291">
        <v>19240018950</v>
      </c>
      <c r="I14" s="292">
        <v>19178867630</v>
      </c>
      <c r="J14" s="290">
        <v>38418886580</v>
      </c>
      <c r="K14" s="290">
        <v>5917881.4818237796</v>
      </c>
    </row>
    <row r="15" spans="2:11" s="268" customFormat="1" ht="32.1" customHeight="1">
      <c r="B15" s="415">
        <v>44652</v>
      </c>
      <c r="C15" s="272">
        <v>1</v>
      </c>
      <c r="D15" s="273" t="s">
        <v>292</v>
      </c>
      <c r="E15" s="274" t="s">
        <v>293</v>
      </c>
      <c r="F15" s="275" t="s">
        <v>294</v>
      </c>
      <c r="G15" s="276">
        <v>1</v>
      </c>
      <c r="H15" s="277">
        <v>9377520</v>
      </c>
      <c r="I15" s="278">
        <v>133810</v>
      </c>
      <c r="J15" s="276">
        <v>9511330</v>
      </c>
      <c r="K15" s="276">
        <v>9511330</v>
      </c>
    </row>
    <row r="16" spans="2:11" s="268" customFormat="1" ht="32.1" customHeight="1">
      <c r="B16" s="416"/>
      <c r="C16" s="279">
        <v>2</v>
      </c>
      <c r="D16" s="280" t="s">
        <v>132</v>
      </c>
      <c r="E16" s="281" t="s">
        <v>136</v>
      </c>
      <c r="F16" s="282" t="s">
        <v>197</v>
      </c>
      <c r="G16" s="283">
        <v>687</v>
      </c>
      <c r="H16" s="284">
        <v>2871169220</v>
      </c>
      <c r="I16" s="285">
        <v>1803536840</v>
      </c>
      <c r="J16" s="283">
        <v>4674706060</v>
      </c>
      <c r="K16" s="283">
        <v>6804521.1935953395</v>
      </c>
    </row>
    <row r="17" spans="2:11" s="268" customFormat="1" ht="32.1" customHeight="1">
      <c r="B17" s="416"/>
      <c r="C17" s="279">
        <v>3</v>
      </c>
      <c r="D17" s="280" t="s">
        <v>123</v>
      </c>
      <c r="E17" s="281" t="s">
        <v>131</v>
      </c>
      <c r="F17" s="282" t="s">
        <v>206</v>
      </c>
      <c r="G17" s="283">
        <v>467</v>
      </c>
      <c r="H17" s="284">
        <v>2838583950</v>
      </c>
      <c r="I17" s="285">
        <v>85896140</v>
      </c>
      <c r="J17" s="283">
        <v>2924480090</v>
      </c>
      <c r="K17" s="283">
        <v>6262270</v>
      </c>
    </row>
    <row r="18" spans="2:11" s="268" customFormat="1" ht="32.1" customHeight="1">
      <c r="B18" s="416"/>
      <c r="C18" s="279">
        <v>4</v>
      </c>
      <c r="D18" s="280" t="s">
        <v>122</v>
      </c>
      <c r="E18" s="281" t="s">
        <v>134</v>
      </c>
      <c r="F18" s="282" t="s">
        <v>196</v>
      </c>
      <c r="G18" s="283">
        <v>6715</v>
      </c>
      <c r="H18" s="284">
        <v>19003824680</v>
      </c>
      <c r="I18" s="285">
        <v>20029008620</v>
      </c>
      <c r="J18" s="283">
        <v>39032833300</v>
      </c>
      <c r="K18" s="283">
        <v>5812782.3231571103</v>
      </c>
    </row>
    <row r="19" spans="2:11" s="268" customFormat="1" ht="32.1" customHeight="1">
      <c r="B19" s="417"/>
      <c r="C19" s="286">
        <v>5</v>
      </c>
      <c r="D19" s="287" t="s">
        <v>133</v>
      </c>
      <c r="E19" s="288" t="s">
        <v>137</v>
      </c>
      <c r="F19" s="289" t="s">
        <v>270</v>
      </c>
      <c r="G19" s="290">
        <v>1450</v>
      </c>
      <c r="H19" s="291">
        <v>5603891100</v>
      </c>
      <c r="I19" s="292">
        <v>2759544910</v>
      </c>
      <c r="J19" s="290">
        <v>8363436010</v>
      </c>
      <c r="K19" s="290">
        <v>5767886.9034482799</v>
      </c>
    </row>
    <row r="20" spans="2:11" s="268" customFormat="1" ht="32.1" customHeight="1">
      <c r="B20" s="415">
        <v>45017</v>
      </c>
      <c r="C20" s="272">
        <v>1</v>
      </c>
      <c r="D20" s="273" t="s">
        <v>133</v>
      </c>
      <c r="E20" s="274" t="s">
        <v>137</v>
      </c>
      <c r="F20" s="275" t="s">
        <v>276</v>
      </c>
      <c r="G20" s="276">
        <v>1649</v>
      </c>
      <c r="H20" s="277">
        <v>7842510030</v>
      </c>
      <c r="I20" s="278">
        <v>3278413450</v>
      </c>
      <c r="J20" s="276">
        <v>11120923480</v>
      </c>
      <c r="K20" s="276">
        <v>6744040.9217707701</v>
      </c>
    </row>
    <row r="21" spans="2:11" s="268" customFormat="1" ht="32.1" customHeight="1">
      <c r="B21" s="416"/>
      <c r="C21" s="279">
        <v>2</v>
      </c>
      <c r="D21" s="280" t="s">
        <v>123</v>
      </c>
      <c r="E21" s="281" t="s">
        <v>131</v>
      </c>
      <c r="F21" s="282" t="s">
        <v>277</v>
      </c>
      <c r="G21" s="283">
        <v>498</v>
      </c>
      <c r="H21" s="284">
        <v>3179388520</v>
      </c>
      <c r="I21" s="285">
        <v>99069400</v>
      </c>
      <c r="J21" s="283">
        <v>3278457920</v>
      </c>
      <c r="K21" s="283">
        <v>6583248.8353413697</v>
      </c>
    </row>
    <row r="22" spans="2:11" s="268" customFormat="1" ht="32.1" customHeight="1">
      <c r="B22" s="416"/>
      <c r="C22" s="279">
        <v>3</v>
      </c>
      <c r="D22" s="280" t="s">
        <v>132</v>
      </c>
      <c r="E22" s="281" t="s">
        <v>136</v>
      </c>
      <c r="F22" s="282" t="s">
        <v>197</v>
      </c>
      <c r="G22" s="283">
        <v>802</v>
      </c>
      <c r="H22" s="284">
        <v>3083973630</v>
      </c>
      <c r="I22" s="285">
        <v>2050960700</v>
      </c>
      <c r="J22" s="283">
        <v>5134934330</v>
      </c>
      <c r="K22" s="283">
        <v>6402661.2593516205</v>
      </c>
    </row>
    <row r="23" spans="2:11" s="268" customFormat="1" ht="32.1" customHeight="1">
      <c r="B23" s="416"/>
      <c r="C23" s="279">
        <v>4</v>
      </c>
      <c r="D23" s="280" t="s">
        <v>122</v>
      </c>
      <c r="E23" s="281" t="s">
        <v>134</v>
      </c>
      <c r="F23" s="282" t="s">
        <v>196</v>
      </c>
      <c r="G23" s="283">
        <v>6937</v>
      </c>
      <c r="H23" s="284">
        <v>19869898780</v>
      </c>
      <c r="I23" s="285">
        <v>21271850220</v>
      </c>
      <c r="J23" s="283">
        <v>41141749000</v>
      </c>
      <c r="K23" s="283">
        <v>5930769.6410552096</v>
      </c>
    </row>
    <row r="24" spans="2:11" s="268" customFormat="1" ht="32.1" customHeight="1">
      <c r="B24" s="417"/>
      <c r="C24" s="286">
        <v>5</v>
      </c>
      <c r="D24" s="287" t="s">
        <v>130</v>
      </c>
      <c r="E24" s="288" t="s">
        <v>194</v>
      </c>
      <c r="F24" s="289" t="s">
        <v>278</v>
      </c>
      <c r="G24" s="290">
        <v>10</v>
      </c>
      <c r="H24" s="291">
        <v>54613960</v>
      </c>
      <c r="I24" s="292">
        <v>80590</v>
      </c>
      <c r="J24" s="290">
        <v>54694550</v>
      </c>
      <c r="K24" s="290">
        <v>5469455</v>
      </c>
    </row>
    <row r="25" spans="2:11" s="268" customFormat="1" ht="32.1" customHeight="1">
      <c r="B25" s="415">
        <v>45383</v>
      </c>
      <c r="C25" s="272">
        <v>1</v>
      </c>
      <c r="D25" s="273" t="s">
        <v>133</v>
      </c>
      <c r="E25" s="274" t="s">
        <v>137</v>
      </c>
      <c r="F25" s="275" t="s">
        <v>276</v>
      </c>
      <c r="G25" s="345">
        <v>1638</v>
      </c>
      <c r="H25" s="346">
        <v>8432819660</v>
      </c>
      <c r="I25" s="347">
        <v>3744704340</v>
      </c>
      <c r="J25" s="345">
        <v>12177524000</v>
      </c>
      <c r="K25" s="345">
        <v>7434385.8363858396</v>
      </c>
    </row>
    <row r="26" spans="2:11" s="268" customFormat="1" ht="32.1" customHeight="1">
      <c r="B26" s="416"/>
      <c r="C26" s="279">
        <v>2</v>
      </c>
      <c r="D26" s="280" t="s">
        <v>123</v>
      </c>
      <c r="E26" s="281" t="s">
        <v>131</v>
      </c>
      <c r="F26" s="282" t="s">
        <v>206</v>
      </c>
      <c r="G26" s="348">
        <v>529</v>
      </c>
      <c r="H26" s="349">
        <v>3598845520</v>
      </c>
      <c r="I26" s="350">
        <v>111734690</v>
      </c>
      <c r="J26" s="348">
        <v>3710580210</v>
      </c>
      <c r="K26" s="348">
        <v>7014329.3194706999</v>
      </c>
    </row>
    <row r="27" spans="2:11" s="268" customFormat="1" ht="32.1" customHeight="1">
      <c r="B27" s="416"/>
      <c r="C27" s="279">
        <v>3</v>
      </c>
      <c r="D27" s="280" t="s">
        <v>132</v>
      </c>
      <c r="E27" s="281" t="s">
        <v>136</v>
      </c>
      <c r="F27" s="282" t="s">
        <v>197</v>
      </c>
      <c r="G27" s="348">
        <v>771</v>
      </c>
      <c r="H27" s="349">
        <v>3477022830</v>
      </c>
      <c r="I27" s="350">
        <v>1914494110</v>
      </c>
      <c r="J27" s="348">
        <v>5391516940</v>
      </c>
      <c r="K27" s="348">
        <v>6992888.3787289197</v>
      </c>
    </row>
    <row r="28" spans="2:11" s="268" customFormat="1" ht="32.1" customHeight="1">
      <c r="B28" s="416"/>
      <c r="C28" s="279">
        <v>4</v>
      </c>
      <c r="D28" s="280" t="s">
        <v>122</v>
      </c>
      <c r="E28" s="281" t="s">
        <v>134</v>
      </c>
      <c r="F28" s="282" t="s">
        <v>196</v>
      </c>
      <c r="G28" s="348">
        <v>7140</v>
      </c>
      <c r="H28" s="349">
        <v>20779286840</v>
      </c>
      <c r="I28" s="350">
        <v>21812369120</v>
      </c>
      <c r="J28" s="348">
        <v>42591655960</v>
      </c>
      <c r="K28" s="348">
        <v>5965217.9215686303</v>
      </c>
    </row>
    <row r="29" spans="2:11" s="268" customFormat="1" ht="32.1" customHeight="1">
      <c r="B29" s="417"/>
      <c r="C29" s="286">
        <v>5</v>
      </c>
      <c r="D29" s="287" t="s">
        <v>124</v>
      </c>
      <c r="E29" s="288" t="s">
        <v>135</v>
      </c>
      <c r="F29" s="289" t="s">
        <v>700</v>
      </c>
      <c r="G29" s="351">
        <v>132</v>
      </c>
      <c r="H29" s="352">
        <v>712972080</v>
      </c>
      <c r="I29" s="353">
        <v>22063530</v>
      </c>
      <c r="J29" s="351">
        <v>735035610</v>
      </c>
      <c r="K29" s="351">
        <v>5568451.5909090899</v>
      </c>
    </row>
    <row r="30" spans="2:11" ht="13.5" customHeight="1">
      <c r="B30" s="293" t="s">
        <v>302</v>
      </c>
      <c r="C30" s="234"/>
      <c r="D30" s="234"/>
      <c r="E30" s="259"/>
      <c r="F30" s="260"/>
      <c r="G30" s="260"/>
      <c r="H30" s="260"/>
      <c r="I30" s="260"/>
      <c r="J30" s="260"/>
      <c r="K30" s="260"/>
    </row>
    <row r="31" spans="2:11" ht="13.5" customHeight="1">
      <c r="B31" s="257" t="s">
        <v>285</v>
      </c>
      <c r="C31" s="257"/>
      <c r="D31" s="257"/>
      <c r="E31" s="258"/>
      <c r="F31" s="258"/>
      <c r="G31" s="258"/>
      <c r="H31" s="258"/>
      <c r="I31" s="258"/>
      <c r="J31" s="258"/>
      <c r="K31" s="258"/>
    </row>
    <row r="32" spans="2:11" ht="13.5" customHeight="1">
      <c r="B32" s="294" t="s">
        <v>1260</v>
      </c>
      <c r="C32" s="234"/>
      <c r="D32" s="234"/>
      <c r="E32" s="260"/>
      <c r="F32" s="260"/>
      <c r="G32" s="260"/>
      <c r="H32" s="260"/>
      <c r="I32" s="260"/>
      <c r="J32" s="260"/>
      <c r="K32" s="260"/>
    </row>
    <row r="33" spans="2:11" ht="13.5" customHeight="1">
      <c r="B33" s="295" t="s">
        <v>161</v>
      </c>
      <c r="C33" s="234"/>
      <c r="D33" s="234"/>
      <c r="E33" s="259"/>
      <c r="F33" s="260"/>
      <c r="G33" s="260"/>
      <c r="H33" s="260"/>
      <c r="I33" s="260"/>
      <c r="J33" s="260"/>
      <c r="K33" s="260"/>
    </row>
    <row r="34" spans="2:11" ht="13.5" customHeight="1">
      <c r="B34" s="295" t="s">
        <v>698</v>
      </c>
      <c r="C34" s="234"/>
      <c r="D34" s="234"/>
      <c r="E34" s="259"/>
      <c r="F34" s="260"/>
      <c r="G34" s="260"/>
      <c r="H34" s="260"/>
      <c r="I34" s="260"/>
      <c r="J34" s="260"/>
      <c r="K34" s="260"/>
    </row>
    <row r="35" spans="2:11" ht="13.5" customHeight="1">
      <c r="B35" s="294" t="s">
        <v>120</v>
      </c>
      <c r="C35" s="296"/>
      <c r="D35" s="296"/>
    </row>
  </sheetData>
  <mergeCells count="12">
    <mergeCell ref="K3:K4"/>
    <mergeCell ref="B5:B9"/>
    <mergeCell ref="B10:B14"/>
    <mergeCell ref="B15:B19"/>
    <mergeCell ref="B20:B24"/>
    <mergeCell ref="G3:G4"/>
    <mergeCell ref="H3:J3"/>
    <mergeCell ref="B25:B29"/>
    <mergeCell ref="B3:B4"/>
    <mergeCell ref="C3:C4"/>
    <mergeCell ref="D3:E4"/>
    <mergeCell ref="F3:F4"/>
  </mergeCells>
  <phoneticPr fontId="4"/>
  <conditionalFormatting sqref="B30:K30">
    <cfRule type="expression" dxfId="1" priority="1">
      <formula>IF($B5&lt;&gt;OFFSET($B30,0,0,1,1),TRUE,FALSE)</formula>
    </cfRule>
  </conditionalFormatting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ignoredErrors>
    <ignoredError sqref="D5:D24 D25:D2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K32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6" style="3" customWidth="1"/>
    <col min="3" max="3" width="5.625" style="3" customWidth="1"/>
    <col min="4" max="4" width="22" style="3" customWidth="1"/>
    <col min="5" max="5" width="28.5" style="3" customWidth="1"/>
    <col min="6" max="6" width="8.25" style="16" customWidth="1"/>
    <col min="7" max="9" width="9.75" style="3" customWidth="1"/>
    <col min="10" max="10" width="10.625" style="3" customWidth="1"/>
    <col min="11" max="11" width="10.75" style="3" customWidth="1"/>
    <col min="12" max="16384" width="9" style="3"/>
  </cols>
  <sheetData>
    <row r="1" spans="1:11" ht="16.5" customHeight="1">
      <c r="A1" s="26"/>
      <c r="B1" s="208" t="s">
        <v>239</v>
      </c>
      <c r="C1" s="209"/>
      <c r="D1" s="209"/>
      <c r="E1" s="209"/>
      <c r="F1" s="209"/>
      <c r="G1" s="209"/>
      <c r="H1" s="209"/>
      <c r="I1" s="209"/>
      <c r="J1" s="209"/>
      <c r="K1" s="26"/>
    </row>
    <row r="2" spans="1:11" ht="16.5" customHeight="1">
      <c r="A2" s="26"/>
      <c r="B2" s="208" t="s">
        <v>225</v>
      </c>
      <c r="C2" s="173"/>
      <c r="D2" s="173"/>
      <c r="E2" s="173"/>
      <c r="F2" s="173"/>
      <c r="G2" s="173"/>
      <c r="H2" s="173"/>
      <c r="I2" s="173"/>
      <c r="J2" s="173"/>
      <c r="K2" s="26"/>
    </row>
    <row r="3" spans="1:11" ht="21" customHeight="1">
      <c r="A3" s="208"/>
      <c r="B3" s="429" t="s">
        <v>173</v>
      </c>
      <c r="C3" s="429"/>
      <c r="D3" s="429"/>
      <c r="E3" s="188">
        <f>年齢階層別_患者数!C11</f>
        <v>1473357</v>
      </c>
      <c r="F3" s="173"/>
      <c r="G3" s="173"/>
      <c r="H3" s="173"/>
      <c r="I3" s="173"/>
      <c r="J3" s="173"/>
      <c r="K3" s="26"/>
    </row>
    <row r="4" spans="1:11" ht="16.5" customHeight="1">
      <c r="A4" s="208"/>
      <c r="B4" s="208"/>
      <c r="C4" s="173"/>
      <c r="D4" s="173"/>
      <c r="E4" s="173"/>
      <c r="F4" s="173"/>
      <c r="G4" s="173"/>
      <c r="H4" s="173"/>
      <c r="I4" s="173"/>
      <c r="J4" s="173"/>
      <c r="K4" s="26"/>
    </row>
    <row r="5" spans="1:11" s="33" customFormat="1" ht="22.5" customHeight="1">
      <c r="A5" s="210"/>
      <c r="B5" s="434" t="s">
        <v>90</v>
      </c>
      <c r="C5" s="435" t="s">
        <v>179</v>
      </c>
      <c r="D5" s="436"/>
      <c r="E5" s="439" t="s">
        <v>186</v>
      </c>
      <c r="F5" s="439" t="s">
        <v>185</v>
      </c>
      <c r="G5" s="440" t="s">
        <v>180</v>
      </c>
      <c r="H5" s="441"/>
      <c r="I5" s="442"/>
      <c r="J5" s="432" t="s">
        <v>189</v>
      </c>
      <c r="K5" s="430" t="s">
        <v>260</v>
      </c>
    </row>
    <row r="6" spans="1:11" s="33" customFormat="1" ht="22.5" customHeight="1">
      <c r="A6" s="210"/>
      <c r="B6" s="434"/>
      <c r="C6" s="437"/>
      <c r="D6" s="438"/>
      <c r="E6" s="434"/>
      <c r="F6" s="434"/>
      <c r="G6" s="54" t="s">
        <v>91</v>
      </c>
      <c r="H6" s="55" t="s">
        <v>92</v>
      </c>
      <c r="I6" s="56" t="s">
        <v>93</v>
      </c>
      <c r="J6" s="433"/>
      <c r="K6" s="431"/>
    </row>
    <row r="7" spans="1:11" s="34" customFormat="1" ht="37.5" customHeight="1">
      <c r="A7" s="211"/>
      <c r="B7" s="166">
        <v>1</v>
      </c>
      <c r="C7" s="73" t="s">
        <v>133</v>
      </c>
      <c r="D7" s="118" t="s">
        <v>137</v>
      </c>
      <c r="E7" s="118" t="s">
        <v>276</v>
      </c>
      <c r="F7" s="74">
        <v>1638</v>
      </c>
      <c r="G7" s="75">
        <v>8432819660</v>
      </c>
      <c r="H7" s="76">
        <v>3744704340</v>
      </c>
      <c r="I7" s="74">
        <v>12177524000</v>
      </c>
      <c r="J7" s="74">
        <v>7434385.8363858396</v>
      </c>
      <c r="K7" s="212">
        <f>IFERROR(F7/$E$3,"-")</f>
        <v>1.1117468475053908E-3</v>
      </c>
    </row>
    <row r="8" spans="1:11" s="34" customFormat="1" ht="37.5" customHeight="1">
      <c r="A8" s="211"/>
      <c r="B8" s="166">
        <v>2</v>
      </c>
      <c r="C8" s="73" t="s">
        <v>123</v>
      </c>
      <c r="D8" s="118" t="s">
        <v>131</v>
      </c>
      <c r="E8" s="118" t="s">
        <v>206</v>
      </c>
      <c r="F8" s="74">
        <v>529</v>
      </c>
      <c r="G8" s="75">
        <v>3598845520</v>
      </c>
      <c r="H8" s="76">
        <v>111734690</v>
      </c>
      <c r="I8" s="74">
        <v>3710580210</v>
      </c>
      <c r="J8" s="74">
        <v>7014329.3194706999</v>
      </c>
      <c r="K8" s="212">
        <f>IFERROR(F8/$E$3,"-")</f>
        <v>3.5904400630668601E-4</v>
      </c>
    </row>
    <row r="9" spans="1:11" s="34" customFormat="1" ht="37.5" customHeight="1">
      <c r="A9" s="211"/>
      <c r="B9" s="166">
        <v>3</v>
      </c>
      <c r="C9" s="73" t="s">
        <v>132</v>
      </c>
      <c r="D9" s="118" t="s">
        <v>136</v>
      </c>
      <c r="E9" s="118" t="s">
        <v>197</v>
      </c>
      <c r="F9" s="74">
        <v>771</v>
      </c>
      <c r="G9" s="75">
        <v>3477022830</v>
      </c>
      <c r="H9" s="76">
        <v>1914494110</v>
      </c>
      <c r="I9" s="74">
        <v>5391516940</v>
      </c>
      <c r="J9" s="74">
        <v>6992888.3787289197</v>
      </c>
      <c r="K9" s="212">
        <f t="shared" ref="K9:K26" si="0">IFERROR(F9/$E$3,"-")</f>
        <v>5.2329476155473518E-4</v>
      </c>
    </row>
    <row r="10" spans="1:11" s="34" customFormat="1" ht="37.5" customHeight="1">
      <c r="A10" s="211"/>
      <c r="B10" s="166">
        <v>4</v>
      </c>
      <c r="C10" s="73" t="s">
        <v>122</v>
      </c>
      <c r="D10" s="118" t="s">
        <v>134</v>
      </c>
      <c r="E10" s="118" t="s">
        <v>196</v>
      </c>
      <c r="F10" s="74">
        <v>7140</v>
      </c>
      <c r="G10" s="75">
        <v>20779286840</v>
      </c>
      <c r="H10" s="76">
        <v>21812369120</v>
      </c>
      <c r="I10" s="74">
        <v>42591655960</v>
      </c>
      <c r="J10" s="74">
        <v>5965217.9215686303</v>
      </c>
      <c r="K10" s="212">
        <f t="shared" si="0"/>
        <v>4.8460760019465752E-3</v>
      </c>
    </row>
    <row r="11" spans="1:11" s="34" customFormat="1" ht="37.5" customHeight="1">
      <c r="A11" s="211"/>
      <c r="B11" s="166">
        <v>5</v>
      </c>
      <c r="C11" s="73" t="s">
        <v>124</v>
      </c>
      <c r="D11" s="118" t="s">
        <v>135</v>
      </c>
      <c r="E11" s="118" t="s">
        <v>700</v>
      </c>
      <c r="F11" s="74">
        <v>132</v>
      </c>
      <c r="G11" s="75">
        <v>712972080</v>
      </c>
      <c r="H11" s="76">
        <v>22063530</v>
      </c>
      <c r="I11" s="74">
        <v>735035610</v>
      </c>
      <c r="J11" s="74">
        <v>5568451.5909090899</v>
      </c>
      <c r="K11" s="212">
        <f t="shared" si="0"/>
        <v>8.9591321044390457E-5</v>
      </c>
    </row>
    <row r="12" spans="1:11" s="34" customFormat="1" ht="37.5" customHeight="1">
      <c r="A12" s="211"/>
      <c r="B12" s="166">
        <v>6</v>
      </c>
      <c r="C12" s="73" t="s">
        <v>130</v>
      </c>
      <c r="D12" s="118" t="s">
        <v>194</v>
      </c>
      <c r="E12" s="118" t="s">
        <v>278</v>
      </c>
      <c r="F12" s="74">
        <v>9</v>
      </c>
      <c r="G12" s="75">
        <v>46784280</v>
      </c>
      <c r="H12" s="76">
        <v>448040</v>
      </c>
      <c r="I12" s="74">
        <v>47232320</v>
      </c>
      <c r="J12" s="74">
        <v>5248035.5555555597</v>
      </c>
      <c r="K12" s="212">
        <f t="shared" si="0"/>
        <v>6.1084991621175319E-6</v>
      </c>
    </row>
    <row r="13" spans="1:11" s="34" customFormat="1" ht="37.5" customHeight="1">
      <c r="A13" s="211"/>
      <c r="B13" s="166">
        <v>7</v>
      </c>
      <c r="C13" s="73" t="s">
        <v>701</v>
      </c>
      <c r="D13" s="118" t="s">
        <v>702</v>
      </c>
      <c r="E13" s="118" t="s">
        <v>703</v>
      </c>
      <c r="F13" s="74">
        <v>3</v>
      </c>
      <c r="G13" s="75">
        <v>14259740</v>
      </c>
      <c r="H13" s="76">
        <v>1000840</v>
      </c>
      <c r="I13" s="74">
        <v>15260580</v>
      </c>
      <c r="J13" s="74">
        <v>5086860</v>
      </c>
      <c r="K13" s="212">
        <f t="shared" si="0"/>
        <v>2.0361663873725105E-6</v>
      </c>
    </row>
    <row r="14" spans="1:11" s="34" customFormat="1" ht="37.5" customHeight="1">
      <c r="A14" s="211"/>
      <c r="B14" s="166">
        <v>8</v>
      </c>
      <c r="C14" s="73" t="s">
        <v>704</v>
      </c>
      <c r="D14" s="118" t="s">
        <v>705</v>
      </c>
      <c r="E14" s="118" t="s">
        <v>706</v>
      </c>
      <c r="F14" s="74">
        <v>2749</v>
      </c>
      <c r="G14" s="75">
        <v>12461117850</v>
      </c>
      <c r="H14" s="76">
        <v>658764770</v>
      </c>
      <c r="I14" s="74">
        <v>13119882620</v>
      </c>
      <c r="J14" s="74">
        <v>4772601.8988723196</v>
      </c>
      <c r="K14" s="212">
        <f t="shared" si="0"/>
        <v>1.8658071329623438E-3</v>
      </c>
    </row>
    <row r="15" spans="1:11" s="34" customFormat="1" ht="37.5" customHeight="1">
      <c r="A15" s="211"/>
      <c r="B15" s="166">
        <v>9</v>
      </c>
      <c r="C15" s="73" t="s">
        <v>707</v>
      </c>
      <c r="D15" s="118" t="s">
        <v>708</v>
      </c>
      <c r="E15" s="118" t="s">
        <v>709</v>
      </c>
      <c r="F15" s="74">
        <v>3290</v>
      </c>
      <c r="G15" s="75">
        <v>13841988960</v>
      </c>
      <c r="H15" s="76">
        <v>1715628180</v>
      </c>
      <c r="I15" s="74">
        <v>15557617140</v>
      </c>
      <c r="J15" s="74">
        <v>4728759.0091185402</v>
      </c>
      <c r="K15" s="212">
        <f t="shared" si="0"/>
        <v>2.2329958048185198E-3</v>
      </c>
    </row>
    <row r="16" spans="1:11" s="34" customFormat="1" ht="37.5" customHeight="1">
      <c r="A16" s="211"/>
      <c r="B16" s="166">
        <v>10</v>
      </c>
      <c r="C16" s="73" t="s">
        <v>710</v>
      </c>
      <c r="D16" s="118" t="s">
        <v>711</v>
      </c>
      <c r="E16" s="118" t="s">
        <v>712</v>
      </c>
      <c r="F16" s="74">
        <v>1325</v>
      </c>
      <c r="G16" s="75">
        <v>3289542270</v>
      </c>
      <c r="H16" s="76">
        <v>2687362220</v>
      </c>
      <c r="I16" s="74">
        <v>5976904490</v>
      </c>
      <c r="J16" s="74">
        <v>4510871.31320755</v>
      </c>
      <c r="K16" s="212">
        <f t="shared" si="0"/>
        <v>8.9930682108952547E-4</v>
      </c>
    </row>
    <row r="17" spans="1:11" s="34" customFormat="1" ht="37.5" customHeight="1">
      <c r="A17" s="211"/>
      <c r="B17" s="166">
        <v>11</v>
      </c>
      <c r="C17" s="73" t="s">
        <v>713</v>
      </c>
      <c r="D17" s="118" t="s">
        <v>714</v>
      </c>
      <c r="E17" s="118" t="s">
        <v>715</v>
      </c>
      <c r="F17" s="74">
        <v>1298</v>
      </c>
      <c r="G17" s="75">
        <v>5497345790</v>
      </c>
      <c r="H17" s="76">
        <v>170887790</v>
      </c>
      <c r="I17" s="74">
        <v>5668233580</v>
      </c>
      <c r="J17" s="74">
        <v>4366897.9815100199</v>
      </c>
      <c r="K17" s="212">
        <f t="shared" si="0"/>
        <v>8.8098132360317288E-4</v>
      </c>
    </row>
    <row r="18" spans="1:11" s="34" customFormat="1" ht="37.5" customHeight="1">
      <c r="A18" s="211"/>
      <c r="B18" s="166">
        <v>12</v>
      </c>
      <c r="C18" s="73" t="s">
        <v>716</v>
      </c>
      <c r="D18" s="118" t="s">
        <v>717</v>
      </c>
      <c r="E18" s="118" t="s">
        <v>718</v>
      </c>
      <c r="F18" s="74">
        <v>436</v>
      </c>
      <c r="G18" s="75">
        <v>1777979030</v>
      </c>
      <c r="H18" s="76">
        <v>120639810</v>
      </c>
      <c r="I18" s="74">
        <v>1898618840</v>
      </c>
      <c r="J18" s="74">
        <v>4354630.36697248</v>
      </c>
      <c r="K18" s="212">
        <f t="shared" si="0"/>
        <v>2.9592284829813817E-4</v>
      </c>
    </row>
    <row r="19" spans="1:11" s="34" customFormat="1" ht="37.5" customHeight="1">
      <c r="A19" s="211"/>
      <c r="B19" s="166">
        <v>13</v>
      </c>
      <c r="C19" s="73" t="s">
        <v>719</v>
      </c>
      <c r="D19" s="118" t="s">
        <v>720</v>
      </c>
      <c r="E19" s="118" t="s">
        <v>721</v>
      </c>
      <c r="F19" s="74">
        <v>276</v>
      </c>
      <c r="G19" s="75">
        <v>333035450</v>
      </c>
      <c r="H19" s="76">
        <v>859192020</v>
      </c>
      <c r="I19" s="74">
        <v>1192227470</v>
      </c>
      <c r="J19" s="74">
        <v>4319664.7463768097</v>
      </c>
      <c r="K19" s="212">
        <f t="shared" si="0"/>
        <v>1.8732730763827097E-4</v>
      </c>
    </row>
    <row r="20" spans="1:11" s="34" customFormat="1" ht="37.5" customHeight="1">
      <c r="A20" s="211"/>
      <c r="B20" s="166">
        <v>14</v>
      </c>
      <c r="C20" s="73" t="s">
        <v>722</v>
      </c>
      <c r="D20" s="118" t="s">
        <v>723</v>
      </c>
      <c r="E20" s="118" t="s">
        <v>724</v>
      </c>
      <c r="F20" s="74">
        <v>6253</v>
      </c>
      <c r="G20" s="75">
        <v>12331615460</v>
      </c>
      <c r="H20" s="76">
        <v>14173024240</v>
      </c>
      <c r="I20" s="74">
        <v>26504639700</v>
      </c>
      <c r="J20" s="74">
        <v>4238707.7722693104</v>
      </c>
      <c r="K20" s="212">
        <f t="shared" si="0"/>
        <v>4.2440494734134358E-3</v>
      </c>
    </row>
    <row r="21" spans="1:11" s="34" customFormat="1" ht="37.5" customHeight="1">
      <c r="A21" s="211"/>
      <c r="B21" s="166">
        <v>15</v>
      </c>
      <c r="C21" s="73" t="s">
        <v>725</v>
      </c>
      <c r="D21" s="118" t="s">
        <v>726</v>
      </c>
      <c r="E21" s="118" t="s">
        <v>727</v>
      </c>
      <c r="F21" s="74">
        <v>1479</v>
      </c>
      <c r="G21" s="75">
        <v>4632542040</v>
      </c>
      <c r="H21" s="76">
        <v>1528273740</v>
      </c>
      <c r="I21" s="74">
        <v>6160815780</v>
      </c>
      <c r="J21" s="74">
        <v>4165527.9107505102</v>
      </c>
      <c r="K21" s="212">
        <f t="shared" si="0"/>
        <v>1.0038300289746476E-3</v>
      </c>
    </row>
    <row r="22" spans="1:11" s="34" customFormat="1" ht="37.5" customHeight="1">
      <c r="A22" s="211"/>
      <c r="B22" s="166">
        <v>16</v>
      </c>
      <c r="C22" s="73" t="s">
        <v>728</v>
      </c>
      <c r="D22" s="118" t="s">
        <v>729</v>
      </c>
      <c r="E22" s="118" t="s">
        <v>730</v>
      </c>
      <c r="F22" s="74">
        <v>1986</v>
      </c>
      <c r="G22" s="75">
        <v>4153524050</v>
      </c>
      <c r="H22" s="76">
        <v>4110835080</v>
      </c>
      <c r="I22" s="74">
        <v>8264359130</v>
      </c>
      <c r="J22" s="74">
        <v>4161308.7260825802</v>
      </c>
      <c r="K22" s="212">
        <f t="shared" si="0"/>
        <v>1.347942148440602E-3</v>
      </c>
    </row>
    <row r="23" spans="1:11" s="34" customFormat="1" ht="37.5" customHeight="1">
      <c r="A23" s="211"/>
      <c r="B23" s="166">
        <v>17</v>
      </c>
      <c r="C23" s="73" t="s">
        <v>731</v>
      </c>
      <c r="D23" s="118" t="s">
        <v>732</v>
      </c>
      <c r="E23" s="118" t="s">
        <v>733</v>
      </c>
      <c r="F23" s="74">
        <v>2924</v>
      </c>
      <c r="G23" s="75">
        <v>9401278340</v>
      </c>
      <c r="H23" s="76">
        <v>2547958070</v>
      </c>
      <c r="I23" s="74">
        <v>11949236410</v>
      </c>
      <c r="J23" s="74">
        <v>4086606.1593707302</v>
      </c>
      <c r="K23" s="212">
        <f t="shared" si="0"/>
        <v>1.9845835055590736E-3</v>
      </c>
    </row>
    <row r="24" spans="1:11" s="34" customFormat="1" ht="37.5" customHeight="1">
      <c r="A24" s="211"/>
      <c r="B24" s="166">
        <v>18</v>
      </c>
      <c r="C24" s="73" t="s">
        <v>734</v>
      </c>
      <c r="D24" s="118" t="s">
        <v>735</v>
      </c>
      <c r="E24" s="118" t="s">
        <v>736</v>
      </c>
      <c r="F24" s="74">
        <v>1598</v>
      </c>
      <c r="G24" s="75">
        <v>5969226470</v>
      </c>
      <c r="H24" s="76">
        <v>468289460</v>
      </c>
      <c r="I24" s="74">
        <v>6437515930</v>
      </c>
      <c r="J24" s="74">
        <v>4028483.0600750898</v>
      </c>
      <c r="K24" s="212">
        <f t="shared" si="0"/>
        <v>1.084597962340424E-3</v>
      </c>
    </row>
    <row r="25" spans="1:11" s="34" customFormat="1" ht="37.5" customHeight="1">
      <c r="A25" s="211"/>
      <c r="B25" s="166">
        <v>19</v>
      </c>
      <c r="C25" s="73" t="s">
        <v>737</v>
      </c>
      <c r="D25" s="118" t="s">
        <v>738</v>
      </c>
      <c r="E25" s="118" t="s">
        <v>739</v>
      </c>
      <c r="F25" s="74">
        <v>83</v>
      </c>
      <c r="G25" s="75">
        <v>298896250</v>
      </c>
      <c r="H25" s="76">
        <v>35415740</v>
      </c>
      <c r="I25" s="74">
        <v>334311990</v>
      </c>
      <c r="J25" s="74">
        <v>4027855.3012048202</v>
      </c>
      <c r="K25" s="212">
        <f t="shared" si="0"/>
        <v>5.6333936717306122E-5</v>
      </c>
    </row>
    <row r="26" spans="1:11" s="34" customFormat="1" ht="37.5" customHeight="1">
      <c r="A26" s="211"/>
      <c r="B26" s="166">
        <v>20</v>
      </c>
      <c r="C26" s="73" t="s">
        <v>127</v>
      </c>
      <c r="D26" s="118" t="s">
        <v>195</v>
      </c>
      <c r="E26" s="118" t="s">
        <v>202</v>
      </c>
      <c r="F26" s="74">
        <v>14969</v>
      </c>
      <c r="G26" s="75">
        <v>31846262080</v>
      </c>
      <c r="H26" s="76">
        <v>27343059240</v>
      </c>
      <c r="I26" s="74">
        <v>59189321320</v>
      </c>
      <c r="J26" s="74">
        <v>3954126.6163404402</v>
      </c>
      <c r="K26" s="212">
        <f t="shared" si="0"/>
        <v>1.0159791550859703E-2</v>
      </c>
    </row>
    <row r="27" spans="1:11" ht="13.5" customHeight="1">
      <c r="A27" s="26"/>
      <c r="B27" s="14" t="s">
        <v>279</v>
      </c>
      <c r="C27" s="213"/>
      <c r="D27" s="213"/>
      <c r="E27" s="213"/>
      <c r="F27" s="213"/>
      <c r="G27" s="213"/>
      <c r="H27" s="26"/>
      <c r="I27" s="26"/>
      <c r="J27" s="26"/>
      <c r="K27" s="26"/>
    </row>
    <row r="28" spans="1:11" ht="13.5" customHeight="1">
      <c r="A28" s="26"/>
      <c r="B28" s="184" t="s">
        <v>144</v>
      </c>
      <c r="C28" s="26"/>
      <c r="D28" s="26"/>
      <c r="E28" s="26"/>
      <c r="F28" s="26"/>
      <c r="G28" s="26"/>
      <c r="H28" s="26"/>
      <c r="I28" s="26"/>
      <c r="J28" s="26"/>
      <c r="K28" s="26"/>
    </row>
    <row r="29" spans="1:11" ht="13.5" customHeight="1">
      <c r="A29" s="26"/>
      <c r="B29" s="214" t="s">
        <v>119</v>
      </c>
      <c r="C29" s="26"/>
      <c r="D29" s="26"/>
      <c r="E29" s="125"/>
      <c r="F29" s="26"/>
      <c r="G29" s="26"/>
      <c r="H29" s="26"/>
      <c r="I29" s="26"/>
      <c r="J29" s="26"/>
      <c r="K29" s="26"/>
    </row>
    <row r="30" spans="1:11" ht="13.5" customHeight="1">
      <c r="A30" s="26"/>
      <c r="B30" s="214" t="s">
        <v>161</v>
      </c>
      <c r="C30" s="26"/>
      <c r="D30" s="26"/>
      <c r="E30" s="125"/>
      <c r="F30" s="26"/>
      <c r="G30" s="26"/>
      <c r="H30" s="26"/>
      <c r="I30" s="26"/>
      <c r="J30" s="26"/>
      <c r="K30" s="26"/>
    </row>
    <row r="31" spans="1:11" ht="13.5" customHeight="1">
      <c r="A31" s="26"/>
      <c r="B31" s="214" t="s">
        <v>184</v>
      </c>
      <c r="C31" s="26"/>
      <c r="D31" s="26"/>
      <c r="E31" s="125"/>
      <c r="F31" s="26"/>
      <c r="G31" s="26"/>
      <c r="H31" s="26"/>
      <c r="I31" s="26"/>
      <c r="J31" s="26"/>
      <c r="K31" s="26"/>
    </row>
    <row r="32" spans="1:11">
      <c r="A32" s="26"/>
      <c r="B32" s="214" t="s">
        <v>120</v>
      </c>
      <c r="C32" s="26"/>
      <c r="D32" s="26"/>
      <c r="E32" s="125"/>
      <c r="F32" s="26"/>
      <c r="G32" s="26"/>
      <c r="H32" s="26"/>
      <c r="I32" s="26"/>
      <c r="J32" s="26"/>
      <c r="K32" s="26"/>
    </row>
  </sheetData>
  <mergeCells count="8">
    <mergeCell ref="B3:D3"/>
    <mergeCell ref="K5:K6"/>
    <mergeCell ref="J5:J6"/>
    <mergeCell ref="B5:B6"/>
    <mergeCell ref="C5:D6"/>
    <mergeCell ref="E5:E6"/>
    <mergeCell ref="F5:F6"/>
    <mergeCell ref="G5:I5"/>
  </mergeCells>
  <phoneticPr fontId="4"/>
  <pageMargins left="0.59055118110236227" right="0.43307086614173229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  <ignoredErrors>
    <ignoredError sqref="C7:C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79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4.5" style="5" bestFit="1" customWidth="1"/>
    <col min="3" max="3" width="2.25" style="3" customWidth="1"/>
    <col min="4" max="4" width="32.625" style="3" customWidth="1"/>
    <col min="5" max="18" width="10.125" style="3" customWidth="1"/>
    <col min="19" max="20" width="9" style="3"/>
    <col min="21" max="22" width="3.625" style="3" customWidth="1"/>
    <col min="23" max="23" width="22.625" style="3" customWidth="1"/>
    <col min="24" max="24" width="20.625" style="3" customWidth="1"/>
    <col min="25" max="25" width="10.625" style="3" customWidth="1"/>
    <col min="26" max="26" width="15.625" style="3" customWidth="1"/>
    <col min="27" max="27" width="25.625" style="3" customWidth="1"/>
    <col min="28" max="16384" width="9" style="3"/>
  </cols>
  <sheetData>
    <row r="1" spans="2:23" ht="16.5" customHeight="1">
      <c r="B1" s="173" t="s">
        <v>274</v>
      </c>
      <c r="C1" s="174"/>
      <c r="D1" s="17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2:23" ht="16.5" customHeight="1" thickBot="1">
      <c r="B2" s="173" t="s">
        <v>225</v>
      </c>
      <c r="C2" s="174"/>
      <c r="D2" s="174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2:23" ht="24" customHeight="1">
      <c r="B3" s="360"/>
      <c r="C3" s="361"/>
      <c r="D3" s="362"/>
      <c r="E3" s="15">
        <v>45383</v>
      </c>
      <c r="F3" s="15">
        <v>45413</v>
      </c>
      <c r="G3" s="15">
        <v>45444</v>
      </c>
      <c r="H3" s="15">
        <v>45474</v>
      </c>
      <c r="I3" s="15">
        <v>45505</v>
      </c>
      <c r="J3" s="15">
        <v>45536</v>
      </c>
      <c r="K3" s="15">
        <v>45566</v>
      </c>
      <c r="L3" s="15">
        <v>45597</v>
      </c>
      <c r="M3" s="15">
        <v>45627</v>
      </c>
      <c r="N3" s="15">
        <v>45658</v>
      </c>
      <c r="O3" s="15">
        <v>45689</v>
      </c>
      <c r="P3" s="15">
        <v>45717</v>
      </c>
      <c r="Q3" s="6">
        <v>12</v>
      </c>
      <c r="R3" s="7">
        <v>12</v>
      </c>
      <c r="S3" s="26"/>
      <c r="T3" s="26"/>
      <c r="U3" s="26"/>
      <c r="V3" s="26"/>
      <c r="W3" s="26"/>
    </row>
    <row r="4" spans="2:23" ht="24" customHeight="1">
      <c r="B4" s="8" t="s">
        <v>72</v>
      </c>
      <c r="C4" s="104" t="s">
        <v>71</v>
      </c>
      <c r="D4" s="10"/>
      <c r="E4" s="332">
        <v>3128579</v>
      </c>
      <c r="F4" s="332">
        <v>3110600</v>
      </c>
      <c r="G4" s="332">
        <v>3084035</v>
      </c>
      <c r="H4" s="332">
        <v>3205193</v>
      </c>
      <c r="I4" s="332">
        <v>3009980</v>
      </c>
      <c r="J4" s="332">
        <v>3083100</v>
      </c>
      <c r="K4" s="332">
        <v>3205154</v>
      </c>
      <c r="L4" s="332">
        <v>3131849</v>
      </c>
      <c r="M4" s="332">
        <v>3238370</v>
      </c>
      <c r="N4" s="332">
        <v>3071606</v>
      </c>
      <c r="O4" s="332">
        <v>2982670</v>
      </c>
      <c r="P4" s="332">
        <v>3179001</v>
      </c>
      <c r="Q4" s="333">
        <v>3119178.0833333335</v>
      </c>
      <c r="R4" s="334">
        <v>37430137</v>
      </c>
      <c r="S4" s="26"/>
      <c r="T4" s="26"/>
      <c r="U4" s="26"/>
      <c r="V4" s="26"/>
      <c r="W4" s="26"/>
    </row>
    <row r="5" spans="2:23" ht="24" customHeight="1">
      <c r="B5" s="8" t="s">
        <v>70</v>
      </c>
      <c r="C5" s="104" t="s">
        <v>69</v>
      </c>
      <c r="D5" s="10"/>
      <c r="E5" s="332">
        <v>49282</v>
      </c>
      <c r="F5" s="332">
        <v>51305</v>
      </c>
      <c r="G5" s="332">
        <v>50184</v>
      </c>
      <c r="H5" s="332">
        <v>54417</v>
      </c>
      <c r="I5" s="332">
        <v>54149</v>
      </c>
      <c r="J5" s="332">
        <v>50288</v>
      </c>
      <c r="K5" s="332">
        <v>53625</v>
      </c>
      <c r="L5" s="332">
        <v>51414</v>
      </c>
      <c r="M5" s="332">
        <v>54458</v>
      </c>
      <c r="N5" s="332">
        <v>56945</v>
      </c>
      <c r="O5" s="332">
        <v>49947</v>
      </c>
      <c r="P5" s="332">
        <v>54610</v>
      </c>
      <c r="Q5" s="333">
        <v>52552</v>
      </c>
      <c r="R5" s="334">
        <v>630624</v>
      </c>
      <c r="S5" s="26"/>
      <c r="T5" s="26"/>
      <c r="U5" s="26"/>
      <c r="V5" s="26"/>
      <c r="W5" s="26"/>
    </row>
    <row r="6" spans="2:23" ht="24" customHeight="1">
      <c r="B6" s="8" t="s">
        <v>68</v>
      </c>
      <c r="C6" s="105" t="s">
        <v>164</v>
      </c>
      <c r="D6" s="10"/>
      <c r="E6" s="335">
        <v>1.575219932116146E-2</v>
      </c>
      <c r="F6" s="335">
        <v>1.6493602520414069E-2</v>
      </c>
      <c r="G6" s="335">
        <v>1.6272188869451872E-2</v>
      </c>
      <c r="H6" s="335">
        <v>1.697776077758812E-2</v>
      </c>
      <c r="I6" s="335">
        <v>1.7989820530368971E-2</v>
      </c>
      <c r="J6" s="335">
        <v>1.6310855956666991E-2</v>
      </c>
      <c r="K6" s="335">
        <v>1.6730865349995662E-2</v>
      </c>
      <c r="L6" s="335">
        <v>1.6416500284656126E-2</v>
      </c>
      <c r="M6" s="335">
        <v>1.6816484836507255E-2</v>
      </c>
      <c r="N6" s="335">
        <v>1.8539161598199769E-2</v>
      </c>
      <c r="O6" s="335">
        <v>1.6745734526447779E-2</v>
      </c>
      <c r="P6" s="335">
        <v>1.7178352570508787E-2</v>
      </c>
      <c r="Q6" s="336">
        <v>1.6848028100992524E-2</v>
      </c>
      <c r="R6" s="63"/>
      <c r="S6" s="26"/>
      <c r="T6" s="26"/>
      <c r="U6" s="26"/>
      <c r="V6" s="26"/>
      <c r="W6" s="26"/>
    </row>
    <row r="7" spans="2:23" ht="24" customHeight="1">
      <c r="B7" s="11" t="s">
        <v>67</v>
      </c>
      <c r="C7" s="106" t="s">
        <v>264</v>
      </c>
      <c r="D7" s="12"/>
      <c r="E7" s="337">
        <v>106055342840</v>
      </c>
      <c r="F7" s="337">
        <v>106957963230</v>
      </c>
      <c r="G7" s="337">
        <v>104374031120</v>
      </c>
      <c r="H7" s="337">
        <v>112825204580</v>
      </c>
      <c r="I7" s="337">
        <v>108046974410</v>
      </c>
      <c r="J7" s="337">
        <v>104698261940</v>
      </c>
      <c r="K7" s="337">
        <v>111705432590</v>
      </c>
      <c r="L7" s="337">
        <v>106677566100</v>
      </c>
      <c r="M7" s="337">
        <v>112571391780</v>
      </c>
      <c r="N7" s="337">
        <v>112118734650</v>
      </c>
      <c r="O7" s="337">
        <v>103435772700</v>
      </c>
      <c r="P7" s="337">
        <v>110400593920</v>
      </c>
      <c r="Q7" s="338">
        <v>108322272488.33333</v>
      </c>
      <c r="R7" s="339">
        <v>1299867269860</v>
      </c>
      <c r="S7" s="26"/>
      <c r="T7" s="26"/>
      <c r="U7" s="26"/>
      <c r="V7" s="26"/>
      <c r="W7" s="26"/>
    </row>
    <row r="8" spans="2:23" ht="24" customHeight="1">
      <c r="B8" s="13" t="s">
        <v>66</v>
      </c>
      <c r="C8" s="175"/>
      <c r="D8" s="107" t="s">
        <v>265</v>
      </c>
      <c r="E8" s="340">
        <v>47885096840</v>
      </c>
      <c r="F8" s="340">
        <v>49873659160</v>
      </c>
      <c r="G8" s="340">
        <v>48566536470</v>
      </c>
      <c r="H8" s="340">
        <v>53457073560</v>
      </c>
      <c r="I8" s="340">
        <v>52855080670</v>
      </c>
      <c r="J8" s="340">
        <v>48824467520</v>
      </c>
      <c r="K8" s="340">
        <v>53073866890</v>
      </c>
      <c r="L8" s="340">
        <v>50045021640</v>
      </c>
      <c r="M8" s="340">
        <v>53558804450</v>
      </c>
      <c r="N8" s="340">
        <v>55736579400</v>
      </c>
      <c r="O8" s="340">
        <v>48088405980</v>
      </c>
      <c r="P8" s="340">
        <v>52549452820</v>
      </c>
      <c r="Q8" s="341">
        <v>51209503783.333336</v>
      </c>
      <c r="R8" s="342">
        <v>614514045400</v>
      </c>
      <c r="S8" s="26"/>
      <c r="T8" s="26"/>
      <c r="U8" s="26"/>
      <c r="V8" s="26"/>
      <c r="W8" s="26"/>
    </row>
    <row r="9" spans="2:23" ht="24" customHeight="1">
      <c r="B9" s="13" t="s">
        <v>65</v>
      </c>
      <c r="C9" s="176"/>
      <c r="D9" s="107" t="s">
        <v>266</v>
      </c>
      <c r="E9" s="340">
        <v>58170246000</v>
      </c>
      <c r="F9" s="340">
        <v>57084304070</v>
      </c>
      <c r="G9" s="340">
        <v>55807494650</v>
      </c>
      <c r="H9" s="340">
        <v>59368131020</v>
      </c>
      <c r="I9" s="340">
        <v>55191893740</v>
      </c>
      <c r="J9" s="340">
        <v>55873794420</v>
      </c>
      <c r="K9" s="340">
        <v>58631565700</v>
      </c>
      <c r="L9" s="340">
        <v>56632544460</v>
      </c>
      <c r="M9" s="340">
        <v>59012587330</v>
      </c>
      <c r="N9" s="340">
        <v>56382155250</v>
      </c>
      <c r="O9" s="340">
        <v>55347366720</v>
      </c>
      <c r="P9" s="340">
        <v>57851141100</v>
      </c>
      <c r="Q9" s="341">
        <v>57112768705</v>
      </c>
      <c r="R9" s="342">
        <v>685353224460</v>
      </c>
      <c r="S9" s="26"/>
      <c r="T9" s="26"/>
      <c r="U9" s="26"/>
      <c r="V9" s="26"/>
      <c r="W9" s="26"/>
    </row>
    <row r="10" spans="2:23" ht="24" customHeight="1" thickBot="1">
      <c r="B10" s="8" t="s">
        <v>64</v>
      </c>
      <c r="C10" s="105" t="s">
        <v>165</v>
      </c>
      <c r="D10" s="9"/>
      <c r="E10" s="343">
        <v>0.45151046196929157</v>
      </c>
      <c r="F10" s="343">
        <v>0.46629215491653297</v>
      </c>
      <c r="G10" s="343">
        <v>0.46531245319214037</v>
      </c>
      <c r="H10" s="343">
        <v>0.47380435744830096</v>
      </c>
      <c r="I10" s="343">
        <v>0.48918612444836901</v>
      </c>
      <c r="J10" s="343">
        <v>0.46633503379435376</v>
      </c>
      <c r="K10" s="343">
        <v>0.47512341754049331</v>
      </c>
      <c r="L10" s="343">
        <v>0.46912414174398753</v>
      </c>
      <c r="M10" s="343">
        <v>0.4757763371591851</v>
      </c>
      <c r="N10" s="343">
        <v>0.4971210170538613</v>
      </c>
      <c r="O10" s="343">
        <v>0.46491078207027309</v>
      </c>
      <c r="P10" s="343">
        <v>0.47598885978891664</v>
      </c>
      <c r="Q10" s="344">
        <v>0.47275137981294446</v>
      </c>
      <c r="R10" s="64"/>
      <c r="S10" s="26"/>
      <c r="T10" s="26"/>
      <c r="U10" s="26"/>
      <c r="V10" s="26"/>
      <c r="W10" s="26"/>
    </row>
    <row r="11" spans="2:23">
      <c r="B11" s="14" t="s">
        <v>279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2:23">
      <c r="B12" s="14" t="s">
        <v>144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77"/>
      <c r="S12" s="177"/>
      <c r="T12" s="177"/>
      <c r="U12" s="26"/>
      <c r="V12" s="26"/>
      <c r="W12" s="26"/>
    </row>
    <row r="13" spans="2:23">
      <c r="B13" s="178" t="s">
        <v>162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2:23">
      <c r="B14" s="178" t="s">
        <v>178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2:23">
      <c r="B15" s="178" t="s">
        <v>188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2:23">
      <c r="B16" s="178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>
      <c r="B17" s="179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16.5" customHeight="1">
      <c r="B18" s="173" t="s">
        <v>273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16.5" customHeight="1">
      <c r="B19" s="173" t="s">
        <v>225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2:23">
      <c r="B20" s="180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50" t="s">
        <v>190</v>
      </c>
      <c r="V20" s="50"/>
      <c r="W20" s="50"/>
    </row>
    <row r="21" spans="2:23">
      <c r="B21" s="18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145" t="s">
        <v>262</v>
      </c>
      <c r="V21" s="145"/>
      <c r="W21" s="145"/>
    </row>
    <row r="22" spans="2:23">
      <c r="B22" s="180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145" t="s">
        <v>263</v>
      </c>
      <c r="V22" s="145"/>
      <c r="W22" s="145"/>
    </row>
    <row r="23" spans="2:23">
      <c r="B23" s="180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45" t="s">
        <v>191</v>
      </c>
      <c r="V23" s="145"/>
      <c r="W23" s="145"/>
    </row>
    <row r="24" spans="2:23">
      <c r="B24" s="180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2:23">
      <c r="B25" s="180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2:23">
      <c r="B26" s="180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2:23">
      <c r="B27" s="180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2:23">
      <c r="B28" s="180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2:23">
      <c r="B29" s="180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2:23">
      <c r="B30" s="18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2:23">
      <c r="B31" s="180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2:23">
      <c r="B32" s="180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3">
      <c r="B33" s="180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>
      <c r="B34" s="180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2:23">
      <c r="B35" s="180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2:23">
      <c r="B36" s="180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2:23">
      <c r="B37" s="180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3">
      <c r="B38" s="180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2:23">
      <c r="B39" s="180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2:23">
      <c r="B40" s="180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2:23">
      <c r="B41" s="180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2:23">
      <c r="B42" s="180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2:23">
      <c r="B43" s="180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2:23" ht="13.5" customHeight="1">
      <c r="B44" s="4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2:23" ht="13.5" customHeight="1">
      <c r="B45" s="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2:23" ht="13.5" customHeight="1">
      <c r="B46" s="14" t="s">
        <v>279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173"/>
      <c r="N46" s="177"/>
      <c r="O46" s="177"/>
      <c r="P46" s="177"/>
      <c r="Q46" s="177"/>
      <c r="R46" s="177"/>
      <c r="S46" s="177"/>
      <c r="T46" s="177"/>
      <c r="U46" s="26"/>
      <c r="V46" s="26"/>
      <c r="W46" s="26"/>
    </row>
    <row r="47" spans="2:23" ht="13.5" customHeight="1">
      <c r="B47" s="14" t="s">
        <v>144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77"/>
      <c r="S47" s="177"/>
      <c r="T47" s="177"/>
      <c r="U47" s="26"/>
      <c r="V47" s="26"/>
      <c r="W47" s="26"/>
    </row>
    <row r="48" spans="2:23" ht="13.5" customHeight="1">
      <c r="B48" s="178" t="s">
        <v>162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77"/>
      <c r="S48" s="177"/>
      <c r="T48" s="177"/>
      <c r="U48" s="26"/>
      <c r="V48" s="26"/>
      <c r="W48" s="26"/>
    </row>
    <row r="49" spans="2:25" ht="13.5" customHeight="1">
      <c r="B49" s="178" t="s">
        <v>178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25" ht="13.5" customHeight="1">
      <c r="B50" s="178" t="s">
        <v>188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2:25" ht="13.5" customHeight="1">
      <c r="B51" s="181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3" spans="2:25" ht="16.5" customHeight="1">
      <c r="B53" s="173" t="s">
        <v>315</v>
      </c>
    </row>
    <row r="54" spans="2:25" ht="16.5" customHeight="1">
      <c r="B54" s="173" t="s">
        <v>225</v>
      </c>
    </row>
    <row r="55" spans="2:25" ht="16.5" customHeight="1">
      <c r="U55" s="3" t="s">
        <v>309</v>
      </c>
    </row>
    <row r="56" spans="2:25">
      <c r="U56" s="363" t="s">
        <v>307</v>
      </c>
      <c r="V56" s="364"/>
      <c r="W56" s="365"/>
      <c r="X56" s="324">
        <f>R4</f>
        <v>37430137</v>
      </c>
      <c r="Y56" s="312">
        <f>IFERROR(X56/$X$56,"-")</f>
        <v>1</v>
      </c>
    </row>
    <row r="57" spans="2:25">
      <c r="U57" s="317"/>
      <c r="V57" s="313" t="s">
        <v>308</v>
      </c>
      <c r="W57" s="323"/>
      <c r="X57" s="324">
        <f>R5</f>
        <v>630624</v>
      </c>
      <c r="Y57" s="312">
        <f>IFERROR(X57/$X$56,"-")</f>
        <v>1.6848028100992524E-2</v>
      </c>
    </row>
    <row r="58" spans="2:25">
      <c r="U58" s="318"/>
      <c r="V58" s="313" t="s">
        <v>314</v>
      </c>
      <c r="W58" s="323"/>
      <c r="X58" s="324">
        <f>X56-X57</f>
        <v>36799513</v>
      </c>
      <c r="Y58" s="312">
        <f>IFERROR(X58/$X$56,"-")</f>
        <v>0.98315197189900749</v>
      </c>
    </row>
    <row r="60" spans="2:25">
      <c r="U60" s="363" t="s">
        <v>311</v>
      </c>
      <c r="V60" s="364"/>
      <c r="W60" s="365"/>
      <c r="X60" s="325">
        <f>R7/100000000</f>
        <v>12998.672698599999</v>
      </c>
      <c r="Y60" s="312">
        <f>IFERROR(X60/$X$60,"-")</f>
        <v>1</v>
      </c>
    </row>
    <row r="61" spans="2:25">
      <c r="U61" s="319"/>
      <c r="V61" s="322" t="s">
        <v>262</v>
      </c>
      <c r="W61" s="314"/>
      <c r="X61" s="325">
        <f>R8/100000000</f>
        <v>6145.1404540000003</v>
      </c>
      <c r="Y61" s="312">
        <f>IFERROR(X61/$X$60,"-")</f>
        <v>0.47275137981294446</v>
      </c>
    </row>
    <row r="62" spans="2:25">
      <c r="U62" s="321"/>
      <c r="V62" s="313" t="s">
        <v>1261</v>
      </c>
      <c r="W62" s="314"/>
      <c r="X62" s="325">
        <f>R9/100000000</f>
        <v>6853.5322446</v>
      </c>
      <c r="Y62" s="312">
        <f>IFERROR(X62/$X$60,"-")</f>
        <v>0.52724862018705554</v>
      </c>
    </row>
    <row r="63" spans="2:25">
      <c r="U63" s="17"/>
    </row>
    <row r="64" spans="2:25">
      <c r="V64" s="322" t="s">
        <v>310</v>
      </c>
      <c r="W64" s="314"/>
      <c r="X64" s="325">
        <f>R8/100000000</f>
        <v>6145.1404540000003</v>
      </c>
      <c r="Y64" s="312">
        <f>IFERROR(X64/$X$60,"-")</f>
        <v>0.47275137981294446</v>
      </c>
    </row>
    <row r="65" spans="2:27">
      <c r="V65" s="320"/>
      <c r="W65" s="315" t="s">
        <v>312</v>
      </c>
      <c r="X65" s="325">
        <f>年齢階層別_医療費!C11/100000000</f>
        <v>532.91186270000003</v>
      </c>
      <c r="Y65" s="312">
        <f>IFERROR(X65/$X$60,"-")</f>
        <v>4.0997406047264845E-2</v>
      </c>
      <c r="Z65" s="325">
        <f>ROUND(X65,1)</f>
        <v>532.9</v>
      </c>
      <c r="AA65" s="315" t="str">
        <f>W65&amp;Z65&amp;"億円"&amp;TEXT(Y65,"0.0%")</f>
        <v>入院外532.9億円4.1%</v>
      </c>
    </row>
    <row r="66" spans="2:27">
      <c r="V66" s="316"/>
      <c r="W66" s="321" t="s">
        <v>313</v>
      </c>
      <c r="X66" s="325">
        <f>年齢階層別_医療費!D11/100000000</f>
        <v>5612.2285912999996</v>
      </c>
      <c r="Y66" s="312">
        <f>IFERROR(X66/$X$60,"-")</f>
        <v>0.43175397376567959</v>
      </c>
      <c r="Z66" s="325">
        <f>ROUND(X66,1)</f>
        <v>5612.2</v>
      </c>
      <c r="AA66" s="315" t="str">
        <f>W66&amp;"　 "&amp;Z66&amp;"億円"&amp;TEXT(Y66,"0.0%")</f>
        <v>入院　 5612.2億円43.2%</v>
      </c>
    </row>
    <row r="76" spans="2:27">
      <c r="B76" s="14" t="s">
        <v>279</v>
      </c>
    </row>
    <row r="77" spans="2:27">
      <c r="B77" s="14" t="s">
        <v>144</v>
      </c>
    </row>
    <row r="78" spans="2:27">
      <c r="B78" s="178" t="s">
        <v>178</v>
      </c>
    </row>
    <row r="79" spans="2:27">
      <c r="B79" s="178" t="s">
        <v>188</v>
      </c>
    </row>
  </sheetData>
  <mergeCells count="3">
    <mergeCell ref="B3:D3"/>
    <mergeCell ref="U56:W56"/>
    <mergeCell ref="U60:W60"/>
  </mergeCells>
  <phoneticPr fontId="4"/>
  <pageMargins left="0.70866141732283472" right="0.27559055118110237" top="0.74803149606299213" bottom="0.74803149606299213" header="0.31496062992125984" footer="0.31496062992125984"/>
  <pageSetup paperSize="8" scale="75" orientation="landscape" r:id="rId1"/>
  <headerFooter>
    <oddHeader>&amp;R&amp;"ＭＳ 明朝,標準"&amp;12 高額レセプトの件数及び医療費</oddHeader>
  </headerFooter>
  <rowBreaks count="1" manualBreakCount="1">
    <brk id="52" max="19" man="1"/>
  </rowBreaks>
  <ignoredErrors>
    <ignoredError sqref="X58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Q385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3.375" style="3" customWidth="1"/>
    <col min="3" max="3" width="11.625" style="3" customWidth="1"/>
    <col min="4" max="4" width="9.75" style="3" customWidth="1"/>
    <col min="5" max="5" width="6" style="3" customWidth="1"/>
    <col min="6" max="6" width="24.625" style="3" customWidth="1"/>
    <col min="7" max="7" width="44.625" style="3" customWidth="1"/>
    <col min="8" max="8" width="8.25" style="3" customWidth="1"/>
    <col min="9" max="12" width="9.75" style="3" customWidth="1"/>
    <col min="13" max="13" width="10.25" style="3" customWidth="1"/>
    <col min="14" max="15" width="9" style="3"/>
    <col min="16" max="17" width="15.625" style="3" customWidth="1"/>
    <col min="18" max="16384" width="9" style="3"/>
  </cols>
  <sheetData>
    <row r="1" spans="1:17" ht="16.5" customHeight="1">
      <c r="A1" s="26"/>
      <c r="B1" s="208" t="s">
        <v>222</v>
      </c>
      <c r="C1" s="215"/>
      <c r="D1" s="215"/>
      <c r="E1" s="209"/>
      <c r="F1" s="209"/>
      <c r="G1" s="209"/>
      <c r="H1" s="209"/>
      <c r="I1" s="209"/>
      <c r="J1" s="209"/>
      <c r="K1" s="209"/>
      <c r="L1" s="177"/>
      <c r="M1" s="26"/>
      <c r="N1" s="26"/>
      <c r="O1" s="26"/>
      <c r="P1" s="26"/>
      <c r="Q1" s="26"/>
    </row>
    <row r="2" spans="1:17" ht="16.5" customHeight="1">
      <c r="A2" s="26"/>
      <c r="B2" s="177" t="s">
        <v>223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26"/>
      <c r="N2" s="26"/>
      <c r="O2" s="26"/>
      <c r="P2" s="26"/>
      <c r="Q2" s="26"/>
    </row>
    <row r="3" spans="1:17" ht="25.5" customHeight="1">
      <c r="A3" s="177"/>
      <c r="B3" s="443"/>
      <c r="C3" s="436" t="s">
        <v>117</v>
      </c>
      <c r="D3" s="453" t="s">
        <v>174</v>
      </c>
      <c r="E3" s="434" t="s">
        <v>94</v>
      </c>
      <c r="F3" s="434"/>
      <c r="G3" s="439" t="s">
        <v>181</v>
      </c>
      <c r="H3" s="439" t="s">
        <v>182</v>
      </c>
      <c r="I3" s="439" t="s">
        <v>180</v>
      </c>
      <c r="J3" s="434"/>
      <c r="K3" s="434"/>
      <c r="L3" s="439" t="s">
        <v>183</v>
      </c>
      <c r="M3" s="430" t="s">
        <v>175</v>
      </c>
      <c r="N3" s="26"/>
      <c r="O3" s="26"/>
      <c r="P3" s="50" t="s">
        <v>171</v>
      </c>
      <c r="Q3" s="26"/>
    </row>
    <row r="4" spans="1:17" ht="25.5" customHeight="1" thickBot="1">
      <c r="A4" s="177"/>
      <c r="B4" s="444"/>
      <c r="C4" s="452"/>
      <c r="D4" s="454"/>
      <c r="E4" s="443"/>
      <c r="F4" s="443"/>
      <c r="G4" s="443"/>
      <c r="H4" s="443"/>
      <c r="I4" s="57" t="s">
        <v>91</v>
      </c>
      <c r="J4" s="58" t="s">
        <v>92</v>
      </c>
      <c r="K4" s="59" t="s">
        <v>93</v>
      </c>
      <c r="L4" s="451"/>
      <c r="M4" s="455"/>
      <c r="N4" s="26"/>
      <c r="O4" s="26"/>
      <c r="P4" s="166" t="s">
        <v>117</v>
      </c>
      <c r="Q4" s="172" t="s">
        <v>173</v>
      </c>
    </row>
    <row r="5" spans="1:17" ht="39.950000000000003" customHeight="1">
      <c r="A5" s="26"/>
      <c r="B5" s="445">
        <v>1</v>
      </c>
      <c r="C5" s="448" t="s">
        <v>50</v>
      </c>
      <c r="D5" s="456">
        <f>Q5</f>
        <v>410308</v>
      </c>
      <c r="E5" s="47" t="str">
        <f>'高額レセ疾病傾向(患者一人当たり医療費順)'!$C$7</f>
        <v>0208</v>
      </c>
      <c r="F5" s="119" t="str">
        <f>'高額レセ疾病傾向(患者一人当たり医療費順)'!$D$7</f>
        <v>悪性リンパ腫</v>
      </c>
      <c r="G5" s="119" t="s">
        <v>317</v>
      </c>
      <c r="H5" s="77">
        <v>434</v>
      </c>
      <c r="I5" s="78">
        <v>2411493470</v>
      </c>
      <c r="J5" s="79">
        <v>908052640</v>
      </c>
      <c r="K5" s="77">
        <f>IF(SUM(I5:J5)=0,"-",SUM(I5:J5))</f>
        <v>3319546110</v>
      </c>
      <c r="L5" s="99">
        <f t="shared" ref="L5:L36" si="0">IFERROR(K5/H5,"-")</f>
        <v>7648723.7557603689</v>
      </c>
      <c r="M5" s="216">
        <f>IFERROR(H5/$Q$5,"-")</f>
        <v>1.0577419889448902E-3</v>
      </c>
      <c r="N5" s="26"/>
      <c r="O5" s="26"/>
      <c r="P5" s="151" t="s">
        <v>177</v>
      </c>
      <c r="Q5" s="108">
        <f>市区町村別_患者数!AM6</f>
        <v>410308</v>
      </c>
    </row>
    <row r="6" spans="1:17" ht="39.950000000000003" customHeight="1">
      <c r="A6" s="26"/>
      <c r="B6" s="446"/>
      <c r="C6" s="449"/>
      <c r="D6" s="457"/>
      <c r="E6" s="39" t="str">
        <f>'高額レセ疾病傾向(患者一人当たり医療費順)'!$C$8</f>
        <v>0904</v>
      </c>
      <c r="F6" s="120" t="str">
        <f>'高額レセ疾病傾向(患者一人当たり医療費順)'!$D$8</f>
        <v>くも膜下出血</v>
      </c>
      <c r="G6" s="120" t="s">
        <v>318</v>
      </c>
      <c r="H6" s="40">
        <v>153</v>
      </c>
      <c r="I6" s="41">
        <v>1024950180</v>
      </c>
      <c r="J6" s="42">
        <v>34393240</v>
      </c>
      <c r="K6" s="40">
        <f t="shared" ref="K6:K69" si="1">IF(SUM(I6:J6)=0,"-",SUM(I6:J6))</f>
        <v>1059343420</v>
      </c>
      <c r="L6" s="97">
        <f t="shared" si="0"/>
        <v>6923813.2026143791</v>
      </c>
      <c r="M6" s="217">
        <f>IFERROR(H6/$Q$5,"-")</f>
        <v>3.7289060900591749E-4</v>
      </c>
      <c r="N6" s="26"/>
      <c r="O6" s="26"/>
      <c r="P6" s="151" t="s">
        <v>95</v>
      </c>
      <c r="Q6" s="108">
        <f>市区町村別_患者数!AM7</f>
        <v>16136</v>
      </c>
    </row>
    <row r="7" spans="1:17" ht="39.950000000000003" customHeight="1">
      <c r="A7" s="26"/>
      <c r="B7" s="446"/>
      <c r="C7" s="449"/>
      <c r="D7" s="457"/>
      <c r="E7" s="39" t="str">
        <f>'高額レセ疾病傾向(患者一人当たり医療費順)'!$C$9</f>
        <v>0209</v>
      </c>
      <c r="F7" s="120" t="str">
        <f>'高額レセ疾病傾向(患者一人当たり医療費順)'!$D$9</f>
        <v>白血病</v>
      </c>
      <c r="G7" s="120" t="s">
        <v>319</v>
      </c>
      <c r="H7" s="40">
        <v>215</v>
      </c>
      <c r="I7" s="41">
        <v>1027193430</v>
      </c>
      <c r="J7" s="42">
        <v>481521740</v>
      </c>
      <c r="K7" s="40">
        <f t="shared" si="1"/>
        <v>1508715170</v>
      </c>
      <c r="L7" s="97">
        <f t="shared" si="0"/>
        <v>7017279.8604651159</v>
      </c>
      <c r="M7" s="217">
        <f>IFERROR(H7/$Q$5,"-")</f>
        <v>5.2399660742661616E-4</v>
      </c>
      <c r="N7" s="26"/>
      <c r="O7" s="26"/>
      <c r="P7" s="151" t="s">
        <v>96</v>
      </c>
      <c r="Q7" s="108">
        <f>市区町村別_患者数!AM8</f>
        <v>10039</v>
      </c>
    </row>
    <row r="8" spans="1:17" ht="39.950000000000003" customHeight="1">
      <c r="A8" s="26"/>
      <c r="B8" s="446"/>
      <c r="C8" s="449"/>
      <c r="D8" s="457"/>
      <c r="E8" s="39" t="str">
        <f>'高額レセ疾病傾向(患者一人当たり医療費順)'!$C$10</f>
        <v>1402</v>
      </c>
      <c r="F8" s="120" t="str">
        <f>'高額レセ疾病傾向(患者一人当たり医療費順)'!$D$10</f>
        <v>腎不全</v>
      </c>
      <c r="G8" s="120" t="s">
        <v>320</v>
      </c>
      <c r="H8" s="40">
        <v>2029</v>
      </c>
      <c r="I8" s="41">
        <v>6130096760</v>
      </c>
      <c r="J8" s="42">
        <v>6065062460</v>
      </c>
      <c r="K8" s="40">
        <f t="shared" si="1"/>
        <v>12195159220</v>
      </c>
      <c r="L8" s="97">
        <f t="shared" si="0"/>
        <v>6010428.3982257266</v>
      </c>
      <c r="M8" s="217">
        <f>IFERROR(H8/$Q$5,"-")</f>
        <v>4.9450656579935071E-3</v>
      </c>
      <c r="N8" s="26"/>
      <c r="O8" s="26"/>
      <c r="P8" s="151" t="s">
        <v>97</v>
      </c>
      <c r="Q8" s="108">
        <f>市区町村別_患者数!AM9</f>
        <v>11192</v>
      </c>
    </row>
    <row r="9" spans="1:17" ht="39.950000000000003" customHeight="1" thickBot="1">
      <c r="A9" s="26"/>
      <c r="B9" s="447"/>
      <c r="C9" s="450"/>
      <c r="D9" s="458"/>
      <c r="E9" s="43" t="str">
        <f>'高額レセ疾病傾向(患者一人当たり医療費順)'!$C$11</f>
        <v>0604</v>
      </c>
      <c r="F9" s="121" t="str">
        <f>'高額レセ疾病傾向(患者一人当たり医療費順)'!$D$11</f>
        <v>脳性麻痺及びその他の麻痺性症候群</v>
      </c>
      <c r="G9" s="121" t="s">
        <v>321</v>
      </c>
      <c r="H9" s="44">
        <v>40</v>
      </c>
      <c r="I9" s="45">
        <v>211478460</v>
      </c>
      <c r="J9" s="46">
        <v>10204140</v>
      </c>
      <c r="K9" s="44">
        <f t="shared" si="1"/>
        <v>221682600</v>
      </c>
      <c r="L9" s="98">
        <f t="shared" si="0"/>
        <v>5542065</v>
      </c>
      <c r="M9" s="218">
        <f>IFERROR(H9/$Q$5,"-")</f>
        <v>9.7487740916579741E-5</v>
      </c>
      <c r="N9" s="26"/>
      <c r="O9" s="26"/>
      <c r="P9" s="151" t="s">
        <v>98</v>
      </c>
      <c r="Q9" s="108">
        <f>市区町村別_患者数!AM10</f>
        <v>10491</v>
      </c>
    </row>
    <row r="10" spans="1:17" ht="39.950000000000003" customHeight="1">
      <c r="A10" s="26"/>
      <c r="B10" s="445">
        <v>2</v>
      </c>
      <c r="C10" s="448" t="s">
        <v>95</v>
      </c>
      <c r="D10" s="456">
        <f>Q6</f>
        <v>16136</v>
      </c>
      <c r="E10" s="47" t="str">
        <f>'高額レセ疾病傾向(患者一人当たり医療費順)'!$C$7</f>
        <v>0208</v>
      </c>
      <c r="F10" s="119" t="str">
        <f>'高額レセ疾病傾向(患者一人当たり医療費順)'!$D$7</f>
        <v>悪性リンパ腫</v>
      </c>
      <c r="G10" s="119" t="s">
        <v>322</v>
      </c>
      <c r="H10" s="77">
        <v>15</v>
      </c>
      <c r="I10" s="78">
        <v>76512130</v>
      </c>
      <c r="J10" s="79">
        <v>33992650</v>
      </c>
      <c r="K10" s="77">
        <f t="shared" si="1"/>
        <v>110504780</v>
      </c>
      <c r="L10" s="99">
        <f t="shared" si="0"/>
        <v>7366985.333333333</v>
      </c>
      <c r="M10" s="216">
        <f>IFERROR(H10/$Q$6,"-")</f>
        <v>9.2959841348537432E-4</v>
      </c>
      <c r="N10" s="26"/>
      <c r="O10" s="26"/>
      <c r="P10" s="151" t="s">
        <v>99</v>
      </c>
      <c r="Q10" s="108">
        <f>市区町村別_患者数!AM11</f>
        <v>13626</v>
      </c>
    </row>
    <row r="11" spans="1:17" ht="39.950000000000003" customHeight="1">
      <c r="A11" s="26"/>
      <c r="B11" s="446"/>
      <c r="C11" s="449"/>
      <c r="D11" s="457"/>
      <c r="E11" s="39" t="str">
        <f>'高額レセ疾病傾向(患者一人当たり医療費順)'!$C$8</f>
        <v>0904</v>
      </c>
      <c r="F11" s="120" t="str">
        <f>'高額レセ疾病傾向(患者一人当たり医療費順)'!$D$8</f>
        <v>くも膜下出血</v>
      </c>
      <c r="G11" s="120" t="s">
        <v>323</v>
      </c>
      <c r="H11" s="40">
        <v>7</v>
      </c>
      <c r="I11" s="41">
        <v>44875470</v>
      </c>
      <c r="J11" s="42">
        <v>773500</v>
      </c>
      <c r="K11" s="40">
        <f t="shared" si="1"/>
        <v>45648970</v>
      </c>
      <c r="L11" s="97">
        <f t="shared" si="0"/>
        <v>6521281.4285714282</v>
      </c>
      <c r="M11" s="217">
        <f>IFERROR(H11/$Q$6,"-")</f>
        <v>4.3381259295984133E-4</v>
      </c>
      <c r="N11" s="26"/>
      <c r="O11" s="26"/>
      <c r="P11" s="151" t="s">
        <v>100</v>
      </c>
      <c r="Q11" s="108">
        <f>市区町村別_患者数!AM12</f>
        <v>12294</v>
      </c>
    </row>
    <row r="12" spans="1:17" ht="39.950000000000003" customHeight="1">
      <c r="A12" s="26"/>
      <c r="B12" s="446"/>
      <c r="C12" s="449"/>
      <c r="D12" s="457"/>
      <c r="E12" s="39" t="str">
        <f>'高額レセ疾病傾向(患者一人当たり医療費順)'!$C$9</f>
        <v>0209</v>
      </c>
      <c r="F12" s="120" t="str">
        <f>'高額レセ疾病傾向(患者一人当たり医療費順)'!$D$9</f>
        <v>白血病</v>
      </c>
      <c r="G12" s="120" t="s">
        <v>324</v>
      </c>
      <c r="H12" s="40">
        <v>10</v>
      </c>
      <c r="I12" s="41">
        <v>24565000</v>
      </c>
      <c r="J12" s="42">
        <v>18104220</v>
      </c>
      <c r="K12" s="40">
        <f t="shared" si="1"/>
        <v>42669220</v>
      </c>
      <c r="L12" s="97">
        <f t="shared" si="0"/>
        <v>4266922</v>
      </c>
      <c r="M12" s="217">
        <f>IFERROR(H12/$Q$6,"-")</f>
        <v>6.1973227565691625E-4</v>
      </c>
      <c r="N12" s="26"/>
      <c r="O12" s="26"/>
      <c r="P12" s="151" t="s">
        <v>51</v>
      </c>
      <c r="Q12" s="108">
        <f>市区町村別_患者数!AM13</f>
        <v>10557</v>
      </c>
    </row>
    <row r="13" spans="1:17" ht="39.950000000000003" customHeight="1">
      <c r="A13" s="26"/>
      <c r="B13" s="446"/>
      <c r="C13" s="449"/>
      <c r="D13" s="457"/>
      <c r="E13" s="39" t="str">
        <f>'高額レセ疾病傾向(患者一人当たり医療費順)'!$C$10</f>
        <v>1402</v>
      </c>
      <c r="F13" s="120" t="str">
        <f>'高額レセ疾病傾向(患者一人当たり医療費順)'!$D$10</f>
        <v>腎不全</v>
      </c>
      <c r="G13" s="120" t="s">
        <v>325</v>
      </c>
      <c r="H13" s="40">
        <v>77</v>
      </c>
      <c r="I13" s="41">
        <v>234953060</v>
      </c>
      <c r="J13" s="42">
        <v>178131030</v>
      </c>
      <c r="K13" s="40">
        <f t="shared" si="1"/>
        <v>413084090</v>
      </c>
      <c r="L13" s="97">
        <f t="shared" si="0"/>
        <v>5364728.4415584411</v>
      </c>
      <c r="M13" s="217">
        <f>IFERROR(H13/$Q$6,"-")</f>
        <v>4.7719385225582552E-3</v>
      </c>
      <c r="N13" s="26"/>
      <c r="O13" s="26"/>
      <c r="P13" s="151" t="s">
        <v>101</v>
      </c>
      <c r="Q13" s="108">
        <f>市区町村別_患者数!AM14</f>
        <v>6809</v>
      </c>
    </row>
    <row r="14" spans="1:17" ht="39.950000000000003" customHeight="1" thickBot="1">
      <c r="A14" s="26"/>
      <c r="B14" s="447"/>
      <c r="C14" s="450"/>
      <c r="D14" s="458"/>
      <c r="E14" s="43" t="str">
        <f>'高額レセ疾病傾向(患者一人当たり医療費順)'!$C$11</f>
        <v>0604</v>
      </c>
      <c r="F14" s="121" t="str">
        <f>'高額レセ疾病傾向(患者一人当たり医療費順)'!$D$11</f>
        <v>脳性麻痺及びその他の麻痺性症候群</v>
      </c>
      <c r="G14" s="121" t="s">
        <v>326</v>
      </c>
      <c r="H14" s="44">
        <v>1</v>
      </c>
      <c r="I14" s="45">
        <v>7846660</v>
      </c>
      <c r="J14" s="46">
        <v>32800</v>
      </c>
      <c r="K14" s="44">
        <f t="shared" si="1"/>
        <v>7879460</v>
      </c>
      <c r="L14" s="98">
        <f t="shared" si="0"/>
        <v>7879460</v>
      </c>
      <c r="M14" s="218">
        <f>IFERROR(H14/$Q$6,"-")</f>
        <v>6.1973227565691617E-5</v>
      </c>
      <c r="N14" s="26"/>
      <c r="O14" s="26"/>
      <c r="P14" s="151" t="s">
        <v>52</v>
      </c>
      <c r="Q14" s="108">
        <f>市区町村別_患者数!AM15</f>
        <v>15290</v>
      </c>
    </row>
    <row r="15" spans="1:17" ht="39.950000000000003" customHeight="1">
      <c r="A15" s="26"/>
      <c r="B15" s="445">
        <v>3</v>
      </c>
      <c r="C15" s="448" t="s">
        <v>96</v>
      </c>
      <c r="D15" s="456">
        <f>Q7</f>
        <v>10039</v>
      </c>
      <c r="E15" s="47" t="str">
        <f>'高額レセ疾病傾向(患者一人当たり医療費順)'!$C$7</f>
        <v>0208</v>
      </c>
      <c r="F15" s="119" t="str">
        <f>'高額レセ疾病傾向(患者一人当たり医療費順)'!$D$7</f>
        <v>悪性リンパ腫</v>
      </c>
      <c r="G15" s="119" t="s">
        <v>327</v>
      </c>
      <c r="H15" s="77">
        <v>15</v>
      </c>
      <c r="I15" s="78">
        <v>168719550</v>
      </c>
      <c r="J15" s="79">
        <v>13880570</v>
      </c>
      <c r="K15" s="77">
        <f t="shared" si="1"/>
        <v>182600120</v>
      </c>
      <c r="L15" s="99">
        <f t="shared" si="0"/>
        <v>12173341.333333334</v>
      </c>
      <c r="M15" s="216">
        <f>IFERROR(H15/$Q$7,"-")</f>
        <v>1.494172726367168E-3</v>
      </c>
      <c r="N15" s="26"/>
      <c r="O15" s="26"/>
      <c r="P15" s="151" t="s">
        <v>53</v>
      </c>
      <c r="Q15" s="108">
        <f>市区町村別_患者数!AM16</f>
        <v>25886</v>
      </c>
    </row>
    <row r="16" spans="1:17" ht="39.950000000000003" customHeight="1">
      <c r="A16" s="26"/>
      <c r="B16" s="446"/>
      <c r="C16" s="449"/>
      <c r="D16" s="457"/>
      <c r="E16" s="39" t="str">
        <f>'高額レセ疾病傾向(患者一人当たり医療費順)'!$C$8</f>
        <v>0904</v>
      </c>
      <c r="F16" s="120" t="str">
        <f>'高額レセ疾病傾向(患者一人当たり医療費順)'!$D$8</f>
        <v>くも膜下出血</v>
      </c>
      <c r="G16" s="120" t="s">
        <v>328</v>
      </c>
      <c r="H16" s="40">
        <v>3</v>
      </c>
      <c r="I16" s="41">
        <v>23718270</v>
      </c>
      <c r="J16" s="42">
        <v>1712030</v>
      </c>
      <c r="K16" s="40">
        <f t="shared" si="1"/>
        <v>25430300</v>
      </c>
      <c r="L16" s="97">
        <f t="shared" si="0"/>
        <v>8476766.666666666</v>
      </c>
      <c r="M16" s="217">
        <f>IFERROR(H16/$Q$7,"-")</f>
        <v>2.988345452734336E-4</v>
      </c>
      <c r="N16" s="26"/>
      <c r="O16" s="26"/>
      <c r="P16" s="151" t="s">
        <v>102</v>
      </c>
      <c r="Q16" s="108">
        <f>市区町村別_患者数!AM17</f>
        <v>13293</v>
      </c>
    </row>
    <row r="17" spans="1:17" ht="39.950000000000003" customHeight="1">
      <c r="A17" s="26"/>
      <c r="B17" s="446"/>
      <c r="C17" s="449"/>
      <c r="D17" s="457"/>
      <c r="E17" s="39" t="str">
        <f>'高額レセ疾病傾向(患者一人当たり医療費順)'!$C$9</f>
        <v>0209</v>
      </c>
      <c r="F17" s="120" t="str">
        <f>'高額レセ疾病傾向(患者一人当たり医療費順)'!$D$9</f>
        <v>白血病</v>
      </c>
      <c r="G17" s="120" t="s">
        <v>329</v>
      </c>
      <c r="H17" s="40">
        <v>9</v>
      </c>
      <c r="I17" s="41">
        <v>124281990</v>
      </c>
      <c r="J17" s="42">
        <v>12199660</v>
      </c>
      <c r="K17" s="40">
        <f t="shared" si="1"/>
        <v>136481650</v>
      </c>
      <c r="L17" s="97">
        <f t="shared" si="0"/>
        <v>15164627.777777778</v>
      </c>
      <c r="M17" s="217">
        <f>IFERROR(H17/$Q$7,"-")</f>
        <v>8.9650363582030081E-4</v>
      </c>
      <c r="N17" s="26"/>
      <c r="O17" s="26"/>
      <c r="P17" s="151" t="s">
        <v>103</v>
      </c>
      <c r="Q17" s="108">
        <f>市区町村別_患者数!AM18</f>
        <v>22534</v>
      </c>
    </row>
    <row r="18" spans="1:17" ht="39.950000000000003" customHeight="1">
      <c r="A18" s="26"/>
      <c r="B18" s="446"/>
      <c r="C18" s="449"/>
      <c r="D18" s="457"/>
      <c r="E18" s="39" t="str">
        <f>'高額レセ疾病傾向(患者一人当たり医療費順)'!$C$10</f>
        <v>1402</v>
      </c>
      <c r="F18" s="120" t="str">
        <f>'高額レセ疾病傾向(患者一人当たり医療費順)'!$D$10</f>
        <v>腎不全</v>
      </c>
      <c r="G18" s="120" t="s">
        <v>325</v>
      </c>
      <c r="H18" s="40">
        <v>42</v>
      </c>
      <c r="I18" s="41">
        <v>127933940</v>
      </c>
      <c r="J18" s="42">
        <v>139450220</v>
      </c>
      <c r="K18" s="40">
        <f t="shared" si="1"/>
        <v>267384160</v>
      </c>
      <c r="L18" s="97">
        <f t="shared" si="0"/>
        <v>6366289.5238095243</v>
      </c>
      <c r="M18" s="217">
        <f>IFERROR(H18/$Q$7,"-")</f>
        <v>4.1836836338280704E-3</v>
      </c>
      <c r="N18" s="26"/>
      <c r="O18" s="26"/>
      <c r="P18" s="151" t="s">
        <v>104</v>
      </c>
      <c r="Q18" s="108">
        <f>市区町村別_患者数!AM19</f>
        <v>17462</v>
      </c>
    </row>
    <row r="19" spans="1:17" ht="39.950000000000003" customHeight="1" thickBot="1">
      <c r="A19" s="26"/>
      <c r="B19" s="447"/>
      <c r="C19" s="450"/>
      <c r="D19" s="458"/>
      <c r="E19" s="43" t="str">
        <f>'高額レセ疾病傾向(患者一人当たり医療費順)'!$C$11</f>
        <v>0604</v>
      </c>
      <c r="F19" s="121" t="str">
        <f>'高額レセ疾病傾向(患者一人当たり医療費順)'!$D$11</f>
        <v>脳性麻痺及びその他の麻痺性症候群</v>
      </c>
      <c r="G19" s="121" t="s">
        <v>330</v>
      </c>
      <c r="H19" s="44" t="s">
        <v>330</v>
      </c>
      <c r="I19" s="45" t="s">
        <v>330</v>
      </c>
      <c r="J19" s="46" t="s">
        <v>330</v>
      </c>
      <c r="K19" s="44" t="str">
        <f t="shared" si="1"/>
        <v>-</v>
      </c>
      <c r="L19" s="98" t="str">
        <f t="shared" si="0"/>
        <v>-</v>
      </c>
      <c r="M19" s="218" t="str">
        <f>IFERROR(H19/$Q$7,"-")</f>
        <v>-</v>
      </c>
      <c r="N19" s="26"/>
      <c r="O19" s="26"/>
      <c r="P19" s="151" t="s">
        <v>105</v>
      </c>
      <c r="Q19" s="108">
        <f>市区町村別_患者数!AM20</f>
        <v>28655</v>
      </c>
    </row>
    <row r="20" spans="1:17" ht="39.950000000000003" customHeight="1">
      <c r="A20" s="26"/>
      <c r="B20" s="445">
        <v>4</v>
      </c>
      <c r="C20" s="448" t="s">
        <v>97</v>
      </c>
      <c r="D20" s="456">
        <f>Q8</f>
        <v>11192</v>
      </c>
      <c r="E20" s="47" t="str">
        <f>'高額レセ疾病傾向(患者一人当たり医療費順)'!$C$7</f>
        <v>0208</v>
      </c>
      <c r="F20" s="119" t="str">
        <f>'高額レセ疾病傾向(患者一人当たり医療費順)'!$D$7</f>
        <v>悪性リンパ腫</v>
      </c>
      <c r="G20" s="119" t="s">
        <v>331</v>
      </c>
      <c r="H20" s="77">
        <v>10</v>
      </c>
      <c r="I20" s="78">
        <v>110164010</v>
      </c>
      <c r="J20" s="79">
        <v>12210240</v>
      </c>
      <c r="K20" s="77">
        <f t="shared" si="1"/>
        <v>122374250</v>
      </c>
      <c r="L20" s="99">
        <f t="shared" si="0"/>
        <v>12237425</v>
      </c>
      <c r="M20" s="216">
        <f>IFERROR(H20/$Q$8,"-")</f>
        <v>8.9349535382416008E-4</v>
      </c>
      <c r="N20" s="26"/>
      <c r="O20" s="26"/>
      <c r="P20" s="151" t="s">
        <v>54</v>
      </c>
      <c r="Q20" s="108">
        <f>市区町村別_患者数!AM21</f>
        <v>18894</v>
      </c>
    </row>
    <row r="21" spans="1:17" ht="39.950000000000003" customHeight="1">
      <c r="A21" s="26"/>
      <c r="B21" s="446"/>
      <c r="C21" s="449"/>
      <c r="D21" s="457"/>
      <c r="E21" s="39" t="str">
        <f>'高額レセ疾病傾向(患者一人当たり医療費順)'!$C$8</f>
        <v>0904</v>
      </c>
      <c r="F21" s="120" t="str">
        <f>'高額レセ疾病傾向(患者一人当たり医療費順)'!$D$8</f>
        <v>くも膜下出血</v>
      </c>
      <c r="G21" s="120" t="s">
        <v>332</v>
      </c>
      <c r="H21" s="40">
        <v>1</v>
      </c>
      <c r="I21" s="41">
        <v>7406680</v>
      </c>
      <c r="J21" s="42">
        <v>90520</v>
      </c>
      <c r="K21" s="40">
        <f t="shared" si="1"/>
        <v>7497200</v>
      </c>
      <c r="L21" s="97">
        <f t="shared" si="0"/>
        <v>7497200</v>
      </c>
      <c r="M21" s="217">
        <f>IFERROR(H21/$Q$8,"-")</f>
        <v>8.9349535382416014E-5</v>
      </c>
      <c r="N21" s="26"/>
      <c r="O21" s="26"/>
      <c r="P21" s="151" t="s">
        <v>106</v>
      </c>
      <c r="Q21" s="108">
        <f>市区町村別_患者数!AM22</f>
        <v>26607</v>
      </c>
    </row>
    <row r="22" spans="1:17" ht="39.950000000000003" customHeight="1">
      <c r="A22" s="26"/>
      <c r="B22" s="446"/>
      <c r="C22" s="449"/>
      <c r="D22" s="457"/>
      <c r="E22" s="39" t="str">
        <f>'高額レセ疾病傾向(患者一人当たり医療費順)'!$C$9</f>
        <v>0209</v>
      </c>
      <c r="F22" s="120" t="str">
        <f>'高額レセ疾病傾向(患者一人当たり医療費順)'!$D$9</f>
        <v>白血病</v>
      </c>
      <c r="G22" s="120" t="s">
        <v>333</v>
      </c>
      <c r="H22" s="40">
        <v>5</v>
      </c>
      <c r="I22" s="41">
        <v>46349310</v>
      </c>
      <c r="J22" s="42">
        <v>3873800</v>
      </c>
      <c r="K22" s="40">
        <f t="shared" si="1"/>
        <v>50223110</v>
      </c>
      <c r="L22" s="97">
        <f t="shared" si="0"/>
        <v>10044622</v>
      </c>
      <c r="M22" s="217">
        <f>IFERROR(H22/$Q$8,"-")</f>
        <v>4.4674767691208004E-4</v>
      </c>
      <c r="N22" s="26"/>
      <c r="O22" s="26"/>
      <c r="P22" s="151" t="s">
        <v>55</v>
      </c>
      <c r="Q22" s="108">
        <f>市区町村別_患者数!AM23</f>
        <v>23766</v>
      </c>
    </row>
    <row r="23" spans="1:17" ht="39.950000000000003" customHeight="1">
      <c r="A23" s="26"/>
      <c r="B23" s="446"/>
      <c r="C23" s="449"/>
      <c r="D23" s="457"/>
      <c r="E23" s="39" t="str">
        <f>'高額レセ疾病傾向(患者一人当たり医療費順)'!$C$10</f>
        <v>1402</v>
      </c>
      <c r="F23" s="120" t="str">
        <f>'高額レセ疾病傾向(患者一人当たり医療費順)'!$D$10</f>
        <v>腎不全</v>
      </c>
      <c r="G23" s="120" t="s">
        <v>320</v>
      </c>
      <c r="H23" s="40">
        <v>52</v>
      </c>
      <c r="I23" s="41">
        <v>155831970</v>
      </c>
      <c r="J23" s="42">
        <v>155218200</v>
      </c>
      <c r="K23" s="40">
        <f t="shared" si="1"/>
        <v>311050170</v>
      </c>
      <c r="L23" s="97">
        <f t="shared" si="0"/>
        <v>5981734.038461538</v>
      </c>
      <c r="M23" s="217">
        <f>IFERROR(H23/$Q$8,"-")</f>
        <v>4.6461758398856322E-3</v>
      </c>
      <c r="N23" s="26"/>
      <c r="O23" s="26"/>
      <c r="P23" s="151" t="s">
        <v>107</v>
      </c>
      <c r="Q23" s="108">
        <f>市区町村別_患者数!AM24</f>
        <v>16375</v>
      </c>
    </row>
    <row r="24" spans="1:17" ht="39.950000000000003" customHeight="1" thickBot="1">
      <c r="A24" s="26"/>
      <c r="B24" s="447"/>
      <c r="C24" s="450"/>
      <c r="D24" s="458"/>
      <c r="E24" s="43" t="str">
        <f>'高額レセ疾病傾向(患者一人当たり医療費順)'!$C$11</f>
        <v>0604</v>
      </c>
      <c r="F24" s="121" t="str">
        <f>'高額レセ疾病傾向(患者一人当たり医療費順)'!$D$11</f>
        <v>脳性麻痺及びその他の麻痺性症候群</v>
      </c>
      <c r="G24" s="121" t="s">
        <v>334</v>
      </c>
      <c r="H24" s="44">
        <v>1</v>
      </c>
      <c r="I24" s="45">
        <v>4342040</v>
      </c>
      <c r="J24" s="46">
        <v>0</v>
      </c>
      <c r="K24" s="44">
        <f t="shared" si="1"/>
        <v>4342040</v>
      </c>
      <c r="L24" s="98">
        <f t="shared" si="0"/>
        <v>4342040</v>
      </c>
      <c r="M24" s="218">
        <f>IFERROR(H24/$Q$8,"-")</f>
        <v>8.9349535382416014E-5</v>
      </c>
      <c r="N24" s="26"/>
      <c r="O24" s="26"/>
      <c r="P24" s="151" t="s">
        <v>108</v>
      </c>
      <c r="Q24" s="108">
        <f>市区町村別_患者数!AM25</f>
        <v>25909</v>
      </c>
    </row>
    <row r="25" spans="1:17" ht="39.950000000000003" customHeight="1">
      <c r="A25" s="26"/>
      <c r="B25" s="445">
        <v>5</v>
      </c>
      <c r="C25" s="448" t="s">
        <v>98</v>
      </c>
      <c r="D25" s="456">
        <f>Q9</f>
        <v>10491</v>
      </c>
      <c r="E25" s="47" t="str">
        <f>'高額レセ疾病傾向(患者一人当たり医療費順)'!$C$7</f>
        <v>0208</v>
      </c>
      <c r="F25" s="119" t="str">
        <f>'高額レセ疾病傾向(患者一人当たり医療費順)'!$D$7</f>
        <v>悪性リンパ腫</v>
      </c>
      <c r="G25" s="119" t="s">
        <v>335</v>
      </c>
      <c r="H25" s="77">
        <v>15</v>
      </c>
      <c r="I25" s="78">
        <v>58271370</v>
      </c>
      <c r="J25" s="79">
        <v>18859360</v>
      </c>
      <c r="K25" s="77">
        <f t="shared" si="1"/>
        <v>77130730</v>
      </c>
      <c r="L25" s="99">
        <f t="shared" si="0"/>
        <v>5142048.666666667</v>
      </c>
      <c r="M25" s="216">
        <f>IFERROR(H25/$Q$9,"-")</f>
        <v>1.4297969688304261E-3</v>
      </c>
      <c r="N25" s="26"/>
      <c r="O25" s="26"/>
      <c r="P25" s="151" t="s">
        <v>109</v>
      </c>
      <c r="Q25" s="108">
        <f>市区町村別_患者数!AM26</f>
        <v>16832</v>
      </c>
    </row>
    <row r="26" spans="1:17" ht="39.950000000000003" customHeight="1">
      <c r="A26" s="26"/>
      <c r="B26" s="446"/>
      <c r="C26" s="449"/>
      <c r="D26" s="457"/>
      <c r="E26" s="39" t="str">
        <f>'高額レセ疾病傾向(患者一人当たり医療費順)'!$C$8</f>
        <v>0904</v>
      </c>
      <c r="F26" s="120" t="str">
        <f>'高額レセ疾病傾向(患者一人当たり医療費順)'!$D$8</f>
        <v>くも膜下出血</v>
      </c>
      <c r="G26" s="120" t="s">
        <v>336</v>
      </c>
      <c r="H26" s="40">
        <v>2</v>
      </c>
      <c r="I26" s="41">
        <v>12264130</v>
      </c>
      <c r="J26" s="42">
        <v>60120</v>
      </c>
      <c r="K26" s="40">
        <f t="shared" si="1"/>
        <v>12324250</v>
      </c>
      <c r="L26" s="97">
        <f t="shared" si="0"/>
        <v>6162125</v>
      </c>
      <c r="M26" s="217">
        <f>IFERROR(H26/$Q$9,"-")</f>
        <v>1.9063959584405681E-4</v>
      </c>
      <c r="N26" s="26"/>
      <c r="O26" s="26"/>
      <c r="P26" s="151" t="s">
        <v>56</v>
      </c>
      <c r="Q26" s="108">
        <f>市区町村別_患者数!AM27</f>
        <v>22657</v>
      </c>
    </row>
    <row r="27" spans="1:17" ht="39.950000000000003" customHeight="1">
      <c r="A27" s="26"/>
      <c r="B27" s="446"/>
      <c r="C27" s="449"/>
      <c r="D27" s="457"/>
      <c r="E27" s="39" t="str">
        <f>'高額レセ疾病傾向(患者一人当たり医療費順)'!$C$9</f>
        <v>0209</v>
      </c>
      <c r="F27" s="120" t="str">
        <f>'高額レセ疾病傾向(患者一人当たり医療費順)'!$D$9</f>
        <v>白血病</v>
      </c>
      <c r="G27" s="120" t="s">
        <v>337</v>
      </c>
      <c r="H27" s="40">
        <v>2</v>
      </c>
      <c r="I27" s="41">
        <v>24405560</v>
      </c>
      <c r="J27" s="42">
        <v>436450</v>
      </c>
      <c r="K27" s="40">
        <f t="shared" si="1"/>
        <v>24842010</v>
      </c>
      <c r="L27" s="97">
        <f t="shared" si="0"/>
        <v>12421005</v>
      </c>
      <c r="M27" s="217">
        <f>IFERROR(H27/$Q$9,"-")</f>
        <v>1.9063959584405681E-4</v>
      </c>
      <c r="N27" s="26"/>
      <c r="O27" s="26"/>
      <c r="P27" s="151" t="s">
        <v>110</v>
      </c>
      <c r="Q27" s="108">
        <f>市区町村別_患者数!AM28</f>
        <v>34470</v>
      </c>
    </row>
    <row r="28" spans="1:17" ht="39.950000000000003" customHeight="1">
      <c r="A28" s="26"/>
      <c r="B28" s="446"/>
      <c r="C28" s="449"/>
      <c r="D28" s="457"/>
      <c r="E28" s="39" t="str">
        <f>'高額レセ疾病傾向(患者一人当たり医療費順)'!$C$10</f>
        <v>1402</v>
      </c>
      <c r="F28" s="120" t="str">
        <f>'高額レセ疾病傾向(患者一人当たり医療費順)'!$D$10</f>
        <v>腎不全</v>
      </c>
      <c r="G28" s="120" t="s">
        <v>325</v>
      </c>
      <c r="H28" s="40">
        <v>51</v>
      </c>
      <c r="I28" s="41">
        <v>138904410</v>
      </c>
      <c r="J28" s="42">
        <v>164717670</v>
      </c>
      <c r="K28" s="40">
        <f t="shared" si="1"/>
        <v>303622080</v>
      </c>
      <c r="L28" s="97">
        <f t="shared" si="0"/>
        <v>5953374.1176470593</v>
      </c>
      <c r="M28" s="217">
        <f>IFERROR(H28/$Q$9,"-")</f>
        <v>4.8613096940234484E-3</v>
      </c>
      <c r="N28" s="26"/>
      <c r="O28" s="26"/>
      <c r="P28" s="151" t="s">
        <v>111</v>
      </c>
      <c r="Q28" s="108">
        <f>市区町村別_患者数!AM29</f>
        <v>16091</v>
      </c>
    </row>
    <row r="29" spans="1:17" ht="39.950000000000003" customHeight="1" thickBot="1">
      <c r="A29" s="26"/>
      <c r="B29" s="447"/>
      <c r="C29" s="450"/>
      <c r="D29" s="458"/>
      <c r="E29" s="43" t="str">
        <f>'高額レセ疾病傾向(患者一人当たり医療費順)'!$C$11</f>
        <v>0604</v>
      </c>
      <c r="F29" s="121" t="str">
        <f>'高額レセ疾病傾向(患者一人当たり医療費順)'!$D$11</f>
        <v>脳性麻痺及びその他の麻痺性症候群</v>
      </c>
      <c r="G29" s="121" t="s">
        <v>330</v>
      </c>
      <c r="H29" s="44" t="s">
        <v>330</v>
      </c>
      <c r="I29" s="45" t="s">
        <v>330</v>
      </c>
      <c r="J29" s="46" t="s">
        <v>330</v>
      </c>
      <c r="K29" s="44" t="str">
        <f t="shared" si="1"/>
        <v>-</v>
      </c>
      <c r="L29" s="98" t="str">
        <f t="shared" si="0"/>
        <v>-</v>
      </c>
      <c r="M29" s="218" t="str">
        <f>IFERROR(H29/$Q$9,"-")</f>
        <v>-</v>
      </c>
      <c r="N29" s="26"/>
      <c r="O29" s="26"/>
      <c r="P29" s="151" t="s">
        <v>112</v>
      </c>
      <c r="Q29" s="108">
        <f>市区町村別_患者数!AM30</f>
        <v>11101</v>
      </c>
    </row>
    <row r="30" spans="1:17" ht="39.950000000000003" customHeight="1">
      <c r="A30" s="26"/>
      <c r="B30" s="445">
        <v>6</v>
      </c>
      <c r="C30" s="448" t="s">
        <v>99</v>
      </c>
      <c r="D30" s="456">
        <f>Q10</f>
        <v>13626</v>
      </c>
      <c r="E30" s="47" t="str">
        <f>'高額レセ疾病傾向(患者一人当たり医療費順)'!$C$7</f>
        <v>0208</v>
      </c>
      <c r="F30" s="119" t="str">
        <f>'高額レセ疾病傾向(患者一人当たり医療費順)'!$D$7</f>
        <v>悪性リンパ腫</v>
      </c>
      <c r="G30" s="119" t="s">
        <v>338</v>
      </c>
      <c r="H30" s="77">
        <v>14</v>
      </c>
      <c r="I30" s="78">
        <v>112506070</v>
      </c>
      <c r="J30" s="79">
        <v>23903380</v>
      </c>
      <c r="K30" s="77">
        <f t="shared" si="1"/>
        <v>136409450</v>
      </c>
      <c r="L30" s="99">
        <f t="shared" si="0"/>
        <v>9743532.1428571437</v>
      </c>
      <c r="M30" s="216">
        <f>IFERROR(H30/$Q$10,"-")</f>
        <v>1.0274475267870247E-3</v>
      </c>
      <c r="N30" s="26"/>
      <c r="O30" s="26"/>
      <c r="P30" s="151" t="s">
        <v>30</v>
      </c>
      <c r="Q30" s="108">
        <f>市区町村別_患者数!AM31</f>
        <v>152316</v>
      </c>
    </row>
    <row r="31" spans="1:17" ht="39.950000000000003" customHeight="1">
      <c r="A31" s="26"/>
      <c r="B31" s="446"/>
      <c r="C31" s="449"/>
      <c r="D31" s="457"/>
      <c r="E31" s="39" t="str">
        <f>'高額レセ疾病傾向(患者一人当たり医療費順)'!$C$8</f>
        <v>0904</v>
      </c>
      <c r="F31" s="120" t="str">
        <f>'高額レセ疾病傾向(患者一人当たり医療費順)'!$D$8</f>
        <v>くも膜下出血</v>
      </c>
      <c r="G31" s="120" t="s">
        <v>339</v>
      </c>
      <c r="H31" s="40">
        <v>5</v>
      </c>
      <c r="I31" s="41">
        <v>29696280</v>
      </c>
      <c r="J31" s="42">
        <v>1061220</v>
      </c>
      <c r="K31" s="40">
        <f t="shared" si="1"/>
        <v>30757500</v>
      </c>
      <c r="L31" s="97">
        <f t="shared" si="0"/>
        <v>6151500</v>
      </c>
      <c r="M31" s="217">
        <f>IFERROR(H31/$Q$10,"-")</f>
        <v>3.669455452810803E-4</v>
      </c>
      <c r="N31" s="26"/>
      <c r="O31" s="26"/>
      <c r="P31" s="151" t="s">
        <v>31</v>
      </c>
      <c r="Q31" s="108">
        <f>市区町村別_患者数!AM32</f>
        <v>25650</v>
      </c>
    </row>
    <row r="32" spans="1:17" ht="39.950000000000003" customHeight="1">
      <c r="A32" s="26"/>
      <c r="B32" s="446"/>
      <c r="C32" s="449"/>
      <c r="D32" s="457"/>
      <c r="E32" s="39" t="str">
        <f>'高額レセ疾病傾向(患者一人当たり医療費順)'!$C$9</f>
        <v>0209</v>
      </c>
      <c r="F32" s="120" t="str">
        <f>'高額レセ疾病傾向(患者一人当たり医療費順)'!$D$9</f>
        <v>白血病</v>
      </c>
      <c r="G32" s="120" t="s">
        <v>329</v>
      </c>
      <c r="H32" s="40">
        <v>7</v>
      </c>
      <c r="I32" s="41">
        <v>20731570</v>
      </c>
      <c r="J32" s="42">
        <v>15334870</v>
      </c>
      <c r="K32" s="40">
        <f t="shared" si="1"/>
        <v>36066440</v>
      </c>
      <c r="L32" s="97">
        <f t="shared" si="0"/>
        <v>5152348.5714285718</v>
      </c>
      <c r="M32" s="217">
        <f>IFERROR(H32/$Q$10,"-")</f>
        <v>5.1372376339351236E-4</v>
      </c>
      <c r="N32" s="26"/>
      <c r="O32" s="26"/>
      <c r="P32" s="151" t="s">
        <v>32</v>
      </c>
      <c r="Q32" s="108">
        <f>市区町村別_患者数!AM33</f>
        <v>21811</v>
      </c>
    </row>
    <row r="33" spans="1:17" ht="39.950000000000003" customHeight="1">
      <c r="A33" s="26"/>
      <c r="B33" s="446"/>
      <c r="C33" s="449"/>
      <c r="D33" s="457"/>
      <c r="E33" s="39" t="str">
        <f>'高額レセ疾病傾向(患者一人当たり医療費順)'!$C$10</f>
        <v>1402</v>
      </c>
      <c r="F33" s="120" t="str">
        <f>'高額レセ疾病傾向(患者一人当たり医療費順)'!$D$10</f>
        <v>腎不全</v>
      </c>
      <c r="G33" s="120" t="s">
        <v>320</v>
      </c>
      <c r="H33" s="40">
        <v>60</v>
      </c>
      <c r="I33" s="41">
        <v>209628140</v>
      </c>
      <c r="J33" s="42">
        <v>139963540</v>
      </c>
      <c r="K33" s="40">
        <f t="shared" si="1"/>
        <v>349591680</v>
      </c>
      <c r="L33" s="97">
        <f t="shared" si="0"/>
        <v>5826528</v>
      </c>
      <c r="M33" s="217">
        <f>IFERROR(H33/$Q$10,"-")</f>
        <v>4.4033465433729636E-3</v>
      </c>
      <c r="N33" s="26"/>
      <c r="O33" s="26"/>
      <c r="P33" s="151" t="s">
        <v>33</v>
      </c>
      <c r="Q33" s="108">
        <f>市区町村別_患者数!AM34</f>
        <v>17881</v>
      </c>
    </row>
    <row r="34" spans="1:17" ht="39.950000000000003" customHeight="1" thickBot="1">
      <c r="A34" s="26"/>
      <c r="B34" s="447"/>
      <c r="C34" s="450"/>
      <c r="D34" s="458"/>
      <c r="E34" s="43" t="str">
        <f>'高額レセ疾病傾向(患者一人当たり医療費順)'!$C$11</f>
        <v>0604</v>
      </c>
      <c r="F34" s="121" t="str">
        <f>'高額レセ疾病傾向(患者一人当たり医療費順)'!$D$11</f>
        <v>脳性麻痺及びその他の麻痺性症候群</v>
      </c>
      <c r="G34" s="121" t="s">
        <v>340</v>
      </c>
      <c r="H34" s="44">
        <v>1</v>
      </c>
      <c r="I34" s="45">
        <v>6656850</v>
      </c>
      <c r="J34" s="46">
        <v>0</v>
      </c>
      <c r="K34" s="44">
        <f t="shared" si="1"/>
        <v>6656850</v>
      </c>
      <c r="L34" s="98">
        <f t="shared" si="0"/>
        <v>6656850</v>
      </c>
      <c r="M34" s="218">
        <f>IFERROR(H34/$Q$10,"-")</f>
        <v>7.3389109056216055E-5</v>
      </c>
      <c r="N34" s="26"/>
      <c r="O34" s="26"/>
      <c r="P34" s="151" t="s">
        <v>34</v>
      </c>
      <c r="Q34" s="108">
        <f>市区町村別_患者数!AM35</f>
        <v>23856</v>
      </c>
    </row>
    <row r="35" spans="1:17" ht="39.950000000000003" customHeight="1">
      <c r="A35" s="26"/>
      <c r="B35" s="445">
        <v>7</v>
      </c>
      <c r="C35" s="448" t="s">
        <v>100</v>
      </c>
      <c r="D35" s="456">
        <f>Q11</f>
        <v>12294</v>
      </c>
      <c r="E35" s="47" t="str">
        <f>'高額レセ疾病傾向(患者一人当たり医療費順)'!$C$7</f>
        <v>0208</v>
      </c>
      <c r="F35" s="119" t="str">
        <f>'高額レセ疾病傾向(患者一人当たり医療費順)'!$D$7</f>
        <v>悪性リンパ腫</v>
      </c>
      <c r="G35" s="119" t="s">
        <v>341</v>
      </c>
      <c r="H35" s="77">
        <v>11</v>
      </c>
      <c r="I35" s="78">
        <v>75267200</v>
      </c>
      <c r="J35" s="79">
        <v>10726510</v>
      </c>
      <c r="K35" s="77">
        <f t="shared" si="1"/>
        <v>85993710</v>
      </c>
      <c r="L35" s="99">
        <f t="shared" si="0"/>
        <v>7817610</v>
      </c>
      <c r="M35" s="216">
        <f>IFERROR(H35/$Q$11,"-")</f>
        <v>8.947454042622417E-4</v>
      </c>
      <c r="N35" s="26"/>
      <c r="O35" s="26"/>
      <c r="P35" s="151" t="s">
        <v>35</v>
      </c>
      <c r="Q35" s="108">
        <f>市区町村別_患者数!AM36</f>
        <v>32983</v>
      </c>
    </row>
    <row r="36" spans="1:17" ht="39.950000000000003" customHeight="1">
      <c r="A36" s="26"/>
      <c r="B36" s="446"/>
      <c r="C36" s="449"/>
      <c r="D36" s="457"/>
      <c r="E36" s="39" t="str">
        <f>'高額レセ疾病傾向(患者一人当たり医療費順)'!$C$8</f>
        <v>0904</v>
      </c>
      <c r="F36" s="120" t="str">
        <f>'高額レセ疾病傾向(患者一人当たり医療費順)'!$D$8</f>
        <v>くも膜下出血</v>
      </c>
      <c r="G36" s="120" t="s">
        <v>342</v>
      </c>
      <c r="H36" s="40">
        <v>6</v>
      </c>
      <c r="I36" s="41">
        <v>31692630</v>
      </c>
      <c r="J36" s="42">
        <v>1436120</v>
      </c>
      <c r="K36" s="40">
        <f t="shared" si="1"/>
        <v>33128750</v>
      </c>
      <c r="L36" s="97">
        <f t="shared" si="0"/>
        <v>5521458.333333333</v>
      </c>
      <c r="M36" s="217">
        <f>IFERROR(H36/$Q$11,"-")</f>
        <v>4.880429477794046E-4</v>
      </c>
      <c r="N36" s="26"/>
      <c r="O36" s="26"/>
      <c r="P36" s="151" t="s">
        <v>36</v>
      </c>
      <c r="Q36" s="108">
        <f>市区町村別_患者数!AM37</f>
        <v>26529</v>
      </c>
    </row>
    <row r="37" spans="1:17" ht="39.950000000000003" customHeight="1">
      <c r="A37" s="26"/>
      <c r="B37" s="446"/>
      <c r="C37" s="449"/>
      <c r="D37" s="457"/>
      <c r="E37" s="39" t="str">
        <f>'高額レセ疾病傾向(患者一人当たり医療費順)'!$C$9</f>
        <v>0209</v>
      </c>
      <c r="F37" s="120" t="str">
        <f>'高額レセ疾病傾向(患者一人当たり医療費順)'!$D$9</f>
        <v>白血病</v>
      </c>
      <c r="G37" s="120" t="s">
        <v>343</v>
      </c>
      <c r="H37" s="40">
        <v>11</v>
      </c>
      <c r="I37" s="41">
        <v>52188180</v>
      </c>
      <c r="J37" s="42">
        <v>23796750</v>
      </c>
      <c r="K37" s="40">
        <f t="shared" si="1"/>
        <v>75984930</v>
      </c>
      <c r="L37" s="97">
        <f t="shared" ref="L37:L68" si="2">IFERROR(K37/H37,"-")</f>
        <v>6907720.9090909092</v>
      </c>
      <c r="M37" s="217">
        <f>IFERROR(H37/$Q$11,"-")</f>
        <v>8.947454042622417E-4</v>
      </c>
      <c r="N37" s="26"/>
      <c r="O37" s="26"/>
      <c r="P37" s="151" t="s">
        <v>37</v>
      </c>
      <c r="Q37" s="108">
        <f>市区町村別_患者数!AM38</f>
        <v>7884</v>
      </c>
    </row>
    <row r="38" spans="1:17" ht="39.950000000000003" customHeight="1">
      <c r="A38" s="26"/>
      <c r="B38" s="446"/>
      <c r="C38" s="449"/>
      <c r="D38" s="457"/>
      <c r="E38" s="39" t="str">
        <f>'高額レセ疾病傾向(患者一人当たり医療費順)'!$C$10</f>
        <v>1402</v>
      </c>
      <c r="F38" s="120" t="str">
        <f>'高額レセ疾病傾向(患者一人当たり医療費順)'!$D$10</f>
        <v>腎不全</v>
      </c>
      <c r="G38" s="120" t="s">
        <v>344</v>
      </c>
      <c r="H38" s="40">
        <v>75</v>
      </c>
      <c r="I38" s="41">
        <v>185666690</v>
      </c>
      <c r="J38" s="42">
        <v>230275680</v>
      </c>
      <c r="K38" s="40">
        <f t="shared" si="1"/>
        <v>415942370</v>
      </c>
      <c r="L38" s="97">
        <f t="shared" si="2"/>
        <v>5545898.2666666666</v>
      </c>
      <c r="M38" s="217">
        <f>IFERROR(H38/$Q$11,"-")</f>
        <v>6.1005368472425575E-3</v>
      </c>
      <c r="N38" s="26"/>
      <c r="O38" s="26"/>
      <c r="P38" s="151" t="s">
        <v>38</v>
      </c>
      <c r="Q38" s="108">
        <f>市区町村別_患者数!AM39</f>
        <v>33432</v>
      </c>
    </row>
    <row r="39" spans="1:17" ht="39.950000000000003" customHeight="1" thickBot="1">
      <c r="A39" s="26"/>
      <c r="B39" s="447"/>
      <c r="C39" s="450"/>
      <c r="D39" s="458"/>
      <c r="E39" s="43" t="str">
        <f>'高額レセ疾病傾向(患者一人当たり医療費順)'!$C$11</f>
        <v>0604</v>
      </c>
      <c r="F39" s="121" t="str">
        <f>'高額レセ疾病傾向(患者一人当たり医療費順)'!$D$11</f>
        <v>脳性麻痺及びその他の麻痺性症候群</v>
      </c>
      <c r="G39" s="121" t="s">
        <v>345</v>
      </c>
      <c r="H39" s="44">
        <v>4</v>
      </c>
      <c r="I39" s="45">
        <v>19490280</v>
      </c>
      <c r="J39" s="46">
        <v>1177130</v>
      </c>
      <c r="K39" s="44">
        <f t="shared" si="1"/>
        <v>20667410</v>
      </c>
      <c r="L39" s="98">
        <f t="shared" si="2"/>
        <v>5166852.5</v>
      </c>
      <c r="M39" s="218">
        <f>IFERROR(H39/$Q$11,"-")</f>
        <v>3.253619651862697E-4</v>
      </c>
      <c r="N39" s="26"/>
      <c r="O39" s="26"/>
      <c r="P39" s="151" t="s">
        <v>1</v>
      </c>
      <c r="Q39" s="108">
        <f>市区町村別_患者数!AM40</f>
        <v>68371</v>
      </c>
    </row>
    <row r="40" spans="1:17" ht="39.950000000000003" customHeight="1">
      <c r="A40" s="26"/>
      <c r="B40" s="445">
        <v>8</v>
      </c>
      <c r="C40" s="448" t="s">
        <v>51</v>
      </c>
      <c r="D40" s="456">
        <f>Q12</f>
        <v>10557</v>
      </c>
      <c r="E40" s="47" t="str">
        <f>'高額レセ疾病傾向(患者一人当たり医療費順)'!$C$7</f>
        <v>0208</v>
      </c>
      <c r="F40" s="119" t="str">
        <f>'高額レセ疾病傾向(患者一人当たり医療費順)'!$D$7</f>
        <v>悪性リンパ腫</v>
      </c>
      <c r="G40" s="119" t="s">
        <v>346</v>
      </c>
      <c r="H40" s="77">
        <v>20</v>
      </c>
      <c r="I40" s="78">
        <v>93985130</v>
      </c>
      <c r="J40" s="79">
        <v>33472970</v>
      </c>
      <c r="K40" s="77">
        <f t="shared" si="1"/>
        <v>127458100</v>
      </c>
      <c r="L40" s="99">
        <f t="shared" si="2"/>
        <v>6372905</v>
      </c>
      <c r="M40" s="216">
        <f>IFERROR(H40/$Q$12,"-")</f>
        <v>1.894477597802406E-3</v>
      </c>
      <c r="N40" s="26"/>
      <c r="O40" s="26"/>
      <c r="P40" s="151" t="s">
        <v>2</v>
      </c>
      <c r="Q40" s="108">
        <f>市区町村別_患者数!AM41</f>
        <v>19008</v>
      </c>
    </row>
    <row r="41" spans="1:17" ht="39.950000000000003" customHeight="1">
      <c r="A41" s="26"/>
      <c r="B41" s="446"/>
      <c r="C41" s="449"/>
      <c r="D41" s="457"/>
      <c r="E41" s="39" t="str">
        <f>'高額レセ疾病傾向(患者一人当たり医療費順)'!$C$8</f>
        <v>0904</v>
      </c>
      <c r="F41" s="120" t="str">
        <f>'高額レセ疾病傾向(患者一人当たり医療費順)'!$D$8</f>
        <v>くも膜下出血</v>
      </c>
      <c r="G41" s="120" t="s">
        <v>347</v>
      </c>
      <c r="H41" s="40">
        <v>5</v>
      </c>
      <c r="I41" s="41">
        <v>27921580</v>
      </c>
      <c r="J41" s="42">
        <v>610980</v>
      </c>
      <c r="K41" s="40">
        <f t="shared" si="1"/>
        <v>28532560</v>
      </c>
      <c r="L41" s="97">
        <f t="shared" si="2"/>
        <v>5706512</v>
      </c>
      <c r="M41" s="217">
        <f>IFERROR(H41/$Q$12,"-")</f>
        <v>4.736193994506015E-4</v>
      </c>
      <c r="N41" s="26"/>
      <c r="O41" s="26"/>
      <c r="P41" s="151" t="s">
        <v>3</v>
      </c>
      <c r="Q41" s="108">
        <f>市区町村別_患者数!AM42</f>
        <v>59482</v>
      </c>
    </row>
    <row r="42" spans="1:17" ht="39.950000000000003" customHeight="1">
      <c r="A42" s="26"/>
      <c r="B42" s="446"/>
      <c r="C42" s="449"/>
      <c r="D42" s="457"/>
      <c r="E42" s="39" t="str">
        <f>'高額レセ疾病傾向(患者一人当たり医療費順)'!$C$9</f>
        <v>0209</v>
      </c>
      <c r="F42" s="120" t="str">
        <f>'高額レセ疾病傾向(患者一人当たり医療費順)'!$D$9</f>
        <v>白血病</v>
      </c>
      <c r="G42" s="120" t="s">
        <v>348</v>
      </c>
      <c r="H42" s="40">
        <v>8</v>
      </c>
      <c r="I42" s="41">
        <v>24193010</v>
      </c>
      <c r="J42" s="42">
        <v>17189790</v>
      </c>
      <c r="K42" s="40">
        <f t="shared" si="1"/>
        <v>41382800</v>
      </c>
      <c r="L42" s="97">
        <f t="shared" si="2"/>
        <v>5172850</v>
      </c>
      <c r="M42" s="217">
        <f>IFERROR(H42/$Q$12,"-")</f>
        <v>7.5779103912096239E-4</v>
      </c>
      <c r="N42" s="26"/>
      <c r="O42" s="26"/>
      <c r="P42" s="151" t="s">
        <v>39</v>
      </c>
      <c r="Q42" s="108">
        <f>市区町村別_患者数!AM43</f>
        <v>12436</v>
      </c>
    </row>
    <row r="43" spans="1:17" ht="39.950000000000003" customHeight="1">
      <c r="A43" s="26"/>
      <c r="B43" s="446"/>
      <c r="C43" s="449"/>
      <c r="D43" s="457"/>
      <c r="E43" s="39" t="str">
        <f>'高額レセ疾病傾向(患者一人当たり医療費順)'!$C$10</f>
        <v>1402</v>
      </c>
      <c r="F43" s="120" t="str">
        <f>'高額レセ疾病傾向(患者一人当たり医療費順)'!$D$10</f>
        <v>腎不全</v>
      </c>
      <c r="G43" s="120" t="s">
        <v>325</v>
      </c>
      <c r="H43" s="40">
        <v>38</v>
      </c>
      <c r="I43" s="41">
        <v>111081840</v>
      </c>
      <c r="J43" s="42">
        <v>143621470</v>
      </c>
      <c r="K43" s="40">
        <f t="shared" si="1"/>
        <v>254703310</v>
      </c>
      <c r="L43" s="97">
        <f t="shared" si="2"/>
        <v>6702718.6842105268</v>
      </c>
      <c r="M43" s="217">
        <f>IFERROR(H43/$Q$12,"-")</f>
        <v>3.5995074358245714E-3</v>
      </c>
      <c r="N43" s="26"/>
      <c r="O43" s="26"/>
      <c r="P43" s="151" t="s">
        <v>7</v>
      </c>
      <c r="Q43" s="108">
        <f>市区町村別_患者数!AM44</f>
        <v>68514</v>
      </c>
    </row>
    <row r="44" spans="1:17" ht="39.950000000000003" customHeight="1" thickBot="1">
      <c r="A44" s="26"/>
      <c r="B44" s="447"/>
      <c r="C44" s="450"/>
      <c r="D44" s="458"/>
      <c r="E44" s="43" t="str">
        <f>'高額レセ疾病傾向(患者一人当たり医療費順)'!$C$11</f>
        <v>0604</v>
      </c>
      <c r="F44" s="121" t="str">
        <f>'高額レセ疾病傾向(患者一人当たり医療費順)'!$D$11</f>
        <v>脳性麻痺及びその他の麻痺性症候群</v>
      </c>
      <c r="G44" s="121" t="s">
        <v>330</v>
      </c>
      <c r="H44" s="44" t="s">
        <v>330</v>
      </c>
      <c r="I44" s="45" t="s">
        <v>330</v>
      </c>
      <c r="J44" s="46" t="s">
        <v>330</v>
      </c>
      <c r="K44" s="44" t="str">
        <f t="shared" si="1"/>
        <v>-</v>
      </c>
      <c r="L44" s="98" t="str">
        <f t="shared" si="2"/>
        <v>-</v>
      </c>
      <c r="M44" s="218" t="str">
        <f>IFERROR(H44/$Q$12,"-")</f>
        <v>-</v>
      </c>
      <c r="N44" s="26"/>
      <c r="O44" s="26"/>
      <c r="P44" s="151" t="s">
        <v>40</v>
      </c>
      <c r="Q44" s="108">
        <f>市区町村別_患者数!AM45</f>
        <v>14756</v>
      </c>
    </row>
    <row r="45" spans="1:17" ht="39.950000000000003" customHeight="1">
      <c r="A45" s="26"/>
      <c r="B45" s="445">
        <v>9</v>
      </c>
      <c r="C45" s="448" t="s">
        <v>101</v>
      </c>
      <c r="D45" s="456">
        <f>Q13</f>
        <v>6809</v>
      </c>
      <c r="E45" s="47" t="str">
        <f>'高額レセ疾病傾向(患者一人当たり医療費順)'!$C$7</f>
        <v>0208</v>
      </c>
      <c r="F45" s="119" t="str">
        <f>'高額レセ疾病傾向(患者一人当たり医療費順)'!$D$7</f>
        <v>悪性リンパ腫</v>
      </c>
      <c r="G45" s="119" t="s">
        <v>349</v>
      </c>
      <c r="H45" s="77">
        <v>5</v>
      </c>
      <c r="I45" s="78">
        <v>32806490</v>
      </c>
      <c r="J45" s="79">
        <v>11428970</v>
      </c>
      <c r="K45" s="77">
        <f t="shared" si="1"/>
        <v>44235460</v>
      </c>
      <c r="L45" s="99">
        <f t="shared" si="2"/>
        <v>8847092</v>
      </c>
      <c r="M45" s="216">
        <f>IFERROR(H45/$Q$13,"-")</f>
        <v>7.3432222059039505E-4</v>
      </c>
      <c r="N45" s="26"/>
      <c r="O45" s="26"/>
      <c r="P45" s="151" t="s">
        <v>11</v>
      </c>
      <c r="Q45" s="108">
        <f>市区町村別_患者数!AM46</f>
        <v>26853</v>
      </c>
    </row>
    <row r="46" spans="1:17" ht="39.950000000000003" customHeight="1">
      <c r="A46" s="26"/>
      <c r="B46" s="446"/>
      <c r="C46" s="449"/>
      <c r="D46" s="457"/>
      <c r="E46" s="39" t="str">
        <f>'高額レセ疾病傾向(患者一人当たり医療費順)'!$C$8</f>
        <v>0904</v>
      </c>
      <c r="F46" s="120" t="str">
        <f>'高額レセ疾病傾向(患者一人当たり医療費順)'!$D$8</f>
        <v>くも膜下出血</v>
      </c>
      <c r="G46" s="120" t="s">
        <v>350</v>
      </c>
      <c r="H46" s="40">
        <v>1</v>
      </c>
      <c r="I46" s="41">
        <v>941370</v>
      </c>
      <c r="J46" s="42">
        <v>66750</v>
      </c>
      <c r="K46" s="40">
        <f t="shared" si="1"/>
        <v>1008120</v>
      </c>
      <c r="L46" s="97">
        <f t="shared" si="2"/>
        <v>1008120</v>
      </c>
      <c r="M46" s="217">
        <f>IFERROR(H46/$Q$13,"-")</f>
        <v>1.46864444118079E-4</v>
      </c>
      <c r="N46" s="26"/>
      <c r="O46" s="26"/>
      <c r="P46" s="151" t="s">
        <v>12</v>
      </c>
      <c r="Q46" s="108">
        <f>市区町村別_患者数!AM47</f>
        <v>73347</v>
      </c>
    </row>
    <row r="47" spans="1:17" ht="39.950000000000003" customHeight="1">
      <c r="A47" s="26"/>
      <c r="B47" s="446"/>
      <c r="C47" s="449"/>
      <c r="D47" s="457"/>
      <c r="E47" s="39" t="str">
        <f>'高額レセ疾病傾向(患者一人当たり医療費順)'!$C$9</f>
        <v>0209</v>
      </c>
      <c r="F47" s="120" t="str">
        <f>'高額レセ疾病傾向(患者一人当たり医療費順)'!$D$9</f>
        <v>白血病</v>
      </c>
      <c r="G47" s="120" t="s">
        <v>351</v>
      </c>
      <c r="H47" s="40">
        <v>2</v>
      </c>
      <c r="I47" s="41">
        <v>19111100</v>
      </c>
      <c r="J47" s="42">
        <v>10766820</v>
      </c>
      <c r="K47" s="40">
        <f t="shared" si="1"/>
        <v>29877920</v>
      </c>
      <c r="L47" s="97">
        <f t="shared" si="2"/>
        <v>14938960</v>
      </c>
      <c r="M47" s="217">
        <f>IFERROR(H47/$Q$13,"-")</f>
        <v>2.9372888823615801E-4</v>
      </c>
      <c r="N47" s="26"/>
      <c r="O47" s="26"/>
      <c r="P47" s="151" t="s">
        <v>8</v>
      </c>
      <c r="Q47" s="108">
        <f>市区町村別_患者数!AM48</f>
        <v>45204</v>
      </c>
    </row>
    <row r="48" spans="1:17" ht="39.950000000000003" customHeight="1">
      <c r="A48" s="26"/>
      <c r="B48" s="446"/>
      <c r="C48" s="449"/>
      <c r="D48" s="457"/>
      <c r="E48" s="39" t="str">
        <f>'高額レセ疾病傾向(患者一人当たり医療費順)'!$C$10</f>
        <v>1402</v>
      </c>
      <c r="F48" s="120" t="str">
        <f>'高額レセ疾病傾向(患者一人当たり医療費順)'!$D$10</f>
        <v>腎不全</v>
      </c>
      <c r="G48" s="120" t="s">
        <v>352</v>
      </c>
      <c r="H48" s="40">
        <v>33</v>
      </c>
      <c r="I48" s="41">
        <v>104148900</v>
      </c>
      <c r="J48" s="42">
        <v>106524420</v>
      </c>
      <c r="K48" s="40">
        <f t="shared" si="1"/>
        <v>210673320</v>
      </c>
      <c r="L48" s="97">
        <f t="shared" si="2"/>
        <v>6384040</v>
      </c>
      <c r="M48" s="217">
        <f>IFERROR(H48/$Q$13,"-")</f>
        <v>4.8465266558966073E-3</v>
      </c>
      <c r="N48" s="26"/>
      <c r="O48" s="26"/>
      <c r="P48" s="151" t="s">
        <v>18</v>
      </c>
      <c r="Q48" s="108">
        <f>市区町村別_患者数!AM49</f>
        <v>47986</v>
      </c>
    </row>
    <row r="49" spans="1:17" ht="39.950000000000003" customHeight="1" thickBot="1">
      <c r="A49" s="26"/>
      <c r="B49" s="447"/>
      <c r="C49" s="450"/>
      <c r="D49" s="458"/>
      <c r="E49" s="43" t="str">
        <f>'高額レセ疾病傾向(患者一人当たり医療費順)'!$C$11</f>
        <v>0604</v>
      </c>
      <c r="F49" s="121" t="str">
        <f>'高額レセ疾病傾向(患者一人当たり医療費順)'!$D$11</f>
        <v>脳性麻痺及びその他の麻痺性症候群</v>
      </c>
      <c r="G49" s="121" t="s">
        <v>353</v>
      </c>
      <c r="H49" s="44">
        <v>1</v>
      </c>
      <c r="I49" s="45">
        <v>3176940</v>
      </c>
      <c r="J49" s="46">
        <v>57760</v>
      </c>
      <c r="K49" s="44">
        <f t="shared" si="1"/>
        <v>3234700</v>
      </c>
      <c r="L49" s="98">
        <f t="shared" si="2"/>
        <v>3234700</v>
      </c>
      <c r="M49" s="218">
        <f>IFERROR(H49/$Q$13,"-")</f>
        <v>1.46864444118079E-4</v>
      </c>
      <c r="N49" s="26"/>
      <c r="O49" s="26"/>
      <c r="P49" s="151" t="s">
        <v>41</v>
      </c>
      <c r="Q49" s="108">
        <f>市区町村別_患者数!AM50</f>
        <v>16826</v>
      </c>
    </row>
    <row r="50" spans="1:17" ht="39.950000000000003" customHeight="1">
      <c r="A50" s="26"/>
      <c r="B50" s="445">
        <v>10</v>
      </c>
      <c r="C50" s="448" t="s">
        <v>52</v>
      </c>
      <c r="D50" s="456">
        <f>Q14</f>
        <v>15290</v>
      </c>
      <c r="E50" s="47" t="str">
        <f>'高額レセ疾病傾向(患者一人当たり医療費順)'!$C$7</f>
        <v>0208</v>
      </c>
      <c r="F50" s="119" t="str">
        <f>'高額レセ疾病傾向(患者一人当たり医療費順)'!$D$7</f>
        <v>悪性リンパ腫</v>
      </c>
      <c r="G50" s="119" t="s">
        <v>354</v>
      </c>
      <c r="H50" s="77">
        <v>14</v>
      </c>
      <c r="I50" s="78">
        <v>71625530</v>
      </c>
      <c r="J50" s="79">
        <v>25163010</v>
      </c>
      <c r="K50" s="77">
        <f t="shared" si="1"/>
        <v>96788540</v>
      </c>
      <c r="L50" s="99">
        <f t="shared" si="2"/>
        <v>6913467.1428571427</v>
      </c>
      <c r="M50" s="216">
        <f>IFERROR(H50/$Q$14,"-")</f>
        <v>9.1563113145846963E-4</v>
      </c>
      <c r="N50" s="26"/>
      <c r="O50" s="26"/>
      <c r="P50" s="151" t="s">
        <v>21</v>
      </c>
      <c r="Q50" s="108">
        <f>市区町村別_患者数!AM51</f>
        <v>21932</v>
      </c>
    </row>
    <row r="51" spans="1:17" ht="39.950000000000003" customHeight="1">
      <c r="A51" s="26"/>
      <c r="B51" s="446"/>
      <c r="C51" s="449"/>
      <c r="D51" s="457"/>
      <c r="E51" s="39" t="str">
        <f>'高額レセ疾病傾向(患者一人当たり医療費順)'!$C$8</f>
        <v>0904</v>
      </c>
      <c r="F51" s="120" t="str">
        <f>'高額レセ疾病傾向(患者一人当たり医療費順)'!$D$8</f>
        <v>くも膜下出血</v>
      </c>
      <c r="G51" s="120" t="s">
        <v>355</v>
      </c>
      <c r="H51" s="40">
        <v>6</v>
      </c>
      <c r="I51" s="41">
        <v>37491030</v>
      </c>
      <c r="J51" s="42">
        <v>1384840</v>
      </c>
      <c r="K51" s="40">
        <f t="shared" si="1"/>
        <v>38875870</v>
      </c>
      <c r="L51" s="97">
        <f t="shared" si="2"/>
        <v>6479311.666666667</v>
      </c>
      <c r="M51" s="217">
        <f>IFERROR(H51/$Q$14,"-")</f>
        <v>3.9241334205362982E-4</v>
      </c>
      <c r="N51" s="26"/>
      <c r="O51" s="26"/>
      <c r="P51" s="151" t="s">
        <v>13</v>
      </c>
      <c r="Q51" s="108">
        <f>市区町村別_患者数!AM52</f>
        <v>44410</v>
      </c>
    </row>
    <row r="52" spans="1:17" ht="39.950000000000003" customHeight="1">
      <c r="A52" s="26"/>
      <c r="B52" s="446"/>
      <c r="C52" s="449"/>
      <c r="D52" s="457"/>
      <c r="E52" s="39" t="str">
        <f>'高額レセ疾病傾向(患者一人当たり医療費順)'!$C$9</f>
        <v>0209</v>
      </c>
      <c r="F52" s="120" t="str">
        <f>'高額レセ疾病傾向(患者一人当たり医療費順)'!$D$9</f>
        <v>白血病</v>
      </c>
      <c r="G52" s="120" t="s">
        <v>356</v>
      </c>
      <c r="H52" s="40">
        <v>11</v>
      </c>
      <c r="I52" s="41">
        <v>60142980</v>
      </c>
      <c r="J52" s="42">
        <v>24756140</v>
      </c>
      <c r="K52" s="40">
        <f t="shared" si="1"/>
        <v>84899120</v>
      </c>
      <c r="L52" s="97">
        <f t="shared" si="2"/>
        <v>7718101.8181818184</v>
      </c>
      <c r="M52" s="217">
        <f>IFERROR(H52/$Q$14,"-")</f>
        <v>7.1942446043165469E-4</v>
      </c>
      <c r="N52" s="26"/>
      <c r="O52" s="26"/>
      <c r="P52" s="151" t="s">
        <v>22</v>
      </c>
      <c r="Q52" s="108">
        <f>市区町村別_患者数!AM53</f>
        <v>23886</v>
      </c>
    </row>
    <row r="53" spans="1:17" ht="39.950000000000003" customHeight="1">
      <c r="A53" s="26"/>
      <c r="B53" s="446"/>
      <c r="C53" s="449"/>
      <c r="D53" s="457"/>
      <c r="E53" s="39" t="str">
        <f>'高額レセ疾病傾向(患者一人当たり医療費順)'!$C$10</f>
        <v>1402</v>
      </c>
      <c r="F53" s="120" t="str">
        <f>'高額レセ疾病傾向(患者一人当たり医療費順)'!$D$10</f>
        <v>腎不全</v>
      </c>
      <c r="G53" s="120" t="s">
        <v>357</v>
      </c>
      <c r="H53" s="40">
        <v>73</v>
      </c>
      <c r="I53" s="41">
        <v>173280940</v>
      </c>
      <c r="J53" s="42">
        <v>240524750</v>
      </c>
      <c r="K53" s="40">
        <f t="shared" si="1"/>
        <v>413805690</v>
      </c>
      <c r="L53" s="97">
        <f t="shared" si="2"/>
        <v>5668571.0958904112</v>
      </c>
      <c r="M53" s="217">
        <f>IFERROR(H53/$Q$14,"-")</f>
        <v>4.7743623283191625E-3</v>
      </c>
      <c r="N53" s="26"/>
      <c r="O53" s="26"/>
      <c r="P53" s="151" t="s">
        <v>23</v>
      </c>
      <c r="Q53" s="108">
        <f>市区町村別_患者数!AM54</f>
        <v>23606</v>
      </c>
    </row>
    <row r="54" spans="1:17" ht="39.950000000000003" customHeight="1" thickBot="1">
      <c r="A54" s="26"/>
      <c r="B54" s="447"/>
      <c r="C54" s="450"/>
      <c r="D54" s="458"/>
      <c r="E54" s="43" t="str">
        <f>'高額レセ疾病傾向(患者一人当たり医療費順)'!$C$11</f>
        <v>0604</v>
      </c>
      <c r="F54" s="121" t="str">
        <f>'高額レセ疾病傾向(患者一人当たり医療費順)'!$D$11</f>
        <v>脳性麻痺及びその他の麻痺性症候群</v>
      </c>
      <c r="G54" s="121" t="s">
        <v>340</v>
      </c>
      <c r="H54" s="44">
        <v>1</v>
      </c>
      <c r="I54" s="45">
        <v>729910</v>
      </c>
      <c r="J54" s="46">
        <v>262240</v>
      </c>
      <c r="K54" s="44">
        <f t="shared" si="1"/>
        <v>992150</v>
      </c>
      <c r="L54" s="98">
        <f t="shared" si="2"/>
        <v>992150</v>
      </c>
      <c r="M54" s="218">
        <f>IFERROR(H54/$Q$14,"-")</f>
        <v>6.540222367560497E-5</v>
      </c>
      <c r="N54" s="26"/>
      <c r="O54" s="26"/>
      <c r="P54" s="151" t="s">
        <v>14</v>
      </c>
      <c r="Q54" s="108">
        <f>市区町村別_患者数!AM55</f>
        <v>21606</v>
      </c>
    </row>
    <row r="55" spans="1:17" ht="39.950000000000003" customHeight="1">
      <c r="A55" s="26"/>
      <c r="B55" s="445">
        <v>11</v>
      </c>
      <c r="C55" s="448" t="s">
        <v>53</v>
      </c>
      <c r="D55" s="456">
        <f>Q15</f>
        <v>25886</v>
      </c>
      <c r="E55" s="47" t="str">
        <f>'高額レセ疾病傾向(患者一人当たり医療費順)'!$C$7</f>
        <v>0208</v>
      </c>
      <c r="F55" s="119" t="str">
        <f>'高額レセ疾病傾向(患者一人当たり医療費順)'!$D$7</f>
        <v>悪性リンパ腫</v>
      </c>
      <c r="G55" s="119" t="s">
        <v>358</v>
      </c>
      <c r="H55" s="77">
        <v>30</v>
      </c>
      <c r="I55" s="78">
        <v>147401320</v>
      </c>
      <c r="J55" s="79">
        <v>85251730</v>
      </c>
      <c r="K55" s="77">
        <f t="shared" si="1"/>
        <v>232653050</v>
      </c>
      <c r="L55" s="99">
        <f t="shared" si="2"/>
        <v>7755101.666666667</v>
      </c>
      <c r="M55" s="216">
        <f>IFERROR(H55/$Q$15,"-")</f>
        <v>1.1589276056555666E-3</v>
      </c>
      <c r="N55" s="26"/>
      <c r="O55" s="26"/>
      <c r="P55" s="151" t="s">
        <v>42</v>
      </c>
      <c r="Q55" s="108">
        <f>市区町村別_患者数!AM56</f>
        <v>29940</v>
      </c>
    </row>
    <row r="56" spans="1:17" ht="39.950000000000003" customHeight="1">
      <c r="A56" s="26"/>
      <c r="B56" s="446"/>
      <c r="C56" s="449"/>
      <c r="D56" s="457"/>
      <c r="E56" s="39" t="str">
        <f>'高額レセ疾病傾向(患者一人当たり医療費順)'!$C$8</f>
        <v>0904</v>
      </c>
      <c r="F56" s="120" t="str">
        <f>'高額レセ疾病傾向(患者一人当たり医療費順)'!$D$8</f>
        <v>くも膜下出血</v>
      </c>
      <c r="G56" s="120" t="s">
        <v>359</v>
      </c>
      <c r="H56" s="40">
        <v>11</v>
      </c>
      <c r="I56" s="41">
        <v>96711850</v>
      </c>
      <c r="J56" s="42">
        <v>1670060</v>
      </c>
      <c r="K56" s="40">
        <f t="shared" si="1"/>
        <v>98381910</v>
      </c>
      <c r="L56" s="97">
        <f t="shared" si="2"/>
        <v>8943810</v>
      </c>
      <c r="M56" s="217">
        <f>IFERROR(H56/$Q$15,"-")</f>
        <v>4.2494012207370781E-4</v>
      </c>
      <c r="N56" s="26"/>
      <c r="O56" s="26"/>
      <c r="P56" s="151" t="s">
        <v>4</v>
      </c>
      <c r="Q56" s="108">
        <f>市区町村別_患者数!AM57</f>
        <v>23896</v>
      </c>
    </row>
    <row r="57" spans="1:17" ht="39.950000000000003" customHeight="1">
      <c r="A57" s="26"/>
      <c r="B57" s="446"/>
      <c r="C57" s="449"/>
      <c r="D57" s="457"/>
      <c r="E57" s="39" t="str">
        <f>'高額レセ疾病傾向(患者一人当たり医療費順)'!$C$9</f>
        <v>0209</v>
      </c>
      <c r="F57" s="120" t="str">
        <f>'高額レセ疾病傾向(患者一人当たり医療費順)'!$D$9</f>
        <v>白血病</v>
      </c>
      <c r="G57" s="120" t="s">
        <v>319</v>
      </c>
      <c r="H57" s="40">
        <v>14</v>
      </c>
      <c r="I57" s="41">
        <v>66513190</v>
      </c>
      <c r="J57" s="42">
        <v>34747610</v>
      </c>
      <c r="K57" s="40">
        <f t="shared" si="1"/>
        <v>101260800</v>
      </c>
      <c r="L57" s="97">
        <f t="shared" si="2"/>
        <v>7232914.2857142854</v>
      </c>
      <c r="M57" s="217">
        <f>IFERROR(H57/$Q$15,"-")</f>
        <v>5.4083288263926451E-4</v>
      </c>
      <c r="N57" s="26"/>
      <c r="O57" s="26"/>
      <c r="P57" s="151" t="s">
        <v>19</v>
      </c>
      <c r="Q57" s="108">
        <f>市区町村別_患者数!AM58</f>
        <v>13289</v>
      </c>
    </row>
    <row r="58" spans="1:17" ht="39.950000000000003" customHeight="1">
      <c r="A58" s="26"/>
      <c r="B58" s="446"/>
      <c r="C58" s="449"/>
      <c r="D58" s="457"/>
      <c r="E58" s="39" t="str">
        <f>'高額レセ疾病傾向(患者一人当たり医療費順)'!$C$10</f>
        <v>1402</v>
      </c>
      <c r="F58" s="120" t="str">
        <f>'高額レセ疾病傾向(患者一人当たり医療費順)'!$D$10</f>
        <v>腎不全</v>
      </c>
      <c r="G58" s="120" t="s">
        <v>360</v>
      </c>
      <c r="H58" s="40">
        <v>134</v>
      </c>
      <c r="I58" s="41">
        <v>361539540</v>
      </c>
      <c r="J58" s="42">
        <v>411009750</v>
      </c>
      <c r="K58" s="40">
        <f t="shared" si="1"/>
        <v>772549290</v>
      </c>
      <c r="L58" s="97">
        <f t="shared" si="2"/>
        <v>5765293.2089552237</v>
      </c>
      <c r="M58" s="217">
        <f>IFERROR(H58/$Q$15,"-")</f>
        <v>5.1765433052615309E-3</v>
      </c>
      <c r="N58" s="26"/>
      <c r="O58" s="26"/>
      <c r="P58" s="151" t="s">
        <v>24</v>
      </c>
      <c r="Q58" s="108">
        <f>市区町村別_患者数!AM59</f>
        <v>21893</v>
      </c>
    </row>
    <row r="59" spans="1:17" ht="39.950000000000003" customHeight="1" thickBot="1">
      <c r="A59" s="26"/>
      <c r="B59" s="447"/>
      <c r="C59" s="450"/>
      <c r="D59" s="458"/>
      <c r="E59" s="43" t="str">
        <f>'高額レセ疾病傾向(患者一人当たり医療費順)'!$C$11</f>
        <v>0604</v>
      </c>
      <c r="F59" s="121" t="str">
        <f>'高額レセ疾病傾向(患者一人当たり医療費順)'!$D$11</f>
        <v>脳性麻痺及びその他の麻痺性症候群</v>
      </c>
      <c r="G59" s="120" t="s">
        <v>361</v>
      </c>
      <c r="H59" s="40">
        <v>2</v>
      </c>
      <c r="I59" s="41">
        <v>14899220</v>
      </c>
      <c r="J59" s="42">
        <v>12500</v>
      </c>
      <c r="K59" s="40">
        <f t="shared" si="1"/>
        <v>14911720</v>
      </c>
      <c r="L59" s="97">
        <f t="shared" si="2"/>
        <v>7455860</v>
      </c>
      <c r="M59" s="217">
        <f>IFERROR(H59/$Q$15,"-")</f>
        <v>7.7261840377037779E-5</v>
      </c>
      <c r="N59" s="26"/>
      <c r="O59" s="26"/>
      <c r="P59" s="151" t="s">
        <v>15</v>
      </c>
      <c r="Q59" s="108">
        <f>市区町村別_患者数!AM60</f>
        <v>22636</v>
      </c>
    </row>
    <row r="60" spans="1:17" ht="39.950000000000003" customHeight="1">
      <c r="A60" s="26"/>
      <c r="B60" s="445">
        <v>12</v>
      </c>
      <c r="C60" s="448" t="s">
        <v>102</v>
      </c>
      <c r="D60" s="456">
        <f>Q16</f>
        <v>13293</v>
      </c>
      <c r="E60" s="47" t="str">
        <f>'高額レセ疾病傾向(患者一人当たり医療費順)'!$C$7</f>
        <v>0208</v>
      </c>
      <c r="F60" s="119" t="str">
        <f>'高額レセ疾病傾向(患者一人当たり医療費順)'!$D$7</f>
        <v>悪性リンパ腫</v>
      </c>
      <c r="G60" s="119" t="s">
        <v>362</v>
      </c>
      <c r="H60" s="77">
        <v>13</v>
      </c>
      <c r="I60" s="78">
        <v>46043850</v>
      </c>
      <c r="J60" s="79">
        <v>40999790</v>
      </c>
      <c r="K60" s="77">
        <f t="shared" si="1"/>
        <v>87043640</v>
      </c>
      <c r="L60" s="99">
        <f t="shared" si="2"/>
        <v>6695664.615384615</v>
      </c>
      <c r="M60" s="216">
        <f>IFERROR(H60/$Q$16,"-")</f>
        <v>9.7795832392988781E-4</v>
      </c>
      <c r="N60" s="26"/>
      <c r="O60" s="26"/>
      <c r="P60" s="151" t="s">
        <v>9</v>
      </c>
      <c r="Q60" s="108">
        <f>市区町村別_患者数!AM61</f>
        <v>14774</v>
      </c>
    </row>
    <row r="61" spans="1:17" ht="39.950000000000003" customHeight="1">
      <c r="A61" s="26"/>
      <c r="B61" s="446"/>
      <c r="C61" s="449"/>
      <c r="D61" s="457"/>
      <c r="E61" s="39" t="str">
        <f>'高額レセ疾病傾向(患者一人当たり医療費順)'!$C$8</f>
        <v>0904</v>
      </c>
      <c r="F61" s="120" t="str">
        <f>'高額レセ疾病傾向(患者一人当たり医療費順)'!$D$8</f>
        <v>くも膜下出血</v>
      </c>
      <c r="G61" s="120" t="s">
        <v>363</v>
      </c>
      <c r="H61" s="40">
        <v>5</v>
      </c>
      <c r="I61" s="41">
        <v>30119260</v>
      </c>
      <c r="J61" s="42">
        <v>1291780</v>
      </c>
      <c r="K61" s="40">
        <f t="shared" si="1"/>
        <v>31411040</v>
      </c>
      <c r="L61" s="97">
        <f t="shared" si="2"/>
        <v>6282208</v>
      </c>
      <c r="M61" s="217">
        <f>IFERROR(H61/$Q$16,"-")</f>
        <v>3.7613781689611073E-4</v>
      </c>
      <c r="N61" s="26"/>
      <c r="O61" s="26"/>
      <c r="P61" s="151" t="s">
        <v>43</v>
      </c>
      <c r="Q61" s="108">
        <f>市区町村別_患者数!AM62</f>
        <v>10376</v>
      </c>
    </row>
    <row r="62" spans="1:17" ht="39.950000000000003" customHeight="1">
      <c r="A62" s="26"/>
      <c r="B62" s="446"/>
      <c r="C62" s="449"/>
      <c r="D62" s="457"/>
      <c r="E62" s="39" t="str">
        <f>'高額レセ疾病傾向(患者一人当たり医療費順)'!$C$9</f>
        <v>0209</v>
      </c>
      <c r="F62" s="120" t="str">
        <f>'高額レセ疾病傾向(患者一人当たり医療費順)'!$D$9</f>
        <v>白血病</v>
      </c>
      <c r="G62" s="120" t="s">
        <v>364</v>
      </c>
      <c r="H62" s="40">
        <v>5</v>
      </c>
      <c r="I62" s="41">
        <v>11266730</v>
      </c>
      <c r="J62" s="42">
        <v>13732340</v>
      </c>
      <c r="K62" s="40">
        <f t="shared" si="1"/>
        <v>24999070</v>
      </c>
      <c r="L62" s="97">
        <f t="shared" si="2"/>
        <v>4999814</v>
      </c>
      <c r="M62" s="217">
        <f>IFERROR(H62/$Q$16,"-")</f>
        <v>3.7613781689611073E-4</v>
      </c>
      <c r="N62" s="26"/>
      <c r="O62" s="26"/>
      <c r="P62" s="151" t="s">
        <v>25</v>
      </c>
      <c r="Q62" s="108">
        <f>市区町村別_患者数!AM63</f>
        <v>12086</v>
      </c>
    </row>
    <row r="63" spans="1:17" ht="39.950000000000003" customHeight="1">
      <c r="A63" s="26"/>
      <c r="B63" s="446"/>
      <c r="C63" s="449"/>
      <c r="D63" s="457"/>
      <c r="E63" s="39" t="str">
        <f>'高額レセ疾病傾向(患者一人当たり医療費順)'!$C$10</f>
        <v>1402</v>
      </c>
      <c r="F63" s="120" t="str">
        <f>'高額レセ疾病傾向(患者一人当たり医療費順)'!$D$10</f>
        <v>腎不全</v>
      </c>
      <c r="G63" s="120" t="s">
        <v>325</v>
      </c>
      <c r="H63" s="40">
        <v>54</v>
      </c>
      <c r="I63" s="41">
        <v>132370780</v>
      </c>
      <c r="J63" s="42">
        <v>171683370</v>
      </c>
      <c r="K63" s="40">
        <f t="shared" si="1"/>
        <v>304054150</v>
      </c>
      <c r="L63" s="97">
        <f t="shared" si="2"/>
        <v>5630632.4074074076</v>
      </c>
      <c r="M63" s="217">
        <f>IFERROR(H63/$Q$16,"-")</f>
        <v>4.062288422477996E-3</v>
      </c>
      <c r="N63" s="26"/>
      <c r="O63" s="26"/>
      <c r="P63" s="151" t="s">
        <v>20</v>
      </c>
      <c r="Q63" s="108">
        <f>市区町村別_患者数!AM64</f>
        <v>85998</v>
      </c>
    </row>
    <row r="64" spans="1:17" ht="39.950000000000003" customHeight="1" thickBot="1">
      <c r="A64" s="26"/>
      <c r="B64" s="447"/>
      <c r="C64" s="450"/>
      <c r="D64" s="458"/>
      <c r="E64" s="43" t="str">
        <f>'高額レセ疾病傾向(患者一人当たり医療費順)'!$C$11</f>
        <v>0604</v>
      </c>
      <c r="F64" s="121" t="str">
        <f>'高額レセ疾病傾向(患者一人当たり医療費順)'!$D$11</f>
        <v>脳性麻痺及びその他の麻痺性症候群</v>
      </c>
      <c r="G64" s="121" t="s">
        <v>330</v>
      </c>
      <c r="H64" s="44" t="s">
        <v>330</v>
      </c>
      <c r="I64" s="45" t="s">
        <v>330</v>
      </c>
      <c r="J64" s="46" t="s">
        <v>330</v>
      </c>
      <c r="K64" s="44" t="str">
        <f t="shared" si="1"/>
        <v>-</v>
      </c>
      <c r="L64" s="98" t="str">
        <f t="shared" si="2"/>
        <v>-</v>
      </c>
      <c r="M64" s="218" t="str">
        <f>IFERROR(H64/$Q$16,"-")</f>
        <v>-</v>
      </c>
      <c r="N64" s="26"/>
      <c r="O64" s="26"/>
      <c r="P64" s="151" t="s">
        <v>44</v>
      </c>
      <c r="Q64" s="108">
        <f>市区町村別_患者数!AM65</f>
        <v>11563</v>
      </c>
    </row>
    <row r="65" spans="1:17" ht="39.950000000000003" customHeight="1">
      <c r="A65" s="26"/>
      <c r="B65" s="445">
        <v>13</v>
      </c>
      <c r="C65" s="448" t="s">
        <v>103</v>
      </c>
      <c r="D65" s="456">
        <f>Q17</f>
        <v>22534</v>
      </c>
      <c r="E65" s="47" t="str">
        <f>'高額レセ疾病傾向(患者一人当たり医療費順)'!$C$7</f>
        <v>0208</v>
      </c>
      <c r="F65" s="119" t="str">
        <f>'高額レセ疾病傾向(患者一人当たり医療費順)'!$D$7</f>
        <v>悪性リンパ腫</v>
      </c>
      <c r="G65" s="119" t="s">
        <v>365</v>
      </c>
      <c r="H65" s="77">
        <v>13</v>
      </c>
      <c r="I65" s="78">
        <v>80234220</v>
      </c>
      <c r="J65" s="79">
        <v>14473100</v>
      </c>
      <c r="K65" s="77">
        <f t="shared" si="1"/>
        <v>94707320</v>
      </c>
      <c r="L65" s="99">
        <f t="shared" si="2"/>
        <v>7285178.461538462</v>
      </c>
      <c r="M65" s="216">
        <f>IFERROR(H65/$Q$17,"-")</f>
        <v>5.7690600869796755E-4</v>
      </c>
      <c r="N65" s="26"/>
      <c r="O65" s="26"/>
      <c r="P65" s="151" t="s">
        <v>16</v>
      </c>
      <c r="Q65" s="108">
        <f>市区町村別_患者数!AM66</f>
        <v>10060</v>
      </c>
    </row>
    <row r="66" spans="1:17" ht="39.950000000000003" customHeight="1">
      <c r="A66" s="26"/>
      <c r="B66" s="446"/>
      <c r="C66" s="449"/>
      <c r="D66" s="457"/>
      <c r="E66" s="39" t="str">
        <f>'高額レセ疾病傾向(患者一人当たり医療費順)'!$C$8</f>
        <v>0904</v>
      </c>
      <c r="F66" s="120" t="str">
        <f>'高額レセ疾病傾向(患者一人当たり医療費順)'!$D$8</f>
        <v>くも膜下出血</v>
      </c>
      <c r="G66" s="120" t="s">
        <v>366</v>
      </c>
      <c r="H66" s="40">
        <v>3</v>
      </c>
      <c r="I66" s="41">
        <v>10981200</v>
      </c>
      <c r="J66" s="42">
        <v>638380</v>
      </c>
      <c r="K66" s="40">
        <f t="shared" si="1"/>
        <v>11619580</v>
      </c>
      <c r="L66" s="97">
        <f t="shared" si="2"/>
        <v>3873193.3333333335</v>
      </c>
      <c r="M66" s="217">
        <f>IFERROR(H66/$Q$17,"-")</f>
        <v>1.3313215585337713E-4</v>
      </c>
      <c r="N66" s="26"/>
      <c r="O66" s="26"/>
      <c r="P66" s="151" t="s">
        <v>17</v>
      </c>
      <c r="Q66" s="108">
        <f>市区町村別_患者数!AM67</f>
        <v>14913</v>
      </c>
    </row>
    <row r="67" spans="1:17" ht="39.950000000000003" customHeight="1">
      <c r="A67" s="26"/>
      <c r="B67" s="446"/>
      <c r="C67" s="449"/>
      <c r="D67" s="457"/>
      <c r="E67" s="39" t="str">
        <f>'高額レセ疾病傾向(患者一人当たり医療費順)'!$C$9</f>
        <v>0209</v>
      </c>
      <c r="F67" s="120" t="str">
        <f>'高額レセ疾病傾向(患者一人当たり医療費順)'!$D$9</f>
        <v>白血病</v>
      </c>
      <c r="G67" s="120" t="s">
        <v>367</v>
      </c>
      <c r="H67" s="40">
        <v>4</v>
      </c>
      <c r="I67" s="41">
        <v>15390270</v>
      </c>
      <c r="J67" s="42">
        <v>5684890</v>
      </c>
      <c r="K67" s="40">
        <f t="shared" si="1"/>
        <v>21075160</v>
      </c>
      <c r="L67" s="97">
        <f t="shared" si="2"/>
        <v>5268790</v>
      </c>
      <c r="M67" s="217">
        <f>IFERROR(H67/$Q$17,"-")</f>
        <v>1.7750954113783616E-4</v>
      </c>
      <c r="N67" s="26"/>
      <c r="O67" s="26"/>
      <c r="P67" s="151" t="s">
        <v>26</v>
      </c>
      <c r="Q67" s="108">
        <f>市区町村別_患者数!AM68</f>
        <v>10994</v>
      </c>
    </row>
    <row r="68" spans="1:17" ht="39.950000000000003" customHeight="1">
      <c r="A68" s="26"/>
      <c r="B68" s="446"/>
      <c r="C68" s="449"/>
      <c r="D68" s="457"/>
      <c r="E68" s="39" t="str">
        <f>'高額レセ疾病傾向(患者一人当たり医療費順)'!$C$10</f>
        <v>1402</v>
      </c>
      <c r="F68" s="120" t="str">
        <f>'高額レセ疾病傾向(患者一人当たり医療費順)'!$D$10</f>
        <v>腎不全</v>
      </c>
      <c r="G68" s="120" t="s">
        <v>325</v>
      </c>
      <c r="H68" s="40">
        <v>120</v>
      </c>
      <c r="I68" s="41">
        <v>398877270</v>
      </c>
      <c r="J68" s="42">
        <v>357853640</v>
      </c>
      <c r="K68" s="40">
        <f t="shared" si="1"/>
        <v>756730910</v>
      </c>
      <c r="L68" s="97">
        <f t="shared" si="2"/>
        <v>6306090.916666667</v>
      </c>
      <c r="M68" s="217">
        <f>IFERROR(H68/$Q$17,"-")</f>
        <v>5.3252862341350848E-3</v>
      </c>
      <c r="N68" s="26"/>
      <c r="O68" s="26"/>
      <c r="P68" s="151" t="s">
        <v>45</v>
      </c>
      <c r="Q68" s="108">
        <f>市区町村別_患者数!AM69</f>
        <v>11433</v>
      </c>
    </row>
    <row r="69" spans="1:17" ht="39.950000000000003" customHeight="1" thickBot="1">
      <c r="A69" s="26"/>
      <c r="B69" s="447"/>
      <c r="C69" s="450"/>
      <c r="D69" s="458"/>
      <c r="E69" s="43" t="str">
        <f>'高額レセ疾病傾向(患者一人当たり医療費順)'!$C$11</f>
        <v>0604</v>
      </c>
      <c r="F69" s="121" t="str">
        <f>'高額レセ疾病傾向(患者一人当たり医療費順)'!$D$11</f>
        <v>脳性麻痺及びその他の麻痺性症候群</v>
      </c>
      <c r="G69" s="120" t="s">
        <v>368</v>
      </c>
      <c r="H69" s="40">
        <v>4</v>
      </c>
      <c r="I69" s="41">
        <v>20698700</v>
      </c>
      <c r="J69" s="42">
        <v>1543640</v>
      </c>
      <c r="K69" s="40">
        <f t="shared" si="1"/>
        <v>22242340</v>
      </c>
      <c r="L69" s="97">
        <f t="shared" ref="L69:L71" si="3">IFERROR(K69/H69,"-")</f>
        <v>5560585</v>
      </c>
      <c r="M69" s="217">
        <f>IFERROR(H69/$Q$17,"-")</f>
        <v>1.7750954113783616E-4</v>
      </c>
      <c r="N69" s="26"/>
      <c r="O69" s="26"/>
      <c r="P69" s="151" t="s">
        <v>10</v>
      </c>
      <c r="Q69" s="108">
        <f>市区町村別_患者数!AM70</f>
        <v>5802</v>
      </c>
    </row>
    <row r="70" spans="1:17" ht="39.950000000000003" customHeight="1">
      <c r="A70" s="26"/>
      <c r="B70" s="445">
        <v>14</v>
      </c>
      <c r="C70" s="448" t="s">
        <v>104</v>
      </c>
      <c r="D70" s="456">
        <f>Q18</f>
        <v>17462</v>
      </c>
      <c r="E70" s="47" t="str">
        <f>'高額レセ疾病傾向(患者一人当たり医療費順)'!$C$7</f>
        <v>0208</v>
      </c>
      <c r="F70" s="119" t="str">
        <f>'高額レセ疾病傾向(患者一人当たり医療費順)'!$D$7</f>
        <v>悪性リンパ腫</v>
      </c>
      <c r="G70" s="119" t="s">
        <v>369</v>
      </c>
      <c r="H70" s="77">
        <v>17</v>
      </c>
      <c r="I70" s="78">
        <v>78283900</v>
      </c>
      <c r="J70" s="79">
        <v>55619080</v>
      </c>
      <c r="K70" s="77">
        <f t="shared" ref="K70:K133" si="4">IF(SUM(I70:J70)=0,"-",SUM(I70:J70))</f>
        <v>133902980</v>
      </c>
      <c r="L70" s="99">
        <f t="shared" si="3"/>
        <v>7876645.8823529407</v>
      </c>
      <c r="M70" s="216">
        <f>IFERROR(H70/$Q$18,"-")</f>
        <v>9.7354254953613566E-4</v>
      </c>
      <c r="N70" s="26"/>
      <c r="O70" s="26"/>
      <c r="P70" s="151" t="s">
        <v>5</v>
      </c>
      <c r="Q70" s="108">
        <f>市区町村別_患者数!AM71</f>
        <v>5981</v>
      </c>
    </row>
    <row r="71" spans="1:17" ht="39.950000000000003" customHeight="1">
      <c r="A71" s="26"/>
      <c r="B71" s="446"/>
      <c r="C71" s="449"/>
      <c r="D71" s="457"/>
      <c r="E71" s="39" t="str">
        <f>'高額レセ疾病傾向(患者一人当たり医療費順)'!$C$8</f>
        <v>0904</v>
      </c>
      <c r="F71" s="120" t="str">
        <f>'高額レセ疾病傾向(患者一人当たり医療費順)'!$D$8</f>
        <v>くも膜下出血</v>
      </c>
      <c r="G71" s="120" t="s">
        <v>370</v>
      </c>
      <c r="H71" s="40">
        <v>9</v>
      </c>
      <c r="I71" s="41">
        <v>66212130</v>
      </c>
      <c r="J71" s="42">
        <v>3484750</v>
      </c>
      <c r="K71" s="40">
        <f t="shared" si="4"/>
        <v>69696880</v>
      </c>
      <c r="L71" s="97">
        <f t="shared" si="3"/>
        <v>7744097.777777778</v>
      </c>
      <c r="M71" s="217">
        <f>IFERROR(H71/$Q$18,"-")</f>
        <v>5.1540487916618941E-4</v>
      </c>
      <c r="N71" s="26"/>
      <c r="O71" s="26"/>
      <c r="P71" s="151" t="s">
        <v>6</v>
      </c>
      <c r="Q71" s="108">
        <f>市区町村別_患者数!AM72</f>
        <v>2538</v>
      </c>
    </row>
    <row r="72" spans="1:17" ht="39.950000000000003" customHeight="1">
      <c r="A72" s="26"/>
      <c r="B72" s="446"/>
      <c r="C72" s="449"/>
      <c r="D72" s="457"/>
      <c r="E72" s="39" t="str">
        <f>'高額レセ疾病傾向(患者一人当たり医療費順)'!$C$9</f>
        <v>0209</v>
      </c>
      <c r="F72" s="120" t="str">
        <f>'高額レセ疾病傾向(患者一人当たり医療費順)'!$D$9</f>
        <v>白血病</v>
      </c>
      <c r="G72" s="120" t="s">
        <v>371</v>
      </c>
      <c r="H72" s="40">
        <v>10</v>
      </c>
      <c r="I72" s="41">
        <v>52244260</v>
      </c>
      <c r="J72" s="42">
        <v>8650010</v>
      </c>
      <c r="K72" s="40">
        <f t="shared" si="4"/>
        <v>60894270</v>
      </c>
      <c r="L72" s="97">
        <f t="shared" ref="L72:L73" si="5">IFERROR(K72/H72,"-")</f>
        <v>6089427</v>
      </c>
      <c r="M72" s="217">
        <f>IFERROR(H72/$Q$18,"-")</f>
        <v>5.7267208796243268E-4</v>
      </c>
      <c r="N72" s="26"/>
      <c r="O72" s="26"/>
      <c r="P72" s="151" t="s">
        <v>46</v>
      </c>
      <c r="Q72" s="108">
        <f>市区町村別_患者数!AM73</f>
        <v>3267</v>
      </c>
    </row>
    <row r="73" spans="1:17" ht="39.950000000000003" customHeight="1">
      <c r="A73" s="26"/>
      <c r="B73" s="446"/>
      <c r="C73" s="449"/>
      <c r="D73" s="457"/>
      <c r="E73" s="39" t="str">
        <f>'高額レセ疾病傾向(患者一人当たり医療費順)'!$C$10</f>
        <v>1402</v>
      </c>
      <c r="F73" s="120" t="str">
        <f>'高額レセ疾病傾向(患者一人当たり医療費順)'!$D$10</f>
        <v>腎不全</v>
      </c>
      <c r="G73" s="120" t="s">
        <v>325</v>
      </c>
      <c r="H73" s="40">
        <v>95</v>
      </c>
      <c r="I73" s="41">
        <v>230101830</v>
      </c>
      <c r="J73" s="42">
        <v>294649270</v>
      </c>
      <c r="K73" s="40">
        <f t="shared" si="4"/>
        <v>524751100</v>
      </c>
      <c r="L73" s="97">
        <f t="shared" si="5"/>
        <v>5523695.7894736845</v>
      </c>
      <c r="M73" s="217">
        <f>IFERROR(H73/$Q$18,"-")</f>
        <v>5.4403848356431106E-3</v>
      </c>
      <c r="N73" s="26"/>
      <c r="O73" s="26"/>
      <c r="P73" s="151" t="s">
        <v>47</v>
      </c>
      <c r="Q73" s="108">
        <f>市区町村別_患者数!AM74</f>
        <v>8285</v>
      </c>
    </row>
    <row r="74" spans="1:17" ht="39.950000000000003" customHeight="1" thickBot="1">
      <c r="A74" s="26"/>
      <c r="B74" s="447"/>
      <c r="C74" s="450"/>
      <c r="D74" s="458"/>
      <c r="E74" s="43" t="str">
        <f>'高額レセ疾病傾向(患者一人当たり医療費順)'!$C$11</f>
        <v>0604</v>
      </c>
      <c r="F74" s="121" t="str">
        <f>'高額レセ疾病傾向(患者一人当たり医療費順)'!$D$11</f>
        <v>脳性麻痺及びその他の麻痺性症候群</v>
      </c>
      <c r="G74" s="121" t="s">
        <v>372</v>
      </c>
      <c r="H74" s="44">
        <v>2</v>
      </c>
      <c r="I74" s="45">
        <v>5238340</v>
      </c>
      <c r="J74" s="46">
        <v>405890</v>
      </c>
      <c r="K74" s="44">
        <f t="shared" si="4"/>
        <v>5644230</v>
      </c>
      <c r="L74" s="98">
        <f t="shared" ref="L74:L137" si="6">IFERROR(K74/H74,"-")</f>
        <v>2822115</v>
      </c>
      <c r="M74" s="218">
        <f>IFERROR(H74/$Q$18,"-")</f>
        <v>1.1453441759248655E-4</v>
      </c>
      <c r="N74" s="26"/>
      <c r="O74" s="26"/>
      <c r="P74" s="151" t="s">
        <v>48</v>
      </c>
      <c r="Q74" s="108">
        <f>市区町村別_患者数!AM75</f>
        <v>1345</v>
      </c>
    </row>
    <row r="75" spans="1:17" ht="39.950000000000003" customHeight="1">
      <c r="A75" s="26"/>
      <c r="B75" s="445">
        <v>15</v>
      </c>
      <c r="C75" s="448" t="s">
        <v>105</v>
      </c>
      <c r="D75" s="456">
        <f>Q19</f>
        <v>28655</v>
      </c>
      <c r="E75" s="47" t="str">
        <f>'高額レセ疾病傾向(患者一人当たり医療費順)'!$C$7</f>
        <v>0208</v>
      </c>
      <c r="F75" s="119" t="str">
        <f>'高額レセ疾病傾向(患者一人当たり医療費順)'!$D$7</f>
        <v>悪性リンパ腫</v>
      </c>
      <c r="G75" s="119" t="s">
        <v>373</v>
      </c>
      <c r="H75" s="77">
        <v>30</v>
      </c>
      <c r="I75" s="78">
        <v>149928910</v>
      </c>
      <c r="J75" s="79">
        <v>99026810</v>
      </c>
      <c r="K75" s="77">
        <f t="shared" si="4"/>
        <v>248955720</v>
      </c>
      <c r="L75" s="99">
        <f t="shared" si="6"/>
        <v>8298524</v>
      </c>
      <c r="M75" s="216">
        <f>IFERROR(H75/$Q$19,"-")</f>
        <v>1.0469377072064212E-3</v>
      </c>
      <c r="N75" s="26"/>
      <c r="O75" s="26"/>
      <c r="P75" s="151" t="s">
        <v>49</v>
      </c>
      <c r="Q75" s="108">
        <f>市区町村別_患者数!AM76</f>
        <v>3966</v>
      </c>
    </row>
    <row r="76" spans="1:17" ht="39.950000000000003" customHeight="1">
      <c r="A76" s="26"/>
      <c r="B76" s="446"/>
      <c r="C76" s="449"/>
      <c r="D76" s="457"/>
      <c r="E76" s="39" t="str">
        <f>'高額レセ疾病傾向(患者一人当たり医療費順)'!$C$8</f>
        <v>0904</v>
      </c>
      <c r="F76" s="120" t="str">
        <f>'高額レセ疾病傾向(患者一人当たり医療費順)'!$D$8</f>
        <v>くも膜下出血</v>
      </c>
      <c r="G76" s="120" t="s">
        <v>374</v>
      </c>
      <c r="H76" s="40">
        <v>9</v>
      </c>
      <c r="I76" s="41">
        <v>76459950</v>
      </c>
      <c r="J76" s="42">
        <v>1461830</v>
      </c>
      <c r="K76" s="40">
        <f t="shared" si="4"/>
        <v>77921780</v>
      </c>
      <c r="L76" s="97">
        <f t="shared" si="6"/>
        <v>8657975.555555556</v>
      </c>
      <c r="M76" s="217">
        <f>IFERROR(H76/$Q$19,"-")</f>
        <v>3.1408131216192637E-4</v>
      </c>
      <c r="N76" s="26"/>
      <c r="O76" s="26"/>
      <c r="P76" s="151" t="s">
        <v>27</v>
      </c>
      <c r="Q76" s="108">
        <f>市区町村別_患者数!AM77</f>
        <v>2559</v>
      </c>
    </row>
    <row r="77" spans="1:17" ht="39.950000000000003" customHeight="1">
      <c r="A77" s="26"/>
      <c r="B77" s="446"/>
      <c r="C77" s="449"/>
      <c r="D77" s="457"/>
      <c r="E77" s="39" t="str">
        <f>'高額レセ疾病傾向(患者一人当たり医療費順)'!$C$9</f>
        <v>0209</v>
      </c>
      <c r="F77" s="120" t="str">
        <f>'高額レセ疾病傾向(患者一人当たり医療費順)'!$D$9</f>
        <v>白血病</v>
      </c>
      <c r="G77" s="120" t="s">
        <v>375</v>
      </c>
      <c r="H77" s="40">
        <v>16</v>
      </c>
      <c r="I77" s="41">
        <v>69931560</v>
      </c>
      <c r="J77" s="42">
        <v>29634250</v>
      </c>
      <c r="K77" s="40">
        <f t="shared" si="4"/>
        <v>99565810</v>
      </c>
      <c r="L77" s="97">
        <f t="shared" si="6"/>
        <v>6222863.125</v>
      </c>
      <c r="M77" s="217">
        <f>IFERROR(H77/$Q$19,"-")</f>
        <v>5.5836677717675798E-4</v>
      </c>
      <c r="N77" s="26"/>
      <c r="O77" s="26"/>
      <c r="P77" s="151" t="s">
        <v>28</v>
      </c>
      <c r="Q77" s="108">
        <f>市区町村別_患者数!AM78</f>
        <v>3428</v>
      </c>
    </row>
    <row r="78" spans="1:17" ht="39.950000000000003" customHeight="1">
      <c r="A78" s="26"/>
      <c r="B78" s="446"/>
      <c r="C78" s="449"/>
      <c r="D78" s="457"/>
      <c r="E78" s="39" t="str">
        <f>'高額レセ疾病傾向(患者一人当たり医療費順)'!$C$10</f>
        <v>1402</v>
      </c>
      <c r="F78" s="120" t="str">
        <f>'高額レセ疾病傾向(患者一人当たり医療費順)'!$D$10</f>
        <v>腎不全</v>
      </c>
      <c r="G78" s="120" t="s">
        <v>376</v>
      </c>
      <c r="H78" s="40">
        <v>133</v>
      </c>
      <c r="I78" s="41">
        <v>476522110</v>
      </c>
      <c r="J78" s="42">
        <v>383599930</v>
      </c>
      <c r="K78" s="40">
        <f t="shared" si="4"/>
        <v>860122040</v>
      </c>
      <c r="L78" s="97">
        <f t="shared" si="6"/>
        <v>6467083.0075187972</v>
      </c>
      <c r="M78" s="217">
        <f>IFERROR(H78/$Q$19,"-")</f>
        <v>4.6414238352818007E-3</v>
      </c>
      <c r="N78" s="26"/>
      <c r="O78" s="26"/>
      <c r="P78" s="151" t="s">
        <v>29</v>
      </c>
      <c r="Q78" s="108">
        <f>市区町村別_患者数!AM79</f>
        <v>1606</v>
      </c>
    </row>
    <row r="79" spans="1:17" ht="39.950000000000003" customHeight="1" thickBot="1">
      <c r="A79" s="26"/>
      <c r="B79" s="447"/>
      <c r="C79" s="450"/>
      <c r="D79" s="458"/>
      <c r="E79" s="43" t="str">
        <f>'高額レセ疾病傾向(患者一人当たり医療費順)'!$C$11</f>
        <v>0604</v>
      </c>
      <c r="F79" s="121" t="str">
        <f>'高額レセ疾病傾向(患者一人当たり医療費順)'!$D$11</f>
        <v>脳性麻痺及びその他の麻痺性症候群</v>
      </c>
      <c r="G79" s="120" t="s">
        <v>377</v>
      </c>
      <c r="H79" s="40">
        <v>1</v>
      </c>
      <c r="I79" s="41">
        <v>3180540</v>
      </c>
      <c r="J79" s="42">
        <v>0</v>
      </c>
      <c r="K79" s="40">
        <f t="shared" si="4"/>
        <v>3180540</v>
      </c>
      <c r="L79" s="97">
        <f t="shared" si="6"/>
        <v>3180540</v>
      </c>
      <c r="M79" s="217">
        <f>IFERROR(H79/$Q$19,"-")</f>
        <v>3.4897923573547374E-5</v>
      </c>
      <c r="N79" s="26"/>
      <c r="O79" s="26"/>
      <c r="P79" s="151" t="s">
        <v>172</v>
      </c>
      <c r="Q79" s="108">
        <f>市区町村別_患者数!AM80</f>
        <v>1473357</v>
      </c>
    </row>
    <row r="80" spans="1:17" ht="39.950000000000003" customHeight="1">
      <c r="A80" s="26"/>
      <c r="B80" s="445">
        <v>16</v>
      </c>
      <c r="C80" s="448" t="s">
        <v>54</v>
      </c>
      <c r="D80" s="456">
        <f>Q20</f>
        <v>18894</v>
      </c>
      <c r="E80" s="47" t="str">
        <f>'高額レセ疾病傾向(患者一人当たり医療費順)'!$C$7</f>
        <v>0208</v>
      </c>
      <c r="F80" s="119" t="str">
        <f>'高額レセ疾病傾向(患者一人当たり医療費順)'!$D$7</f>
        <v>悪性リンパ腫</v>
      </c>
      <c r="G80" s="119" t="s">
        <v>378</v>
      </c>
      <c r="H80" s="77">
        <v>19</v>
      </c>
      <c r="I80" s="78">
        <v>73901750</v>
      </c>
      <c r="J80" s="79">
        <v>33180620</v>
      </c>
      <c r="K80" s="77">
        <f t="shared" si="4"/>
        <v>107082370</v>
      </c>
      <c r="L80" s="99">
        <f t="shared" si="6"/>
        <v>5635914.2105263155</v>
      </c>
      <c r="M80" s="216">
        <f>IFERROR(H80/$Q$20,"-")</f>
        <v>1.0056102466391448E-3</v>
      </c>
      <c r="N80" s="26"/>
      <c r="O80" s="26"/>
      <c r="P80" s="26"/>
      <c r="Q80" s="26"/>
    </row>
    <row r="81" spans="1:17" ht="39.950000000000003" customHeight="1">
      <c r="A81" s="26"/>
      <c r="B81" s="446"/>
      <c r="C81" s="449"/>
      <c r="D81" s="457"/>
      <c r="E81" s="39" t="str">
        <f>'高額レセ疾病傾向(患者一人当たり医療費順)'!$C$8</f>
        <v>0904</v>
      </c>
      <c r="F81" s="120" t="str">
        <f>'高額レセ疾病傾向(患者一人当たり医療費順)'!$D$8</f>
        <v>くも膜下出血</v>
      </c>
      <c r="G81" s="120" t="s">
        <v>347</v>
      </c>
      <c r="H81" s="40">
        <v>8</v>
      </c>
      <c r="I81" s="41">
        <v>57694070</v>
      </c>
      <c r="J81" s="42">
        <v>3608080</v>
      </c>
      <c r="K81" s="40">
        <f t="shared" si="4"/>
        <v>61302150</v>
      </c>
      <c r="L81" s="97">
        <f t="shared" si="6"/>
        <v>7662768.75</v>
      </c>
      <c r="M81" s="217">
        <f>IFERROR(H81/$Q$20,"-")</f>
        <v>4.2341484069016619E-4</v>
      </c>
      <c r="N81" s="26"/>
      <c r="O81" s="26"/>
      <c r="P81" s="26"/>
      <c r="Q81" s="26"/>
    </row>
    <row r="82" spans="1:17" ht="39.950000000000003" customHeight="1">
      <c r="A82" s="26"/>
      <c r="B82" s="446"/>
      <c r="C82" s="449"/>
      <c r="D82" s="457"/>
      <c r="E82" s="39" t="str">
        <f>'高額レセ疾病傾向(患者一人当たり医療費順)'!$C$9</f>
        <v>0209</v>
      </c>
      <c r="F82" s="120" t="str">
        <f>'高額レセ疾病傾向(患者一人当たり医療費順)'!$D$9</f>
        <v>白血病</v>
      </c>
      <c r="G82" s="120" t="s">
        <v>379</v>
      </c>
      <c r="H82" s="40">
        <v>14</v>
      </c>
      <c r="I82" s="41">
        <v>38450650</v>
      </c>
      <c r="J82" s="42">
        <v>44631870</v>
      </c>
      <c r="K82" s="40">
        <f t="shared" si="4"/>
        <v>83082520</v>
      </c>
      <c r="L82" s="97">
        <f t="shared" si="6"/>
        <v>5934465.7142857146</v>
      </c>
      <c r="M82" s="217">
        <f>IFERROR(H82/$Q$20,"-")</f>
        <v>7.4097597120779078E-4</v>
      </c>
      <c r="N82" s="26"/>
      <c r="O82" s="26"/>
      <c r="P82" s="26"/>
      <c r="Q82" s="26"/>
    </row>
    <row r="83" spans="1:17" ht="39.950000000000003" customHeight="1">
      <c r="A83" s="26"/>
      <c r="B83" s="446"/>
      <c r="C83" s="449"/>
      <c r="D83" s="457"/>
      <c r="E83" s="39" t="str">
        <f>'高額レセ疾病傾向(患者一人当たり医療費順)'!$C$10</f>
        <v>1402</v>
      </c>
      <c r="F83" s="120" t="str">
        <f>'高額レセ疾病傾向(患者一人当たり医療費順)'!$D$10</f>
        <v>腎不全</v>
      </c>
      <c r="G83" s="120" t="s">
        <v>325</v>
      </c>
      <c r="H83" s="40">
        <v>79</v>
      </c>
      <c r="I83" s="41">
        <v>240763590</v>
      </c>
      <c r="J83" s="42">
        <v>191255680</v>
      </c>
      <c r="K83" s="40">
        <f t="shared" si="4"/>
        <v>432019270</v>
      </c>
      <c r="L83" s="97">
        <f t="shared" si="6"/>
        <v>5468598.3544303793</v>
      </c>
      <c r="M83" s="217">
        <f>IFERROR(H83/$Q$20,"-")</f>
        <v>4.1812215518153908E-3</v>
      </c>
      <c r="N83" s="26"/>
      <c r="O83" s="26"/>
      <c r="P83" s="26"/>
      <c r="Q83" s="26"/>
    </row>
    <row r="84" spans="1:17" ht="39.950000000000003" customHeight="1" thickBot="1">
      <c r="A84" s="26"/>
      <c r="B84" s="447"/>
      <c r="C84" s="450"/>
      <c r="D84" s="458"/>
      <c r="E84" s="43" t="str">
        <f>'高額レセ疾病傾向(患者一人当たり医療費順)'!$C$11</f>
        <v>0604</v>
      </c>
      <c r="F84" s="121" t="str">
        <f>'高額レセ疾病傾向(患者一人当たり医療費順)'!$D$11</f>
        <v>脳性麻痺及びその他の麻痺性症候群</v>
      </c>
      <c r="G84" s="121" t="s">
        <v>334</v>
      </c>
      <c r="H84" s="44">
        <v>1</v>
      </c>
      <c r="I84" s="45">
        <v>4058880</v>
      </c>
      <c r="J84" s="46">
        <v>398760</v>
      </c>
      <c r="K84" s="44">
        <f t="shared" si="4"/>
        <v>4457640</v>
      </c>
      <c r="L84" s="98">
        <f t="shared" si="6"/>
        <v>4457640</v>
      </c>
      <c r="M84" s="218">
        <f>IFERROR(H84/$Q$20,"-")</f>
        <v>5.2926855086270773E-5</v>
      </c>
      <c r="N84" s="26"/>
      <c r="O84" s="26"/>
      <c r="P84" s="26"/>
      <c r="Q84" s="26"/>
    </row>
    <row r="85" spans="1:17" ht="39.950000000000003" customHeight="1">
      <c r="A85" s="26"/>
      <c r="B85" s="445">
        <v>17</v>
      </c>
      <c r="C85" s="448" t="s">
        <v>106</v>
      </c>
      <c r="D85" s="456">
        <f>Q21</f>
        <v>26607</v>
      </c>
      <c r="E85" s="47" t="str">
        <f>'高額レセ疾病傾向(患者一人当たり医療費順)'!$C$7</f>
        <v>0208</v>
      </c>
      <c r="F85" s="119" t="str">
        <f>'高額レセ疾病傾向(患者一人当たり医療費順)'!$D$7</f>
        <v>悪性リンパ腫</v>
      </c>
      <c r="G85" s="119" t="s">
        <v>380</v>
      </c>
      <c r="H85" s="77">
        <v>23</v>
      </c>
      <c r="I85" s="78">
        <v>119916090</v>
      </c>
      <c r="J85" s="79">
        <v>33342700</v>
      </c>
      <c r="K85" s="77">
        <f t="shared" si="4"/>
        <v>153258790</v>
      </c>
      <c r="L85" s="99">
        <f t="shared" si="6"/>
        <v>6663425.6521739131</v>
      </c>
      <c r="M85" s="216">
        <f>IFERROR(H85/$Q$21,"-")</f>
        <v>8.6443417145863871E-4</v>
      </c>
      <c r="N85" s="26"/>
      <c r="O85" s="26"/>
      <c r="P85" s="26"/>
      <c r="Q85" s="26"/>
    </row>
    <row r="86" spans="1:17" ht="39.950000000000003" customHeight="1">
      <c r="A86" s="26"/>
      <c r="B86" s="446"/>
      <c r="C86" s="449"/>
      <c r="D86" s="457"/>
      <c r="E86" s="39" t="str">
        <f>'高額レセ疾病傾向(患者一人当たり医療費順)'!$C$8</f>
        <v>0904</v>
      </c>
      <c r="F86" s="120" t="str">
        <f>'高額レセ疾病傾向(患者一人当たり医療費順)'!$D$8</f>
        <v>くも膜下出血</v>
      </c>
      <c r="G86" s="120" t="s">
        <v>381</v>
      </c>
      <c r="H86" s="40">
        <v>11</v>
      </c>
      <c r="I86" s="41">
        <v>69126810</v>
      </c>
      <c r="J86" s="42">
        <v>1699440</v>
      </c>
      <c r="K86" s="40">
        <f t="shared" si="4"/>
        <v>70826250</v>
      </c>
      <c r="L86" s="97">
        <f t="shared" si="6"/>
        <v>6438750</v>
      </c>
      <c r="M86" s="217">
        <f>IFERROR(H86/$Q$21,"-")</f>
        <v>4.1342503852369674E-4</v>
      </c>
      <c r="N86" s="26"/>
      <c r="O86" s="26"/>
      <c r="P86" s="26"/>
      <c r="Q86" s="26"/>
    </row>
    <row r="87" spans="1:17" ht="39.950000000000003" customHeight="1">
      <c r="A87" s="26"/>
      <c r="B87" s="446"/>
      <c r="C87" s="449"/>
      <c r="D87" s="457"/>
      <c r="E87" s="39" t="str">
        <f>'高額レセ疾病傾向(患者一人当たり医療費順)'!$C$9</f>
        <v>0209</v>
      </c>
      <c r="F87" s="120" t="str">
        <f>'高額レセ疾病傾向(患者一人当たり医療費順)'!$D$9</f>
        <v>白血病</v>
      </c>
      <c r="G87" s="120" t="s">
        <v>382</v>
      </c>
      <c r="H87" s="40">
        <v>7</v>
      </c>
      <c r="I87" s="41">
        <v>17685040</v>
      </c>
      <c r="J87" s="42">
        <v>21010360</v>
      </c>
      <c r="K87" s="40">
        <f t="shared" si="4"/>
        <v>38695400</v>
      </c>
      <c r="L87" s="97">
        <f t="shared" si="6"/>
        <v>5527914.2857142854</v>
      </c>
      <c r="M87" s="217">
        <f>IFERROR(H87/$Q$21,"-")</f>
        <v>2.6308866087871614E-4</v>
      </c>
      <c r="N87" s="26"/>
      <c r="O87" s="26"/>
      <c r="P87" s="26"/>
      <c r="Q87" s="26"/>
    </row>
    <row r="88" spans="1:17" ht="39.950000000000003" customHeight="1">
      <c r="A88" s="26"/>
      <c r="B88" s="446"/>
      <c r="C88" s="449"/>
      <c r="D88" s="457"/>
      <c r="E88" s="39" t="str">
        <f>'高額レセ疾病傾向(患者一人当たり医療費順)'!$C$10</f>
        <v>1402</v>
      </c>
      <c r="F88" s="120" t="str">
        <f>'高額レセ疾病傾向(患者一人当たり医療費順)'!$D$10</f>
        <v>腎不全</v>
      </c>
      <c r="G88" s="120" t="s">
        <v>325</v>
      </c>
      <c r="H88" s="40">
        <v>119</v>
      </c>
      <c r="I88" s="41">
        <v>288205000</v>
      </c>
      <c r="J88" s="42">
        <v>418972490</v>
      </c>
      <c r="K88" s="40">
        <f t="shared" si="4"/>
        <v>707177490</v>
      </c>
      <c r="L88" s="97">
        <f t="shared" si="6"/>
        <v>5942667.9831932774</v>
      </c>
      <c r="M88" s="217">
        <f>IFERROR(H88/$Q$21,"-")</f>
        <v>4.4725072349381745E-3</v>
      </c>
      <c r="N88" s="26"/>
      <c r="O88" s="26"/>
      <c r="P88" s="26"/>
      <c r="Q88" s="26"/>
    </row>
    <row r="89" spans="1:17" ht="39.950000000000003" customHeight="1" thickBot="1">
      <c r="A89" s="26"/>
      <c r="B89" s="447"/>
      <c r="C89" s="450"/>
      <c r="D89" s="458"/>
      <c r="E89" s="43" t="str">
        <f>'高額レセ疾病傾向(患者一人当たり医療費順)'!$C$11</f>
        <v>0604</v>
      </c>
      <c r="F89" s="121" t="str">
        <f>'高額レセ疾病傾向(患者一人当たり医療費順)'!$D$11</f>
        <v>脳性麻痺及びその他の麻痺性症候群</v>
      </c>
      <c r="G89" s="120" t="s">
        <v>340</v>
      </c>
      <c r="H89" s="40">
        <v>1</v>
      </c>
      <c r="I89" s="41">
        <v>6607690</v>
      </c>
      <c r="J89" s="42">
        <v>0</v>
      </c>
      <c r="K89" s="40">
        <f t="shared" si="4"/>
        <v>6607690</v>
      </c>
      <c r="L89" s="97">
        <f t="shared" si="6"/>
        <v>6607690</v>
      </c>
      <c r="M89" s="217">
        <f>IFERROR(H89/$Q$21,"-")</f>
        <v>3.7584094411245164E-5</v>
      </c>
      <c r="N89" s="26"/>
      <c r="O89" s="26"/>
      <c r="P89" s="26"/>
      <c r="Q89" s="26"/>
    </row>
    <row r="90" spans="1:17" ht="39.950000000000003" customHeight="1">
      <c r="A90" s="26"/>
      <c r="B90" s="445">
        <v>18</v>
      </c>
      <c r="C90" s="448" t="s">
        <v>55</v>
      </c>
      <c r="D90" s="456">
        <f>Q22</f>
        <v>23766</v>
      </c>
      <c r="E90" s="47" t="str">
        <f>'高額レセ疾病傾向(患者一人当たり医療費順)'!$C$7</f>
        <v>0208</v>
      </c>
      <c r="F90" s="119" t="str">
        <f>'高額レセ疾病傾向(患者一人当たり医療費順)'!$D$7</f>
        <v>悪性リンパ腫</v>
      </c>
      <c r="G90" s="119" t="s">
        <v>383</v>
      </c>
      <c r="H90" s="77">
        <v>23</v>
      </c>
      <c r="I90" s="78">
        <v>125007780</v>
      </c>
      <c r="J90" s="79">
        <v>34788130</v>
      </c>
      <c r="K90" s="77">
        <f t="shared" si="4"/>
        <v>159795910</v>
      </c>
      <c r="L90" s="99">
        <f t="shared" si="6"/>
        <v>6947648.2608695654</v>
      </c>
      <c r="M90" s="216">
        <f>IFERROR(H90/$Q$22,"-")</f>
        <v>9.6776908188167976E-4</v>
      </c>
      <c r="N90" s="26"/>
      <c r="O90" s="26"/>
      <c r="P90" s="26"/>
      <c r="Q90" s="26"/>
    </row>
    <row r="91" spans="1:17" ht="39.950000000000003" customHeight="1">
      <c r="A91" s="26"/>
      <c r="B91" s="446"/>
      <c r="C91" s="449"/>
      <c r="D91" s="457"/>
      <c r="E91" s="39" t="str">
        <f>'高額レセ疾病傾向(患者一人当たり医療費順)'!$C$8</f>
        <v>0904</v>
      </c>
      <c r="F91" s="120" t="str">
        <f>'高額レセ疾病傾向(患者一人当たり医療費順)'!$D$8</f>
        <v>くも膜下出血</v>
      </c>
      <c r="G91" s="120" t="s">
        <v>370</v>
      </c>
      <c r="H91" s="40">
        <v>15</v>
      </c>
      <c r="I91" s="41">
        <v>51497460</v>
      </c>
      <c r="J91" s="42">
        <v>3780880</v>
      </c>
      <c r="K91" s="40">
        <f t="shared" si="4"/>
        <v>55278340</v>
      </c>
      <c r="L91" s="97">
        <f t="shared" si="6"/>
        <v>3685222.6666666665</v>
      </c>
      <c r="M91" s="217">
        <f>IFERROR(H91/$Q$22,"-")</f>
        <v>6.3115374905326936E-4</v>
      </c>
      <c r="N91" s="26"/>
      <c r="O91" s="26"/>
      <c r="P91" s="26"/>
      <c r="Q91" s="26"/>
    </row>
    <row r="92" spans="1:17" ht="39.950000000000003" customHeight="1">
      <c r="A92" s="26"/>
      <c r="B92" s="446"/>
      <c r="C92" s="449"/>
      <c r="D92" s="457"/>
      <c r="E92" s="39" t="str">
        <f>'高額レセ疾病傾向(患者一人当たり医療費順)'!$C$9</f>
        <v>0209</v>
      </c>
      <c r="F92" s="120" t="str">
        <f>'高額レセ疾病傾向(患者一人当たり医療費順)'!$D$9</f>
        <v>白血病</v>
      </c>
      <c r="G92" s="120" t="s">
        <v>375</v>
      </c>
      <c r="H92" s="40">
        <v>7</v>
      </c>
      <c r="I92" s="41">
        <v>19905340</v>
      </c>
      <c r="J92" s="42">
        <v>10559230</v>
      </c>
      <c r="K92" s="40">
        <f t="shared" si="4"/>
        <v>30464570</v>
      </c>
      <c r="L92" s="97">
        <f t="shared" si="6"/>
        <v>4352081.4285714282</v>
      </c>
      <c r="M92" s="217">
        <f>IFERROR(H92/$Q$22,"-")</f>
        <v>2.9453841622485905E-4</v>
      </c>
      <c r="N92" s="26"/>
      <c r="O92" s="26"/>
      <c r="P92" s="26"/>
      <c r="Q92" s="26"/>
    </row>
    <row r="93" spans="1:17" ht="39.950000000000003" customHeight="1">
      <c r="A93" s="26"/>
      <c r="B93" s="446"/>
      <c r="C93" s="449"/>
      <c r="D93" s="457"/>
      <c r="E93" s="39" t="str">
        <f>'高額レセ疾病傾向(患者一人当たり医療費順)'!$C$10</f>
        <v>1402</v>
      </c>
      <c r="F93" s="120" t="str">
        <f>'高額レセ疾病傾向(患者一人当たり医療費順)'!$D$10</f>
        <v>腎不全</v>
      </c>
      <c r="G93" s="120" t="s">
        <v>325</v>
      </c>
      <c r="H93" s="40">
        <v>117</v>
      </c>
      <c r="I93" s="41">
        <v>390266860</v>
      </c>
      <c r="J93" s="42">
        <v>354986700</v>
      </c>
      <c r="K93" s="40">
        <f t="shared" si="4"/>
        <v>745253560</v>
      </c>
      <c r="L93" s="97">
        <f t="shared" si="6"/>
        <v>6369688.547008547</v>
      </c>
      <c r="M93" s="217">
        <f>IFERROR(H93/$Q$22,"-")</f>
        <v>4.9229992426155014E-3</v>
      </c>
      <c r="N93" s="26"/>
      <c r="O93" s="26"/>
      <c r="P93" s="26"/>
      <c r="Q93" s="26"/>
    </row>
    <row r="94" spans="1:17" ht="39.950000000000003" customHeight="1" thickBot="1">
      <c r="A94" s="26"/>
      <c r="B94" s="447"/>
      <c r="C94" s="450"/>
      <c r="D94" s="458"/>
      <c r="E94" s="43" t="str">
        <f>'高額レセ疾病傾向(患者一人当たり医療費順)'!$C$11</f>
        <v>0604</v>
      </c>
      <c r="F94" s="121" t="str">
        <f>'高額レセ疾病傾向(患者一人当たり医療費順)'!$D$11</f>
        <v>脳性麻痺及びその他の麻痺性症候群</v>
      </c>
      <c r="G94" s="121" t="s">
        <v>384</v>
      </c>
      <c r="H94" s="44">
        <v>3</v>
      </c>
      <c r="I94" s="45">
        <v>24364760</v>
      </c>
      <c r="J94" s="46">
        <v>0</v>
      </c>
      <c r="K94" s="44">
        <f t="shared" si="4"/>
        <v>24364760</v>
      </c>
      <c r="L94" s="98">
        <f t="shared" si="6"/>
        <v>8121586.666666667</v>
      </c>
      <c r="M94" s="218">
        <f>IFERROR(H94/$Q$22,"-")</f>
        <v>1.2623074981065388E-4</v>
      </c>
      <c r="N94" s="26"/>
      <c r="O94" s="26"/>
      <c r="P94" s="26"/>
      <c r="Q94" s="26"/>
    </row>
    <row r="95" spans="1:17" ht="39.950000000000003" customHeight="1">
      <c r="A95" s="26"/>
      <c r="B95" s="445">
        <v>19</v>
      </c>
      <c r="C95" s="448" t="s">
        <v>107</v>
      </c>
      <c r="D95" s="456">
        <f>Q23</f>
        <v>16375</v>
      </c>
      <c r="E95" s="47" t="str">
        <f>'高額レセ疾病傾向(患者一人当たり医療費順)'!$C$7</f>
        <v>0208</v>
      </c>
      <c r="F95" s="119" t="str">
        <f>'高額レセ疾病傾向(患者一人当たり医療費順)'!$D$7</f>
        <v>悪性リンパ腫</v>
      </c>
      <c r="G95" s="119" t="s">
        <v>385</v>
      </c>
      <c r="H95" s="77">
        <v>19</v>
      </c>
      <c r="I95" s="78">
        <v>54067550</v>
      </c>
      <c r="J95" s="79">
        <v>58871070</v>
      </c>
      <c r="K95" s="77">
        <f t="shared" si="4"/>
        <v>112938620</v>
      </c>
      <c r="L95" s="99">
        <f t="shared" si="6"/>
        <v>5944137.8947368423</v>
      </c>
      <c r="M95" s="216">
        <f>IFERROR(H95/$Q$23,"-")</f>
        <v>1.1603053435114503E-3</v>
      </c>
      <c r="N95" s="26"/>
      <c r="O95" s="26"/>
      <c r="P95" s="26"/>
      <c r="Q95" s="26"/>
    </row>
    <row r="96" spans="1:17" ht="39.950000000000003" customHeight="1">
      <c r="A96" s="26"/>
      <c r="B96" s="446"/>
      <c r="C96" s="449"/>
      <c r="D96" s="457"/>
      <c r="E96" s="39" t="str">
        <f>'高額レセ疾病傾向(患者一人当たり医療費順)'!$C$8</f>
        <v>0904</v>
      </c>
      <c r="F96" s="120" t="str">
        <f>'高額レセ疾病傾向(患者一人当たり医療費順)'!$D$8</f>
        <v>くも膜下出血</v>
      </c>
      <c r="G96" s="120" t="s">
        <v>386</v>
      </c>
      <c r="H96" s="40">
        <v>3</v>
      </c>
      <c r="I96" s="41">
        <v>15831510</v>
      </c>
      <c r="J96" s="42">
        <v>427880</v>
      </c>
      <c r="K96" s="40">
        <f t="shared" si="4"/>
        <v>16259390</v>
      </c>
      <c r="L96" s="97">
        <f t="shared" si="6"/>
        <v>5419796.666666667</v>
      </c>
      <c r="M96" s="217">
        <f>IFERROR(H96/$Q$23,"-")</f>
        <v>1.83206106870229E-4</v>
      </c>
      <c r="N96" s="26"/>
      <c r="O96" s="26"/>
      <c r="P96" s="26"/>
      <c r="Q96" s="26"/>
    </row>
    <row r="97" spans="1:17" ht="39.950000000000003" customHeight="1">
      <c r="A97" s="26"/>
      <c r="B97" s="446"/>
      <c r="C97" s="449"/>
      <c r="D97" s="457"/>
      <c r="E97" s="39" t="str">
        <f>'高額レセ疾病傾向(患者一人当たり医療費順)'!$C$9</f>
        <v>0209</v>
      </c>
      <c r="F97" s="120" t="str">
        <f>'高額レセ疾病傾向(患者一人当たり医療費順)'!$D$9</f>
        <v>白血病</v>
      </c>
      <c r="G97" s="120" t="s">
        <v>333</v>
      </c>
      <c r="H97" s="40">
        <v>3</v>
      </c>
      <c r="I97" s="41">
        <v>11055410</v>
      </c>
      <c r="J97" s="42">
        <v>8408790</v>
      </c>
      <c r="K97" s="40">
        <f t="shared" si="4"/>
        <v>19464200</v>
      </c>
      <c r="L97" s="97">
        <f t="shared" si="6"/>
        <v>6488066.666666667</v>
      </c>
      <c r="M97" s="217">
        <f>IFERROR(H97/$Q$23,"-")</f>
        <v>1.83206106870229E-4</v>
      </c>
      <c r="N97" s="26"/>
      <c r="O97" s="26"/>
      <c r="P97" s="26"/>
      <c r="Q97" s="26"/>
    </row>
    <row r="98" spans="1:17" ht="39.950000000000003" customHeight="1">
      <c r="A98" s="26"/>
      <c r="B98" s="446"/>
      <c r="C98" s="449"/>
      <c r="D98" s="457"/>
      <c r="E98" s="39" t="str">
        <f>'高額レセ疾病傾向(患者一人当たり医療費順)'!$C$10</f>
        <v>1402</v>
      </c>
      <c r="F98" s="120" t="str">
        <f>'高額レセ疾病傾向(患者一人当たり医療費順)'!$D$10</f>
        <v>腎不全</v>
      </c>
      <c r="G98" s="120" t="s">
        <v>320</v>
      </c>
      <c r="H98" s="40">
        <v>89</v>
      </c>
      <c r="I98" s="41">
        <v>308924150</v>
      </c>
      <c r="J98" s="42">
        <v>247622930</v>
      </c>
      <c r="K98" s="40">
        <f t="shared" si="4"/>
        <v>556547080</v>
      </c>
      <c r="L98" s="97">
        <f t="shared" si="6"/>
        <v>6253337.9775280897</v>
      </c>
      <c r="M98" s="217">
        <f>IFERROR(H98/$Q$23,"-")</f>
        <v>5.4351145038167943E-3</v>
      </c>
      <c r="N98" s="26"/>
      <c r="O98" s="26"/>
      <c r="P98" s="26"/>
      <c r="Q98" s="26"/>
    </row>
    <row r="99" spans="1:17" ht="39.950000000000003" customHeight="1" thickBot="1">
      <c r="A99" s="26"/>
      <c r="B99" s="447"/>
      <c r="C99" s="450"/>
      <c r="D99" s="458"/>
      <c r="E99" s="43" t="str">
        <f>'高額レセ疾病傾向(患者一人当たり医療費順)'!$C$11</f>
        <v>0604</v>
      </c>
      <c r="F99" s="121" t="str">
        <f>'高額レセ疾病傾向(患者一人当たり医療費順)'!$D$11</f>
        <v>脳性麻痺及びその他の麻痺性症候群</v>
      </c>
      <c r="G99" s="120" t="s">
        <v>330</v>
      </c>
      <c r="H99" s="40" t="s">
        <v>330</v>
      </c>
      <c r="I99" s="41" t="s">
        <v>330</v>
      </c>
      <c r="J99" s="42" t="s">
        <v>330</v>
      </c>
      <c r="K99" s="40" t="str">
        <f t="shared" si="4"/>
        <v>-</v>
      </c>
      <c r="L99" s="97" t="str">
        <f t="shared" si="6"/>
        <v>-</v>
      </c>
      <c r="M99" s="217" t="str">
        <f>IFERROR(H99/$Q$23,"-")</f>
        <v>-</v>
      </c>
      <c r="N99" s="26"/>
      <c r="O99" s="26"/>
      <c r="P99" s="26"/>
      <c r="Q99" s="26"/>
    </row>
    <row r="100" spans="1:17" ht="39.950000000000003" customHeight="1">
      <c r="A100" s="26"/>
      <c r="B100" s="445">
        <v>20</v>
      </c>
      <c r="C100" s="448" t="s">
        <v>108</v>
      </c>
      <c r="D100" s="456">
        <f>Q24</f>
        <v>25909</v>
      </c>
      <c r="E100" s="47" t="str">
        <f>'高額レセ疾病傾向(患者一人当たり医療費順)'!$C$7</f>
        <v>0208</v>
      </c>
      <c r="F100" s="119" t="str">
        <f>'高額レセ疾病傾向(患者一人当たり医療費順)'!$D$7</f>
        <v>悪性リンパ腫</v>
      </c>
      <c r="G100" s="119" t="s">
        <v>387</v>
      </c>
      <c r="H100" s="77">
        <v>27</v>
      </c>
      <c r="I100" s="78">
        <v>144194130</v>
      </c>
      <c r="J100" s="79">
        <v>63749360</v>
      </c>
      <c r="K100" s="77">
        <f t="shared" si="4"/>
        <v>207943490</v>
      </c>
      <c r="L100" s="99">
        <f t="shared" si="6"/>
        <v>7701610.7407407407</v>
      </c>
      <c r="M100" s="216">
        <f>IFERROR(H100/$Q$24,"-")</f>
        <v>1.0421089196804199E-3</v>
      </c>
      <c r="N100" s="26"/>
      <c r="O100" s="26"/>
      <c r="P100" s="26"/>
      <c r="Q100" s="26"/>
    </row>
    <row r="101" spans="1:17" ht="39.950000000000003" customHeight="1">
      <c r="A101" s="26"/>
      <c r="B101" s="446"/>
      <c r="C101" s="449"/>
      <c r="D101" s="457"/>
      <c r="E101" s="39" t="str">
        <f>'高額レセ疾病傾向(患者一人当たり医療費順)'!$C$8</f>
        <v>0904</v>
      </c>
      <c r="F101" s="120" t="str">
        <f>'高額レセ疾病傾向(患者一人当たり医療費順)'!$D$8</f>
        <v>くも膜下出血</v>
      </c>
      <c r="G101" s="120" t="s">
        <v>388</v>
      </c>
      <c r="H101" s="40">
        <v>6</v>
      </c>
      <c r="I101" s="41">
        <v>47588240</v>
      </c>
      <c r="J101" s="42">
        <v>902060</v>
      </c>
      <c r="K101" s="40">
        <f t="shared" si="4"/>
        <v>48490300</v>
      </c>
      <c r="L101" s="97">
        <f t="shared" si="6"/>
        <v>8081716.666666667</v>
      </c>
      <c r="M101" s="217">
        <f>IFERROR(H101/$Q$24,"-")</f>
        <v>2.315797599289822E-4</v>
      </c>
      <c r="N101" s="26"/>
      <c r="O101" s="26"/>
      <c r="P101" s="26"/>
      <c r="Q101" s="26"/>
    </row>
    <row r="102" spans="1:17" ht="39.950000000000003" customHeight="1">
      <c r="A102" s="26"/>
      <c r="B102" s="446"/>
      <c r="C102" s="449"/>
      <c r="D102" s="457"/>
      <c r="E102" s="39" t="str">
        <f>'高額レセ疾病傾向(患者一人当たり医療費順)'!$C$9</f>
        <v>0209</v>
      </c>
      <c r="F102" s="120" t="str">
        <f>'高額レセ疾病傾向(患者一人当たり医療費順)'!$D$9</f>
        <v>白血病</v>
      </c>
      <c r="G102" s="120" t="s">
        <v>389</v>
      </c>
      <c r="H102" s="40">
        <v>16</v>
      </c>
      <c r="I102" s="41">
        <v>148474700</v>
      </c>
      <c r="J102" s="42">
        <v>22216900</v>
      </c>
      <c r="K102" s="40">
        <f t="shared" si="4"/>
        <v>170691600</v>
      </c>
      <c r="L102" s="97">
        <f t="shared" si="6"/>
        <v>10668225</v>
      </c>
      <c r="M102" s="217">
        <f>IFERROR(H102/$Q$24,"-")</f>
        <v>6.1754602647728593E-4</v>
      </c>
      <c r="N102" s="26"/>
      <c r="O102" s="26"/>
      <c r="P102" s="26"/>
      <c r="Q102" s="26"/>
    </row>
    <row r="103" spans="1:17" ht="39.950000000000003" customHeight="1">
      <c r="A103" s="26"/>
      <c r="B103" s="446"/>
      <c r="C103" s="449"/>
      <c r="D103" s="457"/>
      <c r="E103" s="39" t="str">
        <f>'高額レセ疾病傾向(患者一人当たり医療費順)'!$C$10</f>
        <v>1402</v>
      </c>
      <c r="F103" s="120" t="str">
        <f>'高額レセ疾病傾向(患者一人当たり医療費順)'!$D$10</f>
        <v>腎不全</v>
      </c>
      <c r="G103" s="120" t="s">
        <v>320</v>
      </c>
      <c r="H103" s="40">
        <v>132</v>
      </c>
      <c r="I103" s="41">
        <v>433946760</v>
      </c>
      <c r="J103" s="42">
        <v>392460460</v>
      </c>
      <c r="K103" s="40">
        <f t="shared" si="4"/>
        <v>826407220</v>
      </c>
      <c r="L103" s="97">
        <f t="shared" si="6"/>
        <v>6260660.7575757578</v>
      </c>
      <c r="M103" s="217">
        <f>IFERROR(H103/$Q$24,"-")</f>
        <v>5.0947547184376088E-3</v>
      </c>
      <c r="N103" s="26"/>
      <c r="O103" s="26"/>
      <c r="P103" s="26"/>
      <c r="Q103" s="26"/>
    </row>
    <row r="104" spans="1:17" ht="39.950000000000003" customHeight="1" thickBot="1">
      <c r="A104" s="26"/>
      <c r="B104" s="447"/>
      <c r="C104" s="450"/>
      <c r="D104" s="458"/>
      <c r="E104" s="43" t="str">
        <f>'高額レセ疾病傾向(患者一人当たり医療費順)'!$C$11</f>
        <v>0604</v>
      </c>
      <c r="F104" s="121" t="str">
        <f>'高額レセ疾病傾向(患者一人当たり医療費順)'!$D$11</f>
        <v>脳性麻痺及びその他の麻痺性症候群</v>
      </c>
      <c r="G104" s="121" t="s">
        <v>390</v>
      </c>
      <c r="H104" s="44">
        <v>3</v>
      </c>
      <c r="I104" s="45">
        <v>16846480</v>
      </c>
      <c r="J104" s="46">
        <v>1277010</v>
      </c>
      <c r="K104" s="44">
        <f t="shared" si="4"/>
        <v>18123490</v>
      </c>
      <c r="L104" s="98">
        <f t="shared" si="6"/>
        <v>6041163.333333333</v>
      </c>
      <c r="M104" s="218">
        <f>IFERROR(H104/$Q$24,"-")</f>
        <v>1.157898799644911E-4</v>
      </c>
      <c r="N104" s="26"/>
      <c r="O104" s="26"/>
      <c r="P104" s="26"/>
      <c r="Q104" s="26"/>
    </row>
    <row r="105" spans="1:17" ht="39.950000000000003" customHeight="1">
      <c r="A105" s="26"/>
      <c r="B105" s="445">
        <v>21</v>
      </c>
      <c r="C105" s="448" t="s">
        <v>109</v>
      </c>
      <c r="D105" s="456">
        <f>Q25</f>
        <v>16832</v>
      </c>
      <c r="E105" s="47" t="str">
        <f>'高額レセ疾病傾向(患者一人当たり医療費順)'!$C$7</f>
        <v>0208</v>
      </c>
      <c r="F105" s="119" t="str">
        <f>'高額レセ疾病傾向(患者一人当たり医療費順)'!$D$7</f>
        <v>悪性リンパ腫</v>
      </c>
      <c r="G105" s="119" t="s">
        <v>391</v>
      </c>
      <c r="H105" s="77">
        <v>23</v>
      </c>
      <c r="I105" s="78">
        <v>147753050</v>
      </c>
      <c r="J105" s="79">
        <v>43473470</v>
      </c>
      <c r="K105" s="77">
        <f t="shared" si="4"/>
        <v>191226520</v>
      </c>
      <c r="L105" s="99">
        <f t="shared" si="6"/>
        <v>8314196.5217391308</v>
      </c>
      <c r="M105" s="216">
        <f>IFERROR(H105/$Q$25,"-")</f>
        <v>1.3664448669201521E-3</v>
      </c>
      <c r="N105" s="26"/>
      <c r="O105" s="26"/>
      <c r="P105" s="26"/>
      <c r="Q105" s="26"/>
    </row>
    <row r="106" spans="1:17" ht="39.950000000000003" customHeight="1">
      <c r="A106" s="26"/>
      <c r="B106" s="446"/>
      <c r="C106" s="449"/>
      <c r="D106" s="457"/>
      <c r="E106" s="39" t="str">
        <f>'高額レセ疾病傾向(患者一人当たり医療費順)'!$C$8</f>
        <v>0904</v>
      </c>
      <c r="F106" s="120" t="str">
        <f>'高額レセ疾病傾向(患者一人当たり医療費順)'!$D$8</f>
        <v>くも膜下出血</v>
      </c>
      <c r="G106" s="120" t="s">
        <v>392</v>
      </c>
      <c r="H106" s="40">
        <v>6</v>
      </c>
      <c r="I106" s="41">
        <v>47531380</v>
      </c>
      <c r="J106" s="42">
        <v>1362420</v>
      </c>
      <c r="K106" s="40">
        <f t="shared" si="4"/>
        <v>48893800</v>
      </c>
      <c r="L106" s="97">
        <f t="shared" si="6"/>
        <v>8148966.666666667</v>
      </c>
      <c r="M106" s="217">
        <f>IFERROR(H106/$Q$25,"-")</f>
        <v>3.5646387832699621E-4</v>
      </c>
      <c r="N106" s="26"/>
      <c r="O106" s="26"/>
      <c r="P106" s="26"/>
      <c r="Q106" s="26"/>
    </row>
    <row r="107" spans="1:17" ht="39.950000000000003" customHeight="1">
      <c r="A107" s="26"/>
      <c r="B107" s="446"/>
      <c r="C107" s="449"/>
      <c r="D107" s="457"/>
      <c r="E107" s="39" t="str">
        <f>'高額レセ疾病傾向(患者一人当たり医療費順)'!$C$9</f>
        <v>0209</v>
      </c>
      <c r="F107" s="120" t="str">
        <f>'高額レセ疾病傾向(患者一人当たり医療費順)'!$D$9</f>
        <v>白血病</v>
      </c>
      <c r="G107" s="120" t="s">
        <v>393</v>
      </c>
      <c r="H107" s="40">
        <v>9</v>
      </c>
      <c r="I107" s="41">
        <v>7909640</v>
      </c>
      <c r="J107" s="42">
        <v>27585750</v>
      </c>
      <c r="K107" s="40">
        <f t="shared" si="4"/>
        <v>35495390</v>
      </c>
      <c r="L107" s="97">
        <f t="shared" si="6"/>
        <v>3943932.222222222</v>
      </c>
      <c r="M107" s="217">
        <f>IFERROR(H107/$Q$25,"-")</f>
        <v>5.3469581749049431E-4</v>
      </c>
      <c r="N107" s="26"/>
      <c r="O107" s="26"/>
      <c r="P107" s="26"/>
      <c r="Q107" s="26"/>
    </row>
    <row r="108" spans="1:17" ht="39.950000000000003" customHeight="1">
      <c r="A108" s="26"/>
      <c r="B108" s="446"/>
      <c r="C108" s="449"/>
      <c r="D108" s="457"/>
      <c r="E108" s="39" t="str">
        <f>'高額レセ疾病傾向(患者一人当たり医療費順)'!$C$10</f>
        <v>1402</v>
      </c>
      <c r="F108" s="120" t="str">
        <f>'高額レセ疾病傾向(患者一人当たり医療費順)'!$D$10</f>
        <v>腎不全</v>
      </c>
      <c r="G108" s="120" t="s">
        <v>394</v>
      </c>
      <c r="H108" s="40">
        <v>69</v>
      </c>
      <c r="I108" s="41">
        <v>249138290</v>
      </c>
      <c r="J108" s="42">
        <v>202264160</v>
      </c>
      <c r="K108" s="40">
        <f t="shared" si="4"/>
        <v>451402450</v>
      </c>
      <c r="L108" s="97">
        <f t="shared" si="6"/>
        <v>6542064.4927536231</v>
      </c>
      <c r="M108" s="217">
        <f>IFERROR(H108/$Q$25,"-")</f>
        <v>4.0993346007604566E-3</v>
      </c>
      <c r="N108" s="26"/>
      <c r="O108" s="26"/>
      <c r="P108" s="26"/>
      <c r="Q108" s="26"/>
    </row>
    <row r="109" spans="1:17" ht="39.950000000000003" customHeight="1" thickBot="1">
      <c r="A109" s="26"/>
      <c r="B109" s="447"/>
      <c r="C109" s="450"/>
      <c r="D109" s="458"/>
      <c r="E109" s="43" t="str">
        <f>'高額レセ疾病傾向(患者一人当たり医療費順)'!$C$11</f>
        <v>0604</v>
      </c>
      <c r="F109" s="121" t="str">
        <f>'高額レセ疾病傾向(患者一人当たり医療費順)'!$D$11</f>
        <v>脳性麻痺及びその他の麻痺性症候群</v>
      </c>
      <c r="G109" s="121" t="s">
        <v>395</v>
      </c>
      <c r="H109" s="44">
        <v>2</v>
      </c>
      <c r="I109" s="45">
        <v>5398420</v>
      </c>
      <c r="J109" s="46">
        <v>60000</v>
      </c>
      <c r="K109" s="44">
        <f t="shared" si="4"/>
        <v>5458420</v>
      </c>
      <c r="L109" s="98">
        <f t="shared" si="6"/>
        <v>2729210</v>
      </c>
      <c r="M109" s="218">
        <f>IFERROR(H109/$Q$25,"-")</f>
        <v>1.188212927756654E-4</v>
      </c>
      <c r="N109" s="26"/>
      <c r="O109" s="26"/>
      <c r="P109" s="26"/>
      <c r="Q109" s="26"/>
    </row>
    <row r="110" spans="1:17" ht="39.950000000000003" customHeight="1">
      <c r="A110" s="26"/>
      <c r="B110" s="445">
        <v>22</v>
      </c>
      <c r="C110" s="448" t="s">
        <v>56</v>
      </c>
      <c r="D110" s="456">
        <f>Q26</f>
        <v>22657</v>
      </c>
      <c r="E110" s="47" t="str">
        <f>'高額レセ疾病傾向(患者一人当たり医療費順)'!$C$7</f>
        <v>0208</v>
      </c>
      <c r="F110" s="119" t="str">
        <f>'高額レセ疾病傾向(患者一人当たり医療費順)'!$D$7</f>
        <v>悪性リンパ腫</v>
      </c>
      <c r="G110" s="119" t="s">
        <v>396</v>
      </c>
      <c r="H110" s="77">
        <v>21</v>
      </c>
      <c r="I110" s="78">
        <v>104158350</v>
      </c>
      <c r="J110" s="79">
        <v>71941900</v>
      </c>
      <c r="K110" s="77">
        <f t="shared" si="4"/>
        <v>176100250</v>
      </c>
      <c r="L110" s="99">
        <f t="shared" si="6"/>
        <v>8385726.1904761903</v>
      </c>
      <c r="M110" s="216">
        <f>IFERROR(H110/$Q$26,"-")</f>
        <v>9.2686586926777595E-4</v>
      </c>
      <c r="N110" s="26"/>
      <c r="O110" s="26"/>
      <c r="P110" s="26"/>
      <c r="Q110" s="26"/>
    </row>
    <row r="111" spans="1:17" ht="39.950000000000003" customHeight="1">
      <c r="A111" s="26"/>
      <c r="B111" s="446"/>
      <c r="C111" s="449"/>
      <c r="D111" s="457"/>
      <c r="E111" s="39" t="str">
        <f>'高額レセ疾病傾向(患者一人当たり医療費順)'!$C$8</f>
        <v>0904</v>
      </c>
      <c r="F111" s="120" t="str">
        <f>'高額レセ疾病傾向(患者一人当たり医療費順)'!$D$8</f>
        <v>くも膜下出血</v>
      </c>
      <c r="G111" s="120" t="s">
        <v>397</v>
      </c>
      <c r="H111" s="40">
        <v>9</v>
      </c>
      <c r="I111" s="41">
        <v>59714910</v>
      </c>
      <c r="J111" s="42">
        <v>1726380</v>
      </c>
      <c r="K111" s="40">
        <f t="shared" si="4"/>
        <v>61441290</v>
      </c>
      <c r="L111" s="97">
        <f t="shared" si="6"/>
        <v>6826810</v>
      </c>
      <c r="M111" s="217">
        <f>IFERROR(H111/$Q$26,"-")</f>
        <v>3.9722822968618968E-4</v>
      </c>
      <c r="N111" s="26"/>
      <c r="O111" s="26"/>
      <c r="P111" s="26"/>
      <c r="Q111" s="26"/>
    </row>
    <row r="112" spans="1:17" ht="39.950000000000003" customHeight="1">
      <c r="A112" s="26"/>
      <c r="B112" s="446"/>
      <c r="C112" s="449"/>
      <c r="D112" s="457"/>
      <c r="E112" s="39" t="str">
        <f>'高額レセ疾病傾向(患者一人当たり医療費順)'!$C$9</f>
        <v>0209</v>
      </c>
      <c r="F112" s="120" t="str">
        <f>'高額レセ疾病傾向(患者一人当たり医療費順)'!$D$9</f>
        <v>白血病</v>
      </c>
      <c r="G112" s="120" t="s">
        <v>398</v>
      </c>
      <c r="H112" s="40">
        <v>13</v>
      </c>
      <c r="I112" s="41">
        <v>55769110</v>
      </c>
      <c r="J112" s="42">
        <v>16526520</v>
      </c>
      <c r="K112" s="40">
        <f t="shared" si="4"/>
        <v>72295630</v>
      </c>
      <c r="L112" s="97">
        <f t="shared" si="6"/>
        <v>5561202.307692308</v>
      </c>
      <c r="M112" s="217">
        <f>IFERROR(H112/$Q$26,"-")</f>
        <v>5.7377410954671847E-4</v>
      </c>
      <c r="N112" s="26"/>
      <c r="O112" s="26"/>
      <c r="P112" s="26"/>
      <c r="Q112" s="26"/>
    </row>
    <row r="113" spans="1:17" ht="39.950000000000003" customHeight="1">
      <c r="A113" s="26"/>
      <c r="B113" s="446"/>
      <c r="C113" s="449"/>
      <c r="D113" s="457"/>
      <c r="E113" s="39" t="str">
        <f>'高額レセ疾病傾向(患者一人当たり医療費順)'!$C$10</f>
        <v>1402</v>
      </c>
      <c r="F113" s="120" t="str">
        <f>'高額レセ疾病傾向(患者一人当たり医療費順)'!$D$10</f>
        <v>腎不全</v>
      </c>
      <c r="G113" s="120" t="s">
        <v>357</v>
      </c>
      <c r="H113" s="40">
        <v>106</v>
      </c>
      <c r="I113" s="41">
        <v>248347120</v>
      </c>
      <c r="J113" s="42">
        <v>347419380</v>
      </c>
      <c r="K113" s="40">
        <f t="shared" si="4"/>
        <v>595766500</v>
      </c>
      <c r="L113" s="97">
        <f t="shared" si="6"/>
        <v>5620438.6792452829</v>
      </c>
      <c r="M113" s="217">
        <f>IFERROR(H113/$Q$26,"-")</f>
        <v>4.6784658163040119E-3</v>
      </c>
      <c r="N113" s="26"/>
      <c r="O113" s="26"/>
      <c r="P113" s="26"/>
      <c r="Q113" s="26"/>
    </row>
    <row r="114" spans="1:17" ht="39.950000000000003" customHeight="1" thickBot="1">
      <c r="A114" s="26"/>
      <c r="B114" s="447"/>
      <c r="C114" s="450"/>
      <c r="D114" s="458"/>
      <c r="E114" s="43" t="str">
        <f>'高額レセ疾病傾向(患者一人当たり医療費順)'!$C$11</f>
        <v>0604</v>
      </c>
      <c r="F114" s="121" t="str">
        <f>'高額レセ疾病傾向(患者一人当たり医療費順)'!$D$11</f>
        <v>脳性麻痺及びその他の麻痺性症候群</v>
      </c>
      <c r="G114" s="120" t="s">
        <v>399</v>
      </c>
      <c r="H114" s="40">
        <v>3</v>
      </c>
      <c r="I114" s="41">
        <v>19798410</v>
      </c>
      <c r="J114" s="42">
        <v>1643120</v>
      </c>
      <c r="K114" s="40">
        <f t="shared" si="4"/>
        <v>21441530</v>
      </c>
      <c r="L114" s="97">
        <f t="shared" si="6"/>
        <v>7147176.666666667</v>
      </c>
      <c r="M114" s="217">
        <f>IFERROR(H114/$Q$26,"-")</f>
        <v>1.3240940989539657E-4</v>
      </c>
      <c r="N114" s="26"/>
      <c r="O114" s="26"/>
      <c r="P114" s="26"/>
      <c r="Q114" s="26"/>
    </row>
    <row r="115" spans="1:17" ht="39.950000000000003" customHeight="1">
      <c r="A115" s="26"/>
      <c r="B115" s="445">
        <v>23</v>
      </c>
      <c r="C115" s="448" t="s">
        <v>110</v>
      </c>
      <c r="D115" s="456">
        <f>Q27</f>
        <v>34470</v>
      </c>
      <c r="E115" s="47" t="str">
        <f>'高額レセ疾病傾向(患者一人当たり医療費順)'!$C$7</f>
        <v>0208</v>
      </c>
      <c r="F115" s="119" t="str">
        <f>'高額レセ疾病傾向(患者一人当たり医療費順)'!$D$7</f>
        <v>悪性リンパ腫</v>
      </c>
      <c r="G115" s="119" t="s">
        <v>317</v>
      </c>
      <c r="H115" s="77">
        <v>27</v>
      </c>
      <c r="I115" s="78">
        <v>180398020</v>
      </c>
      <c r="J115" s="79">
        <v>24202270</v>
      </c>
      <c r="K115" s="77">
        <f t="shared" si="4"/>
        <v>204600290</v>
      </c>
      <c r="L115" s="99">
        <f t="shared" si="6"/>
        <v>7577788.5185185187</v>
      </c>
      <c r="M115" s="216">
        <f>IFERROR(H115/$Q$27,"-")</f>
        <v>7.8328981723237601E-4</v>
      </c>
      <c r="N115" s="26"/>
      <c r="O115" s="26"/>
      <c r="P115" s="26"/>
      <c r="Q115" s="26"/>
    </row>
    <row r="116" spans="1:17" ht="39.950000000000003" customHeight="1">
      <c r="A116" s="26"/>
      <c r="B116" s="446"/>
      <c r="C116" s="449"/>
      <c r="D116" s="457"/>
      <c r="E116" s="39" t="str">
        <f>'高額レセ疾病傾向(患者一人当たり医療費順)'!$C$8</f>
        <v>0904</v>
      </c>
      <c r="F116" s="120" t="str">
        <f>'高額レセ疾病傾向(患者一人当たり医療費順)'!$D$8</f>
        <v>くも膜下出血</v>
      </c>
      <c r="G116" s="120" t="s">
        <v>400</v>
      </c>
      <c r="H116" s="40">
        <v>14</v>
      </c>
      <c r="I116" s="41">
        <v>120169240</v>
      </c>
      <c r="J116" s="42">
        <v>2548720</v>
      </c>
      <c r="K116" s="40">
        <f t="shared" si="4"/>
        <v>122717960</v>
      </c>
      <c r="L116" s="97">
        <f t="shared" si="6"/>
        <v>8765568.5714285709</v>
      </c>
      <c r="M116" s="217">
        <f>IFERROR(H116/$Q$27,"-")</f>
        <v>4.0615027560197275E-4</v>
      </c>
      <c r="N116" s="26"/>
      <c r="O116" s="26"/>
      <c r="P116" s="26"/>
      <c r="Q116" s="26"/>
    </row>
    <row r="117" spans="1:17" ht="39.950000000000003" customHeight="1">
      <c r="A117" s="26"/>
      <c r="B117" s="446"/>
      <c r="C117" s="449"/>
      <c r="D117" s="457"/>
      <c r="E117" s="39" t="str">
        <f>'高額レセ疾病傾向(患者一人当たり医療費順)'!$C$9</f>
        <v>0209</v>
      </c>
      <c r="F117" s="120" t="str">
        <f>'高額レセ疾病傾向(患者一人当たり医療費順)'!$D$9</f>
        <v>白血病</v>
      </c>
      <c r="G117" s="120" t="s">
        <v>398</v>
      </c>
      <c r="H117" s="40">
        <v>18</v>
      </c>
      <c r="I117" s="41">
        <v>72423860</v>
      </c>
      <c r="J117" s="42">
        <v>56640130</v>
      </c>
      <c r="K117" s="40">
        <f t="shared" si="4"/>
        <v>129063990</v>
      </c>
      <c r="L117" s="97">
        <f t="shared" si="6"/>
        <v>7170221.666666667</v>
      </c>
      <c r="M117" s="217">
        <f>IFERROR(H117/$Q$27,"-")</f>
        <v>5.2219321148825064E-4</v>
      </c>
      <c r="N117" s="26"/>
      <c r="O117" s="26"/>
      <c r="P117" s="26"/>
      <c r="Q117" s="26"/>
    </row>
    <row r="118" spans="1:17" ht="39.950000000000003" customHeight="1">
      <c r="A118" s="26"/>
      <c r="B118" s="446"/>
      <c r="C118" s="449"/>
      <c r="D118" s="457"/>
      <c r="E118" s="39" t="str">
        <f>'高額レセ疾病傾向(患者一人当たり医療費順)'!$C$10</f>
        <v>1402</v>
      </c>
      <c r="F118" s="120" t="str">
        <f>'高額レセ疾病傾向(患者一人当たり医療費順)'!$D$10</f>
        <v>腎不全</v>
      </c>
      <c r="G118" s="120" t="s">
        <v>325</v>
      </c>
      <c r="H118" s="40">
        <v>182</v>
      </c>
      <c r="I118" s="41">
        <v>598762850</v>
      </c>
      <c r="J118" s="42">
        <v>479179500</v>
      </c>
      <c r="K118" s="40">
        <f t="shared" si="4"/>
        <v>1077942350</v>
      </c>
      <c r="L118" s="97">
        <f t="shared" si="6"/>
        <v>5922760.1648351653</v>
      </c>
      <c r="M118" s="217">
        <f>IFERROR(H118/$Q$27,"-")</f>
        <v>5.2799535828256458E-3</v>
      </c>
      <c r="N118" s="26"/>
      <c r="O118" s="26"/>
      <c r="P118" s="26"/>
      <c r="Q118" s="26"/>
    </row>
    <row r="119" spans="1:17" ht="39.950000000000003" customHeight="1" thickBot="1">
      <c r="A119" s="26"/>
      <c r="B119" s="447"/>
      <c r="C119" s="450"/>
      <c r="D119" s="458"/>
      <c r="E119" s="43" t="str">
        <f>'高額レセ疾病傾向(患者一人当たり医療費順)'!$C$11</f>
        <v>0604</v>
      </c>
      <c r="F119" s="121" t="str">
        <f>'高額レセ疾病傾向(患者一人当たり医療費順)'!$D$11</f>
        <v>脳性麻痺及びその他の麻痺性症候群</v>
      </c>
      <c r="G119" s="120" t="s">
        <v>401</v>
      </c>
      <c r="H119" s="40">
        <v>6</v>
      </c>
      <c r="I119" s="41">
        <v>29686500</v>
      </c>
      <c r="J119" s="42">
        <v>2842290</v>
      </c>
      <c r="K119" s="40">
        <f t="shared" si="4"/>
        <v>32528790</v>
      </c>
      <c r="L119" s="97">
        <f t="shared" si="6"/>
        <v>5421465</v>
      </c>
      <c r="M119" s="217">
        <f>IFERROR(H119/$Q$27,"-")</f>
        <v>1.7406440382941688E-4</v>
      </c>
      <c r="N119" s="26"/>
      <c r="O119" s="26"/>
      <c r="P119" s="26"/>
      <c r="Q119" s="26"/>
    </row>
    <row r="120" spans="1:17" ht="39.950000000000003" customHeight="1">
      <c r="A120" s="26"/>
      <c r="B120" s="445">
        <v>24</v>
      </c>
      <c r="C120" s="448" t="s">
        <v>111</v>
      </c>
      <c r="D120" s="456">
        <f>Q28</f>
        <v>16091</v>
      </c>
      <c r="E120" s="47" t="str">
        <f>'高額レセ疾病傾向(患者一人当たり医療費順)'!$C$7</f>
        <v>0208</v>
      </c>
      <c r="F120" s="119" t="str">
        <f>'高額レセ疾病傾向(患者一人当たり医療費順)'!$D$7</f>
        <v>悪性リンパ腫</v>
      </c>
      <c r="G120" s="119" t="s">
        <v>402</v>
      </c>
      <c r="H120" s="77">
        <v>18</v>
      </c>
      <c r="I120" s="78">
        <v>85371650</v>
      </c>
      <c r="J120" s="79">
        <v>49063550</v>
      </c>
      <c r="K120" s="77">
        <f t="shared" si="4"/>
        <v>134435200</v>
      </c>
      <c r="L120" s="99">
        <f t="shared" si="6"/>
        <v>7468622.222222222</v>
      </c>
      <c r="M120" s="216">
        <f>IFERROR(H120/$Q$28,"-")</f>
        <v>1.1186377478093344E-3</v>
      </c>
      <c r="N120" s="26"/>
      <c r="O120" s="26"/>
      <c r="P120" s="26"/>
      <c r="Q120" s="26"/>
    </row>
    <row r="121" spans="1:17" ht="39.950000000000003" customHeight="1">
      <c r="A121" s="26"/>
      <c r="B121" s="446"/>
      <c r="C121" s="449"/>
      <c r="D121" s="457"/>
      <c r="E121" s="39" t="str">
        <f>'高額レセ疾病傾向(患者一人当たり医療費順)'!$C$8</f>
        <v>0904</v>
      </c>
      <c r="F121" s="120" t="str">
        <f>'高額レセ疾病傾向(患者一人当たり医療費順)'!$D$8</f>
        <v>くも膜下出血</v>
      </c>
      <c r="G121" s="120" t="s">
        <v>403</v>
      </c>
      <c r="H121" s="40">
        <v>6</v>
      </c>
      <c r="I121" s="41">
        <v>53864920</v>
      </c>
      <c r="J121" s="42">
        <v>1613660</v>
      </c>
      <c r="K121" s="40">
        <f t="shared" si="4"/>
        <v>55478580</v>
      </c>
      <c r="L121" s="97">
        <f t="shared" si="6"/>
        <v>9246430</v>
      </c>
      <c r="M121" s="217">
        <f>IFERROR(H121/$Q$28,"-")</f>
        <v>3.7287924926977811E-4</v>
      </c>
      <c r="N121" s="26"/>
      <c r="O121" s="26"/>
      <c r="P121" s="26"/>
      <c r="Q121" s="26"/>
    </row>
    <row r="122" spans="1:17" ht="39.950000000000003" customHeight="1">
      <c r="A122" s="26"/>
      <c r="B122" s="446"/>
      <c r="C122" s="449"/>
      <c r="D122" s="457"/>
      <c r="E122" s="39" t="str">
        <f>'高額レセ疾病傾向(患者一人当たり医療費順)'!$C$9</f>
        <v>0209</v>
      </c>
      <c r="F122" s="120" t="str">
        <f>'高額レセ疾病傾向(患者一人当たり医療費順)'!$D$9</f>
        <v>白血病</v>
      </c>
      <c r="G122" s="120" t="s">
        <v>393</v>
      </c>
      <c r="H122" s="40">
        <v>8</v>
      </c>
      <c r="I122" s="41">
        <v>14346370</v>
      </c>
      <c r="J122" s="42">
        <v>23913080</v>
      </c>
      <c r="K122" s="40">
        <f t="shared" si="4"/>
        <v>38259450</v>
      </c>
      <c r="L122" s="97">
        <f t="shared" si="6"/>
        <v>4782431.25</v>
      </c>
      <c r="M122" s="217">
        <f>IFERROR(H122/$Q$28,"-")</f>
        <v>4.9717233235970415E-4</v>
      </c>
      <c r="N122" s="26"/>
      <c r="O122" s="26"/>
      <c r="P122" s="26"/>
      <c r="Q122" s="26"/>
    </row>
    <row r="123" spans="1:17" ht="39.950000000000003" customHeight="1">
      <c r="A123" s="26"/>
      <c r="B123" s="446"/>
      <c r="C123" s="449"/>
      <c r="D123" s="457"/>
      <c r="E123" s="39" t="str">
        <f>'高額レセ疾病傾向(患者一人当たり医療費順)'!$C$10</f>
        <v>1402</v>
      </c>
      <c r="F123" s="120" t="str">
        <f>'高額レセ疾病傾向(患者一人当たり医療費順)'!$D$10</f>
        <v>腎不全</v>
      </c>
      <c r="G123" s="120" t="s">
        <v>404</v>
      </c>
      <c r="H123" s="40">
        <v>60</v>
      </c>
      <c r="I123" s="41">
        <v>161637220</v>
      </c>
      <c r="J123" s="42">
        <v>210376730</v>
      </c>
      <c r="K123" s="40">
        <f t="shared" si="4"/>
        <v>372013950</v>
      </c>
      <c r="L123" s="97">
        <f t="shared" si="6"/>
        <v>6200232.5</v>
      </c>
      <c r="M123" s="217">
        <f>IFERROR(H123/$Q$28,"-")</f>
        <v>3.7287924926977813E-3</v>
      </c>
      <c r="N123" s="26"/>
      <c r="O123" s="26"/>
      <c r="P123" s="26"/>
      <c r="Q123" s="26"/>
    </row>
    <row r="124" spans="1:17" ht="39.950000000000003" customHeight="1" thickBot="1">
      <c r="A124" s="26"/>
      <c r="B124" s="447"/>
      <c r="C124" s="450"/>
      <c r="D124" s="458"/>
      <c r="E124" s="43" t="str">
        <f>'高額レセ疾病傾向(患者一人当たり医療費順)'!$C$11</f>
        <v>0604</v>
      </c>
      <c r="F124" s="121" t="str">
        <f>'高額レセ疾病傾向(患者一人当たり医療費順)'!$D$11</f>
        <v>脳性麻痺及びその他の麻痺性症候群</v>
      </c>
      <c r="G124" s="121" t="s">
        <v>334</v>
      </c>
      <c r="H124" s="44">
        <v>1</v>
      </c>
      <c r="I124" s="45">
        <v>2601220</v>
      </c>
      <c r="J124" s="46">
        <v>0</v>
      </c>
      <c r="K124" s="44">
        <f t="shared" si="4"/>
        <v>2601220</v>
      </c>
      <c r="L124" s="98">
        <f t="shared" si="6"/>
        <v>2601220</v>
      </c>
      <c r="M124" s="218">
        <f>IFERROR(H124/$Q$28,"-")</f>
        <v>6.2146541544963018E-5</v>
      </c>
      <c r="N124" s="26"/>
      <c r="O124" s="26"/>
      <c r="P124" s="26"/>
      <c r="Q124" s="26"/>
    </row>
    <row r="125" spans="1:17" ht="39.950000000000003" customHeight="1">
      <c r="A125" s="26"/>
      <c r="B125" s="445">
        <v>25</v>
      </c>
      <c r="C125" s="448" t="s">
        <v>112</v>
      </c>
      <c r="D125" s="456">
        <f>Q29</f>
        <v>11101</v>
      </c>
      <c r="E125" s="47" t="str">
        <f>'高額レセ疾病傾向(患者一人当たり医療費順)'!$C$7</f>
        <v>0208</v>
      </c>
      <c r="F125" s="119" t="str">
        <f>'高額レセ疾病傾向(患者一人当たり医療費順)'!$D$7</f>
        <v>悪性リンパ腫</v>
      </c>
      <c r="G125" s="119" t="s">
        <v>405</v>
      </c>
      <c r="H125" s="77">
        <v>12</v>
      </c>
      <c r="I125" s="78">
        <v>74975420</v>
      </c>
      <c r="J125" s="79">
        <v>16431400</v>
      </c>
      <c r="K125" s="77">
        <f t="shared" si="4"/>
        <v>91406820</v>
      </c>
      <c r="L125" s="99">
        <f t="shared" si="6"/>
        <v>7617235</v>
      </c>
      <c r="M125" s="216">
        <f>IFERROR(H125/$Q$29,"-")</f>
        <v>1.080983695162598E-3</v>
      </c>
      <c r="N125" s="26"/>
      <c r="O125" s="26"/>
      <c r="P125" s="26"/>
      <c r="Q125" s="26"/>
    </row>
    <row r="126" spans="1:17" ht="39.950000000000003" customHeight="1">
      <c r="A126" s="26"/>
      <c r="B126" s="446"/>
      <c r="C126" s="449"/>
      <c r="D126" s="457"/>
      <c r="E126" s="39" t="str">
        <f>'高額レセ疾病傾向(患者一人当たり医療費順)'!$C$8</f>
        <v>0904</v>
      </c>
      <c r="F126" s="120" t="str">
        <f>'高額レセ疾病傾向(患者一人当たり医療費順)'!$D$8</f>
        <v>くも膜下出血</v>
      </c>
      <c r="G126" s="120" t="s">
        <v>406</v>
      </c>
      <c r="H126" s="40">
        <v>2</v>
      </c>
      <c r="I126" s="41">
        <v>5439810</v>
      </c>
      <c r="J126" s="42">
        <v>980840</v>
      </c>
      <c r="K126" s="40">
        <f t="shared" si="4"/>
        <v>6420650</v>
      </c>
      <c r="L126" s="97">
        <f t="shared" si="6"/>
        <v>3210325</v>
      </c>
      <c r="M126" s="217">
        <f>IFERROR(H126/$Q$29,"-")</f>
        <v>1.8016394919376631E-4</v>
      </c>
      <c r="N126" s="26"/>
      <c r="O126" s="26"/>
      <c r="P126" s="26"/>
      <c r="Q126" s="26"/>
    </row>
    <row r="127" spans="1:17" ht="39.950000000000003" customHeight="1">
      <c r="A127" s="26"/>
      <c r="B127" s="446"/>
      <c r="C127" s="449"/>
      <c r="D127" s="457"/>
      <c r="E127" s="39" t="str">
        <f>'高額レセ疾病傾向(患者一人当たり医療費順)'!$C$9</f>
        <v>0209</v>
      </c>
      <c r="F127" s="120" t="str">
        <f>'高額レセ疾病傾向(患者一人当たり医療費順)'!$D$9</f>
        <v>白血病</v>
      </c>
      <c r="G127" s="120" t="s">
        <v>319</v>
      </c>
      <c r="H127" s="40">
        <v>6</v>
      </c>
      <c r="I127" s="41">
        <v>29858600</v>
      </c>
      <c r="J127" s="42">
        <v>31121510</v>
      </c>
      <c r="K127" s="40">
        <f t="shared" si="4"/>
        <v>60980110</v>
      </c>
      <c r="L127" s="97">
        <f t="shared" si="6"/>
        <v>10163351.666666666</v>
      </c>
      <c r="M127" s="217">
        <f>IFERROR(H127/$Q$29,"-")</f>
        <v>5.4049184758129902E-4</v>
      </c>
      <c r="N127" s="26"/>
      <c r="O127" s="26"/>
      <c r="P127" s="26"/>
      <c r="Q127" s="26"/>
    </row>
    <row r="128" spans="1:17" ht="39.950000000000003" customHeight="1">
      <c r="A128" s="26"/>
      <c r="B128" s="446"/>
      <c r="C128" s="449"/>
      <c r="D128" s="457"/>
      <c r="E128" s="39" t="str">
        <f>'高額レセ疾病傾向(患者一人当たり医療費順)'!$C$10</f>
        <v>1402</v>
      </c>
      <c r="F128" s="120" t="str">
        <f>'高額レセ疾病傾向(患者一人当たり医療費順)'!$D$10</f>
        <v>腎不全</v>
      </c>
      <c r="G128" s="120" t="s">
        <v>320</v>
      </c>
      <c r="H128" s="40">
        <v>39</v>
      </c>
      <c r="I128" s="41">
        <v>169263500</v>
      </c>
      <c r="J128" s="42">
        <v>103301490</v>
      </c>
      <c r="K128" s="40">
        <f t="shared" si="4"/>
        <v>272564990</v>
      </c>
      <c r="L128" s="97">
        <f t="shared" si="6"/>
        <v>6988845.897435897</v>
      </c>
      <c r="M128" s="217">
        <f>IFERROR(H128/$Q$29,"-")</f>
        <v>3.5131970092784435E-3</v>
      </c>
      <c r="N128" s="26"/>
      <c r="O128" s="26"/>
      <c r="P128" s="26"/>
      <c r="Q128" s="26"/>
    </row>
    <row r="129" spans="1:17" ht="39.950000000000003" customHeight="1" thickBot="1">
      <c r="A129" s="26"/>
      <c r="B129" s="447"/>
      <c r="C129" s="450"/>
      <c r="D129" s="458"/>
      <c r="E129" s="43" t="str">
        <f>'高額レセ疾病傾向(患者一人当たり医療費順)'!$C$11</f>
        <v>0604</v>
      </c>
      <c r="F129" s="121" t="str">
        <f>'高額レセ疾病傾向(患者一人当たり医療費順)'!$D$11</f>
        <v>脳性麻痺及びその他の麻痺性症候群</v>
      </c>
      <c r="G129" s="120" t="s">
        <v>407</v>
      </c>
      <c r="H129" s="40">
        <v>2</v>
      </c>
      <c r="I129" s="41">
        <v>15856620</v>
      </c>
      <c r="J129" s="42">
        <v>491000</v>
      </c>
      <c r="K129" s="40">
        <f t="shared" si="4"/>
        <v>16347620</v>
      </c>
      <c r="L129" s="97">
        <f t="shared" si="6"/>
        <v>8173810</v>
      </c>
      <c r="M129" s="217">
        <f>IFERROR(H129/$Q$29,"-")</f>
        <v>1.8016394919376631E-4</v>
      </c>
      <c r="N129" s="26"/>
      <c r="O129" s="26"/>
      <c r="P129" s="26"/>
      <c r="Q129" s="26"/>
    </row>
    <row r="130" spans="1:17" ht="39.950000000000003" customHeight="1">
      <c r="A130" s="26"/>
      <c r="B130" s="445">
        <v>26</v>
      </c>
      <c r="C130" s="448" t="s">
        <v>30</v>
      </c>
      <c r="D130" s="456">
        <f>Q30</f>
        <v>152316</v>
      </c>
      <c r="E130" s="47" t="str">
        <f>'高額レセ疾病傾向(患者一人当たり医療費順)'!$C$7</f>
        <v>0208</v>
      </c>
      <c r="F130" s="119" t="str">
        <f>'高額レセ疾病傾向(患者一人当たり医療費順)'!$D$7</f>
        <v>悪性リンパ腫</v>
      </c>
      <c r="G130" s="119" t="s">
        <v>408</v>
      </c>
      <c r="H130" s="77">
        <v>141</v>
      </c>
      <c r="I130" s="78">
        <v>634358240</v>
      </c>
      <c r="J130" s="79">
        <v>447533340</v>
      </c>
      <c r="K130" s="77">
        <f t="shared" si="4"/>
        <v>1081891580</v>
      </c>
      <c r="L130" s="99">
        <f t="shared" si="6"/>
        <v>7672989.9290780146</v>
      </c>
      <c r="M130" s="216">
        <f>IFERROR(H130/$Q$30,"-")</f>
        <v>9.2570708264397695E-4</v>
      </c>
      <c r="N130" s="26"/>
      <c r="O130" s="26"/>
      <c r="P130" s="26"/>
      <c r="Q130" s="26"/>
    </row>
    <row r="131" spans="1:17" ht="39.950000000000003" customHeight="1">
      <c r="A131" s="26"/>
      <c r="B131" s="446"/>
      <c r="C131" s="449"/>
      <c r="D131" s="457"/>
      <c r="E131" s="39" t="str">
        <f>'高額レセ疾病傾向(患者一人当たり医療費順)'!$C$8</f>
        <v>0904</v>
      </c>
      <c r="F131" s="120" t="str">
        <f>'高額レセ疾病傾向(患者一人当たり医療費順)'!$D$8</f>
        <v>くも膜下出血</v>
      </c>
      <c r="G131" s="120" t="s">
        <v>359</v>
      </c>
      <c r="H131" s="40">
        <v>41</v>
      </c>
      <c r="I131" s="41">
        <v>239848440</v>
      </c>
      <c r="J131" s="42">
        <v>9253070</v>
      </c>
      <c r="K131" s="40">
        <f t="shared" si="4"/>
        <v>249101510</v>
      </c>
      <c r="L131" s="97">
        <f t="shared" si="6"/>
        <v>6075646.5853658533</v>
      </c>
      <c r="M131" s="217">
        <f>IFERROR(H131/$Q$30,"-")</f>
        <v>2.6917723679718478E-4</v>
      </c>
      <c r="N131" s="26"/>
      <c r="O131" s="26"/>
      <c r="P131" s="26"/>
      <c r="Q131" s="26"/>
    </row>
    <row r="132" spans="1:17" ht="39.950000000000003" customHeight="1">
      <c r="A132" s="26"/>
      <c r="B132" s="446"/>
      <c r="C132" s="449"/>
      <c r="D132" s="457"/>
      <c r="E132" s="39" t="str">
        <f>'高額レセ疾病傾向(患者一人当たり医療費順)'!$C$9</f>
        <v>0209</v>
      </c>
      <c r="F132" s="120" t="str">
        <f>'高額レセ疾病傾向(患者一人当たり医療費順)'!$D$9</f>
        <v>白血病</v>
      </c>
      <c r="G132" s="120" t="s">
        <v>329</v>
      </c>
      <c r="H132" s="40">
        <v>73</v>
      </c>
      <c r="I132" s="41">
        <v>267573560</v>
      </c>
      <c r="J132" s="42">
        <v>184672460</v>
      </c>
      <c r="K132" s="40">
        <f t="shared" si="4"/>
        <v>452246020</v>
      </c>
      <c r="L132" s="97">
        <f t="shared" si="6"/>
        <v>6195150.9589041099</v>
      </c>
      <c r="M132" s="217">
        <f>IFERROR(H132/$Q$30,"-")</f>
        <v>4.7926678746815828E-4</v>
      </c>
      <c r="N132" s="26"/>
      <c r="O132" s="26"/>
      <c r="P132" s="26"/>
      <c r="Q132" s="26"/>
    </row>
    <row r="133" spans="1:17" ht="39.950000000000003" customHeight="1">
      <c r="A133" s="26"/>
      <c r="B133" s="446"/>
      <c r="C133" s="449"/>
      <c r="D133" s="457"/>
      <c r="E133" s="39" t="str">
        <f>'高額レセ疾病傾向(患者一人当たり医療費順)'!$C$10</f>
        <v>1402</v>
      </c>
      <c r="F133" s="120" t="str">
        <f>'高額レセ疾病傾向(患者一人当たり医療費順)'!$D$10</f>
        <v>腎不全</v>
      </c>
      <c r="G133" s="120" t="s">
        <v>320</v>
      </c>
      <c r="H133" s="40">
        <v>765</v>
      </c>
      <c r="I133" s="41">
        <v>2176990410</v>
      </c>
      <c r="J133" s="42">
        <v>2434146830</v>
      </c>
      <c r="K133" s="40">
        <f t="shared" si="4"/>
        <v>4611137240</v>
      </c>
      <c r="L133" s="97">
        <f t="shared" si="6"/>
        <v>6027630.3790849671</v>
      </c>
      <c r="M133" s="217">
        <f>IFERROR(H133/$Q$30,"-")</f>
        <v>5.0224533207279603E-3</v>
      </c>
      <c r="N133" s="26"/>
      <c r="O133" s="26"/>
      <c r="P133" s="26"/>
      <c r="Q133" s="26"/>
    </row>
    <row r="134" spans="1:17" ht="39.950000000000003" customHeight="1" thickBot="1">
      <c r="A134" s="26"/>
      <c r="B134" s="447"/>
      <c r="C134" s="450"/>
      <c r="D134" s="458"/>
      <c r="E134" s="43" t="str">
        <f>'高額レセ疾病傾向(患者一人当たり医療費順)'!$C$11</f>
        <v>0604</v>
      </c>
      <c r="F134" s="121" t="str">
        <f>'高額レセ疾病傾向(患者一人当たり医療費順)'!$D$11</f>
        <v>脳性麻痺及びその他の麻痺性症候群</v>
      </c>
      <c r="G134" s="121" t="s">
        <v>409</v>
      </c>
      <c r="H134" s="44">
        <v>6</v>
      </c>
      <c r="I134" s="45">
        <v>41727020</v>
      </c>
      <c r="J134" s="46">
        <v>0</v>
      </c>
      <c r="K134" s="44">
        <f t="shared" ref="K134:K197" si="7">IF(SUM(I134:J134)=0,"-",SUM(I134:J134))</f>
        <v>41727020</v>
      </c>
      <c r="L134" s="98">
        <f t="shared" si="6"/>
        <v>6954503.333333333</v>
      </c>
      <c r="M134" s="218">
        <f>IFERROR(H134/$Q$30,"-")</f>
        <v>3.9391790750807535E-5</v>
      </c>
      <c r="N134" s="26"/>
      <c r="O134" s="26"/>
      <c r="P134" s="26"/>
      <c r="Q134" s="26"/>
    </row>
    <row r="135" spans="1:17" ht="39.950000000000003" customHeight="1">
      <c r="A135" s="26"/>
      <c r="B135" s="445">
        <v>27</v>
      </c>
      <c r="C135" s="448" t="s">
        <v>31</v>
      </c>
      <c r="D135" s="456">
        <f>Q31</f>
        <v>25650</v>
      </c>
      <c r="E135" s="47" t="str">
        <f>'高額レセ疾病傾向(患者一人当たり医療費順)'!$C$7</f>
        <v>0208</v>
      </c>
      <c r="F135" s="119" t="str">
        <f>'高額レセ疾病傾向(患者一人当たり医療費順)'!$D$7</f>
        <v>悪性リンパ腫</v>
      </c>
      <c r="G135" s="119" t="s">
        <v>410</v>
      </c>
      <c r="H135" s="77">
        <v>25</v>
      </c>
      <c r="I135" s="78">
        <v>115021360</v>
      </c>
      <c r="J135" s="79">
        <v>58945770</v>
      </c>
      <c r="K135" s="77">
        <f t="shared" si="7"/>
        <v>173967130</v>
      </c>
      <c r="L135" s="99">
        <f t="shared" si="6"/>
        <v>6958685.2000000002</v>
      </c>
      <c r="M135" s="216">
        <f>IFERROR(H135/$Q$31,"-")</f>
        <v>9.7465886939571145E-4</v>
      </c>
      <c r="N135" s="26"/>
      <c r="O135" s="26"/>
      <c r="P135" s="26"/>
      <c r="Q135" s="26"/>
    </row>
    <row r="136" spans="1:17" ht="39.950000000000003" customHeight="1">
      <c r="A136" s="26"/>
      <c r="B136" s="446"/>
      <c r="C136" s="449"/>
      <c r="D136" s="457"/>
      <c r="E136" s="39" t="str">
        <f>'高額レセ疾病傾向(患者一人当たり医療費順)'!$C$8</f>
        <v>0904</v>
      </c>
      <c r="F136" s="120" t="str">
        <f>'高額レセ疾病傾向(患者一人当たり医療費順)'!$D$8</f>
        <v>くも膜下出血</v>
      </c>
      <c r="G136" s="120" t="s">
        <v>411</v>
      </c>
      <c r="H136" s="40">
        <v>9</v>
      </c>
      <c r="I136" s="41">
        <v>52694760</v>
      </c>
      <c r="J136" s="42">
        <v>1887660</v>
      </c>
      <c r="K136" s="40">
        <f t="shared" si="7"/>
        <v>54582420</v>
      </c>
      <c r="L136" s="97">
        <f t="shared" si="6"/>
        <v>6064713.333333333</v>
      </c>
      <c r="M136" s="217">
        <f>IFERROR(H136/$Q$31,"-")</f>
        <v>3.5087719298245611E-4</v>
      </c>
      <c r="N136" s="26"/>
      <c r="O136" s="26"/>
      <c r="P136" s="26"/>
      <c r="Q136" s="26"/>
    </row>
    <row r="137" spans="1:17" ht="39.950000000000003" customHeight="1">
      <c r="A137" s="26"/>
      <c r="B137" s="446"/>
      <c r="C137" s="449"/>
      <c r="D137" s="457"/>
      <c r="E137" s="39" t="str">
        <f>'高額レセ疾病傾向(患者一人当たり医療費順)'!$C$9</f>
        <v>0209</v>
      </c>
      <c r="F137" s="120" t="str">
        <f>'高額レセ疾病傾向(患者一人当たり医療費順)'!$D$9</f>
        <v>白血病</v>
      </c>
      <c r="G137" s="120" t="s">
        <v>412</v>
      </c>
      <c r="H137" s="40">
        <v>10</v>
      </c>
      <c r="I137" s="41">
        <v>18180900</v>
      </c>
      <c r="J137" s="42">
        <v>22569810</v>
      </c>
      <c r="K137" s="40">
        <f t="shared" si="7"/>
        <v>40750710</v>
      </c>
      <c r="L137" s="97">
        <f t="shared" si="6"/>
        <v>4075071</v>
      </c>
      <c r="M137" s="217">
        <f>IFERROR(H137/$Q$31,"-")</f>
        <v>3.8986354775828459E-4</v>
      </c>
      <c r="N137" s="26"/>
      <c r="O137" s="26"/>
      <c r="P137" s="26"/>
      <c r="Q137" s="26"/>
    </row>
    <row r="138" spans="1:17" ht="39.950000000000003" customHeight="1">
      <c r="A138" s="26"/>
      <c r="B138" s="446"/>
      <c r="C138" s="449"/>
      <c r="D138" s="457"/>
      <c r="E138" s="39" t="str">
        <f>'高額レセ疾病傾向(患者一人当たり医療費順)'!$C$10</f>
        <v>1402</v>
      </c>
      <c r="F138" s="120" t="str">
        <f>'高額レセ疾病傾向(患者一人当たり医療費順)'!$D$10</f>
        <v>腎不全</v>
      </c>
      <c r="G138" s="120" t="s">
        <v>320</v>
      </c>
      <c r="H138" s="40">
        <v>118</v>
      </c>
      <c r="I138" s="41">
        <v>321977040</v>
      </c>
      <c r="J138" s="42">
        <v>393599380</v>
      </c>
      <c r="K138" s="40">
        <f t="shared" si="7"/>
        <v>715576420</v>
      </c>
      <c r="L138" s="97">
        <f t="shared" ref="L138:L201" si="8">IFERROR(K138/H138,"-")</f>
        <v>6064206.9491525423</v>
      </c>
      <c r="M138" s="217">
        <f>IFERROR(H138/$Q$31,"-")</f>
        <v>4.6003898635477583E-3</v>
      </c>
      <c r="N138" s="26"/>
      <c r="O138" s="26"/>
      <c r="P138" s="26"/>
      <c r="Q138" s="26"/>
    </row>
    <row r="139" spans="1:17" ht="39.950000000000003" customHeight="1" thickBot="1">
      <c r="A139" s="26"/>
      <c r="B139" s="447"/>
      <c r="C139" s="450"/>
      <c r="D139" s="458"/>
      <c r="E139" s="43" t="str">
        <f>'高額レセ疾病傾向(患者一人当たり医療費順)'!$C$11</f>
        <v>0604</v>
      </c>
      <c r="F139" s="121" t="str">
        <f>'高額レセ疾病傾向(患者一人当たり医療費順)'!$D$11</f>
        <v>脳性麻痺及びその他の麻痺性症候群</v>
      </c>
      <c r="G139" s="120" t="s">
        <v>340</v>
      </c>
      <c r="H139" s="40">
        <v>1</v>
      </c>
      <c r="I139" s="41">
        <v>7672350</v>
      </c>
      <c r="J139" s="42">
        <v>0</v>
      </c>
      <c r="K139" s="40">
        <f t="shared" si="7"/>
        <v>7672350</v>
      </c>
      <c r="L139" s="97">
        <f t="shared" si="8"/>
        <v>7672350</v>
      </c>
      <c r="M139" s="217">
        <f>IFERROR(H139/$Q$31,"-")</f>
        <v>3.8986354775828462E-5</v>
      </c>
      <c r="N139" s="26"/>
      <c r="O139" s="26"/>
      <c r="P139" s="26"/>
      <c r="Q139" s="26"/>
    </row>
    <row r="140" spans="1:17" ht="39.950000000000003" customHeight="1">
      <c r="A140" s="26"/>
      <c r="B140" s="445">
        <v>28</v>
      </c>
      <c r="C140" s="448" t="s">
        <v>32</v>
      </c>
      <c r="D140" s="456">
        <f>Q32</f>
        <v>21811</v>
      </c>
      <c r="E140" s="47" t="str">
        <f>'高額レセ疾病傾向(患者一人当たり医療費順)'!$C$7</f>
        <v>0208</v>
      </c>
      <c r="F140" s="119" t="str">
        <f>'高額レセ疾病傾向(患者一人当たり医療費順)'!$D$7</f>
        <v>悪性リンパ腫</v>
      </c>
      <c r="G140" s="119" t="s">
        <v>413</v>
      </c>
      <c r="H140" s="77">
        <v>18</v>
      </c>
      <c r="I140" s="78">
        <v>89325370</v>
      </c>
      <c r="J140" s="79">
        <v>50928830</v>
      </c>
      <c r="K140" s="77">
        <f t="shared" si="7"/>
        <v>140254200</v>
      </c>
      <c r="L140" s="99">
        <f t="shared" si="8"/>
        <v>7791900</v>
      </c>
      <c r="M140" s="216">
        <f>IFERROR(H140/$Q$32,"-")</f>
        <v>8.2527165191875664E-4</v>
      </c>
      <c r="N140" s="26"/>
      <c r="O140" s="26"/>
      <c r="P140" s="26"/>
      <c r="Q140" s="26"/>
    </row>
    <row r="141" spans="1:17" ht="39.950000000000003" customHeight="1">
      <c r="A141" s="26"/>
      <c r="B141" s="446"/>
      <c r="C141" s="449"/>
      <c r="D141" s="457"/>
      <c r="E141" s="39" t="str">
        <f>'高額レセ疾病傾向(患者一人当たり医療費順)'!$C$8</f>
        <v>0904</v>
      </c>
      <c r="F141" s="120" t="str">
        <f>'高額レセ疾病傾向(患者一人当たり医療費順)'!$D$8</f>
        <v>くも膜下出血</v>
      </c>
      <c r="G141" s="120" t="s">
        <v>414</v>
      </c>
      <c r="H141" s="40">
        <v>7</v>
      </c>
      <c r="I141" s="41">
        <v>38070660</v>
      </c>
      <c r="J141" s="42">
        <v>1496580</v>
      </c>
      <c r="K141" s="40">
        <f t="shared" si="7"/>
        <v>39567240</v>
      </c>
      <c r="L141" s="97">
        <f t="shared" si="8"/>
        <v>5652462.8571428573</v>
      </c>
      <c r="M141" s="217">
        <f>IFERROR(H141/$Q$32,"-")</f>
        <v>3.2093897574618312E-4</v>
      </c>
      <c r="N141" s="26"/>
      <c r="O141" s="26"/>
      <c r="P141" s="26"/>
      <c r="Q141" s="26"/>
    </row>
    <row r="142" spans="1:17" ht="39.950000000000003" customHeight="1">
      <c r="A142" s="26"/>
      <c r="B142" s="446"/>
      <c r="C142" s="449"/>
      <c r="D142" s="457"/>
      <c r="E142" s="39" t="str">
        <f>'高額レセ疾病傾向(患者一人当たり医療費順)'!$C$9</f>
        <v>0209</v>
      </c>
      <c r="F142" s="120" t="str">
        <f>'高額レセ疾病傾向(患者一人当たり医療費順)'!$D$9</f>
        <v>白血病</v>
      </c>
      <c r="G142" s="120" t="s">
        <v>415</v>
      </c>
      <c r="H142" s="40">
        <v>13</v>
      </c>
      <c r="I142" s="41">
        <v>77993400</v>
      </c>
      <c r="J142" s="42">
        <v>23741450</v>
      </c>
      <c r="K142" s="40">
        <f t="shared" si="7"/>
        <v>101734850</v>
      </c>
      <c r="L142" s="97">
        <f t="shared" si="8"/>
        <v>7825757.692307692</v>
      </c>
      <c r="M142" s="217">
        <f>IFERROR(H142/$Q$32,"-")</f>
        <v>5.9602952638576861E-4</v>
      </c>
      <c r="N142" s="26"/>
      <c r="O142" s="26"/>
      <c r="P142" s="26"/>
      <c r="Q142" s="26"/>
    </row>
    <row r="143" spans="1:17" ht="39.950000000000003" customHeight="1">
      <c r="A143" s="26"/>
      <c r="B143" s="446"/>
      <c r="C143" s="449"/>
      <c r="D143" s="457"/>
      <c r="E143" s="39" t="str">
        <f>'高額レセ疾病傾向(患者一人当たり医療費順)'!$C$10</f>
        <v>1402</v>
      </c>
      <c r="F143" s="120" t="str">
        <f>'高額レセ疾病傾向(患者一人当たり医療費順)'!$D$10</f>
        <v>腎不全</v>
      </c>
      <c r="G143" s="120" t="s">
        <v>325</v>
      </c>
      <c r="H143" s="40">
        <v>123</v>
      </c>
      <c r="I143" s="41">
        <v>291707750</v>
      </c>
      <c r="J143" s="42">
        <v>424727100</v>
      </c>
      <c r="K143" s="40">
        <f t="shared" si="7"/>
        <v>716434850</v>
      </c>
      <c r="L143" s="97">
        <f t="shared" si="8"/>
        <v>5824673.5772357723</v>
      </c>
      <c r="M143" s="217">
        <f>IFERROR(H143/$Q$32,"-")</f>
        <v>5.6393562881115033E-3</v>
      </c>
      <c r="N143" s="26"/>
      <c r="O143" s="26"/>
      <c r="P143" s="26"/>
      <c r="Q143" s="26"/>
    </row>
    <row r="144" spans="1:17" ht="39.950000000000003" customHeight="1" thickBot="1">
      <c r="A144" s="26"/>
      <c r="B144" s="447"/>
      <c r="C144" s="450"/>
      <c r="D144" s="458"/>
      <c r="E144" s="43" t="str">
        <f>'高額レセ疾病傾向(患者一人当たり医療費順)'!$C$11</f>
        <v>0604</v>
      </c>
      <c r="F144" s="121" t="str">
        <f>'高額レセ疾病傾向(患者一人当たり医療費順)'!$D$11</f>
        <v>脳性麻痺及びその他の麻痺性症候群</v>
      </c>
      <c r="G144" s="121" t="s">
        <v>416</v>
      </c>
      <c r="H144" s="44">
        <v>2</v>
      </c>
      <c r="I144" s="45">
        <v>7383580</v>
      </c>
      <c r="J144" s="46">
        <v>0</v>
      </c>
      <c r="K144" s="44">
        <f t="shared" si="7"/>
        <v>7383580</v>
      </c>
      <c r="L144" s="98">
        <f t="shared" si="8"/>
        <v>3691790</v>
      </c>
      <c r="M144" s="218">
        <f>IFERROR(H144/$Q$32,"-")</f>
        <v>9.1696850213195173E-5</v>
      </c>
      <c r="N144" s="26"/>
      <c r="O144" s="26"/>
      <c r="P144" s="26"/>
      <c r="Q144" s="26"/>
    </row>
    <row r="145" spans="1:17" ht="39.950000000000003" customHeight="1">
      <c r="A145" s="26"/>
      <c r="B145" s="445">
        <v>29</v>
      </c>
      <c r="C145" s="448" t="s">
        <v>33</v>
      </c>
      <c r="D145" s="456">
        <f>Q33</f>
        <v>17881</v>
      </c>
      <c r="E145" s="47" t="str">
        <f>'高額レセ疾病傾向(患者一人当たり医療費順)'!$C$7</f>
        <v>0208</v>
      </c>
      <c r="F145" s="119" t="str">
        <f>'高額レセ疾病傾向(患者一人当たり医療費順)'!$D$7</f>
        <v>悪性リンパ腫</v>
      </c>
      <c r="G145" s="119" t="s">
        <v>317</v>
      </c>
      <c r="H145" s="77">
        <v>14</v>
      </c>
      <c r="I145" s="78">
        <v>79383880</v>
      </c>
      <c r="J145" s="79">
        <v>79657980</v>
      </c>
      <c r="K145" s="77">
        <f t="shared" si="7"/>
        <v>159041860</v>
      </c>
      <c r="L145" s="99">
        <f t="shared" si="8"/>
        <v>11360132.857142856</v>
      </c>
      <c r="M145" s="216">
        <f>IFERROR(H145/$Q$33,"-")</f>
        <v>7.8295397349141549E-4</v>
      </c>
      <c r="N145" s="26"/>
      <c r="O145" s="26"/>
      <c r="P145" s="26"/>
      <c r="Q145" s="26"/>
    </row>
    <row r="146" spans="1:17" ht="39.950000000000003" customHeight="1">
      <c r="A146" s="26"/>
      <c r="B146" s="446"/>
      <c r="C146" s="449"/>
      <c r="D146" s="457"/>
      <c r="E146" s="39" t="str">
        <f>'高額レセ疾病傾向(患者一人当たり医療費順)'!$C$8</f>
        <v>0904</v>
      </c>
      <c r="F146" s="120" t="str">
        <f>'高額レセ疾病傾向(患者一人当たり医療費順)'!$D$8</f>
        <v>くも膜下出血</v>
      </c>
      <c r="G146" s="120" t="s">
        <v>359</v>
      </c>
      <c r="H146" s="40">
        <v>7</v>
      </c>
      <c r="I146" s="41">
        <v>49003490</v>
      </c>
      <c r="J146" s="42">
        <v>2253500</v>
      </c>
      <c r="K146" s="40">
        <f t="shared" si="7"/>
        <v>51256990</v>
      </c>
      <c r="L146" s="97">
        <f t="shared" si="8"/>
        <v>7322427.1428571427</v>
      </c>
      <c r="M146" s="217">
        <f>IFERROR(H146/$Q$33,"-")</f>
        <v>3.9147698674570774E-4</v>
      </c>
      <c r="N146" s="26"/>
      <c r="O146" s="26"/>
      <c r="P146" s="26"/>
      <c r="Q146" s="26"/>
    </row>
    <row r="147" spans="1:17" ht="39.950000000000003" customHeight="1">
      <c r="A147" s="26"/>
      <c r="B147" s="446"/>
      <c r="C147" s="449"/>
      <c r="D147" s="457"/>
      <c r="E147" s="39" t="str">
        <f>'高額レセ疾病傾向(患者一人当たり医療費順)'!$C$9</f>
        <v>0209</v>
      </c>
      <c r="F147" s="120" t="str">
        <f>'高額レセ疾病傾向(患者一人当たり医療費順)'!$D$9</f>
        <v>白血病</v>
      </c>
      <c r="G147" s="120" t="s">
        <v>417</v>
      </c>
      <c r="H147" s="40">
        <v>9</v>
      </c>
      <c r="I147" s="41">
        <v>23765130</v>
      </c>
      <c r="J147" s="42">
        <v>31062800</v>
      </c>
      <c r="K147" s="40">
        <f t="shared" si="7"/>
        <v>54827930</v>
      </c>
      <c r="L147" s="97">
        <f t="shared" si="8"/>
        <v>6091992.222222222</v>
      </c>
      <c r="M147" s="217">
        <f>IFERROR(H147/$Q$33,"-")</f>
        <v>5.0332755438733847E-4</v>
      </c>
      <c r="N147" s="26"/>
      <c r="O147" s="26"/>
      <c r="P147" s="26"/>
      <c r="Q147" s="26"/>
    </row>
    <row r="148" spans="1:17" ht="39.950000000000003" customHeight="1">
      <c r="A148" s="26"/>
      <c r="B148" s="446"/>
      <c r="C148" s="449"/>
      <c r="D148" s="457"/>
      <c r="E148" s="39" t="str">
        <f>'高額レセ疾病傾向(患者一人当たり医療費順)'!$C$10</f>
        <v>1402</v>
      </c>
      <c r="F148" s="120" t="str">
        <f>'高額レセ疾病傾向(患者一人当たり医療費順)'!$D$10</f>
        <v>腎不全</v>
      </c>
      <c r="G148" s="120" t="s">
        <v>325</v>
      </c>
      <c r="H148" s="40">
        <v>92</v>
      </c>
      <c r="I148" s="41">
        <v>241293280</v>
      </c>
      <c r="J148" s="42">
        <v>295591390</v>
      </c>
      <c r="K148" s="40">
        <f t="shared" si="7"/>
        <v>536884670</v>
      </c>
      <c r="L148" s="97">
        <f t="shared" si="8"/>
        <v>5835702.9347826084</v>
      </c>
      <c r="M148" s="217">
        <f>IFERROR(H148/$Q$33,"-")</f>
        <v>5.1451261115150158E-3</v>
      </c>
      <c r="N148" s="26"/>
      <c r="O148" s="26"/>
      <c r="P148" s="26"/>
      <c r="Q148" s="26"/>
    </row>
    <row r="149" spans="1:17" ht="39.950000000000003" customHeight="1" thickBot="1">
      <c r="A149" s="26"/>
      <c r="B149" s="447"/>
      <c r="C149" s="450"/>
      <c r="D149" s="458"/>
      <c r="E149" s="43" t="str">
        <f>'高額レセ疾病傾向(患者一人当たり医療費順)'!$C$11</f>
        <v>0604</v>
      </c>
      <c r="F149" s="121" t="str">
        <f>'高額レセ疾病傾向(患者一人当たり医療費順)'!$D$11</f>
        <v>脳性麻痺及びその他の麻痺性症候群</v>
      </c>
      <c r="G149" s="120" t="s">
        <v>340</v>
      </c>
      <c r="H149" s="40">
        <v>1</v>
      </c>
      <c r="I149" s="41">
        <v>9935630</v>
      </c>
      <c r="J149" s="42">
        <v>0</v>
      </c>
      <c r="K149" s="40">
        <f t="shared" si="7"/>
        <v>9935630</v>
      </c>
      <c r="L149" s="97">
        <f t="shared" si="8"/>
        <v>9935630</v>
      </c>
      <c r="M149" s="217">
        <f>IFERROR(H149/$Q$33,"-")</f>
        <v>5.5925283820815392E-5</v>
      </c>
      <c r="N149" s="26"/>
      <c r="O149" s="26"/>
      <c r="P149" s="26"/>
      <c r="Q149" s="26"/>
    </row>
    <row r="150" spans="1:17" ht="39.950000000000003" customHeight="1">
      <c r="A150" s="26"/>
      <c r="B150" s="445">
        <v>30</v>
      </c>
      <c r="C150" s="448" t="s">
        <v>34</v>
      </c>
      <c r="D150" s="456">
        <f>Q34</f>
        <v>23856</v>
      </c>
      <c r="E150" s="47" t="str">
        <f>'高額レセ疾病傾向(患者一人当たり医療費順)'!$C$7</f>
        <v>0208</v>
      </c>
      <c r="F150" s="119" t="str">
        <f>'高額レセ疾病傾向(患者一人当たり医療費順)'!$D$7</f>
        <v>悪性リンパ腫</v>
      </c>
      <c r="G150" s="119" t="s">
        <v>418</v>
      </c>
      <c r="H150" s="77">
        <v>17</v>
      </c>
      <c r="I150" s="78">
        <v>63829960</v>
      </c>
      <c r="J150" s="79">
        <v>54192300</v>
      </c>
      <c r="K150" s="77">
        <f t="shared" si="7"/>
        <v>118022260</v>
      </c>
      <c r="L150" s="99">
        <f t="shared" si="8"/>
        <v>6942485.8823529407</v>
      </c>
      <c r="M150" s="216">
        <f>IFERROR(H150/$Q$34,"-")</f>
        <v>7.1260898725687455E-4</v>
      </c>
      <c r="N150" s="26"/>
      <c r="O150" s="26"/>
      <c r="P150" s="26"/>
      <c r="Q150" s="26"/>
    </row>
    <row r="151" spans="1:17" ht="39.950000000000003" customHeight="1">
      <c r="A151" s="26"/>
      <c r="B151" s="446"/>
      <c r="C151" s="449"/>
      <c r="D151" s="457"/>
      <c r="E151" s="39" t="str">
        <f>'高額レセ疾病傾向(患者一人当たり医療費順)'!$C$8</f>
        <v>0904</v>
      </c>
      <c r="F151" s="120" t="str">
        <f>'高額レセ疾病傾向(患者一人当たり医療費順)'!$D$8</f>
        <v>くも膜下出血</v>
      </c>
      <c r="G151" s="120" t="s">
        <v>419</v>
      </c>
      <c r="H151" s="40">
        <v>3</v>
      </c>
      <c r="I151" s="41">
        <v>18697250</v>
      </c>
      <c r="J151" s="42">
        <v>721790</v>
      </c>
      <c r="K151" s="40">
        <f t="shared" si="7"/>
        <v>19419040</v>
      </c>
      <c r="L151" s="97">
        <f t="shared" si="8"/>
        <v>6473013.333333333</v>
      </c>
      <c r="M151" s="217">
        <f>IFERROR(H151/$Q$34,"-")</f>
        <v>1.2575452716297788E-4</v>
      </c>
      <c r="N151" s="26"/>
      <c r="O151" s="26"/>
      <c r="P151" s="26"/>
      <c r="Q151" s="26"/>
    </row>
    <row r="152" spans="1:17" ht="39.950000000000003" customHeight="1">
      <c r="A152" s="26"/>
      <c r="B152" s="446"/>
      <c r="C152" s="449"/>
      <c r="D152" s="457"/>
      <c r="E152" s="39" t="str">
        <f>'高額レセ疾病傾向(患者一人当たり医療費順)'!$C$9</f>
        <v>0209</v>
      </c>
      <c r="F152" s="120" t="str">
        <f>'高額レセ疾病傾向(患者一人当たり医療費順)'!$D$9</f>
        <v>白血病</v>
      </c>
      <c r="G152" s="120" t="s">
        <v>420</v>
      </c>
      <c r="H152" s="40">
        <v>7</v>
      </c>
      <c r="I152" s="41">
        <v>15503190</v>
      </c>
      <c r="J152" s="42">
        <v>7147510</v>
      </c>
      <c r="K152" s="40">
        <f t="shared" si="7"/>
        <v>22650700</v>
      </c>
      <c r="L152" s="97">
        <f t="shared" si="8"/>
        <v>3235814.2857142859</v>
      </c>
      <c r="M152" s="217">
        <f>IFERROR(H152/$Q$34,"-")</f>
        <v>2.9342723004694836E-4</v>
      </c>
      <c r="N152" s="26"/>
      <c r="O152" s="26"/>
      <c r="P152" s="26"/>
      <c r="Q152" s="26"/>
    </row>
    <row r="153" spans="1:17" ht="39.950000000000003" customHeight="1">
      <c r="A153" s="26"/>
      <c r="B153" s="446"/>
      <c r="C153" s="449"/>
      <c r="D153" s="457"/>
      <c r="E153" s="39" t="str">
        <f>'高額レセ疾病傾向(患者一人当たり医療費順)'!$C$10</f>
        <v>1402</v>
      </c>
      <c r="F153" s="120" t="str">
        <f>'高額レセ疾病傾向(患者一人当たり医療費順)'!$D$10</f>
        <v>腎不全</v>
      </c>
      <c r="G153" s="120" t="s">
        <v>320</v>
      </c>
      <c r="H153" s="40">
        <v>102</v>
      </c>
      <c r="I153" s="41">
        <v>274993940</v>
      </c>
      <c r="J153" s="42">
        <v>318411220</v>
      </c>
      <c r="K153" s="40">
        <f t="shared" si="7"/>
        <v>593405160</v>
      </c>
      <c r="L153" s="97">
        <f t="shared" si="8"/>
        <v>5817697.6470588231</v>
      </c>
      <c r="M153" s="217">
        <f>IFERROR(H153/$Q$34,"-")</f>
        <v>4.2756539235412477E-3</v>
      </c>
      <c r="N153" s="26"/>
      <c r="O153" s="26"/>
      <c r="P153" s="26"/>
      <c r="Q153" s="26"/>
    </row>
    <row r="154" spans="1:17" ht="39.950000000000003" customHeight="1" thickBot="1">
      <c r="A154" s="26"/>
      <c r="B154" s="447"/>
      <c r="C154" s="450"/>
      <c r="D154" s="458"/>
      <c r="E154" s="43" t="str">
        <f>'高額レセ疾病傾向(患者一人当たり医療費順)'!$C$11</f>
        <v>0604</v>
      </c>
      <c r="F154" s="121" t="str">
        <f>'高額レセ疾病傾向(患者一人当たり医療費順)'!$D$11</f>
        <v>脳性麻痺及びその他の麻痺性症候群</v>
      </c>
      <c r="G154" s="121" t="s">
        <v>334</v>
      </c>
      <c r="H154" s="44">
        <v>1</v>
      </c>
      <c r="I154" s="45">
        <v>8882370</v>
      </c>
      <c r="J154" s="46">
        <v>0</v>
      </c>
      <c r="K154" s="44">
        <f t="shared" si="7"/>
        <v>8882370</v>
      </c>
      <c r="L154" s="98">
        <f t="shared" si="8"/>
        <v>8882370</v>
      </c>
      <c r="M154" s="218">
        <f>IFERROR(H154/$Q$34,"-")</f>
        <v>4.1918175720992621E-5</v>
      </c>
      <c r="N154" s="26"/>
      <c r="O154" s="26"/>
      <c r="P154" s="26"/>
      <c r="Q154" s="26"/>
    </row>
    <row r="155" spans="1:17" ht="39.950000000000003" customHeight="1">
      <c r="A155" s="26"/>
      <c r="B155" s="445">
        <v>31</v>
      </c>
      <c r="C155" s="448" t="s">
        <v>35</v>
      </c>
      <c r="D155" s="456">
        <f>Q35</f>
        <v>32983</v>
      </c>
      <c r="E155" s="47" t="str">
        <f>'高額レセ疾病傾向(患者一人当たり医療費順)'!$C$7</f>
        <v>0208</v>
      </c>
      <c r="F155" s="119" t="str">
        <f>'高額レセ疾病傾向(患者一人当たり医療費順)'!$D$7</f>
        <v>悪性リンパ腫</v>
      </c>
      <c r="G155" s="119" t="s">
        <v>421</v>
      </c>
      <c r="H155" s="77">
        <v>35</v>
      </c>
      <c r="I155" s="78">
        <v>133379130</v>
      </c>
      <c r="J155" s="79">
        <v>122927900</v>
      </c>
      <c r="K155" s="77">
        <f t="shared" si="7"/>
        <v>256307030</v>
      </c>
      <c r="L155" s="99">
        <f t="shared" si="8"/>
        <v>7323058</v>
      </c>
      <c r="M155" s="216">
        <f>IFERROR(H155/$Q$35,"-")</f>
        <v>1.0611527150350181E-3</v>
      </c>
      <c r="N155" s="26"/>
      <c r="O155" s="26"/>
      <c r="P155" s="26"/>
      <c r="Q155" s="26"/>
    </row>
    <row r="156" spans="1:17" ht="39.950000000000003" customHeight="1">
      <c r="A156" s="26"/>
      <c r="B156" s="446"/>
      <c r="C156" s="449"/>
      <c r="D156" s="457"/>
      <c r="E156" s="39" t="str">
        <f>'高額レセ疾病傾向(患者一人当たり医療費順)'!$C$8</f>
        <v>0904</v>
      </c>
      <c r="F156" s="120" t="str">
        <f>'高額レセ疾病傾向(患者一人当たり医療費順)'!$D$8</f>
        <v>くも膜下出血</v>
      </c>
      <c r="G156" s="120" t="s">
        <v>411</v>
      </c>
      <c r="H156" s="40">
        <v>9</v>
      </c>
      <c r="I156" s="41">
        <v>52302610</v>
      </c>
      <c r="J156" s="42">
        <v>2294270</v>
      </c>
      <c r="K156" s="40">
        <f t="shared" si="7"/>
        <v>54596880</v>
      </c>
      <c r="L156" s="97">
        <f t="shared" si="8"/>
        <v>6066320</v>
      </c>
      <c r="M156" s="217">
        <f>IFERROR(H156/$Q$35,"-")</f>
        <v>2.7286784100900461E-4</v>
      </c>
      <c r="N156" s="26"/>
      <c r="O156" s="26"/>
      <c r="P156" s="26"/>
      <c r="Q156" s="26"/>
    </row>
    <row r="157" spans="1:17" ht="39.950000000000003" customHeight="1">
      <c r="A157" s="26"/>
      <c r="B157" s="446"/>
      <c r="C157" s="449"/>
      <c r="D157" s="457"/>
      <c r="E157" s="39" t="str">
        <f>'高額レセ疾病傾向(患者一人当たり医療費順)'!$C$9</f>
        <v>0209</v>
      </c>
      <c r="F157" s="120" t="str">
        <f>'高額レセ疾病傾向(患者一人当たり医療費順)'!$D$9</f>
        <v>白血病</v>
      </c>
      <c r="G157" s="120" t="s">
        <v>319</v>
      </c>
      <c r="H157" s="40">
        <v>20</v>
      </c>
      <c r="I157" s="41">
        <v>82309570</v>
      </c>
      <c r="J157" s="42">
        <v>65669710</v>
      </c>
      <c r="K157" s="40">
        <f t="shared" si="7"/>
        <v>147979280</v>
      </c>
      <c r="L157" s="97">
        <f t="shared" si="8"/>
        <v>7398964</v>
      </c>
      <c r="M157" s="217">
        <f>IFERROR(H157/$Q$35,"-")</f>
        <v>6.0637298002001034E-4</v>
      </c>
      <c r="N157" s="26"/>
      <c r="O157" s="26"/>
      <c r="P157" s="26"/>
      <c r="Q157" s="26"/>
    </row>
    <row r="158" spans="1:17" ht="39.950000000000003" customHeight="1">
      <c r="A158" s="26"/>
      <c r="B158" s="446"/>
      <c r="C158" s="449"/>
      <c r="D158" s="457"/>
      <c r="E158" s="39" t="str">
        <f>'高額レセ疾病傾向(患者一人当たり医療費順)'!$C$10</f>
        <v>1402</v>
      </c>
      <c r="F158" s="120" t="str">
        <f>'高額レセ疾病傾向(患者一人当たり医療費順)'!$D$10</f>
        <v>腎不全</v>
      </c>
      <c r="G158" s="120" t="s">
        <v>325</v>
      </c>
      <c r="H158" s="40">
        <v>137</v>
      </c>
      <c r="I158" s="41">
        <v>458320490</v>
      </c>
      <c r="J158" s="42">
        <v>385070750</v>
      </c>
      <c r="K158" s="40">
        <f t="shared" si="7"/>
        <v>843391240</v>
      </c>
      <c r="L158" s="97">
        <f t="shared" si="8"/>
        <v>6156140.4379562046</v>
      </c>
      <c r="M158" s="217">
        <f>IFERROR(H158/$Q$35,"-")</f>
        <v>4.1536549131370708E-3</v>
      </c>
      <c r="N158" s="26"/>
      <c r="O158" s="26"/>
      <c r="P158" s="26"/>
      <c r="Q158" s="26"/>
    </row>
    <row r="159" spans="1:17" ht="39.950000000000003" customHeight="1" thickBot="1">
      <c r="A159" s="26"/>
      <c r="B159" s="447"/>
      <c r="C159" s="450"/>
      <c r="D159" s="458"/>
      <c r="E159" s="43" t="str">
        <f>'高額レセ疾病傾向(患者一人当たり医療費順)'!$C$11</f>
        <v>0604</v>
      </c>
      <c r="F159" s="121" t="str">
        <f>'高額レセ疾病傾向(患者一人当たり医療費順)'!$D$11</f>
        <v>脳性麻痺及びその他の麻痺性症候群</v>
      </c>
      <c r="G159" s="120" t="s">
        <v>334</v>
      </c>
      <c r="H159" s="40">
        <v>1</v>
      </c>
      <c r="I159" s="41">
        <v>7853090</v>
      </c>
      <c r="J159" s="42">
        <v>0</v>
      </c>
      <c r="K159" s="40">
        <f t="shared" si="7"/>
        <v>7853090</v>
      </c>
      <c r="L159" s="97">
        <f t="shared" si="8"/>
        <v>7853090</v>
      </c>
      <c r="M159" s="217">
        <f>IFERROR(H159/$Q$35,"-")</f>
        <v>3.0318649001000514E-5</v>
      </c>
      <c r="N159" s="26"/>
      <c r="O159" s="26"/>
      <c r="P159" s="26"/>
      <c r="Q159" s="26"/>
    </row>
    <row r="160" spans="1:17" ht="39.950000000000003" customHeight="1">
      <c r="A160" s="26"/>
      <c r="B160" s="445">
        <v>32</v>
      </c>
      <c r="C160" s="448" t="s">
        <v>36</v>
      </c>
      <c r="D160" s="456">
        <f>Q36</f>
        <v>26529</v>
      </c>
      <c r="E160" s="47" t="str">
        <f>'高額レセ疾病傾向(患者一人当たり医療費順)'!$C$7</f>
        <v>0208</v>
      </c>
      <c r="F160" s="119" t="str">
        <f>'高額レセ疾病傾向(患者一人当たり医療費順)'!$D$7</f>
        <v>悪性リンパ腫</v>
      </c>
      <c r="G160" s="119" t="s">
        <v>422</v>
      </c>
      <c r="H160" s="77">
        <v>25</v>
      </c>
      <c r="I160" s="78">
        <v>124497250</v>
      </c>
      <c r="J160" s="79">
        <v>56891000</v>
      </c>
      <c r="K160" s="77">
        <f t="shared" si="7"/>
        <v>181388250</v>
      </c>
      <c r="L160" s="99">
        <f t="shared" si="8"/>
        <v>7255530</v>
      </c>
      <c r="M160" s="216">
        <f>IFERROR(H160/$Q$36,"-")</f>
        <v>9.4236495910136073E-4</v>
      </c>
      <c r="N160" s="26"/>
      <c r="O160" s="26"/>
      <c r="P160" s="26"/>
      <c r="Q160" s="26"/>
    </row>
    <row r="161" spans="1:17" ht="39.950000000000003" customHeight="1">
      <c r="A161" s="26"/>
      <c r="B161" s="446"/>
      <c r="C161" s="449"/>
      <c r="D161" s="457"/>
      <c r="E161" s="39" t="str">
        <f>'高額レセ疾病傾向(患者一人当たり医療費順)'!$C$8</f>
        <v>0904</v>
      </c>
      <c r="F161" s="120" t="str">
        <f>'高額レセ疾病傾向(患者一人当たり医療費順)'!$D$8</f>
        <v>くも膜下出血</v>
      </c>
      <c r="G161" s="120" t="s">
        <v>423</v>
      </c>
      <c r="H161" s="40">
        <v>6</v>
      </c>
      <c r="I161" s="41">
        <v>29079670</v>
      </c>
      <c r="J161" s="42">
        <v>599270</v>
      </c>
      <c r="K161" s="40">
        <f t="shared" si="7"/>
        <v>29678940</v>
      </c>
      <c r="L161" s="97">
        <f t="shared" si="8"/>
        <v>4946490</v>
      </c>
      <c r="M161" s="217">
        <f>IFERROR(H161/$Q$36,"-")</f>
        <v>2.2616759018432659E-4</v>
      </c>
      <c r="N161" s="26"/>
      <c r="O161" s="26"/>
      <c r="P161" s="26"/>
      <c r="Q161" s="26"/>
    </row>
    <row r="162" spans="1:17" ht="39.950000000000003" customHeight="1">
      <c r="A162" s="26"/>
      <c r="B162" s="446"/>
      <c r="C162" s="449"/>
      <c r="D162" s="457"/>
      <c r="E162" s="39" t="str">
        <f>'高額レセ疾病傾向(患者一人当たり医療費順)'!$C$9</f>
        <v>0209</v>
      </c>
      <c r="F162" s="120" t="str">
        <f>'高額レセ疾病傾向(患者一人当たり医療費順)'!$D$9</f>
        <v>白血病</v>
      </c>
      <c r="G162" s="120" t="s">
        <v>424</v>
      </c>
      <c r="H162" s="40">
        <v>8</v>
      </c>
      <c r="I162" s="41">
        <v>31634420</v>
      </c>
      <c r="J162" s="42">
        <v>18376980</v>
      </c>
      <c r="K162" s="40">
        <f t="shared" si="7"/>
        <v>50011400</v>
      </c>
      <c r="L162" s="97">
        <f t="shared" si="8"/>
        <v>6251425</v>
      </c>
      <c r="M162" s="217">
        <f>IFERROR(H162/$Q$36,"-")</f>
        <v>3.0155678691243547E-4</v>
      </c>
      <c r="N162" s="26"/>
      <c r="O162" s="26"/>
      <c r="P162" s="26"/>
      <c r="Q162" s="26"/>
    </row>
    <row r="163" spans="1:17" ht="39.950000000000003" customHeight="1">
      <c r="A163" s="26"/>
      <c r="B163" s="446"/>
      <c r="C163" s="449"/>
      <c r="D163" s="457"/>
      <c r="E163" s="39" t="str">
        <f>'高額レセ疾病傾向(患者一人当たり医療費順)'!$C$10</f>
        <v>1402</v>
      </c>
      <c r="F163" s="120" t="str">
        <f>'高額レセ疾病傾向(患者一人当たり医療費順)'!$D$10</f>
        <v>腎不全</v>
      </c>
      <c r="G163" s="120" t="s">
        <v>425</v>
      </c>
      <c r="H163" s="40">
        <v>158</v>
      </c>
      <c r="I163" s="41">
        <v>503204610</v>
      </c>
      <c r="J163" s="42">
        <v>496983850</v>
      </c>
      <c r="K163" s="40">
        <f t="shared" si="7"/>
        <v>1000188460</v>
      </c>
      <c r="L163" s="97">
        <f t="shared" si="8"/>
        <v>6330306.7088607596</v>
      </c>
      <c r="M163" s="217">
        <f>IFERROR(H163/$Q$36,"-")</f>
        <v>5.9557465415205997E-3</v>
      </c>
      <c r="N163" s="26"/>
      <c r="O163" s="26"/>
      <c r="P163" s="26"/>
      <c r="Q163" s="26"/>
    </row>
    <row r="164" spans="1:17" ht="39.950000000000003" customHeight="1" thickBot="1">
      <c r="A164" s="26"/>
      <c r="B164" s="447"/>
      <c r="C164" s="450"/>
      <c r="D164" s="458"/>
      <c r="E164" s="43" t="str">
        <f>'高額レセ疾病傾向(患者一人当たり医療費順)'!$C$11</f>
        <v>0604</v>
      </c>
      <c r="F164" s="121" t="str">
        <f>'高額レセ疾病傾向(患者一人当たり医療費順)'!$D$11</f>
        <v>脳性麻痺及びその他の麻痺性症候群</v>
      </c>
      <c r="G164" s="121" t="s">
        <v>330</v>
      </c>
      <c r="H164" s="44" t="s">
        <v>330</v>
      </c>
      <c r="I164" s="45" t="s">
        <v>330</v>
      </c>
      <c r="J164" s="46" t="s">
        <v>330</v>
      </c>
      <c r="K164" s="44" t="str">
        <f t="shared" si="7"/>
        <v>-</v>
      </c>
      <c r="L164" s="98" t="str">
        <f t="shared" si="8"/>
        <v>-</v>
      </c>
      <c r="M164" s="218" t="str">
        <f>IFERROR(H164/$Q$36,"-")</f>
        <v>-</v>
      </c>
      <c r="N164" s="26"/>
      <c r="O164" s="26"/>
      <c r="P164" s="26"/>
      <c r="Q164" s="26"/>
    </row>
    <row r="165" spans="1:17" ht="39.950000000000003" customHeight="1">
      <c r="A165" s="26"/>
      <c r="B165" s="445">
        <v>33</v>
      </c>
      <c r="C165" s="448" t="s">
        <v>37</v>
      </c>
      <c r="D165" s="456">
        <f>Q37</f>
        <v>7884</v>
      </c>
      <c r="E165" s="47" t="str">
        <f>'高額レセ疾病傾向(患者一人当たり医療費順)'!$C$7</f>
        <v>0208</v>
      </c>
      <c r="F165" s="119" t="str">
        <f>'高額レセ疾病傾向(患者一人当たり医療費順)'!$D$7</f>
        <v>悪性リンパ腫</v>
      </c>
      <c r="G165" s="119" t="s">
        <v>426</v>
      </c>
      <c r="H165" s="77">
        <v>7</v>
      </c>
      <c r="I165" s="78">
        <v>28921290</v>
      </c>
      <c r="J165" s="79">
        <v>23989560</v>
      </c>
      <c r="K165" s="77">
        <f t="shared" si="7"/>
        <v>52910850</v>
      </c>
      <c r="L165" s="99">
        <f t="shared" si="8"/>
        <v>7558692.8571428573</v>
      </c>
      <c r="M165" s="216">
        <f>IFERROR(H165/$Q$37,"-")</f>
        <v>8.8787417554540837E-4</v>
      </c>
      <c r="N165" s="26"/>
      <c r="O165" s="26"/>
      <c r="P165" s="26"/>
      <c r="Q165" s="26"/>
    </row>
    <row r="166" spans="1:17" ht="39.950000000000003" customHeight="1">
      <c r="A166" s="26"/>
      <c r="B166" s="446"/>
      <c r="C166" s="449"/>
      <c r="D166" s="457"/>
      <c r="E166" s="39" t="str">
        <f>'高額レセ疾病傾向(患者一人当たり医療費順)'!$C$8</f>
        <v>0904</v>
      </c>
      <c r="F166" s="120" t="str">
        <f>'高額レセ疾病傾向(患者一人当たり医療費順)'!$D$8</f>
        <v>くも膜下出血</v>
      </c>
      <c r="G166" s="120" t="s">
        <v>330</v>
      </c>
      <c r="H166" s="40" t="s">
        <v>330</v>
      </c>
      <c r="I166" s="41" t="s">
        <v>330</v>
      </c>
      <c r="J166" s="42" t="s">
        <v>330</v>
      </c>
      <c r="K166" s="40" t="str">
        <f t="shared" si="7"/>
        <v>-</v>
      </c>
      <c r="L166" s="97" t="str">
        <f t="shared" si="8"/>
        <v>-</v>
      </c>
      <c r="M166" s="217" t="str">
        <f>IFERROR(H166/$Q$37,"-")</f>
        <v>-</v>
      </c>
      <c r="N166" s="26"/>
      <c r="O166" s="26"/>
      <c r="P166" s="26"/>
      <c r="Q166" s="26"/>
    </row>
    <row r="167" spans="1:17" ht="39.950000000000003" customHeight="1">
      <c r="A167" s="26"/>
      <c r="B167" s="446"/>
      <c r="C167" s="449"/>
      <c r="D167" s="457"/>
      <c r="E167" s="39" t="str">
        <f>'高額レセ疾病傾向(患者一人当たり医療費順)'!$C$9</f>
        <v>0209</v>
      </c>
      <c r="F167" s="120" t="str">
        <f>'高額レセ疾病傾向(患者一人当たり医療費順)'!$D$9</f>
        <v>白血病</v>
      </c>
      <c r="G167" s="120" t="s">
        <v>427</v>
      </c>
      <c r="H167" s="40">
        <v>6</v>
      </c>
      <c r="I167" s="41">
        <v>18186950</v>
      </c>
      <c r="J167" s="42">
        <v>16104200</v>
      </c>
      <c r="K167" s="40">
        <f t="shared" si="7"/>
        <v>34291150</v>
      </c>
      <c r="L167" s="97">
        <f t="shared" si="8"/>
        <v>5715191.666666667</v>
      </c>
      <c r="M167" s="217">
        <f>IFERROR(H167/$Q$37,"-")</f>
        <v>7.6103500761035003E-4</v>
      </c>
      <c r="N167" s="26"/>
      <c r="O167" s="26"/>
      <c r="P167" s="26"/>
      <c r="Q167" s="26"/>
    </row>
    <row r="168" spans="1:17" ht="39.950000000000003" customHeight="1">
      <c r="A168" s="26"/>
      <c r="B168" s="446"/>
      <c r="C168" s="449"/>
      <c r="D168" s="457"/>
      <c r="E168" s="39" t="str">
        <f>'高額レセ疾病傾向(患者一人当たり医療費順)'!$C$10</f>
        <v>1402</v>
      </c>
      <c r="F168" s="120" t="str">
        <f>'高額レセ疾病傾向(患者一人当たり医療費順)'!$D$10</f>
        <v>腎不全</v>
      </c>
      <c r="G168" s="120" t="s">
        <v>320</v>
      </c>
      <c r="H168" s="40">
        <v>35</v>
      </c>
      <c r="I168" s="41">
        <v>85493300</v>
      </c>
      <c r="J168" s="42">
        <v>119763140</v>
      </c>
      <c r="K168" s="40">
        <f t="shared" si="7"/>
        <v>205256440</v>
      </c>
      <c r="L168" s="97">
        <f t="shared" si="8"/>
        <v>5864469.7142857146</v>
      </c>
      <c r="M168" s="217">
        <f>IFERROR(H168/$Q$37,"-")</f>
        <v>4.4393708777270419E-3</v>
      </c>
      <c r="N168" s="26"/>
      <c r="O168" s="26"/>
      <c r="P168" s="26"/>
      <c r="Q168" s="26"/>
    </row>
    <row r="169" spans="1:17" ht="39.950000000000003" customHeight="1" thickBot="1">
      <c r="A169" s="26"/>
      <c r="B169" s="447"/>
      <c r="C169" s="450"/>
      <c r="D169" s="458"/>
      <c r="E169" s="43" t="str">
        <f>'高額レセ疾病傾向(患者一人当たり医療費順)'!$C$11</f>
        <v>0604</v>
      </c>
      <c r="F169" s="121" t="str">
        <f>'高額レセ疾病傾向(患者一人当たり医療費順)'!$D$11</f>
        <v>脳性麻痺及びその他の麻痺性症候群</v>
      </c>
      <c r="G169" s="121" t="s">
        <v>330</v>
      </c>
      <c r="H169" s="44" t="s">
        <v>330</v>
      </c>
      <c r="I169" s="45" t="s">
        <v>330</v>
      </c>
      <c r="J169" s="46" t="s">
        <v>330</v>
      </c>
      <c r="K169" s="44" t="str">
        <f t="shared" si="7"/>
        <v>-</v>
      </c>
      <c r="L169" s="98" t="str">
        <f t="shared" si="8"/>
        <v>-</v>
      </c>
      <c r="M169" s="218" t="str">
        <f>IFERROR(H169/$Q$37,"-")</f>
        <v>-</v>
      </c>
      <c r="N169" s="26"/>
      <c r="O169" s="26"/>
      <c r="P169" s="26"/>
      <c r="Q169" s="26"/>
    </row>
    <row r="170" spans="1:17" ht="39.950000000000003" customHeight="1">
      <c r="A170" s="26"/>
      <c r="B170" s="445">
        <v>34</v>
      </c>
      <c r="C170" s="448" t="s">
        <v>38</v>
      </c>
      <c r="D170" s="456">
        <f>Q38</f>
        <v>33432</v>
      </c>
      <c r="E170" s="47" t="str">
        <f>'高額レセ疾病傾向(患者一人当たり医療費順)'!$C$7</f>
        <v>0208</v>
      </c>
      <c r="F170" s="119" t="str">
        <f>'高額レセ疾病傾向(患者一人当たり医療費順)'!$D$7</f>
        <v>悪性リンパ腫</v>
      </c>
      <c r="G170" s="119" t="s">
        <v>428</v>
      </c>
      <c r="H170" s="77">
        <v>28</v>
      </c>
      <c r="I170" s="78">
        <v>132763900</v>
      </c>
      <c r="J170" s="79">
        <v>84043140</v>
      </c>
      <c r="K170" s="77">
        <f t="shared" si="7"/>
        <v>216807040</v>
      </c>
      <c r="L170" s="99">
        <f t="shared" si="8"/>
        <v>7743108.5714285718</v>
      </c>
      <c r="M170" s="216">
        <f>IFERROR(H170/$Q$38,"-")</f>
        <v>8.375209380234506E-4</v>
      </c>
      <c r="N170" s="26"/>
      <c r="O170" s="26"/>
      <c r="P170" s="26"/>
      <c r="Q170" s="26"/>
    </row>
    <row r="171" spans="1:17" ht="39.950000000000003" customHeight="1">
      <c r="A171" s="26"/>
      <c r="B171" s="446"/>
      <c r="C171" s="449"/>
      <c r="D171" s="457"/>
      <c r="E171" s="39" t="str">
        <f>'高額レセ疾病傾向(患者一人当たり医療費順)'!$C$8</f>
        <v>0904</v>
      </c>
      <c r="F171" s="120" t="str">
        <f>'高額レセ疾病傾向(患者一人当たり医療費順)'!$D$8</f>
        <v>くも膜下出血</v>
      </c>
      <c r="G171" s="120" t="s">
        <v>429</v>
      </c>
      <c r="H171" s="40">
        <v>16</v>
      </c>
      <c r="I171" s="41">
        <v>95808520</v>
      </c>
      <c r="J171" s="42">
        <v>3803270</v>
      </c>
      <c r="K171" s="40">
        <f t="shared" si="7"/>
        <v>99611790</v>
      </c>
      <c r="L171" s="97">
        <f t="shared" si="8"/>
        <v>6225736.875</v>
      </c>
      <c r="M171" s="217">
        <f>IFERROR(H171/$Q$38,"-")</f>
        <v>4.7858339315625748E-4</v>
      </c>
      <c r="N171" s="26"/>
      <c r="O171" s="26"/>
      <c r="P171" s="26"/>
      <c r="Q171" s="26"/>
    </row>
    <row r="172" spans="1:17" ht="39.950000000000003" customHeight="1">
      <c r="A172" s="26"/>
      <c r="B172" s="446"/>
      <c r="C172" s="449"/>
      <c r="D172" s="457"/>
      <c r="E172" s="39" t="str">
        <f>'高額レセ疾病傾向(患者一人当たり医療費順)'!$C$9</f>
        <v>0209</v>
      </c>
      <c r="F172" s="120" t="str">
        <f>'高額レセ疾病傾向(患者一人当たり医療費順)'!$D$9</f>
        <v>白血病</v>
      </c>
      <c r="G172" s="120" t="s">
        <v>430</v>
      </c>
      <c r="H172" s="40">
        <v>20</v>
      </c>
      <c r="I172" s="41">
        <v>67049620</v>
      </c>
      <c r="J172" s="42">
        <v>72330210</v>
      </c>
      <c r="K172" s="40">
        <f t="shared" si="7"/>
        <v>139379830</v>
      </c>
      <c r="L172" s="97">
        <f t="shared" si="8"/>
        <v>6968991.5</v>
      </c>
      <c r="M172" s="217">
        <f>IFERROR(H172/$Q$38,"-")</f>
        <v>5.9822924144532189E-4</v>
      </c>
      <c r="N172" s="26"/>
      <c r="O172" s="26"/>
      <c r="P172" s="26"/>
      <c r="Q172" s="26"/>
    </row>
    <row r="173" spans="1:17" ht="39.950000000000003" customHeight="1">
      <c r="A173" s="26"/>
      <c r="B173" s="446"/>
      <c r="C173" s="449"/>
      <c r="D173" s="457"/>
      <c r="E173" s="39" t="str">
        <f>'高額レセ疾病傾向(患者一人当たり医療費順)'!$C$10</f>
        <v>1402</v>
      </c>
      <c r="F173" s="120" t="str">
        <f>'高額レセ疾病傾向(患者一人当たり医療費順)'!$D$10</f>
        <v>腎不全</v>
      </c>
      <c r="G173" s="120" t="s">
        <v>325</v>
      </c>
      <c r="H173" s="40">
        <v>153</v>
      </c>
      <c r="I173" s="41">
        <v>483262610</v>
      </c>
      <c r="J173" s="42">
        <v>344772200</v>
      </c>
      <c r="K173" s="40">
        <f t="shared" si="7"/>
        <v>828034810</v>
      </c>
      <c r="L173" s="97">
        <f t="shared" si="8"/>
        <v>5411992.222222222</v>
      </c>
      <c r="M173" s="217">
        <f>IFERROR(H173/$Q$38,"-")</f>
        <v>4.5764536970567121E-3</v>
      </c>
      <c r="N173" s="26"/>
      <c r="O173" s="26"/>
      <c r="P173" s="26"/>
      <c r="Q173" s="26"/>
    </row>
    <row r="174" spans="1:17" ht="39.950000000000003" customHeight="1" thickBot="1">
      <c r="A174" s="26"/>
      <c r="B174" s="447"/>
      <c r="C174" s="450"/>
      <c r="D174" s="458"/>
      <c r="E174" s="43" t="str">
        <f>'高額レセ疾病傾向(患者一人当たり医療費順)'!$C$11</f>
        <v>0604</v>
      </c>
      <c r="F174" s="121" t="str">
        <f>'高額レセ疾病傾向(患者一人当たり医療費順)'!$D$11</f>
        <v>脳性麻痺及びその他の麻痺性症候群</v>
      </c>
      <c r="G174" s="120" t="s">
        <v>330</v>
      </c>
      <c r="H174" s="40" t="s">
        <v>330</v>
      </c>
      <c r="I174" s="41" t="s">
        <v>330</v>
      </c>
      <c r="J174" s="42" t="s">
        <v>330</v>
      </c>
      <c r="K174" s="40" t="str">
        <f t="shared" si="7"/>
        <v>-</v>
      </c>
      <c r="L174" s="97" t="str">
        <f t="shared" si="8"/>
        <v>-</v>
      </c>
      <c r="M174" s="217" t="str">
        <f>IFERROR(H174/$Q$38,"-")</f>
        <v>-</v>
      </c>
      <c r="N174" s="26"/>
      <c r="O174" s="26"/>
      <c r="P174" s="26"/>
      <c r="Q174" s="26"/>
    </row>
    <row r="175" spans="1:17" ht="39.950000000000003" customHeight="1">
      <c r="A175" s="26"/>
      <c r="B175" s="445">
        <v>35</v>
      </c>
      <c r="C175" s="448" t="s">
        <v>1</v>
      </c>
      <c r="D175" s="456">
        <f>Q39</f>
        <v>68371</v>
      </c>
      <c r="E175" s="47" t="str">
        <f>'高額レセ疾病傾向(患者一人当たり医療費順)'!$C$7</f>
        <v>0208</v>
      </c>
      <c r="F175" s="119" t="str">
        <f>'高額レセ疾病傾向(患者一人当たり医療費順)'!$D$7</f>
        <v>悪性リンパ腫</v>
      </c>
      <c r="G175" s="119" t="s">
        <v>431</v>
      </c>
      <c r="H175" s="77">
        <v>87</v>
      </c>
      <c r="I175" s="78">
        <v>429885790</v>
      </c>
      <c r="J175" s="79">
        <v>218931600</v>
      </c>
      <c r="K175" s="77">
        <f t="shared" si="7"/>
        <v>648817390</v>
      </c>
      <c r="L175" s="99">
        <f t="shared" si="8"/>
        <v>7457671.1494252877</v>
      </c>
      <c r="M175" s="216">
        <f>IFERROR(H175/$Q$39,"-")</f>
        <v>1.2724693217884776E-3</v>
      </c>
      <c r="N175" s="26"/>
      <c r="O175" s="26"/>
      <c r="P175" s="26"/>
      <c r="Q175" s="26"/>
    </row>
    <row r="176" spans="1:17" ht="39.950000000000003" customHeight="1">
      <c r="A176" s="26"/>
      <c r="B176" s="446"/>
      <c r="C176" s="449"/>
      <c r="D176" s="457"/>
      <c r="E176" s="39" t="str">
        <f>'高額レセ疾病傾向(患者一人当たり医療費順)'!$C$8</f>
        <v>0904</v>
      </c>
      <c r="F176" s="120" t="str">
        <f>'高額レセ疾病傾向(患者一人当たり医療費順)'!$D$8</f>
        <v>くも膜下出血</v>
      </c>
      <c r="G176" s="120" t="s">
        <v>432</v>
      </c>
      <c r="H176" s="40">
        <v>29</v>
      </c>
      <c r="I176" s="41">
        <v>206899540</v>
      </c>
      <c r="J176" s="42">
        <v>11019700</v>
      </c>
      <c r="K176" s="40">
        <f t="shared" si="7"/>
        <v>217919240</v>
      </c>
      <c r="L176" s="97">
        <f t="shared" si="8"/>
        <v>7514456.5517241377</v>
      </c>
      <c r="M176" s="217">
        <f>IFERROR(H176/$Q$39,"-")</f>
        <v>4.2415644059615919E-4</v>
      </c>
      <c r="N176" s="26"/>
      <c r="O176" s="26"/>
      <c r="P176" s="26"/>
      <c r="Q176" s="26"/>
    </row>
    <row r="177" spans="1:17" ht="39.950000000000003" customHeight="1">
      <c r="A177" s="26"/>
      <c r="B177" s="446"/>
      <c r="C177" s="449"/>
      <c r="D177" s="457"/>
      <c r="E177" s="39" t="str">
        <f>'高額レセ疾病傾向(患者一人当たり医療費順)'!$C$9</f>
        <v>0209</v>
      </c>
      <c r="F177" s="120" t="str">
        <f>'高額レセ疾病傾向(患者一人当たり医療費順)'!$D$9</f>
        <v>白血病</v>
      </c>
      <c r="G177" s="120" t="s">
        <v>379</v>
      </c>
      <c r="H177" s="40">
        <v>41</v>
      </c>
      <c r="I177" s="41">
        <v>111354030</v>
      </c>
      <c r="J177" s="42">
        <v>139698560</v>
      </c>
      <c r="K177" s="40">
        <f t="shared" si="7"/>
        <v>251052590</v>
      </c>
      <c r="L177" s="97">
        <f t="shared" si="8"/>
        <v>6123233.9024390243</v>
      </c>
      <c r="M177" s="217">
        <f>IFERROR(H177/$Q$39,"-")</f>
        <v>5.9966945049801817E-4</v>
      </c>
      <c r="N177" s="26"/>
      <c r="O177" s="26"/>
      <c r="P177" s="26"/>
      <c r="Q177" s="26"/>
    </row>
    <row r="178" spans="1:17" ht="39.950000000000003" customHeight="1">
      <c r="A178" s="26"/>
      <c r="B178" s="446"/>
      <c r="C178" s="449"/>
      <c r="D178" s="457"/>
      <c r="E178" s="39" t="str">
        <f>'高額レセ疾病傾向(患者一人当たり医療費順)'!$C$10</f>
        <v>1402</v>
      </c>
      <c r="F178" s="120" t="str">
        <f>'高額レセ疾病傾向(患者一人当たり医療費順)'!$D$10</f>
        <v>腎不全</v>
      </c>
      <c r="G178" s="120" t="s">
        <v>320</v>
      </c>
      <c r="H178" s="40">
        <v>291</v>
      </c>
      <c r="I178" s="41">
        <v>770558480</v>
      </c>
      <c r="J178" s="42">
        <v>965585820</v>
      </c>
      <c r="K178" s="40">
        <f t="shared" si="7"/>
        <v>1736144300</v>
      </c>
      <c r="L178" s="97">
        <f t="shared" si="8"/>
        <v>5966131.6151202749</v>
      </c>
      <c r="M178" s="217">
        <f>IFERROR(H178/$Q$39,"-")</f>
        <v>4.2561904901200799E-3</v>
      </c>
      <c r="N178" s="26"/>
      <c r="O178" s="26"/>
      <c r="P178" s="26"/>
      <c r="Q178" s="26"/>
    </row>
    <row r="179" spans="1:17" ht="39.950000000000003" customHeight="1" thickBot="1">
      <c r="A179" s="26"/>
      <c r="B179" s="447"/>
      <c r="C179" s="450"/>
      <c r="D179" s="458"/>
      <c r="E179" s="43" t="str">
        <f>'高額レセ疾病傾向(患者一人当たり医療費順)'!$C$11</f>
        <v>0604</v>
      </c>
      <c r="F179" s="121" t="str">
        <f>'高額レセ疾病傾向(患者一人当たり医療費順)'!$D$11</f>
        <v>脳性麻痺及びその他の麻痺性症候群</v>
      </c>
      <c r="G179" s="121" t="s">
        <v>433</v>
      </c>
      <c r="H179" s="44">
        <v>8</v>
      </c>
      <c r="I179" s="45">
        <v>31119680</v>
      </c>
      <c r="J179" s="46">
        <v>1905840</v>
      </c>
      <c r="K179" s="44">
        <f t="shared" si="7"/>
        <v>33025520</v>
      </c>
      <c r="L179" s="98">
        <f t="shared" si="8"/>
        <v>4128190</v>
      </c>
      <c r="M179" s="218">
        <f>IFERROR(H179/$Q$39,"-")</f>
        <v>1.1700867326790599E-4</v>
      </c>
      <c r="N179" s="26"/>
      <c r="O179" s="26"/>
      <c r="P179" s="26"/>
      <c r="Q179" s="26"/>
    </row>
    <row r="180" spans="1:17" ht="39.950000000000003" customHeight="1">
      <c r="A180" s="26"/>
      <c r="B180" s="445">
        <v>36</v>
      </c>
      <c r="C180" s="448" t="s">
        <v>2</v>
      </c>
      <c r="D180" s="456">
        <f>Q40</f>
        <v>19008</v>
      </c>
      <c r="E180" s="47" t="str">
        <f>'高額レセ疾病傾向(患者一人当たり医療費順)'!$C$7</f>
        <v>0208</v>
      </c>
      <c r="F180" s="119" t="str">
        <f>'高額レセ疾病傾向(患者一人当たり医療費順)'!$D$7</f>
        <v>悪性リンパ腫</v>
      </c>
      <c r="G180" s="119" t="s">
        <v>434</v>
      </c>
      <c r="H180" s="77">
        <v>27</v>
      </c>
      <c r="I180" s="78">
        <v>152697070</v>
      </c>
      <c r="J180" s="79">
        <v>43220710</v>
      </c>
      <c r="K180" s="77">
        <f t="shared" si="7"/>
        <v>195917780</v>
      </c>
      <c r="L180" s="99">
        <f t="shared" si="8"/>
        <v>7256214.0740740737</v>
      </c>
      <c r="M180" s="216">
        <f>IFERROR(H180/$Q$40,"-")</f>
        <v>1.4204545454545455E-3</v>
      </c>
      <c r="N180" s="26"/>
      <c r="O180" s="26"/>
      <c r="P180" s="26"/>
      <c r="Q180" s="26"/>
    </row>
    <row r="181" spans="1:17" ht="39.950000000000003" customHeight="1">
      <c r="A181" s="26"/>
      <c r="B181" s="446"/>
      <c r="C181" s="449"/>
      <c r="D181" s="457"/>
      <c r="E181" s="39" t="str">
        <f>'高額レセ疾病傾向(患者一人当たり医療費順)'!$C$8</f>
        <v>0904</v>
      </c>
      <c r="F181" s="120" t="str">
        <f>'高額レセ疾病傾向(患者一人当たり医療費順)'!$D$8</f>
        <v>くも膜下出血</v>
      </c>
      <c r="G181" s="120" t="s">
        <v>388</v>
      </c>
      <c r="H181" s="40">
        <v>7</v>
      </c>
      <c r="I181" s="41">
        <v>66119810</v>
      </c>
      <c r="J181" s="42">
        <v>908450</v>
      </c>
      <c r="K181" s="40">
        <f t="shared" si="7"/>
        <v>67028260</v>
      </c>
      <c r="L181" s="97">
        <f t="shared" si="8"/>
        <v>9575465.7142857146</v>
      </c>
      <c r="M181" s="217">
        <f>IFERROR(H181/$Q$40,"-")</f>
        <v>3.6826599326599327E-4</v>
      </c>
      <c r="N181" s="26"/>
      <c r="O181" s="26"/>
      <c r="P181" s="26"/>
      <c r="Q181" s="26"/>
    </row>
    <row r="182" spans="1:17" ht="39.950000000000003" customHeight="1">
      <c r="A182" s="26"/>
      <c r="B182" s="446"/>
      <c r="C182" s="449"/>
      <c r="D182" s="457"/>
      <c r="E182" s="39" t="str">
        <f>'高額レセ疾病傾向(患者一人当たり医療費順)'!$C$9</f>
        <v>0209</v>
      </c>
      <c r="F182" s="120" t="str">
        <f>'高額レセ疾病傾向(患者一人当たり医療費順)'!$D$9</f>
        <v>白血病</v>
      </c>
      <c r="G182" s="120" t="s">
        <v>435</v>
      </c>
      <c r="H182" s="40">
        <v>8</v>
      </c>
      <c r="I182" s="41">
        <v>73896080</v>
      </c>
      <c r="J182" s="42">
        <v>4622970</v>
      </c>
      <c r="K182" s="40">
        <f t="shared" si="7"/>
        <v>78519050</v>
      </c>
      <c r="L182" s="97">
        <f t="shared" si="8"/>
        <v>9814881.25</v>
      </c>
      <c r="M182" s="217">
        <f>IFERROR(H182/$Q$40,"-")</f>
        <v>4.2087542087542086E-4</v>
      </c>
      <c r="N182" s="26"/>
      <c r="O182" s="26"/>
      <c r="P182" s="26"/>
      <c r="Q182" s="26"/>
    </row>
    <row r="183" spans="1:17" ht="39.950000000000003" customHeight="1">
      <c r="A183" s="26"/>
      <c r="B183" s="446"/>
      <c r="C183" s="449"/>
      <c r="D183" s="457"/>
      <c r="E183" s="39" t="str">
        <f>'高額レセ疾病傾向(患者一人当たり医療費順)'!$C$10</f>
        <v>1402</v>
      </c>
      <c r="F183" s="120" t="str">
        <f>'高額レセ疾病傾向(患者一人当たり医療費順)'!$D$10</f>
        <v>腎不全</v>
      </c>
      <c r="G183" s="120" t="s">
        <v>320</v>
      </c>
      <c r="H183" s="40">
        <v>78</v>
      </c>
      <c r="I183" s="41">
        <v>270744310</v>
      </c>
      <c r="J183" s="42">
        <v>240475640</v>
      </c>
      <c r="K183" s="40">
        <f t="shared" si="7"/>
        <v>511219950</v>
      </c>
      <c r="L183" s="97">
        <f t="shared" si="8"/>
        <v>6554101.923076923</v>
      </c>
      <c r="M183" s="217">
        <f>IFERROR(H183/$Q$40,"-")</f>
        <v>4.1035353535353539E-3</v>
      </c>
      <c r="N183" s="26"/>
      <c r="O183" s="26"/>
      <c r="P183" s="26"/>
      <c r="Q183" s="26"/>
    </row>
    <row r="184" spans="1:17" ht="39.950000000000003" customHeight="1" thickBot="1">
      <c r="A184" s="26"/>
      <c r="B184" s="447"/>
      <c r="C184" s="450"/>
      <c r="D184" s="458"/>
      <c r="E184" s="43" t="str">
        <f>'高額レセ疾病傾向(患者一人当たり医療費順)'!$C$11</f>
        <v>0604</v>
      </c>
      <c r="F184" s="121" t="str">
        <f>'高額レセ疾病傾向(患者一人当たり医療費順)'!$D$11</f>
        <v>脳性麻痺及びその他の麻痺性症候群</v>
      </c>
      <c r="G184" s="121" t="s">
        <v>384</v>
      </c>
      <c r="H184" s="44">
        <v>2</v>
      </c>
      <c r="I184" s="45">
        <v>18274350</v>
      </c>
      <c r="J184" s="46">
        <v>198190</v>
      </c>
      <c r="K184" s="44">
        <f t="shared" si="7"/>
        <v>18472540</v>
      </c>
      <c r="L184" s="98">
        <f t="shared" si="8"/>
        <v>9236270</v>
      </c>
      <c r="M184" s="218">
        <f>IFERROR(H184/$Q$40,"-")</f>
        <v>1.0521885521885521E-4</v>
      </c>
      <c r="N184" s="26"/>
      <c r="O184" s="26"/>
      <c r="P184" s="26"/>
      <c r="Q184" s="26"/>
    </row>
    <row r="185" spans="1:17" ht="39.950000000000003" customHeight="1">
      <c r="A185" s="26"/>
      <c r="B185" s="445">
        <v>37</v>
      </c>
      <c r="C185" s="448" t="s">
        <v>3</v>
      </c>
      <c r="D185" s="456">
        <f>Q41</f>
        <v>59482</v>
      </c>
      <c r="E185" s="47" t="str">
        <f>'高額レセ疾病傾向(患者一人当たり医療費順)'!$C$7</f>
        <v>0208</v>
      </c>
      <c r="F185" s="119" t="str">
        <f>'高額レセ疾病傾向(患者一人当たり医療費順)'!$D$7</f>
        <v>悪性リンパ腫</v>
      </c>
      <c r="G185" s="119" t="s">
        <v>436</v>
      </c>
      <c r="H185" s="77">
        <v>69</v>
      </c>
      <c r="I185" s="78">
        <v>325145880</v>
      </c>
      <c r="J185" s="79">
        <v>203406570</v>
      </c>
      <c r="K185" s="77">
        <f t="shared" si="7"/>
        <v>528552450</v>
      </c>
      <c r="L185" s="99">
        <f t="shared" si="8"/>
        <v>7660180.4347826084</v>
      </c>
      <c r="M185" s="216">
        <f>IFERROR(H185/$Q$41,"-")</f>
        <v>1.1600147943915807E-3</v>
      </c>
      <c r="N185" s="26"/>
      <c r="O185" s="26"/>
      <c r="P185" s="26"/>
      <c r="Q185" s="26"/>
    </row>
    <row r="186" spans="1:17" ht="39.950000000000003" customHeight="1">
      <c r="A186" s="26"/>
      <c r="B186" s="446"/>
      <c r="C186" s="449"/>
      <c r="D186" s="457"/>
      <c r="E186" s="39" t="str">
        <f>'高額レセ疾病傾向(患者一人当たり医療費順)'!$C$8</f>
        <v>0904</v>
      </c>
      <c r="F186" s="120" t="str">
        <f>'高額レセ疾病傾向(患者一人当たり医療費順)'!$D$8</f>
        <v>くも膜下出血</v>
      </c>
      <c r="G186" s="120" t="s">
        <v>411</v>
      </c>
      <c r="H186" s="40">
        <v>20</v>
      </c>
      <c r="I186" s="41">
        <v>131889980</v>
      </c>
      <c r="J186" s="42">
        <v>5043410</v>
      </c>
      <c r="K186" s="40">
        <f t="shared" si="7"/>
        <v>136933390</v>
      </c>
      <c r="L186" s="97">
        <f t="shared" si="8"/>
        <v>6846669.5</v>
      </c>
      <c r="M186" s="217">
        <f>IFERROR(H186/$Q$41,"-")</f>
        <v>3.3623617228741471E-4</v>
      </c>
      <c r="N186" s="26"/>
      <c r="O186" s="26"/>
      <c r="P186" s="26"/>
      <c r="Q186" s="26"/>
    </row>
    <row r="187" spans="1:17" ht="39.950000000000003" customHeight="1">
      <c r="A187" s="26"/>
      <c r="B187" s="446"/>
      <c r="C187" s="449"/>
      <c r="D187" s="457"/>
      <c r="E187" s="39" t="str">
        <f>'高額レセ疾病傾向(患者一人当たり医療費順)'!$C$9</f>
        <v>0209</v>
      </c>
      <c r="F187" s="120" t="str">
        <f>'高額レセ疾病傾向(患者一人当たり医療費順)'!$D$9</f>
        <v>白血病</v>
      </c>
      <c r="G187" s="120" t="s">
        <v>319</v>
      </c>
      <c r="H187" s="40">
        <v>29</v>
      </c>
      <c r="I187" s="41">
        <v>139097740</v>
      </c>
      <c r="J187" s="42">
        <v>64550390</v>
      </c>
      <c r="K187" s="40">
        <f t="shared" si="7"/>
        <v>203648130</v>
      </c>
      <c r="L187" s="97">
        <f t="shared" si="8"/>
        <v>7022349.3103448274</v>
      </c>
      <c r="M187" s="217">
        <f>IFERROR(H187/$Q$41,"-")</f>
        <v>4.8754244981675127E-4</v>
      </c>
      <c r="N187" s="26"/>
      <c r="O187" s="26"/>
      <c r="P187" s="26"/>
      <c r="Q187" s="26"/>
    </row>
    <row r="188" spans="1:17" ht="39.950000000000003" customHeight="1">
      <c r="A188" s="26"/>
      <c r="B188" s="446"/>
      <c r="C188" s="449"/>
      <c r="D188" s="457"/>
      <c r="E188" s="39" t="str">
        <f>'高額レセ疾病傾向(患者一人当たり医療費順)'!$C$10</f>
        <v>1402</v>
      </c>
      <c r="F188" s="120" t="str">
        <f>'高額レセ疾病傾向(患者一人当たり医療費順)'!$D$10</f>
        <v>腎不全</v>
      </c>
      <c r="G188" s="120" t="s">
        <v>357</v>
      </c>
      <c r="H188" s="40">
        <v>281</v>
      </c>
      <c r="I188" s="41">
        <v>757821930</v>
      </c>
      <c r="J188" s="42">
        <v>996373780</v>
      </c>
      <c r="K188" s="40">
        <f t="shared" si="7"/>
        <v>1754195710</v>
      </c>
      <c r="L188" s="97">
        <f t="shared" si="8"/>
        <v>6242689.3594306046</v>
      </c>
      <c r="M188" s="217">
        <f>IFERROR(H188/$Q$41,"-")</f>
        <v>4.7241182206381764E-3</v>
      </c>
      <c r="N188" s="26"/>
      <c r="O188" s="26"/>
      <c r="P188" s="26"/>
      <c r="Q188" s="26"/>
    </row>
    <row r="189" spans="1:17" ht="39.950000000000003" customHeight="1" thickBot="1">
      <c r="A189" s="26"/>
      <c r="B189" s="447"/>
      <c r="C189" s="450"/>
      <c r="D189" s="458"/>
      <c r="E189" s="43" t="str">
        <f>'高額レセ疾病傾向(患者一人当たり医療費順)'!$C$11</f>
        <v>0604</v>
      </c>
      <c r="F189" s="121" t="str">
        <f>'高額レセ疾病傾向(患者一人当たり医療費順)'!$D$11</f>
        <v>脳性麻痺及びその他の麻痺性症候群</v>
      </c>
      <c r="G189" s="120" t="s">
        <v>334</v>
      </c>
      <c r="H189" s="40">
        <v>2</v>
      </c>
      <c r="I189" s="41">
        <v>4637940</v>
      </c>
      <c r="J189" s="42">
        <v>584030</v>
      </c>
      <c r="K189" s="40">
        <f t="shared" si="7"/>
        <v>5221970</v>
      </c>
      <c r="L189" s="97">
        <f t="shared" si="8"/>
        <v>2610985</v>
      </c>
      <c r="M189" s="217">
        <f>IFERROR(H189/$Q$41,"-")</f>
        <v>3.3623617228741465E-5</v>
      </c>
      <c r="N189" s="26"/>
      <c r="O189" s="26"/>
      <c r="P189" s="26"/>
      <c r="Q189" s="26"/>
    </row>
    <row r="190" spans="1:17" ht="39.950000000000003" customHeight="1">
      <c r="A190" s="26"/>
      <c r="B190" s="445">
        <v>38</v>
      </c>
      <c r="C190" s="448" t="s">
        <v>39</v>
      </c>
      <c r="D190" s="456">
        <f>Q42</f>
        <v>12436</v>
      </c>
      <c r="E190" s="47" t="str">
        <f>'高額レセ疾病傾向(患者一人当たり医療費順)'!$C$7</f>
        <v>0208</v>
      </c>
      <c r="F190" s="119" t="str">
        <f>'高額レセ疾病傾向(患者一人当たり医療費順)'!$D$7</f>
        <v>悪性リンパ腫</v>
      </c>
      <c r="G190" s="119" t="s">
        <v>437</v>
      </c>
      <c r="H190" s="77">
        <v>19</v>
      </c>
      <c r="I190" s="78">
        <v>78729460</v>
      </c>
      <c r="J190" s="79">
        <v>36003200</v>
      </c>
      <c r="K190" s="77">
        <f t="shared" si="7"/>
        <v>114732660</v>
      </c>
      <c r="L190" s="99">
        <f t="shared" si="8"/>
        <v>6038561.0526315793</v>
      </c>
      <c r="M190" s="216">
        <f>IFERROR(H190/$Q$42,"-")</f>
        <v>1.5278224509488582E-3</v>
      </c>
      <c r="N190" s="26"/>
      <c r="O190" s="26"/>
      <c r="P190" s="26"/>
      <c r="Q190" s="26"/>
    </row>
    <row r="191" spans="1:17" ht="39.950000000000003" customHeight="1">
      <c r="A191" s="26"/>
      <c r="B191" s="446"/>
      <c r="C191" s="449"/>
      <c r="D191" s="457"/>
      <c r="E191" s="39" t="str">
        <f>'高額レセ疾病傾向(患者一人当たり医療費順)'!$C$8</f>
        <v>0904</v>
      </c>
      <c r="F191" s="120" t="str">
        <f>'高額レセ疾病傾向(患者一人当たり医療費順)'!$D$8</f>
        <v>くも膜下出血</v>
      </c>
      <c r="G191" s="120" t="s">
        <v>438</v>
      </c>
      <c r="H191" s="40">
        <v>5</v>
      </c>
      <c r="I191" s="41">
        <v>35660120</v>
      </c>
      <c r="J191" s="42">
        <v>1540250</v>
      </c>
      <c r="K191" s="40">
        <f t="shared" si="7"/>
        <v>37200370</v>
      </c>
      <c r="L191" s="97">
        <f t="shared" si="8"/>
        <v>7440074</v>
      </c>
      <c r="M191" s="217">
        <f>IFERROR(H191/$Q$42,"-")</f>
        <v>4.0205853972338372E-4</v>
      </c>
      <c r="N191" s="26"/>
      <c r="O191" s="26"/>
      <c r="P191" s="26"/>
      <c r="Q191" s="26"/>
    </row>
    <row r="192" spans="1:17" ht="39.950000000000003" customHeight="1">
      <c r="A192" s="26"/>
      <c r="B192" s="446"/>
      <c r="C192" s="449"/>
      <c r="D192" s="457"/>
      <c r="E192" s="39" t="str">
        <f>'高額レセ疾病傾向(患者一人当たり医療費順)'!$C$9</f>
        <v>0209</v>
      </c>
      <c r="F192" s="120" t="str">
        <f>'高額レセ疾病傾向(患者一人当たり医療費順)'!$D$9</f>
        <v>白血病</v>
      </c>
      <c r="G192" s="120" t="s">
        <v>439</v>
      </c>
      <c r="H192" s="40">
        <v>6</v>
      </c>
      <c r="I192" s="41">
        <v>16840270</v>
      </c>
      <c r="J192" s="42">
        <v>4745930</v>
      </c>
      <c r="K192" s="40">
        <f t="shared" si="7"/>
        <v>21586200</v>
      </c>
      <c r="L192" s="97">
        <f t="shared" si="8"/>
        <v>3597700</v>
      </c>
      <c r="M192" s="217">
        <f>IFERROR(H192/$Q$42,"-")</f>
        <v>4.8247024766806047E-4</v>
      </c>
      <c r="N192" s="26"/>
      <c r="O192" s="26"/>
      <c r="P192" s="26"/>
      <c r="Q192" s="26"/>
    </row>
    <row r="193" spans="1:17" ht="39.950000000000003" customHeight="1">
      <c r="A193" s="26"/>
      <c r="B193" s="446"/>
      <c r="C193" s="449"/>
      <c r="D193" s="457"/>
      <c r="E193" s="39" t="str">
        <f>'高額レセ疾病傾向(患者一人当たり医療費順)'!$C$10</f>
        <v>1402</v>
      </c>
      <c r="F193" s="120" t="str">
        <f>'高額レセ疾病傾向(患者一人当たり医療費順)'!$D$10</f>
        <v>腎不全</v>
      </c>
      <c r="G193" s="120" t="s">
        <v>357</v>
      </c>
      <c r="H193" s="40">
        <v>41</v>
      </c>
      <c r="I193" s="41">
        <v>143277230</v>
      </c>
      <c r="J193" s="42">
        <v>103408400</v>
      </c>
      <c r="K193" s="40">
        <f t="shared" si="7"/>
        <v>246685630</v>
      </c>
      <c r="L193" s="97">
        <f t="shared" si="8"/>
        <v>6016722.682926829</v>
      </c>
      <c r="M193" s="217">
        <f>IFERROR(H193/$Q$42,"-")</f>
        <v>3.2968800257317465E-3</v>
      </c>
      <c r="N193" s="26"/>
      <c r="O193" s="26"/>
      <c r="P193" s="26"/>
      <c r="Q193" s="26"/>
    </row>
    <row r="194" spans="1:17" ht="39.950000000000003" customHeight="1" thickBot="1">
      <c r="A194" s="26"/>
      <c r="B194" s="447"/>
      <c r="C194" s="450"/>
      <c r="D194" s="458"/>
      <c r="E194" s="43" t="str">
        <f>'高額レセ疾病傾向(患者一人当たり医療費順)'!$C$11</f>
        <v>0604</v>
      </c>
      <c r="F194" s="121" t="str">
        <f>'高額レセ疾病傾向(患者一人当たり医療費順)'!$D$11</f>
        <v>脳性麻痺及びその他の麻痺性症候群</v>
      </c>
      <c r="G194" s="120" t="s">
        <v>340</v>
      </c>
      <c r="H194" s="40">
        <v>1</v>
      </c>
      <c r="I194" s="41">
        <v>6191700</v>
      </c>
      <c r="J194" s="42">
        <v>0</v>
      </c>
      <c r="K194" s="40">
        <f t="shared" si="7"/>
        <v>6191700</v>
      </c>
      <c r="L194" s="97">
        <f t="shared" si="8"/>
        <v>6191700</v>
      </c>
      <c r="M194" s="217">
        <f>IFERROR(H194/$Q$42,"-")</f>
        <v>8.0411707944676744E-5</v>
      </c>
      <c r="N194" s="26"/>
      <c r="O194" s="26"/>
      <c r="P194" s="26"/>
      <c r="Q194" s="26"/>
    </row>
    <row r="195" spans="1:17" ht="39.950000000000003" customHeight="1">
      <c r="A195" s="26"/>
      <c r="B195" s="445">
        <v>39</v>
      </c>
      <c r="C195" s="448" t="s">
        <v>7</v>
      </c>
      <c r="D195" s="456">
        <f>Q43</f>
        <v>68514</v>
      </c>
      <c r="E195" s="47" t="str">
        <f>'高額レセ疾病傾向(患者一人当たり医療費順)'!$C$7</f>
        <v>0208</v>
      </c>
      <c r="F195" s="119" t="str">
        <f>'高額レセ疾病傾向(患者一人当たり医療費順)'!$D$7</f>
        <v>悪性リンパ腫</v>
      </c>
      <c r="G195" s="119" t="s">
        <v>440</v>
      </c>
      <c r="H195" s="77">
        <v>80</v>
      </c>
      <c r="I195" s="78">
        <v>589883690</v>
      </c>
      <c r="J195" s="79">
        <v>106303200</v>
      </c>
      <c r="K195" s="77">
        <f t="shared" si="7"/>
        <v>696186890</v>
      </c>
      <c r="L195" s="99">
        <f t="shared" si="8"/>
        <v>8702336.125</v>
      </c>
      <c r="M195" s="216">
        <f>IFERROR(H195/$Q$43,"-")</f>
        <v>1.1676445689931985E-3</v>
      </c>
      <c r="N195" s="26"/>
      <c r="O195" s="26"/>
      <c r="P195" s="26"/>
      <c r="Q195" s="26"/>
    </row>
    <row r="196" spans="1:17" ht="39.950000000000003" customHeight="1">
      <c r="A196" s="26"/>
      <c r="B196" s="446"/>
      <c r="C196" s="449"/>
      <c r="D196" s="457"/>
      <c r="E196" s="39" t="str">
        <f>'高額レセ疾病傾向(患者一人当たり医療費順)'!$C$8</f>
        <v>0904</v>
      </c>
      <c r="F196" s="120" t="str">
        <f>'高額レセ疾病傾向(患者一人当たり医療費順)'!$D$8</f>
        <v>くも膜下出血</v>
      </c>
      <c r="G196" s="120" t="s">
        <v>441</v>
      </c>
      <c r="H196" s="40">
        <v>27</v>
      </c>
      <c r="I196" s="41">
        <v>223095080</v>
      </c>
      <c r="J196" s="42">
        <v>5932040</v>
      </c>
      <c r="K196" s="40">
        <f t="shared" si="7"/>
        <v>229027120</v>
      </c>
      <c r="L196" s="97">
        <f t="shared" si="8"/>
        <v>8482485.9259259254</v>
      </c>
      <c r="M196" s="217">
        <f>IFERROR(H196/$Q$43,"-")</f>
        <v>3.9408004203520447E-4</v>
      </c>
      <c r="N196" s="26"/>
      <c r="O196" s="26"/>
      <c r="P196" s="26"/>
      <c r="Q196" s="26"/>
    </row>
    <row r="197" spans="1:17" ht="39.950000000000003" customHeight="1">
      <c r="A197" s="26"/>
      <c r="B197" s="446"/>
      <c r="C197" s="449"/>
      <c r="D197" s="457"/>
      <c r="E197" s="39" t="str">
        <f>'高額レセ疾病傾向(患者一人当たり医療費順)'!$C$9</f>
        <v>0209</v>
      </c>
      <c r="F197" s="120" t="str">
        <f>'高額レセ疾病傾向(患者一人当たり医療費順)'!$D$9</f>
        <v>白血病</v>
      </c>
      <c r="G197" s="120" t="s">
        <v>442</v>
      </c>
      <c r="H197" s="40">
        <v>35</v>
      </c>
      <c r="I197" s="41">
        <v>212185410</v>
      </c>
      <c r="J197" s="42">
        <v>80692010</v>
      </c>
      <c r="K197" s="40">
        <f t="shared" si="7"/>
        <v>292877420</v>
      </c>
      <c r="L197" s="97">
        <f t="shared" si="8"/>
        <v>8367926.2857142854</v>
      </c>
      <c r="M197" s="217">
        <f>IFERROR(H197/$Q$43,"-")</f>
        <v>5.1084449893452433E-4</v>
      </c>
      <c r="N197" s="26"/>
      <c r="O197" s="26"/>
      <c r="P197" s="26"/>
      <c r="Q197" s="26"/>
    </row>
    <row r="198" spans="1:17" ht="39.950000000000003" customHeight="1">
      <c r="A198" s="26"/>
      <c r="B198" s="446"/>
      <c r="C198" s="449"/>
      <c r="D198" s="457"/>
      <c r="E198" s="39" t="str">
        <f>'高額レセ疾病傾向(患者一人当たり医療費順)'!$C$10</f>
        <v>1402</v>
      </c>
      <c r="F198" s="120" t="str">
        <f>'高額レセ疾病傾向(患者一人当たり医療費順)'!$D$10</f>
        <v>腎不全</v>
      </c>
      <c r="G198" s="120" t="s">
        <v>325</v>
      </c>
      <c r="H198" s="40">
        <v>248</v>
      </c>
      <c r="I198" s="41">
        <v>758803260</v>
      </c>
      <c r="J198" s="42">
        <v>722477350</v>
      </c>
      <c r="K198" s="40">
        <f t="shared" ref="K198:K261" si="9">IF(SUM(I198:J198)=0,"-",SUM(I198:J198))</f>
        <v>1481280610</v>
      </c>
      <c r="L198" s="97">
        <f t="shared" si="8"/>
        <v>5972905.685483871</v>
      </c>
      <c r="M198" s="217">
        <f>IFERROR(H198/$Q$43,"-")</f>
        <v>3.6196981638789154E-3</v>
      </c>
      <c r="N198" s="26"/>
      <c r="O198" s="26"/>
      <c r="P198" s="26"/>
      <c r="Q198" s="26"/>
    </row>
    <row r="199" spans="1:17" ht="39.950000000000003" customHeight="1" thickBot="1">
      <c r="A199" s="26"/>
      <c r="B199" s="447"/>
      <c r="C199" s="450"/>
      <c r="D199" s="458"/>
      <c r="E199" s="43" t="str">
        <f>'高額レセ疾病傾向(患者一人当たり医療費順)'!$C$11</f>
        <v>0604</v>
      </c>
      <c r="F199" s="121" t="str">
        <f>'高額レセ疾病傾向(患者一人当たり医療費順)'!$D$11</f>
        <v>脳性麻痺及びその他の麻痺性症候群</v>
      </c>
      <c r="G199" s="120" t="s">
        <v>443</v>
      </c>
      <c r="H199" s="40">
        <v>5</v>
      </c>
      <c r="I199" s="41">
        <v>23857030</v>
      </c>
      <c r="J199" s="42">
        <v>100800</v>
      </c>
      <c r="K199" s="40">
        <f t="shared" si="9"/>
        <v>23957830</v>
      </c>
      <c r="L199" s="97">
        <f t="shared" si="8"/>
        <v>4791566</v>
      </c>
      <c r="M199" s="217">
        <f>IFERROR(H199/$Q$43,"-")</f>
        <v>7.2977785562074906E-5</v>
      </c>
      <c r="N199" s="26"/>
      <c r="O199" s="26"/>
      <c r="P199" s="26"/>
      <c r="Q199" s="26"/>
    </row>
    <row r="200" spans="1:17" ht="39.950000000000003" customHeight="1">
      <c r="A200" s="26"/>
      <c r="B200" s="445">
        <v>40</v>
      </c>
      <c r="C200" s="448" t="s">
        <v>40</v>
      </c>
      <c r="D200" s="456">
        <f>Q44</f>
        <v>14756</v>
      </c>
      <c r="E200" s="47" t="str">
        <f>'高額レセ疾病傾向(患者一人当たり医療費順)'!$C$7</f>
        <v>0208</v>
      </c>
      <c r="F200" s="119" t="str">
        <f>'高額レセ疾病傾向(患者一人当たり医療費順)'!$D$7</f>
        <v>悪性リンパ腫</v>
      </c>
      <c r="G200" s="119" t="s">
        <v>408</v>
      </c>
      <c r="H200" s="77">
        <v>14</v>
      </c>
      <c r="I200" s="78">
        <v>62160690</v>
      </c>
      <c r="J200" s="79">
        <v>13393300</v>
      </c>
      <c r="K200" s="77">
        <f t="shared" si="9"/>
        <v>75553990</v>
      </c>
      <c r="L200" s="99">
        <f t="shared" si="8"/>
        <v>5396713.5714285718</v>
      </c>
      <c r="M200" s="216">
        <f>IFERROR(H200/$Q$44,"-")</f>
        <v>9.4876660341555979E-4</v>
      </c>
      <c r="N200" s="26"/>
      <c r="O200" s="26"/>
      <c r="P200" s="26"/>
      <c r="Q200" s="26"/>
    </row>
    <row r="201" spans="1:17" ht="39.950000000000003" customHeight="1">
      <c r="A201" s="26"/>
      <c r="B201" s="446"/>
      <c r="C201" s="449"/>
      <c r="D201" s="457"/>
      <c r="E201" s="39" t="str">
        <f>'高額レセ疾病傾向(患者一人当たり医療費順)'!$C$8</f>
        <v>0904</v>
      </c>
      <c r="F201" s="120" t="str">
        <f>'高額レセ疾病傾向(患者一人当たり医療費順)'!$D$8</f>
        <v>くも膜下出血</v>
      </c>
      <c r="G201" s="120" t="s">
        <v>444</v>
      </c>
      <c r="H201" s="40">
        <v>5</v>
      </c>
      <c r="I201" s="41">
        <v>21856840</v>
      </c>
      <c r="J201" s="42">
        <v>796490</v>
      </c>
      <c r="K201" s="40">
        <f t="shared" si="9"/>
        <v>22653330</v>
      </c>
      <c r="L201" s="97">
        <f t="shared" si="8"/>
        <v>4530666</v>
      </c>
      <c r="M201" s="217">
        <f>IFERROR(H201/$Q$44,"-")</f>
        <v>3.3884521550555708E-4</v>
      </c>
      <c r="N201" s="26"/>
      <c r="O201" s="26"/>
      <c r="P201" s="26"/>
      <c r="Q201" s="26"/>
    </row>
    <row r="202" spans="1:17" ht="39.950000000000003" customHeight="1">
      <c r="A202" s="26"/>
      <c r="B202" s="446"/>
      <c r="C202" s="449"/>
      <c r="D202" s="457"/>
      <c r="E202" s="39" t="str">
        <f>'高額レセ疾病傾向(患者一人当たり医療費順)'!$C$9</f>
        <v>0209</v>
      </c>
      <c r="F202" s="120" t="str">
        <f>'高額レセ疾病傾向(患者一人当たり医療費順)'!$D$9</f>
        <v>白血病</v>
      </c>
      <c r="G202" s="120" t="s">
        <v>398</v>
      </c>
      <c r="H202" s="40">
        <v>8</v>
      </c>
      <c r="I202" s="41">
        <v>41613740</v>
      </c>
      <c r="J202" s="42">
        <v>24731690</v>
      </c>
      <c r="K202" s="40">
        <f t="shared" si="9"/>
        <v>66345430</v>
      </c>
      <c r="L202" s="97">
        <f t="shared" ref="L202:L265" si="10">IFERROR(K202/H202,"-")</f>
        <v>8293178.75</v>
      </c>
      <c r="M202" s="217">
        <f>IFERROR(H202/$Q$44,"-")</f>
        <v>5.4215234480889125E-4</v>
      </c>
      <c r="N202" s="26"/>
      <c r="O202" s="26"/>
      <c r="P202" s="26"/>
      <c r="Q202" s="26"/>
    </row>
    <row r="203" spans="1:17" ht="39.950000000000003" customHeight="1">
      <c r="A203" s="26"/>
      <c r="B203" s="446"/>
      <c r="C203" s="449"/>
      <c r="D203" s="457"/>
      <c r="E203" s="39" t="str">
        <f>'高額レセ疾病傾向(患者一人当たり医療費順)'!$C$10</f>
        <v>1402</v>
      </c>
      <c r="F203" s="120" t="str">
        <f>'高額レセ疾病傾向(患者一人当たり医療費順)'!$D$10</f>
        <v>腎不全</v>
      </c>
      <c r="G203" s="120" t="s">
        <v>325</v>
      </c>
      <c r="H203" s="40">
        <v>79</v>
      </c>
      <c r="I203" s="41">
        <v>166674250</v>
      </c>
      <c r="J203" s="42">
        <v>289445500</v>
      </c>
      <c r="K203" s="40">
        <f t="shared" si="9"/>
        <v>456119750</v>
      </c>
      <c r="L203" s="97">
        <f t="shared" si="10"/>
        <v>5773667.7215189878</v>
      </c>
      <c r="M203" s="217">
        <f>IFERROR(H203/$Q$44,"-")</f>
        <v>5.3537544049878016E-3</v>
      </c>
      <c r="N203" s="26"/>
      <c r="O203" s="26"/>
      <c r="P203" s="26"/>
      <c r="Q203" s="26"/>
    </row>
    <row r="204" spans="1:17" ht="39.950000000000003" customHeight="1" thickBot="1">
      <c r="A204" s="26"/>
      <c r="B204" s="447"/>
      <c r="C204" s="450"/>
      <c r="D204" s="458"/>
      <c r="E204" s="43" t="str">
        <f>'高額レセ疾病傾向(患者一人当たり医療費順)'!$C$11</f>
        <v>0604</v>
      </c>
      <c r="F204" s="121" t="str">
        <f>'高額レセ疾病傾向(患者一人当たり医療費順)'!$D$11</f>
        <v>脳性麻痺及びその他の麻痺性症候群</v>
      </c>
      <c r="G204" s="121" t="s">
        <v>330</v>
      </c>
      <c r="H204" s="44" t="s">
        <v>330</v>
      </c>
      <c r="I204" s="45" t="s">
        <v>330</v>
      </c>
      <c r="J204" s="46" t="s">
        <v>330</v>
      </c>
      <c r="K204" s="44" t="str">
        <f t="shared" si="9"/>
        <v>-</v>
      </c>
      <c r="L204" s="98" t="str">
        <f t="shared" si="10"/>
        <v>-</v>
      </c>
      <c r="M204" s="218" t="str">
        <f>IFERROR(H204/$Q$44,"-")</f>
        <v>-</v>
      </c>
      <c r="N204" s="26"/>
      <c r="O204" s="26"/>
      <c r="P204" s="26"/>
      <c r="Q204" s="26"/>
    </row>
    <row r="205" spans="1:17" ht="39.950000000000003" customHeight="1">
      <c r="A205" s="26"/>
      <c r="B205" s="445">
        <v>41</v>
      </c>
      <c r="C205" s="448" t="s">
        <v>11</v>
      </c>
      <c r="D205" s="456">
        <f>Q45</f>
        <v>26853</v>
      </c>
      <c r="E205" s="47" t="str">
        <f>'高額レセ疾病傾向(患者一人当たり医療費順)'!$C$7</f>
        <v>0208</v>
      </c>
      <c r="F205" s="119" t="str">
        <f>'高額レセ疾病傾向(患者一人当たり医療費順)'!$D$7</f>
        <v>悪性リンパ腫</v>
      </c>
      <c r="G205" s="119" t="s">
        <v>445</v>
      </c>
      <c r="H205" s="77">
        <v>37</v>
      </c>
      <c r="I205" s="78">
        <v>168129540</v>
      </c>
      <c r="J205" s="79">
        <v>127803170</v>
      </c>
      <c r="K205" s="77">
        <f t="shared" si="9"/>
        <v>295932710</v>
      </c>
      <c r="L205" s="99">
        <f t="shared" si="10"/>
        <v>7998181.3513513515</v>
      </c>
      <c r="M205" s="216">
        <f>IFERROR(H205/$Q$45,"-")</f>
        <v>1.3778721185714817E-3</v>
      </c>
      <c r="N205" s="26"/>
      <c r="O205" s="26"/>
      <c r="P205" s="26"/>
      <c r="Q205" s="26"/>
    </row>
    <row r="206" spans="1:17" ht="39.950000000000003" customHeight="1">
      <c r="A206" s="26"/>
      <c r="B206" s="446"/>
      <c r="C206" s="449"/>
      <c r="D206" s="457"/>
      <c r="E206" s="39" t="str">
        <f>'高額レセ疾病傾向(患者一人当たり医療費順)'!$C$8</f>
        <v>0904</v>
      </c>
      <c r="F206" s="120" t="str">
        <f>'高額レセ疾病傾向(患者一人当たり医療費順)'!$D$8</f>
        <v>くも膜下出血</v>
      </c>
      <c r="G206" s="120" t="s">
        <v>441</v>
      </c>
      <c r="H206" s="40">
        <v>14</v>
      </c>
      <c r="I206" s="41">
        <v>138919210</v>
      </c>
      <c r="J206" s="42">
        <v>1945360</v>
      </c>
      <c r="K206" s="40">
        <f t="shared" si="9"/>
        <v>140864570</v>
      </c>
      <c r="L206" s="97">
        <f t="shared" si="10"/>
        <v>10061755</v>
      </c>
      <c r="M206" s="217">
        <f>IFERROR(H206/$Q$45,"-")</f>
        <v>5.21357017837858E-4</v>
      </c>
      <c r="N206" s="26"/>
      <c r="O206" s="26"/>
      <c r="P206" s="26"/>
      <c r="Q206" s="26"/>
    </row>
    <row r="207" spans="1:17" ht="39.950000000000003" customHeight="1">
      <c r="A207" s="26"/>
      <c r="B207" s="446"/>
      <c r="C207" s="449"/>
      <c r="D207" s="457"/>
      <c r="E207" s="39" t="str">
        <f>'高額レセ疾病傾向(患者一人当たり医療費順)'!$C$9</f>
        <v>0209</v>
      </c>
      <c r="F207" s="120" t="str">
        <f>'高額レセ疾病傾向(患者一人当たり医療費順)'!$D$9</f>
        <v>白血病</v>
      </c>
      <c r="G207" s="120" t="s">
        <v>329</v>
      </c>
      <c r="H207" s="40">
        <v>16</v>
      </c>
      <c r="I207" s="41">
        <v>54844150</v>
      </c>
      <c r="J207" s="42">
        <v>21398720</v>
      </c>
      <c r="K207" s="40">
        <f t="shared" si="9"/>
        <v>76242870</v>
      </c>
      <c r="L207" s="97">
        <f t="shared" si="10"/>
        <v>4765179.375</v>
      </c>
      <c r="M207" s="217">
        <f>IFERROR(H207/$Q$45,"-")</f>
        <v>5.9583659181469478E-4</v>
      </c>
      <c r="N207" s="26"/>
      <c r="O207" s="26"/>
      <c r="P207" s="26"/>
      <c r="Q207" s="26"/>
    </row>
    <row r="208" spans="1:17" ht="39.950000000000003" customHeight="1">
      <c r="A208" s="26"/>
      <c r="B208" s="446"/>
      <c r="C208" s="449"/>
      <c r="D208" s="457"/>
      <c r="E208" s="39" t="str">
        <f>'高額レセ疾病傾向(患者一人当たり医療費順)'!$C$10</f>
        <v>1402</v>
      </c>
      <c r="F208" s="120" t="str">
        <f>'高額レセ疾病傾向(患者一人当たり医療費順)'!$D$10</f>
        <v>腎不全</v>
      </c>
      <c r="G208" s="120" t="s">
        <v>325</v>
      </c>
      <c r="H208" s="40">
        <v>133</v>
      </c>
      <c r="I208" s="41">
        <v>310288760</v>
      </c>
      <c r="J208" s="42">
        <v>416536600</v>
      </c>
      <c r="K208" s="40">
        <f t="shared" si="9"/>
        <v>726825360</v>
      </c>
      <c r="L208" s="97">
        <f t="shared" si="10"/>
        <v>5464852.3308270676</v>
      </c>
      <c r="M208" s="217">
        <f>IFERROR(H208/$Q$45,"-")</f>
        <v>4.952891669459651E-3</v>
      </c>
      <c r="N208" s="26"/>
      <c r="O208" s="26"/>
      <c r="P208" s="26"/>
      <c r="Q208" s="26"/>
    </row>
    <row r="209" spans="1:17" ht="39.950000000000003" customHeight="1" thickBot="1">
      <c r="A209" s="26"/>
      <c r="B209" s="447"/>
      <c r="C209" s="450"/>
      <c r="D209" s="458"/>
      <c r="E209" s="43" t="str">
        <f>'高額レセ疾病傾向(患者一人当たり医療費順)'!$C$11</f>
        <v>0604</v>
      </c>
      <c r="F209" s="121" t="str">
        <f>'高額レセ疾病傾向(患者一人当たり医療費順)'!$D$11</f>
        <v>脳性麻痺及びその他の麻痺性症候群</v>
      </c>
      <c r="G209" s="120" t="s">
        <v>446</v>
      </c>
      <c r="H209" s="40">
        <v>5</v>
      </c>
      <c r="I209" s="41">
        <v>25559910</v>
      </c>
      <c r="J209" s="42">
        <v>324450</v>
      </c>
      <c r="K209" s="40">
        <f t="shared" si="9"/>
        <v>25884360</v>
      </c>
      <c r="L209" s="97">
        <f t="shared" si="10"/>
        <v>5176872</v>
      </c>
      <c r="M209" s="217">
        <f>IFERROR(H209/$Q$45,"-")</f>
        <v>1.8619893494209214E-4</v>
      </c>
      <c r="N209" s="26"/>
      <c r="O209" s="26"/>
      <c r="P209" s="26"/>
      <c r="Q209" s="26"/>
    </row>
    <row r="210" spans="1:17" ht="39.950000000000003" customHeight="1">
      <c r="A210" s="26"/>
      <c r="B210" s="445">
        <v>42</v>
      </c>
      <c r="C210" s="448" t="s">
        <v>12</v>
      </c>
      <c r="D210" s="456">
        <f>Q46</f>
        <v>73347</v>
      </c>
      <c r="E210" s="47" t="str">
        <f>'高額レセ疾病傾向(患者一人当たり医療費順)'!$C$7</f>
        <v>0208</v>
      </c>
      <c r="F210" s="119" t="str">
        <f>'高額レセ疾病傾向(患者一人当たり医療費順)'!$D$7</f>
        <v>悪性リンパ腫</v>
      </c>
      <c r="G210" s="119" t="s">
        <v>408</v>
      </c>
      <c r="H210" s="77">
        <v>79</v>
      </c>
      <c r="I210" s="78">
        <v>295718010</v>
      </c>
      <c r="J210" s="79">
        <v>229150460</v>
      </c>
      <c r="K210" s="77">
        <f t="shared" si="9"/>
        <v>524868470</v>
      </c>
      <c r="L210" s="99">
        <f t="shared" si="10"/>
        <v>6643904.6835443042</v>
      </c>
      <c r="M210" s="216">
        <f>IFERROR(H210/$Q$46,"-")</f>
        <v>1.0770720002181411E-3</v>
      </c>
      <c r="N210" s="26"/>
      <c r="O210" s="26"/>
      <c r="P210" s="26"/>
      <c r="Q210" s="26"/>
    </row>
    <row r="211" spans="1:17" ht="39.950000000000003" customHeight="1">
      <c r="A211" s="26"/>
      <c r="B211" s="446"/>
      <c r="C211" s="449"/>
      <c r="D211" s="457"/>
      <c r="E211" s="39" t="str">
        <f>'高額レセ疾病傾向(患者一人当たり医療費順)'!$C$8</f>
        <v>0904</v>
      </c>
      <c r="F211" s="120" t="str">
        <f>'高額レセ疾病傾向(患者一人当たり医療費順)'!$D$8</f>
        <v>くも膜下出血</v>
      </c>
      <c r="G211" s="120" t="s">
        <v>444</v>
      </c>
      <c r="H211" s="40">
        <v>20</v>
      </c>
      <c r="I211" s="41">
        <v>147131070</v>
      </c>
      <c r="J211" s="42">
        <v>3335410</v>
      </c>
      <c r="K211" s="40">
        <f t="shared" si="9"/>
        <v>150466480</v>
      </c>
      <c r="L211" s="97">
        <f t="shared" si="10"/>
        <v>7523324</v>
      </c>
      <c r="M211" s="217">
        <f>IFERROR(H211/$Q$46,"-")</f>
        <v>2.7267645575142815E-4</v>
      </c>
      <c r="N211" s="26"/>
      <c r="O211" s="26"/>
      <c r="P211" s="26"/>
      <c r="Q211" s="26"/>
    </row>
    <row r="212" spans="1:17" ht="39.950000000000003" customHeight="1">
      <c r="A212" s="26"/>
      <c r="B212" s="446"/>
      <c r="C212" s="449"/>
      <c r="D212" s="457"/>
      <c r="E212" s="39" t="str">
        <f>'高額レセ疾病傾向(患者一人当たり医療費順)'!$C$9</f>
        <v>0209</v>
      </c>
      <c r="F212" s="120" t="str">
        <f>'高額レセ疾病傾向(患者一人当たり医療費順)'!$D$9</f>
        <v>白血病</v>
      </c>
      <c r="G212" s="120" t="s">
        <v>329</v>
      </c>
      <c r="H212" s="40">
        <v>27</v>
      </c>
      <c r="I212" s="41">
        <v>96984750</v>
      </c>
      <c r="J212" s="42">
        <v>82530990</v>
      </c>
      <c r="K212" s="40">
        <f t="shared" si="9"/>
        <v>179515740</v>
      </c>
      <c r="L212" s="97">
        <f t="shared" si="10"/>
        <v>6648731.111111111</v>
      </c>
      <c r="M212" s="217">
        <f>IFERROR(H212/$Q$46,"-")</f>
        <v>3.6811321526442802E-4</v>
      </c>
      <c r="N212" s="26"/>
      <c r="O212" s="26"/>
      <c r="P212" s="26"/>
      <c r="Q212" s="26"/>
    </row>
    <row r="213" spans="1:17" ht="39.950000000000003" customHeight="1">
      <c r="A213" s="26"/>
      <c r="B213" s="446"/>
      <c r="C213" s="449"/>
      <c r="D213" s="457"/>
      <c r="E213" s="39" t="str">
        <f>'高額レセ疾病傾向(患者一人当たり医療費順)'!$C$10</f>
        <v>1402</v>
      </c>
      <c r="F213" s="120" t="str">
        <f>'高額レセ疾病傾向(患者一人当たり医療費順)'!$D$10</f>
        <v>腎不全</v>
      </c>
      <c r="G213" s="120" t="s">
        <v>320</v>
      </c>
      <c r="H213" s="40">
        <v>354</v>
      </c>
      <c r="I213" s="41">
        <v>1233358220</v>
      </c>
      <c r="J213" s="42">
        <v>1080693870</v>
      </c>
      <c r="K213" s="40">
        <f t="shared" si="9"/>
        <v>2314052090</v>
      </c>
      <c r="L213" s="97">
        <f t="shared" si="10"/>
        <v>6536870.3107344629</v>
      </c>
      <c r="M213" s="217">
        <f>IFERROR(H213/$Q$46,"-")</f>
        <v>4.8263732668002782E-3</v>
      </c>
      <c r="N213" s="26"/>
      <c r="O213" s="26"/>
      <c r="P213" s="26"/>
      <c r="Q213" s="26"/>
    </row>
    <row r="214" spans="1:17" ht="39.950000000000003" customHeight="1" thickBot="1">
      <c r="A214" s="26"/>
      <c r="B214" s="447"/>
      <c r="C214" s="450"/>
      <c r="D214" s="458"/>
      <c r="E214" s="43" t="str">
        <f>'高額レセ疾病傾向(患者一人当たり医療費順)'!$C$11</f>
        <v>0604</v>
      </c>
      <c r="F214" s="121" t="str">
        <f>'高額レセ疾病傾向(患者一人当たり医療費順)'!$D$11</f>
        <v>脳性麻痺及びその他の麻痺性症候群</v>
      </c>
      <c r="G214" s="121" t="s">
        <v>447</v>
      </c>
      <c r="H214" s="44">
        <v>13</v>
      </c>
      <c r="I214" s="45">
        <v>69634550</v>
      </c>
      <c r="J214" s="46">
        <v>1857900</v>
      </c>
      <c r="K214" s="44">
        <f t="shared" si="9"/>
        <v>71492450</v>
      </c>
      <c r="L214" s="98">
        <f t="shared" si="10"/>
        <v>5499419.230769231</v>
      </c>
      <c r="M214" s="218">
        <f>IFERROR(H214/$Q$46,"-")</f>
        <v>1.7723969623842828E-4</v>
      </c>
      <c r="N214" s="26"/>
      <c r="O214" s="26"/>
      <c r="P214" s="26"/>
      <c r="Q214" s="26"/>
    </row>
    <row r="215" spans="1:17" ht="39.950000000000003" customHeight="1">
      <c r="A215" s="26"/>
      <c r="B215" s="445">
        <v>43</v>
      </c>
      <c r="C215" s="448" t="s">
        <v>8</v>
      </c>
      <c r="D215" s="456">
        <f>Q47</f>
        <v>45204</v>
      </c>
      <c r="E215" s="47" t="str">
        <f>'高額レセ疾病傾向(患者一人当たり医療費順)'!$C$7</f>
        <v>0208</v>
      </c>
      <c r="F215" s="119" t="str">
        <f>'高額レセ疾病傾向(患者一人当たり医療費順)'!$D$7</f>
        <v>悪性リンパ腫</v>
      </c>
      <c r="G215" s="119" t="s">
        <v>317</v>
      </c>
      <c r="H215" s="77">
        <v>54</v>
      </c>
      <c r="I215" s="78">
        <v>275172100</v>
      </c>
      <c r="J215" s="79">
        <v>146617880</v>
      </c>
      <c r="K215" s="77">
        <f t="shared" si="9"/>
        <v>421789980</v>
      </c>
      <c r="L215" s="99">
        <f t="shared" si="10"/>
        <v>7810925.555555556</v>
      </c>
      <c r="M215" s="216">
        <f>IFERROR(H215/$Q$47,"-")</f>
        <v>1.1945845500398195E-3</v>
      </c>
      <c r="N215" s="26"/>
      <c r="O215" s="26"/>
      <c r="P215" s="26"/>
      <c r="Q215" s="26"/>
    </row>
    <row r="216" spans="1:17" ht="39.950000000000003" customHeight="1">
      <c r="A216" s="26"/>
      <c r="B216" s="446"/>
      <c r="C216" s="449"/>
      <c r="D216" s="457"/>
      <c r="E216" s="39" t="str">
        <f>'高額レセ疾病傾向(患者一人当たり医療費順)'!$C$8</f>
        <v>0904</v>
      </c>
      <c r="F216" s="120" t="str">
        <f>'高額レセ疾病傾向(患者一人当たり医療費順)'!$D$8</f>
        <v>くも膜下出血</v>
      </c>
      <c r="G216" s="120" t="s">
        <v>448</v>
      </c>
      <c r="H216" s="40">
        <v>13</v>
      </c>
      <c r="I216" s="41">
        <v>95585330</v>
      </c>
      <c r="J216" s="42">
        <v>2125640</v>
      </c>
      <c r="K216" s="40">
        <f t="shared" si="9"/>
        <v>97710970</v>
      </c>
      <c r="L216" s="97">
        <f t="shared" si="10"/>
        <v>7516228.461538462</v>
      </c>
      <c r="M216" s="217">
        <f>IFERROR(H216/$Q$47,"-")</f>
        <v>2.8758516945403059E-4</v>
      </c>
      <c r="N216" s="26"/>
      <c r="O216" s="26"/>
      <c r="P216" s="26"/>
      <c r="Q216" s="26"/>
    </row>
    <row r="217" spans="1:17" ht="39.950000000000003" customHeight="1">
      <c r="A217" s="26"/>
      <c r="B217" s="446"/>
      <c r="C217" s="449"/>
      <c r="D217" s="457"/>
      <c r="E217" s="39" t="str">
        <f>'高額レセ疾病傾向(患者一人当たり医療費順)'!$C$9</f>
        <v>0209</v>
      </c>
      <c r="F217" s="120" t="str">
        <f>'高額レセ疾病傾向(患者一人当たり医療費順)'!$D$9</f>
        <v>白血病</v>
      </c>
      <c r="G217" s="120" t="s">
        <v>371</v>
      </c>
      <c r="H217" s="40">
        <v>29</v>
      </c>
      <c r="I217" s="41">
        <v>201816710</v>
      </c>
      <c r="J217" s="42">
        <v>85139370</v>
      </c>
      <c r="K217" s="40">
        <f t="shared" si="9"/>
        <v>286956080</v>
      </c>
      <c r="L217" s="97">
        <f t="shared" si="10"/>
        <v>9895037.2413793094</v>
      </c>
      <c r="M217" s="217">
        <f>IFERROR(H217/$Q$47,"-")</f>
        <v>6.415361472436068E-4</v>
      </c>
      <c r="N217" s="26"/>
      <c r="O217" s="26"/>
      <c r="P217" s="26"/>
      <c r="Q217" s="26"/>
    </row>
    <row r="218" spans="1:17" ht="39.950000000000003" customHeight="1">
      <c r="A218" s="26"/>
      <c r="B218" s="446"/>
      <c r="C218" s="449"/>
      <c r="D218" s="457"/>
      <c r="E218" s="39" t="str">
        <f>'高額レセ疾病傾向(患者一人当たり医療費順)'!$C$10</f>
        <v>1402</v>
      </c>
      <c r="F218" s="120" t="str">
        <f>'高額レセ疾病傾向(患者一人当たり医療費順)'!$D$10</f>
        <v>腎不全</v>
      </c>
      <c r="G218" s="120" t="s">
        <v>325</v>
      </c>
      <c r="H218" s="40">
        <v>188</v>
      </c>
      <c r="I218" s="41">
        <v>436952690</v>
      </c>
      <c r="J218" s="42">
        <v>613372930</v>
      </c>
      <c r="K218" s="40">
        <f t="shared" si="9"/>
        <v>1050325620</v>
      </c>
      <c r="L218" s="97">
        <f t="shared" si="10"/>
        <v>5586838.4042553194</v>
      </c>
      <c r="M218" s="217">
        <f>IFERROR(H218/$Q$47,"-")</f>
        <v>4.1589239890275197E-3</v>
      </c>
      <c r="N218" s="26"/>
      <c r="O218" s="26"/>
      <c r="P218" s="26"/>
      <c r="Q218" s="26"/>
    </row>
    <row r="219" spans="1:17" ht="39.950000000000003" customHeight="1" thickBot="1">
      <c r="A219" s="26"/>
      <c r="B219" s="447"/>
      <c r="C219" s="450"/>
      <c r="D219" s="458"/>
      <c r="E219" s="43" t="str">
        <f>'高額レセ疾病傾向(患者一人当たり医療費順)'!$C$11</f>
        <v>0604</v>
      </c>
      <c r="F219" s="121" t="str">
        <f>'高額レセ疾病傾向(患者一人当たり医療費順)'!$D$11</f>
        <v>脳性麻痺及びその他の麻痺性症候群</v>
      </c>
      <c r="G219" s="120" t="s">
        <v>443</v>
      </c>
      <c r="H219" s="40">
        <v>3</v>
      </c>
      <c r="I219" s="41">
        <v>19589390</v>
      </c>
      <c r="J219" s="42">
        <v>0</v>
      </c>
      <c r="K219" s="40">
        <f t="shared" si="9"/>
        <v>19589390</v>
      </c>
      <c r="L219" s="97">
        <f t="shared" si="10"/>
        <v>6529796.666666667</v>
      </c>
      <c r="M219" s="217">
        <f>IFERROR(H219/$Q$47,"-")</f>
        <v>6.6365808335545532E-5</v>
      </c>
      <c r="N219" s="26"/>
      <c r="O219" s="26"/>
      <c r="P219" s="26"/>
      <c r="Q219" s="26"/>
    </row>
    <row r="220" spans="1:17" ht="39.950000000000003" customHeight="1">
      <c r="A220" s="26"/>
      <c r="B220" s="445">
        <v>44</v>
      </c>
      <c r="C220" s="448" t="s">
        <v>18</v>
      </c>
      <c r="D220" s="456">
        <f>Q48</f>
        <v>47986</v>
      </c>
      <c r="E220" s="47" t="str">
        <f>'高額レセ疾病傾向(患者一人当たり医療費順)'!$C$7</f>
        <v>0208</v>
      </c>
      <c r="F220" s="119" t="str">
        <f>'高額レセ疾病傾向(患者一人当たり医療費順)'!$D$7</f>
        <v>悪性リンパ腫</v>
      </c>
      <c r="G220" s="119" t="s">
        <v>383</v>
      </c>
      <c r="H220" s="77">
        <v>68</v>
      </c>
      <c r="I220" s="78">
        <v>210473410</v>
      </c>
      <c r="J220" s="79">
        <v>105992500</v>
      </c>
      <c r="K220" s="77">
        <f t="shared" si="9"/>
        <v>316465910</v>
      </c>
      <c r="L220" s="99">
        <f t="shared" si="10"/>
        <v>4653910.4411764704</v>
      </c>
      <c r="M220" s="216">
        <f>IFERROR(H220/$Q$48,"-")</f>
        <v>1.4170799816613179E-3</v>
      </c>
      <c r="N220" s="26"/>
      <c r="O220" s="26"/>
      <c r="P220" s="26"/>
      <c r="Q220" s="26"/>
    </row>
    <row r="221" spans="1:17" ht="39.950000000000003" customHeight="1">
      <c r="A221" s="26"/>
      <c r="B221" s="446"/>
      <c r="C221" s="449"/>
      <c r="D221" s="457"/>
      <c r="E221" s="39" t="str">
        <f>'高額レセ疾病傾向(患者一人当たり医療費順)'!$C$8</f>
        <v>0904</v>
      </c>
      <c r="F221" s="120" t="str">
        <f>'高額レセ疾病傾向(患者一人当たり医療費順)'!$D$8</f>
        <v>くも膜下出血</v>
      </c>
      <c r="G221" s="120" t="s">
        <v>449</v>
      </c>
      <c r="H221" s="40">
        <v>17</v>
      </c>
      <c r="I221" s="41">
        <v>113008740</v>
      </c>
      <c r="J221" s="42">
        <v>3554590</v>
      </c>
      <c r="K221" s="40">
        <f t="shared" si="9"/>
        <v>116563330</v>
      </c>
      <c r="L221" s="97">
        <f t="shared" si="10"/>
        <v>6856666.4705882352</v>
      </c>
      <c r="M221" s="217">
        <f>IFERROR(H221/$Q$48,"-")</f>
        <v>3.5426999541532947E-4</v>
      </c>
      <c r="N221" s="26"/>
      <c r="O221" s="26"/>
      <c r="P221" s="26"/>
      <c r="Q221" s="26"/>
    </row>
    <row r="222" spans="1:17" ht="39.950000000000003" customHeight="1">
      <c r="A222" s="26"/>
      <c r="B222" s="446"/>
      <c r="C222" s="449"/>
      <c r="D222" s="457"/>
      <c r="E222" s="39" t="str">
        <f>'高額レセ疾病傾向(患者一人当たり医療費順)'!$C$9</f>
        <v>0209</v>
      </c>
      <c r="F222" s="120" t="str">
        <f>'高額レセ疾病傾向(患者一人当たり医療費順)'!$D$9</f>
        <v>白血病</v>
      </c>
      <c r="G222" s="120" t="s">
        <v>435</v>
      </c>
      <c r="H222" s="40">
        <v>22</v>
      </c>
      <c r="I222" s="41">
        <v>69720380</v>
      </c>
      <c r="J222" s="42">
        <v>43727040</v>
      </c>
      <c r="K222" s="40">
        <f t="shared" si="9"/>
        <v>113447420</v>
      </c>
      <c r="L222" s="97">
        <f t="shared" si="10"/>
        <v>5156700.9090909092</v>
      </c>
      <c r="M222" s="217">
        <f>IFERROR(H222/$Q$48,"-")</f>
        <v>4.5846705289042636E-4</v>
      </c>
      <c r="N222" s="26"/>
      <c r="O222" s="26"/>
      <c r="P222" s="26"/>
      <c r="Q222" s="26"/>
    </row>
    <row r="223" spans="1:17" ht="39.950000000000003" customHeight="1">
      <c r="A223" s="26"/>
      <c r="B223" s="446"/>
      <c r="C223" s="449"/>
      <c r="D223" s="457"/>
      <c r="E223" s="39" t="str">
        <f>'高額レセ疾病傾向(患者一人当たり医療費順)'!$C$10</f>
        <v>1402</v>
      </c>
      <c r="F223" s="120" t="str">
        <f>'高額レセ疾病傾向(患者一人当たり医療費順)'!$D$10</f>
        <v>腎不全</v>
      </c>
      <c r="G223" s="120" t="s">
        <v>325</v>
      </c>
      <c r="H223" s="40">
        <v>239</v>
      </c>
      <c r="I223" s="41">
        <v>615944740</v>
      </c>
      <c r="J223" s="42">
        <v>774076820</v>
      </c>
      <c r="K223" s="40">
        <f t="shared" si="9"/>
        <v>1390021560</v>
      </c>
      <c r="L223" s="97">
        <f t="shared" si="10"/>
        <v>5815989.7907949788</v>
      </c>
      <c r="M223" s="217">
        <f>IFERROR(H223/$Q$48,"-")</f>
        <v>4.9806193473096319E-3</v>
      </c>
      <c r="N223" s="26"/>
      <c r="O223" s="26"/>
      <c r="P223" s="26"/>
      <c r="Q223" s="26"/>
    </row>
    <row r="224" spans="1:17" ht="39.950000000000003" customHeight="1" thickBot="1">
      <c r="A224" s="26"/>
      <c r="B224" s="447"/>
      <c r="C224" s="450"/>
      <c r="D224" s="458"/>
      <c r="E224" s="43" t="str">
        <f>'高額レセ疾病傾向(患者一人当たり医療費順)'!$C$11</f>
        <v>0604</v>
      </c>
      <c r="F224" s="121" t="str">
        <f>'高額レセ疾病傾向(患者一人当たり医療費順)'!$D$11</f>
        <v>脳性麻痺及びその他の麻痺性症候群</v>
      </c>
      <c r="G224" s="120" t="s">
        <v>340</v>
      </c>
      <c r="H224" s="40">
        <v>3</v>
      </c>
      <c r="I224" s="41">
        <v>10634630</v>
      </c>
      <c r="J224" s="42">
        <v>324960</v>
      </c>
      <c r="K224" s="40">
        <f t="shared" si="9"/>
        <v>10959590</v>
      </c>
      <c r="L224" s="97">
        <f t="shared" si="10"/>
        <v>3653196.6666666665</v>
      </c>
      <c r="M224" s="217">
        <f>IFERROR(H224/$Q$48,"-")</f>
        <v>6.2518234485058147E-5</v>
      </c>
      <c r="N224" s="26"/>
      <c r="O224" s="26"/>
      <c r="P224" s="26"/>
      <c r="Q224" s="26"/>
    </row>
    <row r="225" spans="1:17" ht="39.950000000000003" customHeight="1">
      <c r="A225" s="26"/>
      <c r="B225" s="445">
        <v>45</v>
      </c>
      <c r="C225" s="448" t="s">
        <v>41</v>
      </c>
      <c r="D225" s="456">
        <f>Q49</f>
        <v>16826</v>
      </c>
      <c r="E225" s="47" t="str">
        <f>'高額レセ疾病傾向(患者一人当たり医療費順)'!$C$7</f>
        <v>0208</v>
      </c>
      <c r="F225" s="119" t="str">
        <f>'高額レセ疾病傾向(患者一人当たり医療費順)'!$D$7</f>
        <v>悪性リンパ腫</v>
      </c>
      <c r="G225" s="119" t="s">
        <v>450</v>
      </c>
      <c r="H225" s="77">
        <v>26</v>
      </c>
      <c r="I225" s="78">
        <v>128060810</v>
      </c>
      <c r="J225" s="79">
        <v>38363050</v>
      </c>
      <c r="K225" s="77">
        <f t="shared" si="9"/>
        <v>166423860</v>
      </c>
      <c r="L225" s="99">
        <f t="shared" si="10"/>
        <v>6400917.692307692</v>
      </c>
      <c r="M225" s="216">
        <f>IFERROR(H225/$Q$49,"-")</f>
        <v>1.5452276239153692E-3</v>
      </c>
      <c r="N225" s="26"/>
      <c r="O225" s="26"/>
      <c r="P225" s="26"/>
      <c r="Q225" s="26"/>
    </row>
    <row r="226" spans="1:17" ht="39.950000000000003" customHeight="1">
      <c r="A226" s="26"/>
      <c r="B226" s="446"/>
      <c r="C226" s="449"/>
      <c r="D226" s="457"/>
      <c r="E226" s="39" t="str">
        <f>'高額レセ疾病傾向(患者一人当たり医療費順)'!$C$8</f>
        <v>0904</v>
      </c>
      <c r="F226" s="120" t="str">
        <f>'高額レセ疾病傾向(患者一人当たり医療費順)'!$D$8</f>
        <v>くも膜下出血</v>
      </c>
      <c r="G226" s="120" t="s">
        <v>411</v>
      </c>
      <c r="H226" s="40">
        <v>5</v>
      </c>
      <c r="I226" s="41">
        <v>25417180</v>
      </c>
      <c r="J226" s="42">
        <v>355520</v>
      </c>
      <c r="K226" s="40">
        <f t="shared" si="9"/>
        <v>25772700</v>
      </c>
      <c r="L226" s="97">
        <f t="shared" si="10"/>
        <v>5154540</v>
      </c>
      <c r="M226" s="217">
        <f>IFERROR(H226/$Q$49,"-")</f>
        <v>2.9715915844526328E-4</v>
      </c>
      <c r="N226" s="26"/>
      <c r="O226" s="26"/>
      <c r="P226" s="26"/>
      <c r="Q226" s="26"/>
    </row>
    <row r="227" spans="1:17" ht="39.950000000000003" customHeight="1">
      <c r="A227" s="26"/>
      <c r="B227" s="446"/>
      <c r="C227" s="449"/>
      <c r="D227" s="457"/>
      <c r="E227" s="39" t="str">
        <f>'高額レセ疾病傾向(患者一人当たり医療費順)'!$C$9</f>
        <v>0209</v>
      </c>
      <c r="F227" s="120" t="str">
        <f>'高額レセ疾病傾向(患者一人当たり医療費順)'!$D$9</f>
        <v>白血病</v>
      </c>
      <c r="G227" s="120" t="s">
        <v>451</v>
      </c>
      <c r="H227" s="40">
        <v>1</v>
      </c>
      <c r="I227" s="41">
        <v>2466730</v>
      </c>
      <c r="J227" s="42">
        <v>3554340</v>
      </c>
      <c r="K227" s="40">
        <f t="shared" si="9"/>
        <v>6021070</v>
      </c>
      <c r="L227" s="97">
        <f t="shared" si="10"/>
        <v>6021070</v>
      </c>
      <c r="M227" s="217">
        <f>IFERROR(H227/$Q$49,"-")</f>
        <v>5.9431831689052657E-5</v>
      </c>
      <c r="N227" s="26"/>
      <c r="O227" s="26"/>
      <c r="P227" s="26"/>
      <c r="Q227" s="26"/>
    </row>
    <row r="228" spans="1:17" ht="39.950000000000003" customHeight="1">
      <c r="A228" s="26"/>
      <c r="B228" s="446"/>
      <c r="C228" s="449"/>
      <c r="D228" s="457"/>
      <c r="E228" s="39" t="str">
        <f>'高額レセ疾病傾向(患者一人当たり医療費順)'!$C$10</f>
        <v>1402</v>
      </c>
      <c r="F228" s="120" t="str">
        <f>'高額レセ疾病傾向(患者一人当たり医療費順)'!$D$10</f>
        <v>腎不全</v>
      </c>
      <c r="G228" s="120" t="s">
        <v>325</v>
      </c>
      <c r="H228" s="40">
        <v>81</v>
      </c>
      <c r="I228" s="41">
        <v>234768540</v>
      </c>
      <c r="J228" s="42">
        <v>245176350</v>
      </c>
      <c r="K228" s="40">
        <f t="shared" si="9"/>
        <v>479944890</v>
      </c>
      <c r="L228" s="97">
        <f t="shared" si="10"/>
        <v>5925245.555555556</v>
      </c>
      <c r="M228" s="217">
        <f>IFERROR(H228/$Q$49,"-")</f>
        <v>4.8139783668132655E-3</v>
      </c>
      <c r="N228" s="26"/>
      <c r="O228" s="26"/>
      <c r="P228" s="26"/>
      <c r="Q228" s="26"/>
    </row>
    <row r="229" spans="1:17" ht="39.950000000000003" customHeight="1" thickBot="1">
      <c r="A229" s="26"/>
      <c r="B229" s="447"/>
      <c r="C229" s="450"/>
      <c r="D229" s="458"/>
      <c r="E229" s="43" t="str">
        <f>'高額レセ疾病傾向(患者一人当たり医療費順)'!$C$11</f>
        <v>0604</v>
      </c>
      <c r="F229" s="121" t="str">
        <f>'高額レセ疾病傾向(患者一人当たり医療費順)'!$D$11</f>
        <v>脳性麻痺及びその他の麻痺性症候群</v>
      </c>
      <c r="G229" s="120" t="s">
        <v>340</v>
      </c>
      <c r="H229" s="40">
        <v>1</v>
      </c>
      <c r="I229" s="41">
        <v>4668910</v>
      </c>
      <c r="J229" s="42">
        <v>0</v>
      </c>
      <c r="K229" s="40">
        <f t="shared" si="9"/>
        <v>4668910</v>
      </c>
      <c r="L229" s="97">
        <f t="shared" si="10"/>
        <v>4668910</v>
      </c>
      <c r="M229" s="217">
        <f>IFERROR(H229/$Q$49,"-")</f>
        <v>5.9431831689052657E-5</v>
      </c>
      <c r="N229" s="26"/>
      <c r="O229" s="26"/>
      <c r="P229" s="26"/>
      <c r="Q229" s="26"/>
    </row>
    <row r="230" spans="1:17" ht="39.950000000000003" customHeight="1">
      <c r="A230" s="26"/>
      <c r="B230" s="445">
        <v>46</v>
      </c>
      <c r="C230" s="448" t="s">
        <v>21</v>
      </c>
      <c r="D230" s="456">
        <f>Q50</f>
        <v>21932</v>
      </c>
      <c r="E230" s="47" t="str">
        <f>'高額レセ疾病傾向(患者一人当たり医療費順)'!$C$7</f>
        <v>0208</v>
      </c>
      <c r="F230" s="119" t="str">
        <f>'高額レセ疾病傾向(患者一人当たり医療費順)'!$D$7</f>
        <v>悪性リンパ腫</v>
      </c>
      <c r="G230" s="119" t="s">
        <v>452</v>
      </c>
      <c r="H230" s="77">
        <v>28</v>
      </c>
      <c r="I230" s="78">
        <v>197201180</v>
      </c>
      <c r="J230" s="79">
        <v>49571560</v>
      </c>
      <c r="K230" s="77">
        <f t="shared" si="9"/>
        <v>246772740</v>
      </c>
      <c r="L230" s="99">
        <f t="shared" si="10"/>
        <v>8813312.1428571437</v>
      </c>
      <c r="M230" s="216">
        <f>IFERROR(H230/$Q$50,"-")</f>
        <v>1.2766733540032829E-3</v>
      </c>
      <c r="N230" s="26"/>
      <c r="O230" s="26"/>
      <c r="P230" s="26"/>
      <c r="Q230" s="26"/>
    </row>
    <row r="231" spans="1:17" ht="39.950000000000003" customHeight="1">
      <c r="A231" s="26"/>
      <c r="B231" s="446"/>
      <c r="C231" s="449"/>
      <c r="D231" s="457"/>
      <c r="E231" s="39" t="str">
        <f>'高額レセ疾病傾向(患者一人当たり医療費順)'!$C$8</f>
        <v>0904</v>
      </c>
      <c r="F231" s="120" t="str">
        <f>'高額レセ疾病傾向(患者一人当たり医療費順)'!$D$8</f>
        <v>くも膜下出血</v>
      </c>
      <c r="G231" s="120" t="s">
        <v>453</v>
      </c>
      <c r="H231" s="40">
        <v>5</v>
      </c>
      <c r="I231" s="41">
        <v>27837730</v>
      </c>
      <c r="J231" s="42">
        <v>161160</v>
      </c>
      <c r="K231" s="40">
        <f t="shared" si="9"/>
        <v>27998890</v>
      </c>
      <c r="L231" s="97">
        <f t="shared" si="10"/>
        <v>5599778</v>
      </c>
      <c r="M231" s="217">
        <f>IFERROR(H231/$Q$50,"-")</f>
        <v>2.2797738464344337E-4</v>
      </c>
      <c r="N231" s="26"/>
      <c r="O231" s="26"/>
      <c r="P231" s="26"/>
      <c r="Q231" s="26"/>
    </row>
    <row r="232" spans="1:17" ht="39.950000000000003" customHeight="1">
      <c r="A232" s="26"/>
      <c r="B232" s="446"/>
      <c r="C232" s="449"/>
      <c r="D232" s="457"/>
      <c r="E232" s="39" t="str">
        <f>'高額レセ疾病傾向(患者一人当たり医療費順)'!$C$9</f>
        <v>0209</v>
      </c>
      <c r="F232" s="120" t="str">
        <f>'高額レセ疾病傾向(患者一人当たり医療費順)'!$D$9</f>
        <v>白血病</v>
      </c>
      <c r="G232" s="120" t="s">
        <v>319</v>
      </c>
      <c r="H232" s="40">
        <v>10</v>
      </c>
      <c r="I232" s="41">
        <v>60876570</v>
      </c>
      <c r="J232" s="42">
        <v>17534620</v>
      </c>
      <c r="K232" s="40">
        <f t="shared" si="9"/>
        <v>78411190</v>
      </c>
      <c r="L232" s="97">
        <f t="shared" si="10"/>
        <v>7841119</v>
      </c>
      <c r="M232" s="217">
        <f>IFERROR(H232/$Q$50,"-")</f>
        <v>4.5595476928688675E-4</v>
      </c>
      <c r="N232" s="26"/>
      <c r="O232" s="26"/>
      <c r="P232" s="26"/>
      <c r="Q232" s="26"/>
    </row>
    <row r="233" spans="1:17" ht="39.950000000000003" customHeight="1">
      <c r="A233" s="26"/>
      <c r="B233" s="446"/>
      <c r="C233" s="449"/>
      <c r="D233" s="457"/>
      <c r="E233" s="39" t="str">
        <f>'高額レセ疾病傾向(患者一人当たり医療費順)'!$C$10</f>
        <v>1402</v>
      </c>
      <c r="F233" s="120" t="str">
        <f>'高額レセ疾病傾向(患者一人当たり医療費順)'!$D$10</f>
        <v>腎不全</v>
      </c>
      <c r="G233" s="120" t="s">
        <v>320</v>
      </c>
      <c r="H233" s="40">
        <v>94</v>
      </c>
      <c r="I233" s="41">
        <v>314327130</v>
      </c>
      <c r="J233" s="42">
        <v>263048590</v>
      </c>
      <c r="K233" s="40">
        <f t="shared" si="9"/>
        <v>577375720</v>
      </c>
      <c r="L233" s="97">
        <f t="shared" si="10"/>
        <v>6142294.8936170209</v>
      </c>
      <c r="M233" s="217">
        <f>IFERROR(H233/$Q$50,"-")</f>
        <v>4.2859748312967351E-3</v>
      </c>
      <c r="N233" s="26"/>
      <c r="O233" s="26"/>
      <c r="P233" s="26"/>
      <c r="Q233" s="26"/>
    </row>
    <row r="234" spans="1:17" ht="39.950000000000003" customHeight="1" thickBot="1">
      <c r="A234" s="26"/>
      <c r="B234" s="447"/>
      <c r="C234" s="450"/>
      <c r="D234" s="458"/>
      <c r="E234" s="43" t="str">
        <f>'高額レセ疾病傾向(患者一人当たり医療費順)'!$C$11</f>
        <v>0604</v>
      </c>
      <c r="F234" s="121" t="str">
        <f>'高額レセ疾病傾向(患者一人当たり医療費順)'!$D$11</f>
        <v>脳性麻痺及びその他の麻痺性症候群</v>
      </c>
      <c r="G234" s="120" t="s">
        <v>447</v>
      </c>
      <c r="H234" s="40">
        <v>6</v>
      </c>
      <c r="I234" s="41">
        <v>35722030</v>
      </c>
      <c r="J234" s="42">
        <v>323790</v>
      </c>
      <c r="K234" s="40">
        <f t="shared" si="9"/>
        <v>36045820</v>
      </c>
      <c r="L234" s="97">
        <f t="shared" si="10"/>
        <v>6007636.666666667</v>
      </c>
      <c r="M234" s="217">
        <f>IFERROR(H234/$Q$50,"-")</f>
        <v>2.7357286157213203E-4</v>
      </c>
      <c r="N234" s="26"/>
      <c r="O234" s="26"/>
      <c r="P234" s="26"/>
      <c r="Q234" s="26"/>
    </row>
    <row r="235" spans="1:17" ht="39.950000000000003" customHeight="1">
      <c r="A235" s="26"/>
      <c r="B235" s="445">
        <v>47</v>
      </c>
      <c r="C235" s="448" t="s">
        <v>13</v>
      </c>
      <c r="D235" s="456">
        <f>Q51</f>
        <v>44410</v>
      </c>
      <c r="E235" s="47" t="str">
        <f>'高額レセ疾病傾向(患者一人当たり医療費順)'!$C$7</f>
        <v>0208</v>
      </c>
      <c r="F235" s="119" t="str">
        <f>'高額レセ疾病傾向(患者一人当たり医療費順)'!$D$7</f>
        <v>悪性リンパ腫</v>
      </c>
      <c r="G235" s="119" t="s">
        <v>454</v>
      </c>
      <c r="H235" s="77">
        <v>35</v>
      </c>
      <c r="I235" s="78">
        <v>172940840</v>
      </c>
      <c r="J235" s="79">
        <v>95018580</v>
      </c>
      <c r="K235" s="77">
        <f t="shared" si="9"/>
        <v>267959420</v>
      </c>
      <c r="L235" s="99">
        <f t="shared" si="10"/>
        <v>7655983.4285714282</v>
      </c>
      <c r="M235" s="216">
        <f>IFERROR(H235/$Q$51,"-")</f>
        <v>7.8811078585904078E-4</v>
      </c>
      <c r="N235" s="26"/>
      <c r="O235" s="26"/>
      <c r="P235" s="26"/>
      <c r="Q235" s="26"/>
    </row>
    <row r="236" spans="1:17" ht="39.950000000000003" customHeight="1">
      <c r="A236" s="26"/>
      <c r="B236" s="446"/>
      <c r="C236" s="449"/>
      <c r="D236" s="457"/>
      <c r="E236" s="39" t="str">
        <f>'高額レセ疾病傾向(患者一人当たり医療費順)'!$C$8</f>
        <v>0904</v>
      </c>
      <c r="F236" s="120" t="str">
        <f>'高額レセ疾病傾向(患者一人当たり医療費順)'!$D$8</f>
        <v>くも膜下出血</v>
      </c>
      <c r="G236" s="120" t="s">
        <v>455</v>
      </c>
      <c r="H236" s="40">
        <v>14</v>
      </c>
      <c r="I236" s="41">
        <v>102547430</v>
      </c>
      <c r="J236" s="42">
        <v>1079770</v>
      </c>
      <c r="K236" s="40">
        <f t="shared" si="9"/>
        <v>103627200</v>
      </c>
      <c r="L236" s="97">
        <f t="shared" si="10"/>
        <v>7401942.8571428573</v>
      </c>
      <c r="M236" s="217">
        <f>IFERROR(H236/$Q$51,"-")</f>
        <v>3.152443143436163E-4</v>
      </c>
      <c r="N236" s="26"/>
      <c r="O236" s="26"/>
      <c r="P236" s="26"/>
      <c r="Q236" s="26"/>
    </row>
    <row r="237" spans="1:17" ht="39.950000000000003" customHeight="1">
      <c r="A237" s="26"/>
      <c r="B237" s="446"/>
      <c r="C237" s="449"/>
      <c r="D237" s="457"/>
      <c r="E237" s="39" t="str">
        <f>'高額レセ疾病傾向(患者一人当たり医療費順)'!$C$9</f>
        <v>0209</v>
      </c>
      <c r="F237" s="120" t="str">
        <f>'高額レセ疾病傾向(患者一人当たり医療費順)'!$D$9</f>
        <v>白血病</v>
      </c>
      <c r="G237" s="120" t="s">
        <v>456</v>
      </c>
      <c r="H237" s="40">
        <v>20</v>
      </c>
      <c r="I237" s="41">
        <v>121045380</v>
      </c>
      <c r="J237" s="42">
        <v>66993100</v>
      </c>
      <c r="K237" s="40">
        <f t="shared" si="9"/>
        <v>188038480</v>
      </c>
      <c r="L237" s="97">
        <f t="shared" si="10"/>
        <v>9401924</v>
      </c>
      <c r="M237" s="217">
        <f>IFERROR(H237/$Q$51,"-")</f>
        <v>4.5034902049088043E-4</v>
      </c>
      <c r="N237" s="26"/>
      <c r="O237" s="26"/>
      <c r="P237" s="26"/>
      <c r="Q237" s="26"/>
    </row>
    <row r="238" spans="1:17" ht="39.950000000000003" customHeight="1">
      <c r="A238" s="26"/>
      <c r="B238" s="446"/>
      <c r="C238" s="449"/>
      <c r="D238" s="457"/>
      <c r="E238" s="39" t="str">
        <f>'高額レセ疾病傾向(患者一人当たり医療費順)'!$C$10</f>
        <v>1402</v>
      </c>
      <c r="F238" s="120" t="str">
        <f>'高額レセ疾病傾向(患者一人当たり医療費順)'!$D$10</f>
        <v>腎不全</v>
      </c>
      <c r="G238" s="120" t="s">
        <v>320</v>
      </c>
      <c r="H238" s="40">
        <v>220</v>
      </c>
      <c r="I238" s="41">
        <v>631378990</v>
      </c>
      <c r="J238" s="42">
        <v>576370100</v>
      </c>
      <c r="K238" s="40">
        <f t="shared" si="9"/>
        <v>1207749090</v>
      </c>
      <c r="L238" s="97">
        <f t="shared" si="10"/>
        <v>5489768.5909090908</v>
      </c>
      <c r="M238" s="217">
        <f>IFERROR(H238/$Q$51,"-")</f>
        <v>4.9538392253996848E-3</v>
      </c>
      <c r="N238" s="26"/>
      <c r="O238" s="26"/>
      <c r="P238" s="26"/>
      <c r="Q238" s="26"/>
    </row>
    <row r="239" spans="1:17" ht="39.950000000000003" customHeight="1" thickBot="1">
      <c r="A239" s="26"/>
      <c r="B239" s="447"/>
      <c r="C239" s="450"/>
      <c r="D239" s="458"/>
      <c r="E239" s="43" t="str">
        <f>'高額レセ疾病傾向(患者一人当たり医療費順)'!$C$11</f>
        <v>0604</v>
      </c>
      <c r="F239" s="121" t="str">
        <f>'高額レセ疾病傾向(患者一人当たり医療費順)'!$D$11</f>
        <v>脳性麻痺及びその他の麻痺性症候群</v>
      </c>
      <c r="G239" s="120" t="s">
        <v>457</v>
      </c>
      <c r="H239" s="40">
        <v>3</v>
      </c>
      <c r="I239" s="41">
        <v>20831480</v>
      </c>
      <c r="J239" s="42">
        <v>505970</v>
      </c>
      <c r="K239" s="40">
        <f t="shared" si="9"/>
        <v>21337450</v>
      </c>
      <c r="L239" s="97">
        <f t="shared" si="10"/>
        <v>7112483.333333333</v>
      </c>
      <c r="M239" s="217">
        <f>IFERROR(H239/$Q$51,"-")</f>
        <v>6.7552353073632065E-5</v>
      </c>
      <c r="N239" s="26"/>
      <c r="O239" s="26"/>
      <c r="P239" s="26"/>
      <c r="Q239" s="26"/>
    </row>
    <row r="240" spans="1:17" ht="39.950000000000003" customHeight="1">
      <c r="A240" s="26"/>
      <c r="B240" s="445">
        <v>48</v>
      </c>
      <c r="C240" s="448" t="s">
        <v>22</v>
      </c>
      <c r="D240" s="456">
        <f>Q52</f>
        <v>23886</v>
      </c>
      <c r="E240" s="47" t="str">
        <f>'高額レセ疾病傾向(患者一人当たり医療費順)'!$C$7</f>
        <v>0208</v>
      </c>
      <c r="F240" s="119" t="str">
        <f>'高額レセ疾病傾向(患者一人当たり医療費順)'!$D$7</f>
        <v>悪性リンパ腫</v>
      </c>
      <c r="G240" s="119" t="s">
        <v>358</v>
      </c>
      <c r="H240" s="77">
        <v>31</v>
      </c>
      <c r="I240" s="78">
        <v>213486820</v>
      </c>
      <c r="J240" s="79">
        <v>65708010</v>
      </c>
      <c r="K240" s="77">
        <f t="shared" si="9"/>
        <v>279194830</v>
      </c>
      <c r="L240" s="99">
        <f t="shared" si="10"/>
        <v>9006284.8387096766</v>
      </c>
      <c r="M240" s="216">
        <f>IFERROR(H240/$Q$52,"-")</f>
        <v>1.2978313656535209E-3</v>
      </c>
      <c r="N240" s="26"/>
      <c r="O240" s="26"/>
      <c r="P240" s="26"/>
      <c r="Q240" s="26"/>
    </row>
    <row r="241" spans="1:17" ht="39.950000000000003" customHeight="1">
      <c r="A241" s="26"/>
      <c r="B241" s="446"/>
      <c r="C241" s="449"/>
      <c r="D241" s="457"/>
      <c r="E241" s="39" t="str">
        <f>'高額レセ疾病傾向(患者一人当たり医療費順)'!$C$8</f>
        <v>0904</v>
      </c>
      <c r="F241" s="120" t="str">
        <f>'高額レセ疾病傾向(患者一人当たり医療費順)'!$D$8</f>
        <v>くも膜下出血</v>
      </c>
      <c r="G241" s="120" t="s">
        <v>458</v>
      </c>
      <c r="H241" s="40">
        <v>7</v>
      </c>
      <c r="I241" s="41">
        <v>36254460</v>
      </c>
      <c r="J241" s="42">
        <v>935580</v>
      </c>
      <c r="K241" s="40">
        <f t="shared" si="9"/>
        <v>37190040</v>
      </c>
      <c r="L241" s="97">
        <f t="shared" si="10"/>
        <v>5312862.8571428573</v>
      </c>
      <c r="M241" s="217">
        <f>IFERROR(H241/$Q$52,"-")</f>
        <v>2.9305869547014985E-4</v>
      </c>
      <c r="N241" s="26"/>
      <c r="O241" s="26"/>
      <c r="P241" s="26"/>
      <c r="Q241" s="26"/>
    </row>
    <row r="242" spans="1:17" ht="39.950000000000003" customHeight="1">
      <c r="A242" s="26"/>
      <c r="B242" s="446"/>
      <c r="C242" s="449"/>
      <c r="D242" s="457"/>
      <c r="E242" s="39" t="str">
        <f>'高額レセ疾病傾向(患者一人当たり医療費順)'!$C$9</f>
        <v>0209</v>
      </c>
      <c r="F242" s="120" t="str">
        <f>'高額レセ疾病傾向(患者一人当たり医療費順)'!$D$9</f>
        <v>白血病</v>
      </c>
      <c r="G242" s="120" t="s">
        <v>319</v>
      </c>
      <c r="H242" s="40">
        <v>11</v>
      </c>
      <c r="I242" s="41">
        <v>81660040</v>
      </c>
      <c r="J242" s="42">
        <v>27931600</v>
      </c>
      <c r="K242" s="40">
        <f t="shared" si="9"/>
        <v>109591640</v>
      </c>
      <c r="L242" s="97">
        <f t="shared" si="10"/>
        <v>9962876.3636363633</v>
      </c>
      <c r="M242" s="217">
        <f>IFERROR(H242/$Q$52,"-")</f>
        <v>4.6052080716737836E-4</v>
      </c>
      <c r="N242" s="26"/>
      <c r="O242" s="26"/>
      <c r="P242" s="26"/>
      <c r="Q242" s="26"/>
    </row>
    <row r="243" spans="1:17" ht="39.950000000000003" customHeight="1">
      <c r="A243" s="26"/>
      <c r="B243" s="446"/>
      <c r="C243" s="449"/>
      <c r="D243" s="457"/>
      <c r="E243" s="39" t="str">
        <f>'高額レセ疾病傾向(患者一人当たり医療費順)'!$C$10</f>
        <v>1402</v>
      </c>
      <c r="F243" s="120" t="str">
        <f>'高額レセ疾病傾向(患者一人当たり医療費順)'!$D$10</f>
        <v>腎不全</v>
      </c>
      <c r="G243" s="120" t="s">
        <v>459</v>
      </c>
      <c r="H243" s="40">
        <v>94</v>
      </c>
      <c r="I243" s="41">
        <v>256428540</v>
      </c>
      <c r="J243" s="42">
        <v>255355510</v>
      </c>
      <c r="K243" s="40">
        <f t="shared" si="9"/>
        <v>511784050</v>
      </c>
      <c r="L243" s="97">
        <f t="shared" si="10"/>
        <v>5444511.1702127662</v>
      </c>
      <c r="M243" s="217">
        <f>IFERROR(H243/$Q$52,"-")</f>
        <v>3.9353596248848698E-3</v>
      </c>
      <c r="N243" s="26"/>
      <c r="O243" s="26"/>
      <c r="P243" s="26"/>
      <c r="Q243" s="26"/>
    </row>
    <row r="244" spans="1:17" ht="39.950000000000003" customHeight="1" thickBot="1">
      <c r="A244" s="26"/>
      <c r="B244" s="447"/>
      <c r="C244" s="450"/>
      <c r="D244" s="458"/>
      <c r="E244" s="43" t="str">
        <f>'高額レセ疾病傾向(患者一人当たり医療費順)'!$C$11</f>
        <v>0604</v>
      </c>
      <c r="F244" s="121" t="str">
        <f>'高額レセ疾病傾向(患者一人当たり医療費順)'!$D$11</f>
        <v>脳性麻痺及びその他の麻痺性症候群</v>
      </c>
      <c r="G244" s="121" t="s">
        <v>460</v>
      </c>
      <c r="H244" s="44">
        <v>4</v>
      </c>
      <c r="I244" s="45">
        <v>20790160</v>
      </c>
      <c r="J244" s="46">
        <v>525940</v>
      </c>
      <c r="K244" s="44">
        <f t="shared" si="9"/>
        <v>21316100</v>
      </c>
      <c r="L244" s="98">
        <f t="shared" si="10"/>
        <v>5329025</v>
      </c>
      <c r="M244" s="218">
        <f>IFERROR(H244/$Q$52,"-")</f>
        <v>1.6746211169722851E-4</v>
      </c>
      <c r="N244" s="26"/>
      <c r="O244" s="26"/>
      <c r="P244" s="26"/>
      <c r="Q244" s="26"/>
    </row>
    <row r="245" spans="1:17" ht="39.950000000000003" customHeight="1">
      <c r="A245" s="26"/>
      <c r="B245" s="445">
        <v>49</v>
      </c>
      <c r="C245" s="448" t="s">
        <v>23</v>
      </c>
      <c r="D245" s="456">
        <f>Q53</f>
        <v>23606</v>
      </c>
      <c r="E245" s="47" t="str">
        <f>'高額レセ疾病傾向(患者一人当たり医療費順)'!$C$7</f>
        <v>0208</v>
      </c>
      <c r="F245" s="119" t="str">
        <f>'高額レセ疾病傾向(患者一人当たり医療費順)'!$D$7</f>
        <v>悪性リンパ腫</v>
      </c>
      <c r="G245" s="119" t="s">
        <v>461</v>
      </c>
      <c r="H245" s="77">
        <v>19</v>
      </c>
      <c r="I245" s="78">
        <v>111625950</v>
      </c>
      <c r="J245" s="79">
        <v>28378520</v>
      </c>
      <c r="K245" s="77">
        <f t="shared" si="9"/>
        <v>140004470</v>
      </c>
      <c r="L245" s="99">
        <f t="shared" si="10"/>
        <v>7368656.3157894732</v>
      </c>
      <c r="M245" s="216">
        <f>IFERROR(H245/$Q$53,"-")</f>
        <v>8.0488011522494277E-4</v>
      </c>
      <c r="N245" s="26"/>
      <c r="O245" s="26"/>
      <c r="P245" s="26"/>
      <c r="Q245" s="26"/>
    </row>
    <row r="246" spans="1:17" ht="39.950000000000003" customHeight="1">
      <c r="A246" s="26"/>
      <c r="B246" s="446"/>
      <c r="C246" s="449"/>
      <c r="D246" s="457"/>
      <c r="E246" s="39" t="str">
        <f>'高額レセ疾病傾向(患者一人当たり医療費順)'!$C$8</f>
        <v>0904</v>
      </c>
      <c r="F246" s="120" t="str">
        <f>'高額レセ疾病傾向(患者一人当たり医療費順)'!$D$8</f>
        <v>くも膜下出血</v>
      </c>
      <c r="G246" s="120" t="s">
        <v>441</v>
      </c>
      <c r="H246" s="40">
        <v>5</v>
      </c>
      <c r="I246" s="41">
        <v>26724890</v>
      </c>
      <c r="J246" s="42">
        <v>900050</v>
      </c>
      <c r="K246" s="40">
        <f t="shared" si="9"/>
        <v>27624940</v>
      </c>
      <c r="L246" s="97">
        <f t="shared" si="10"/>
        <v>5524988</v>
      </c>
      <c r="M246" s="217">
        <f>IFERROR(H246/$Q$53,"-")</f>
        <v>2.1181055663814285E-4</v>
      </c>
      <c r="N246" s="26"/>
      <c r="O246" s="26"/>
      <c r="P246" s="26"/>
      <c r="Q246" s="26"/>
    </row>
    <row r="247" spans="1:17" ht="39.950000000000003" customHeight="1">
      <c r="A247" s="26"/>
      <c r="B247" s="446"/>
      <c r="C247" s="449"/>
      <c r="D247" s="457"/>
      <c r="E247" s="39" t="str">
        <f>'高額レセ疾病傾向(患者一人当たり医療費順)'!$C$9</f>
        <v>0209</v>
      </c>
      <c r="F247" s="120" t="str">
        <f>'高額レセ疾病傾向(患者一人当たり医療費順)'!$D$9</f>
        <v>白血病</v>
      </c>
      <c r="G247" s="120" t="s">
        <v>439</v>
      </c>
      <c r="H247" s="40">
        <v>15</v>
      </c>
      <c r="I247" s="41">
        <v>61204120</v>
      </c>
      <c r="J247" s="42">
        <v>42193760</v>
      </c>
      <c r="K247" s="40">
        <f t="shared" si="9"/>
        <v>103397880</v>
      </c>
      <c r="L247" s="97">
        <f t="shared" si="10"/>
        <v>6893192</v>
      </c>
      <c r="M247" s="217">
        <f>IFERROR(H247/$Q$53,"-")</f>
        <v>6.354316699144285E-4</v>
      </c>
      <c r="N247" s="26"/>
      <c r="O247" s="26"/>
      <c r="P247" s="26"/>
      <c r="Q247" s="26"/>
    </row>
    <row r="248" spans="1:17" ht="39.950000000000003" customHeight="1">
      <c r="A248" s="26"/>
      <c r="B248" s="446"/>
      <c r="C248" s="449"/>
      <c r="D248" s="457"/>
      <c r="E248" s="39" t="str">
        <f>'高額レセ疾病傾向(患者一人当たり医療費順)'!$C$10</f>
        <v>1402</v>
      </c>
      <c r="F248" s="120" t="str">
        <f>'高額レセ疾病傾向(患者一人当たり医療費順)'!$D$10</f>
        <v>腎不全</v>
      </c>
      <c r="G248" s="120" t="s">
        <v>357</v>
      </c>
      <c r="H248" s="40">
        <v>119</v>
      </c>
      <c r="I248" s="41">
        <v>334666320</v>
      </c>
      <c r="J248" s="42">
        <v>348307190</v>
      </c>
      <c r="K248" s="40">
        <f t="shared" si="9"/>
        <v>682973510</v>
      </c>
      <c r="L248" s="97">
        <f t="shared" si="10"/>
        <v>5739273.1932773106</v>
      </c>
      <c r="M248" s="217">
        <f>IFERROR(H248/$Q$53,"-")</f>
        <v>5.0410912479877997E-3</v>
      </c>
      <c r="N248" s="26"/>
      <c r="O248" s="26"/>
      <c r="P248" s="26"/>
      <c r="Q248" s="26"/>
    </row>
    <row r="249" spans="1:17" ht="39.950000000000003" customHeight="1" thickBot="1">
      <c r="A249" s="26"/>
      <c r="B249" s="447"/>
      <c r="C249" s="450"/>
      <c r="D249" s="458"/>
      <c r="E249" s="43" t="str">
        <f>'高額レセ疾病傾向(患者一人当たり医療費順)'!$C$11</f>
        <v>0604</v>
      </c>
      <c r="F249" s="121" t="str">
        <f>'高額レセ疾病傾向(患者一人当たり医療費順)'!$D$11</f>
        <v>脳性麻痺及びその他の麻痺性症候群</v>
      </c>
      <c r="G249" s="121" t="s">
        <v>462</v>
      </c>
      <c r="H249" s="44">
        <v>3</v>
      </c>
      <c r="I249" s="45">
        <v>7042770</v>
      </c>
      <c r="J249" s="46">
        <v>418080</v>
      </c>
      <c r="K249" s="44">
        <f t="shared" si="9"/>
        <v>7460850</v>
      </c>
      <c r="L249" s="98">
        <f t="shared" si="10"/>
        <v>2486950</v>
      </c>
      <c r="M249" s="218">
        <f>IFERROR(H249/$Q$53,"-")</f>
        <v>1.270863339828857E-4</v>
      </c>
      <c r="N249" s="26"/>
      <c r="O249" s="26"/>
      <c r="P249" s="26"/>
      <c r="Q249" s="26"/>
    </row>
    <row r="250" spans="1:17" ht="39.950000000000003" customHeight="1">
      <c r="A250" s="26"/>
      <c r="B250" s="445">
        <v>50</v>
      </c>
      <c r="C250" s="448" t="s">
        <v>14</v>
      </c>
      <c r="D250" s="456">
        <f>Q54</f>
        <v>21606</v>
      </c>
      <c r="E250" s="47" t="str">
        <f>'高額レセ疾病傾向(患者一人当たり医療費順)'!$C$7</f>
        <v>0208</v>
      </c>
      <c r="F250" s="119" t="str">
        <f>'高額レセ疾病傾向(患者一人当たり医療費順)'!$D$7</f>
        <v>悪性リンパ腫</v>
      </c>
      <c r="G250" s="119" t="s">
        <v>463</v>
      </c>
      <c r="H250" s="77">
        <v>21</v>
      </c>
      <c r="I250" s="78">
        <v>146081410</v>
      </c>
      <c r="J250" s="79">
        <v>41743670</v>
      </c>
      <c r="K250" s="77">
        <f t="shared" si="9"/>
        <v>187825080</v>
      </c>
      <c r="L250" s="99">
        <f t="shared" si="10"/>
        <v>8944051.4285714291</v>
      </c>
      <c r="M250" s="216">
        <f>IFERROR(H250/$Q$54,"-")</f>
        <v>9.719522354901416E-4</v>
      </c>
      <c r="N250" s="26"/>
      <c r="O250" s="26"/>
      <c r="P250" s="26"/>
      <c r="Q250" s="26"/>
    </row>
    <row r="251" spans="1:17" ht="39.950000000000003" customHeight="1">
      <c r="A251" s="26"/>
      <c r="B251" s="446"/>
      <c r="C251" s="449"/>
      <c r="D251" s="457"/>
      <c r="E251" s="39" t="str">
        <f>'高額レセ疾病傾向(患者一人当たり医療費順)'!$C$8</f>
        <v>0904</v>
      </c>
      <c r="F251" s="120" t="str">
        <f>'高額レセ疾病傾向(患者一人当たり医療費順)'!$D$8</f>
        <v>くも膜下出血</v>
      </c>
      <c r="G251" s="120" t="s">
        <v>464</v>
      </c>
      <c r="H251" s="40">
        <v>9</v>
      </c>
      <c r="I251" s="41">
        <v>67571710</v>
      </c>
      <c r="J251" s="42">
        <v>466670</v>
      </c>
      <c r="K251" s="40">
        <f t="shared" si="9"/>
        <v>68038380</v>
      </c>
      <c r="L251" s="219">
        <f t="shared" si="10"/>
        <v>7559820</v>
      </c>
      <c r="M251" s="220">
        <f>IFERROR(H251/$Q$54,"-")</f>
        <v>4.1655095806720355E-4</v>
      </c>
      <c r="N251" s="26"/>
      <c r="O251" s="26"/>
      <c r="P251" s="26"/>
      <c r="Q251" s="26"/>
    </row>
    <row r="252" spans="1:17" ht="39.950000000000003" customHeight="1">
      <c r="A252" s="26"/>
      <c r="B252" s="446"/>
      <c r="C252" s="449"/>
      <c r="D252" s="457"/>
      <c r="E252" s="39" t="str">
        <f>'高額レセ疾病傾向(患者一人当たり医療費順)'!$C$9</f>
        <v>0209</v>
      </c>
      <c r="F252" s="120" t="str">
        <f>'高額レセ疾病傾向(患者一人当たり医療費順)'!$D$9</f>
        <v>白血病</v>
      </c>
      <c r="G252" s="120" t="s">
        <v>329</v>
      </c>
      <c r="H252" s="40">
        <v>16</v>
      </c>
      <c r="I252" s="41">
        <v>80357160</v>
      </c>
      <c r="J252" s="42">
        <v>23303520</v>
      </c>
      <c r="K252" s="40">
        <f t="shared" si="9"/>
        <v>103660680</v>
      </c>
      <c r="L252" s="97">
        <f t="shared" si="10"/>
        <v>6478792.5</v>
      </c>
      <c r="M252" s="217">
        <f>IFERROR(H252/$Q$54,"-")</f>
        <v>7.4053503656391743E-4</v>
      </c>
      <c r="N252" s="26"/>
      <c r="O252" s="26"/>
      <c r="P252" s="26"/>
      <c r="Q252" s="26"/>
    </row>
    <row r="253" spans="1:17" ht="39.950000000000003" customHeight="1">
      <c r="A253" s="26"/>
      <c r="B253" s="446"/>
      <c r="C253" s="449"/>
      <c r="D253" s="457"/>
      <c r="E253" s="39" t="str">
        <f>'高額レセ疾病傾向(患者一人当たり医療費順)'!$C$10</f>
        <v>1402</v>
      </c>
      <c r="F253" s="120" t="str">
        <f>'高額レセ疾病傾向(患者一人当たり医療費順)'!$D$10</f>
        <v>腎不全</v>
      </c>
      <c r="G253" s="120" t="s">
        <v>320</v>
      </c>
      <c r="H253" s="40">
        <v>121</v>
      </c>
      <c r="I253" s="41">
        <v>434854940</v>
      </c>
      <c r="J253" s="42">
        <v>324224700</v>
      </c>
      <c r="K253" s="40">
        <f t="shared" si="9"/>
        <v>759079640</v>
      </c>
      <c r="L253" s="97">
        <f t="shared" si="10"/>
        <v>6273385.4545454541</v>
      </c>
      <c r="M253" s="217">
        <f>IFERROR(H253/$Q$54,"-")</f>
        <v>5.6002962140146257E-3</v>
      </c>
      <c r="N253" s="26"/>
      <c r="O253" s="26"/>
      <c r="P253" s="26"/>
      <c r="Q253" s="26"/>
    </row>
    <row r="254" spans="1:17" ht="39.950000000000003" customHeight="1" thickBot="1">
      <c r="A254" s="26"/>
      <c r="B254" s="447"/>
      <c r="C254" s="450"/>
      <c r="D254" s="458"/>
      <c r="E254" s="43" t="str">
        <f>'高額レセ疾病傾向(患者一人当たり医療費順)'!$C$11</f>
        <v>0604</v>
      </c>
      <c r="F254" s="121" t="str">
        <f>'高額レセ疾病傾向(患者一人当たり医療費順)'!$D$11</f>
        <v>脳性麻痺及びその他の麻痺性症候群</v>
      </c>
      <c r="G254" s="121" t="s">
        <v>465</v>
      </c>
      <c r="H254" s="44">
        <v>1</v>
      </c>
      <c r="I254" s="45">
        <v>5381360</v>
      </c>
      <c r="J254" s="46">
        <v>264730</v>
      </c>
      <c r="K254" s="44">
        <f t="shared" si="9"/>
        <v>5646090</v>
      </c>
      <c r="L254" s="98">
        <f t="shared" si="10"/>
        <v>5646090</v>
      </c>
      <c r="M254" s="218">
        <f>IFERROR(H254/$Q$54,"-")</f>
        <v>4.6283439785244839E-5</v>
      </c>
      <c r="N254" s="26"/>
      <c r="O254" s="26"/>
      <c r="P254" s="26"/>
      <c r="Q254" s="26"/>
    </row>
    <row r="255" spans="1:17" ht="39.950000000000003" customHeight="1">
      <c r="A255" s="26"/>
      <c r="B255" s="445">
        <v>51</v>
      </c>
      <c r="C255" s="448" t="s">
        <v>42</v>
      </c>
      <c r="D255" s="456">
        <f>Q55</f>
        <v>29940</v>
      </c>
      <c r="E255" s="47" t="str">
        <f>'高額レセ疾病傾向(患者一人当たり医療費順)'!$C$7</f>
        <v>0208</v>
      </c>
      <c r="F255" s="119" t="str">
        <f>'高額レセ疾病傾向(患者一人当たり医療費順)'!$D$7</f>
        <v>悪性リンパ腫</v>
      </c>
      <c r="G255" s="119" t="s">
        <v>317</v>
      </c>
      <c r="H255" s="77">
        <v>32</v>
      </c>
      <c r="I255" s="78">
        <v>210274810</v>
      </c>
      <c r="J255" s="79">
        <v>86787720</v>
      </c>
      <c r="K255" s="77">
        <f t="shared" si="9"/>
        <v>297062530</v>
      </c>
      <c r="L255" s="99">
        <f t="shared" si="10"/>
        <v>9283204.0625</v>
      </c>
      <c r="M255" s="216">
        <f>IFERROR(H255/$Q$55,"-")</f>
        <v>1.0688042752171009E-3</v>
      </c>
      <c r="N255" s="26"/>
      <c r="O255" s="26"/>
      <c r="P255" s="26"/>
      <c r="Q255" s="26"/>
    </row>
    <row r="256" spans="1:17" ht="39.950000000000003" customHeight="1">
      <c r="A256" s="26"/>
      <c r="B256" s="446"/>
      <c r="C256" s="449"/>
      <c r="D256" s="457"/>
      <c r="E256" s="39" t="str">
        <f>'高額レセ疾病傾向(患者一人当たり医療費順)'!$C$8</f>
        <v>0904</v>
      </c>
      <c r="F256" s="120" t="str">
        <f>'高額レセ疾病傾向(患者一人当たり医療費順)'!$D$8</f>
        <v>くも膜下出血</v>
      </c>
      <c r="G256" s="120" t="s">
        <v>466</v>
      </c>
      <c r="H256" s="40">
        <v>9</v>
      </c>
      <c r="I256" s="41">
        <v>61813010</v>
      </c>
      <c r="J256" s="42">
        <v>2018600</v>
      </c>
      <c r="K256" s="40">
        <f t="shared" si="9"/>
        <v>63831610</v>
      </c>
      <c r="L256" s="97">
        <f t="shared" si="10"/>
        <v>7092401.111111111</v>
      </c>
      <c r="M256" s="217">
        <f>IFERROR(H256/$Q$55,"-")</f>
        <v>3.0060120240480961E-4</v>
      </c>
      <c r="N256" s="26"/>
      <c r="O256" s="26"/>
      <c r="P256" s="26"/>
      <c r="Q256" s="26"/>
    </row>
    <row r="257" spans="1:17" ht="39.950000000000003" customHeight="1">
      <c r="A257" s="26"/>
      <c r="B257" s="446"/>
      <c r="C257" s="449"/>
      <c r="D257" s="457"/>
      <c r="E257" s="39" t="str">
        <f>'高額レセ疾病傾向(患者一人当たり医療費順)'!$C$9</f>
        <v>0209</v>
      </c>
      <c r="F257" s="120" t="str">
        <f>'高額レセ疾病傾向(患者一人当たり医療費順)'!$D$9</f>
        <v>白血病</v>
      </c>
      <c r="G257" s="120" t="s">
        <v>467</v>
      </c>
      <c r="H257" s="40">
        <v>17</v>
      </c>
      <c r="I257" s="41">
        <v>72075890</v>
      </c>
      <c r="J257" s="42">
        <v>60934680</v>
      </c>
      <c r="K257" s="40">
        <f t="shared" si="9"/>
        <v>133010570</v>
      </c>
      <c r="L257" s="97">
        <f t="shared" si="10"/>
        <v>7824151.176470588</v>
      </c>
      <c r="M257" s="217">
        <f>IFERROR(H257/$Q$55,"-")</f>
        <v>5.6780227120908488E-4</v>
      </c>
      <c r="N257" s="26"/>
      <c r="O257" s="26"/>
      <c r="P257" s="26"/>
      <c r="Q257" s="26"/>
    </row>
    <row r="258" spans="1:17" ht="39.950000000000003" customHeight="1">
      <c r="A258" s="26"/>
      <c r="B258" s="446"/>
      <c r="C258" s="449"/>
      <c r="D258" s="457"/>
      <c r="E258" s="39" t="str">
        <f>'高額レセ疾病傾向(患者一人当たり医療費順)'!$C$10</f>
        <v>1402</v>
      </c>
      <c r="F258" s="120" t="str">
        <f>'高額レセ疾病傾向(患者一人当たり医療費順)'!$D$10</f>
        <v>腎不全</v>
      </c>
      <c r="G258" s="120" t="s">
        <v>320</v>
      </c>
      <c r="H258" s="40">
        <v>144</v>
      </c>
      <c r="I258" s="41">
        <v>412259930</v>
      </c>
      <c r="J258" s="42">
        <v>463445840</v>
      </c>
      <c r="K258" s="40">
        <f t="shared" si="9"/>
        <v>875705770</v>
      </c>
      <c r="L258" s="97">
        <f t="shared" si="10"/>
        <v>6081290.069444444</v>
      </c>
      <c r="M258" s="217">
        <f>IFERROR(H258/$Q$55,"-")</f>
        <v>4.8096192384769537E-3</v>
      </c>
      <c r="N258" s="26"/>
      <c r="O258" s="26"/>
      <c r="P258" s="26"/>
      <c r="Q258" s="26"/>
    </row>
    <row r="259" spans="1:17" ht="39.950000000000003" customHeight="1" thickBot="1">
      <c r="A259" s="26"/>
      <c r="B259" s="447"/>
      <c r="C259" s="450"/>
      <c r="D259" s="458"/>
      <c r="E259" s="43" t="str">
        <f>'高額レセ疾病傾向(患者一人当たり医療費順)'!$C$11</f>
        <v>0604</v>
      </c>
      <c r="F259" s="121" t="str">
        <f>'高額レセ疾病傾向(患者一人当たり医療費順)'!$D$11</f>
        <v>脳性麻痺及びその他の麻痺性症候群</v>
      </c>
      <c r="G259" s="120" t="s">
        <v>468</v>
      </c>
      <c r="H259" s="40">
        <v>2</v>
      </c>
      <c r="I259" s="41">
        <v>7551990</v>
      </c>
      <c r="J259" s="42">
        <v>16610</v>
      </c>
      <c r="K259" s="40">
        <f t="shared" si="9"/>
        <v>7568600</v>
      </c>
      <c r="L259" s="97">
        <f t="shared" si="10"/>
        <v>3784300</v>
      </c>
      <c r="M259" s="217">
        <f>IFERROR(H259/$Q$55,"-")</f>
        <v>6.6800267201068804E-5</v>
      </c>
      <c r="N259" s="26"/>
      <c r="O259" s="26"/>
      <c r="P259" s="26"/>
      <c r="Q259" s="26"/>
    </row>
    <row r="260" spans="1:17" ht="39.950000000000003" customHeight="1">
      <c r="A260" s="26"/>
      <c r="B260" s="445">
        <v>52</v>
      </c>
      <c r="C260" s="448" t="s">
        <v>4</v>
      </c>
      <c r="D260" s="456">
        <f>Q56</f>
        <v>23896</v>
      </c>
      <c r="E260" s="47" t="str">
        <f>'高額レセ疾病傾向(患者一人当たり医療費順)'!$C$7</f>
        <v>0208</v>
      </c>
      <c r="F260" s="119" t="str">
        <f>'高額レセ疾病傾向(患者一人当たり医療費順)'!$D$7</f>
        <v>悪性リンパ腫</v>
      </c>
      <c r="G260" s="119" t="s">
        <v>469</v>
      </c>
      <c r="H260" s="77">
        <v>27</v>
      </c>
      <c r="I260" s="78">
        <v>132371940</v>
      </c>
      <c r="J260" s="79">
        <v>96543350</v>
      </c>
      <c r="K260" s="77">
        <f t="shared" si="9"/>
        <v>228915290</v>
      </c>
      <c r="L260" s="99">
        <f t="shared" si="10"/>
        <v>8478344.0740740746</v>
      </c>
      <c r="M260" s="216">
        <f>IFERROR(H260/$Q$56,"-")</f>
        <v>1.1298962169400736E-3</v>
      </c>
      <c r="N260" s="26"/>
      <c r="O260" s="26"/>
      <c r="P260" s="26"/>
      <c r="Q260" s="26"/>
    </row>
    <row r="261" spans="1:17" ht="39.950000000000003" customHeight="1">
      <c r="A261" s="26"/>
      <c r="B261" s="446"/>
      <c r="C261" s="449"/>
      <c r="D261" s="457"/>
      <c r="E261" s="39" t="str">
        <f>'高額レセ疾病傾向(患者一人当たり医療費順)'!$C$8</f>
        <v>0904</v>
      </c>
      <c r="F261" s="120" t="str">
        <f>'高額レセ疾病傾向(患者一人当たり医療費順)'!$D$8</f>
        <v>くも膜下出血</v>
      </c>
      <c r="G261" s="120" t="s">
        <v>400</v>
      </c>
      <c r="H261" s="40">
        <v>9</v>
      </c>
      <c r="I261" s="41">
        <v>62504950</v>
      </c>
      <c r="J261" s="42">
        <v>3072980</v>
      </c>
      <c r="K261" s="40">
        <f t="shared" si="9"/>
        <v>65577930</v>
      </c>
      <c r="L261" s="97">
        <f t="shared" si="10"/>
        <v>7286436.666666667</v>
      </c>
      <c r="M261" s="217">
        <f>IFERROR(H261/$Q$56,"-")</f>
        <v>3.7663207231335789E-4</v>
      </c>
      <c r="N261" s="26"/>
      <c r="O261" s="26"/>
      <c r="P261" s="26"/>
      <c r="Q261" s="26"/>
    </row>
    <row r="262" spans="1:17" ht="39.950000000000003" customHeight="1">
      <c r="A262" s="26"/>
      <c r="B262" s="446"/>
      <c r="C262" s="449"/>
      <c r="D262" s="457"/>
      <c r="E262" s="39" t="str">
        <f>'高額レセ疾病傾向(患者一人当たり医療費順)'!$C$9</f>
        <v>0209</v>
      </c>
      <c r="F262" s="120" t="str">
        <f>'高額レセ疾病傾向(患者一人当たり医療費順)'!$D$9</f>
        <v>白血病</v>
      </c>
      <c r="G262" s="120" t="s">
        <v>470</v>
      </c>
      <c r="H262" s="40">
        <v>14</v>
      </c>
      <c r="I262" s="41">
        <v>38184920</v>
      </c>
      <c r="J262" s="42">
        <v>51745190</v>
      </c>
      <c r="K262" s="40">
        <f t="shared" ref="K262:K325" si="11">IF(SUM(I262:J262)=0,"-",SUM(I262:J262))</f>
        <v>89930110</v>
      </c>
      <c r="L262" s="97">
        <f t="shared" si="10"/>
        <v>6423579.2857142854</v>
      </c>
      <c r="M262" s="217">
        <f>IFERROR(H262/$Q$56,"-")</f>
        <v>5.8587211248744555E-4</v>
      </c>
      <c r="N262" s="26"/>
      <c r="O262" s="26"/>
      <c r="P262" s="26"/>
      <c r="Q262" s="26"/>
    </row>
    <row r="263" spans="1:17" ht="39.950000000000003" customHeight="1">
      <c r="A263" s="26"/>
      <c r="B263" s="446"/>
      <c r="C263" s="449"/>
      <c r="D263" s="457"/>
      <c r="E263" s="39" t="str">
        <f>'高額レセ疾病傾向(患者一人当たり医療費順)'!$C$10</f>
        <v>1402</v>
      </c>
      <c r="F263" s="120" t="str">
        <f>'高額レセ疾病傾向(患者一人当たり医療費順)'!$D$10</f>
        <v>腎不全</v>
      </c>
      <c r="G263" s="120" t="s">
        <v>320</v>
      </c>
      <c r="H263" s="40">
        <v>84</v>
      </c>
      <c r="I263" s="41">
        <v>259278880</v>
      </c>
      <c r="J263" s="42">
        <v>276638510</v>
      </c>
      <c r="K263" s="40">
        <f t="shared" si="11"/>
        <v>535917390</v>
      </c>
      <c r="L263" s="97">
        <f t="shared" si="10"/>
        <v>6379968.9285714282</v>
      </c>
      <c r="M263" s="217">
        <f>IFERROR(H263/$Q$56,"-")</f>
        <v>3.5152326749246735E-3</v>
      </c>
      <c r="N263" s="26"/>
      <c r="O263" s="26"/>
      <c r="P263" s="26"/>
      <c r="Q263" s="26"/>
    </row>
    <row r="264" spans="1:17" ht="39.950000000000003" customHeight="1" thickBot="1">
      <c r="A264" s="26"/>
      <c r="B264" s="447"/>
      <c r="C264" s="450"/>
      <c r="D264" s="458"/>
      <c r="E264" s="43" t="str">
        <f>'高額レセ疾病傾向(患者一人当たり医療費順)'!$C$11</f>
        <v>0604</v>
      </c>
      <c r="F264" s="121" t="str">
        <f>'高額レセ疾病傾向(患者一人当たり医療費順)'!$D$11</f>
        <v>脳性麻痺及びその他の麻痺性症候群</v>
      </c>
      <c r="G264" s="120" t="s">
        <v>330</v>
      </c>
      <c r="H264" s="40" t="s">
        <v>330</v>
      </c>
      <c r="I264" s="41" t="s">
        <v>330</v>
      </c>
      <c r="J264" s="42" t="s">
        <v>330</v>
      </c>
      <c r="K264" s="40" t="str">
        <f t="shared" si="11"/>
        <v>-</v>
      </c>
      <c r="L264" s="97" t="str">
        <f t="shared" si="10"/>
        <v>-</v>
      </c>
      <c r="M264" s="217" t="str">
        <f>IFERROR(H264/$Q$56,"-")</f>
        <v>-</v>
      </c>
      <c r="N264" s="26"/>
      <c r="O264" s="26"/>
      <c r="P264" s="26"/>
      <c r="Q264" s="26"/>
    </row>
    <row r="265" spans="1:17" ht="39.950000000000003" customHeight="1">
      <c r="A265" s="26"/>
      <c r="B265" s="445">
        <v>53</v>
      </c>
      <c r="C265" s="448" t="s">
        <v>19</v>
      </c>
      <c r="D265" s="456">
        <f>Q57</f>
        <v>13289</v>
      </c>
      <c r="E265" s="47" t="str">
        <f>'高額レセ疾病傾向(患者一人当たり医療費順)'!$C$7</f>
        <v>0208</v>
      </c>
      <c r="F265" s="119" t="str">
        <f>'高額レセ疾病傾向(患者一人当たり医療費順)'!$D$7</f>
        <v>悪性リンパ腫</v>
      </c>
      <c r="G265" s="119" t="s">
        <v>322</v>
      </c>
      <c r="H265" s="77">
        <v>8</v>
      </c>
      <c r="I265" s="78">
        <v>54164550</v>
      </c>
      <c r="J265" s="79">
        <v>15146460</v>
      </c>
      <c r="K265" s="77">
        <f t="shared" si="11"/>
        <v>69311010</v>
      </c>
      <c r="L265" s="99">
        <f t="shared" si="10"/>
        <v>8663876.25</v>
      </c>
      <c r="M265" s="216">
        <f>IFERROR(H265/$Q$57,"-")</f>
        <v>6.0200165550455267E-4</v>
      </c>
      <c r="N265" s="26"/>
      <c r="O265" s="26"/>
      <c r="P265" s="26"/>
      <c r="Q265" s="26"/>
    </row>
    <row r="266" spans="1:17" ht="39.950000000000003" customHeight="1">
      <c r="A266" s="26"/>
      <c r="B266" s="446"/>
      <c r="C266" s="449"/>
      <c r="D266" s="457"/>
      <c r="E266" s="39" t="str">
        <f>'高額レセ疾病傾向(患者一人当たり医療費順)'!$C$8</f>
        <v>0904</v>
      </c>
      <c r="F266" s="120" t="str">
        <f>'高額レセ疾病傾向(患者一人当たり医療費順)'!$D$8</f>
        <v>くも膜下出血</v>
      </c>
      <c r="G266" s="120" t="s">
        <v>471</v>
      </c>
      <c r="H266" s="40">
        <v>3</v>
      </c>
      <c r="I266" s="41">
        <v>7367520</v>
      </c>
      <c r="J266" s="42">
        <v>699760</v>
      </c>
      <c r="K266" s="40">
        <f t="shared" si="11"/>
        <v>8067280</v>
      </c>
      <c r="L266" s="97">
        <f t="shared" ref="L266:L329" si="12">IFERROR(K266/H266,"-")</f>
        <v>2689093.3333333335</v>
      </c>
      <c r="M266" s="217">
        <f>IFERROR(H266/$Q$57,"-")</f>
        <v>2.2575062081420724E-4</v>
      </c>
      <c r="N266" s="26"/>
      <c r="O266" s="26"/>
      <c r="P266" s="26"/>
      <c r="Q266" s="26"/>
    </row>
    <row r="267" spans="1:17" ht="39.950000000000003" customHeight="1">
      <c r="A267" s="26"/>
      <c r="B267" s="446"/>
      <c r="C267" s="449"/>
      <c r="D267" s="457"/>
      <c r="E267" s="39" t="str">
        <f>'高額レセ疾病傾向(患者一人当たり医療費順)'!$C$9</f>
        <v>0209</v>
      </c>
      <c r="F267" s="120" t="str">
        <f>'高額レセ疾病傾向(患者一人当たり医療費順)'!$D$9</f>
        <v>白血病</v>
      </c>
      <c r="G267" s="120" t="s">
        <v>472</v>
      </c>
      <c r="H267" s="40">
        <v>8</v>
      </c>
      <c r="I267" s="41">
        <v>52020100</v>
      </c>
      <c r="J267" s="42">
        <v>15496270</v>
      </c>
      <c r="K267" s="40">
        <f t="shared" si="11"/>
        <v>67516370</v>
      </c>
      <c r="L267" s="97">
        <f t="shared" si="12"/>
        <v>8439546.25</v>
      </c>
      <c r="M267" s="217">
        <f>IFERROR(H267/$Q$57,"-")</f>
        <v>6.0200165550455267E-4</v>
      </c>
      <c r="N267" s="26"/>
      <c r="O267" s="26"/>
      <c r="P267" s="26"/>
      <c r="Q267" s="26"/>
    </row>
    <row r="268" spans="1:17" ht="39.950000000000003" customHeight="1">
      <c r="A268" s="26"/>
      <c r="B268" s="446"/>
      <c r="C268" s="449"/>
      <c r="D268" s="457"/>
      <c r="E268" s="39" t="str">
        <f>'高額レセ疾病傾向(患者一人当たり医療費順)'!$C$10</f>
        <v>1402</v>
      </c>
      <c r="F268" s="120" t="str">
        <f>'高額レセ疾病傾向(患者一人当たり医療費順)'!$D$10</f>
        <v>腎不全</v>
      </c>
      <c r="G268" s="120" t="s">
        <v>473</v>
      </c>
      <c r="H268" s="40">
        <v>41</v>
      </c>
      <c r="I268" s="41">
        <v>85103030</v>
      </c>
      <c r="J268" s="42">
        <v>149167770</v>
      </c>
      <c r="K268" s="40">
        <f t="shared" si="11"/>
        <v>234270800</v>
      </c>
      <c r="L268" s="97">
        <f t="shared" si="12"/>
        <v>5713921.9512195121</v>
      </c>
      <c r="M268" s="217">
        <f>IFERROR(H268/$Q$57,"-")</f>
        <v>3.0852584844608321E-3</v>
      </c>
      <c r="N268" s="26"/>
      <c r="O268" s="26"/>
      <c r="P268" s="26"/>
      <c r="Q268" s="26"/>
    </row>
    <row r="269" spans="1:17" ht="39.950000000000003" customHeight="1" thickBot="1">
      <c r="A269" s="26"/>
      <c r="B269" s="447"/>
      <c r="C269" s="450"/>
      <c r="D269" s="458"/>
      <c r="E269" s="43" t="str">
        <f>'高額レセ疾病傾向(患者一人当たり医療費順)'!$C$11</f>
        <v>0604</v>
      </c>
      <c r="F269" s="121" t="str">
        <f>'高額レセ疾病傾向(患者一人当たり医療費順)'!$D$11</f>
        <v>脳性麻痺及びその他の麻痺性症候群</v>
      </c>
      <c r="G269" s="120" t="s">
        <v>474</v>
      </c>
      <c r="H269" s="40">
        <v>1</v>
      </c>
      <c r="I269" s="41">
        <v>1617110</v>
      </c>
      <c r="J269" s="42">
        <v>38230</v>
      </c>
      <c r="K269" s="40">
        <f t="shared" si="11"/>
        <v>1655340</v>
      </c>
      <c r="L269" s="97">
        <f t="shared" si="12"/>
        <v>1655340</v>
      </c>
      <c r="M269" s="217">
        <f>IFERROR(H269/$Q$57,"-")</f>
        <v>7.5250206938069083E-5</v>
      </c>
      <c r="N269" s="26"/>
      <c r="O269" s="26"/>
      <c r="P269" s="26"/>
      <c r="Q269" s="26"/>
    </row>
    <row r="270" spans="1:17" ht="39.950000000000003" customHeight="1">
      <c r="A270" s="26"/>
      <c r="B270" s="445">
        <v>54</v>
      </c>
      <c r="C270" s="448" t="s">
        <v>24</v>
      </c>
      <c r="D270" s="456">
        <f>Q58</f>
        <v>21893</v>
      </c>
      <c r="E270" s="47" t="str">
        <f>'高額レセ疾病傾向(患者一人当たり医療費順)'!$C$7</f>
        <v>0208</v>
      </c>
      <c r="F270" s="119" t="str">
        <f>'高額レセ疾病傾向(患者一人当たり医療費順)'!$D$7</f>
        <v>悪性リンパ腫</v>
      </c>
      <c r="G270" s="119" t="s">
        <v>475</v>
      </c>
      <c r="H270" s="77">
        <v>20</v>
      </c>
      <c r="I270" s="78">
        <v>77497230</v>
      </c>
      <c r="J270" s="79">
        <v>44965300</v>
      </c>
      <c r="K270" s="77">
        <f t="shared" si="11"/>
        <v>122462530</v>
      </c>
      <c r="L270" s="99">
        <f t="shared" si="12"/>
        <v>6123126.5</v>
      </c>
      <c r="M270" s="216">
        <f>IFERROR(H270/$Q$58,"-")</f>
        <v>9.135340063033846E-4</v>
      </c>
      <c r="N270" s="26"/>
      <c r="O270" s="26"/>
      <c r="P270" s="26"/>
      <c r="Q270" s="26"/>
    </row>
    <row r="271" spans="1:17" ht="39.950000000000003" customHeight="1">
      <c r="A271" s="26"/>
      <c r="B271" s="446"/>
      <c r="C271" s="449"/>
      <c r="D271" s="457"/>
      <c r="E271" s="39" t="str">
        <f>'高額レセ疾病傾向(患者一人当たり医療費順)'!$C$8</f>
        <v>0904</v>
      </c>
      <c r="F271" s="120" t="str">
        <f>'高額レセ疾病傾向(患者一人当たり医療費順)'!$D$8</f>
        <v>くも膜下出血</v>
      </c>
      <c r="G271" s="120" t="s">
        <v>476</v>
      </c>
      <c r="H271" s="40">
        <v>5</v>
      </c>
      <c r="I271" s="41">
        <v>27588850</v>
      </c>
      <c r="J271" s="42">
        <v>731580</v>
      </c>
      <c r="K271" s="40">
        <f t="shared" si="11"/>
        <v>28320430</v>
      </c>
      <c r="L271" s="97">
        <f t="shared" si="12"/>
        <v>5664086</v>
      </c>
      <c r="M271" s="217">
        <f>IFERROR(H271/$Q$58,"-")</f>
        <v>2.2838350157584615E-4</v>
      </c>
      <c r="N271" s="26"/>
      <c r="O271" s="26"/>
      <c r="P271" s="26"/>
      <c r="Q271" s="26"/>
    </row>
    <row r="272" spans="1:17" ht="39.950000000000003" customHeight="1">
      <c r="A272" s="26"/>
      <c r="B272" s="446"/>
      <c r="C272" s="449"/>
      <c r="D272" s="457"/>
      <c r="E272" s="39" t="str">
        <f>'高額レセ疾病傾向(患者一人当たり医療費順)'!$C$9</f>
        <v>0209</v>
      </c>
      <c r="F272" s="120" t="str">
        <f>'高額レセ疾病傾向(患者一人当たり医療費順)'!$D$9</f>
        <v>白血病</v>
      </c>
      <c r="G272" s="120" t="s">
        <v>477</v>
      </c>
      <c r="H272" s="40">
        <v>9</v>
      </c>
      <c r="I272" s="41">
        <v>32047950</v>
      </c>
      <c r="J272" s="42">
        <v>23987350</v>
      </c>
      <c r="K272" s="40">
        <f t="shared" si="11"/>
        <v>56035300</v>
      </c>
      <c r="L272" s="97">
        <f t="shared" si="12"/>
        <v>6226144.444444444</v>
      </c>
      <c r="M272" s="217">
        <f>IFERROR(H272/$Q$58,"-")</f>
        <v>4.1109030283652308E-4</v>
      </c>
      <c r="N272" s="26"/>
      <c r="O272" s="26"/>
      <c r="P272" s="26"/>
      <c r="Q272" s="26"/>
    </row>
    <row r="273" spans="1:17" ht="39.950000000000003" customHeight="1">
      <c r="A273" s="26"/>
      <c r="B273" s="446"/>
      <c r="C273" s="449"/>
      <c r="D273" s="457"/>
      <c r="E273" s="39" t="str">
        <f>'高額レセ疾病傾向(患者一人当たり医療費順)'!$C$10</f>
        <v>1402</v>
      </c>
      <c r="F273" s="120" t="str">
        <f>'高額レセ疾病傾向(患者一人当たり医療費順)'!$D$10</f>
        <v>腎不全</v>
      </c>
      <c r="G273" s="120" t="s">
        <v>320</v>
      </c>
      <c r="H273" s="40">
        <v>79</v>
      </c>
      <c r="I273" s="41">
        <v>231689370</v>
      </c>
      <c r="J273" s="42">
        <v>217422730</v>
      </c>
      <c r="K273" s="40">
        <f t="shared" si="11"/>
        <v>449112100</v>
      </c>
      <c r="L273" s="97">
        <f t="shared" si="12"/>
        <v>5684963.2911392404</v>
      </c>
      <c r="M273" s="217">
        <f>IFERROR(H273/$Q$58,"-")</f>
        <v>3.6084593248983696E-3</v>
      </c>
      <c r="N273" s="26"/>
      <c r="O273" s="26"/>
      <c r="P273" s="26"/>
      <c r="Q273" s="26"/>
    </row>
    <row r="274" spans="1:17" ht="39.950000000000003" customHeight="1" thickBot="1">
      <c r="A274" s="26"/>
      <c r="B274" s="447"/>
      <c r="C274" s="450"/>
      <c r="D274" s="458"/>
      <c r="E274" s="43" t="str">
        <f>'高額レセ疾病傾向(患者一人当たり医療費順)'!$C$11</f>
        <v>0604</v>
      </c>
      <c r="F274" s="121" t="str">
        <f>'高額レセ疾病傾向(患者一人当たり医療費順)'!$D$11</f>
        <v>脳性麻痺及びその他の麻痺性症候群</v>
      </c>
      <c r="G274" s="121" t="s">
        <v>340</v>
      </c>
      <c r="H274" s="44">
        <v>2</v>
      </c>
      <c r="I274" s="45">
        <v>10235760</v>
      </c>
      <c r="J274" s="46">
        <v>67190</v>
      </c>
      <c r="K274" s="44">
        <f t="shared" si="11"/>
        <v>10302950</v>
      </c>
      <c r="L274" s="98">
        <f t="shared" si="12"/>
        <v>5151475</v>
      </c>
      <c r="M274" s="218">
        <f>IFERROR(H274/$Q$58,"-")</f>
        <v>9.1353400630338465E-5</v>
      </c>
      <c r="N274" s="26"/>
      <c r="O274" s="26"/>
      <c r="P274" s="26"/>
      <c r="Q274" s="26"/>
    </row>
    <row r="275" spans="1:17" ht="39.950000000000003" customHeight="1">
      <c r="A275" s="26"/>
      <c r="B275" s="445">
        <v>55</v>
      </c>
      <c r="C275" s="448" t="s">
        <v>15</v>
      </c>
      <c r="D275" s="456">
        <f>Q59</f>
        <v>22636</v>
      </c>
      <c r="E275" s="47" t="str">
        <f>'高額レセ疾病傾向(患者一人当たり医療費順)'!$C$7</f>
        <v>0208</v>
      </c>
      <c r="F275" s="119" t="str">
        <f>'高額レセ疾病傾向(患者一人当たり医療費順)'!$D$7</f>
        <v>悪性リンパ腫</v>
      </c>
      <c r="G275" s="119" t="s">
        <v>478</v>
      </c>
      <c r="H275" s="77">
        <v>12</v>
      </c>
      <c r="I275" s="78">
        <v>95603540</v>
      </c>
      <c r="J275" s="79">
        <v>16652700</v>
      </c>
      <c r="K275" s="77">
        <f t="shared" si="11"/>
        <v>112256240</v>
      </c>
      <c r="L275" s="99">
        <f t="shared" si="12"/>
        <v>9354686.666666666</v>
      </c>
      <c r="M275" s="216">
        <f>IFERROR(H275/$Q$59,"-")</f>
        <v>5.3012899805619372E-4</v>
      </c>
      <c r="N275" s="26"/>
      <c r="O275" s="26"/>
      <c r="P275" s="26"/>
      <c r="Q275" s="26"/>
    </row>
    <row r="276" spans="1:17" ht="39.950000000000003" customHeight="1">
      <c r="A276" s="26"/>
      <c r="B276" s="446"/>
      <c r="C276" s="449"/>
      <c r="D276" s="457"/>
      <c r="E276" s="39" t="str">
        <f>'高額レセ疾病傾向(患者一人当たり医療費順)'!$C$8</f>
        <v>0904</v>
      </c>
      <c r="F276" s="120" t="str">
        <f>'高額レセ疾病傾向(患者一人当たり医療費順)'!$D$8</f>
        <v>くも膜下出血</v>
      </c>
      <c r="G276" s="120" t="s">
        <v>479</v>
      </c>
      <c r="H276" s="40">
        <v>9</v>
      </c>
      <c r="I276" s="41">
        <v>50751730</v>
      </c>
      <c r="J276" s="42">
        <v>2609950</v>
      </c>
      <c r="K276" s="40">
        <f t="shared" si="11"/>
        <v>53361680</v>
      </c>
      <c r="L276" s="97">
        <f t="shared" si="12"/>
        <v>5929075.555555556</v>
      </c>
      <c r="M276" s="217">
        <f>IFERROR(H276/$Q$59,"-")</f>
        <v>3.9759674854214527E-4</v>
      </c>
      <c r="N276" s="26"/>
      <c r="O276" s="26"/>
      <c r="P276" s="26"/>
      <c r="Q276" s="26"/>
    </row>
    <row r="277" spans="1:17" ht="39.950000000000003" customHeight="1">
      <c r="A277" s="26"/>
      <c r="B277" s="446"/>
      <c r="C277" s="449"/>
      <c r="D277" s="457"/>
      <c r="E277" s="39" t="str">
        <f>'高額レセ疾病傾向(患者一人当たり医療費順)'!$C$9</f>
        <v>0209</v>
      </c>
      <c r="F277" s="120" t="str">
        <f>'高額レセ疾病傾向(患者一人当たり医療費順)'!$D$9</f>
        <v>白血病</v>
      </c>
      <c r="G277" s="120" t="s">
        <v>480</v>
      </c>
      <c r="H277" s="40">
        <v>3</v>
      </c>
      <c r="I277" s="41">
        <v>19368020</v>
      </c>
      <c r="J277" s="42">
        <v>3835100</v>
      </c>
      <c r="K277" s="40">
        <f t="shared" si="11"/>
        <v>23203120</v>
      </c>
      <c r="L277" s="97">
        <f t="shared" si="12"/>
        <v>7734373.333333333</v>
      </c>
      <c r="M277" s="217">
        <f>IFERROR(H277/$Q$59,"-")</f>
        <v>1.3253224951404843E-4</v>
      </c>
      <c r="N277" s="26"/>
      <c r="O277" s="26"/>
      <c r="P277" s="26"/>
      <c r="Q277" s="26"/>
    </row>
    <row r="278" spans="1:17" ht="39.950000000000003" customHeight="1">
      <c r="A278" s="26"/>
      <c r="B278" s="446"/>
      <c r="C278" s="449"/>
      <c r="D278" s="457"/>
      <c r="E278" s="39" t="str">
        <f>'高額レセ疾病傾向(患者一人当たり医療費順)'!$C$10</f>
        <v>1402</v>
      </c>
      <c r="F278" s="120" t="str">
        <f>'高額レセ疾病傾向(患者一人当たり医療費順)'!$D$10</f>
        <v>腎不全</v>
      </c>
      <c r="G278" s="120" t="s">
        <v>325</v>
      </c>
      <c r="H278" s="40">
        <v>141</v>
      </c>
      <c r="I278" s="41">
        <v>325144210</v>
      </c>
      <c r="J278" s="42">
        <v>493796770</v>
      </c>
      <c r="K278" s="40">
        <f t="shared" si="11"/>
        <v>818940980</v>
      </c>
      <c r="L278" s="97">
        <f t="shared" si="12"/>
        <v>5808092.0567375887</v>
      </c>
      <c r="M278" s="217">
        <f>IFERROR(H278/$Q$59,"-")</f>
        <v>6.2290157271602756E-3</v>
      </c>
      <c r="N278" s="26"/>
      <c r="O278" s="26"/>
      <c r="P278" s="26"/>
      <c r="Q278" s="26"/>
    </row>
    <row r="279" spans="1:17" ht="39.950000000000003" customHeight="1" thickBot="1">
      <c r="A279" s="26"/>
      <c r="B279" s="447"/>
      <c r="C279" s="450"/>
      <c r="D279" s="458"/>
      <c r="E279" s="43" t="str">
        <f>'高額レセ疾病傾向(患者一人当たり医療費順)'!$C$11</f>
        <v>0604</v>
      </c>
      <c r="F279" s="121" t="str">
        <f>'高額レセ疾病傾向(患者一人当たり医療費順)'!$D$11</f>
        <v>脳性麻痺及びその他の麻痺性症候群</v>
      </c>
      <c r="G279" s="120" t="s">
        <v>384</v>
      </c>
      <c r="H279" s="40">
        <v>2</v>
      </c>
      <c r="I279" s="41">
        <v>14252100</v>
      </c>
      <c r="J279" s="42">
        <v>152230</v>
      </c>
      <c r="K279" s="40">
        <f t="shared" si="11"/>
        <v>14404330</v>
      </c>
      <c r="L279" s="97">
        <f t="shared" si="12"/>
        <v>7202165</v>
      </c>
      <c r="M279" s="217">
        <f>IFERROR(H279/$Q$59,"-")</f>
        <v>8.8354833009365616E-5</v>
      </c>
      <c r="N279" s="26"/>
      <c r="O279" s="26"/>
      <c r="P279" s="26"/>
      <c r="Q279" s="26"/>
    </row>
    <row r="280" spans="1:17" ht="39.950000000000003" customHeight="1">
      <c r="A280" s="26"/>
      <c r="B280" s="445">
        <v>56</v>
      </c>
      <c r="C280" s="448" t="s">
        <v>9</v>
      </c>
      <c r="D280" s="456">
        <f>Q60</f>
        <v>14774</v>
      </c>
      <c r="E280" s="47" t="str">
        <f>'高額レセ疾病傾向(患者一人当たり医療費順)'!$C$7</f>
        <v>0208</v>
      </c>
      <c r="F280" s="119" t="str">
        <f>'高額レセ疾病傾向(患者一人当たり医療費順)'!$D$7</f>
        <v>悪性リンパ腫</v>
      </c>
      <c r="G280" s="119" t="s">
        <v>481</v>
      </c>
      <c r="H280" s="77">
        <v>14</v>
      </c>
      <c r="I280" s="78">
        <v>83181560</v>
      </c>
      <c r="J280" s="79">
        <v>26514300</v>
      </c>
      <c r="K280" s="77">
        <f t="shared" si="11"/>
        <v>109695860</v>
      </c>
      <c r="L280" s="99">
        <f t="shared" si="12"/>
        <v>7835418.5714285718</v>
      </c>
      <c r="M280" s="216">
        <f>IFERROR(H280/$Q$60,"-")</f>
        <v>9.4761066738865572E-4</v>
      </c>
      <c r="N280" s="26"/>
      <c r="O280" s="26"/>
      <c r="P280" s="26"/>
      <c r="Q280" s="26"/>
    </row>
    <row r="281" spans="1:17" ht="39.950000000000003" customHeight="1">
      <c r="A281" s="26"/>
      <c r="B281" s="446"/>
      <c r="C281" s="449"/>
      <c r="D281" s="457"/>
      <c r="E281" s="39" t="str">
        <f>'高額レセ疾病傾向(患者一人当たり医療費順)'!$C$8</f>
        <v>0904</v>
      </c>
      <c r="F281" s="120" t="str">
        <f>'高額レセ疾病傾向(患者一人当たり医療費順)'!$D$8</f>
        <v>くも膜下出血</v>
      </c>
      <c r="G281" s="120" t="s">
        <v>482</v>
      </c>
      <c r="H281" s="40">
        <v>5</v>
      </c>
      <c r="I281" s="41">
        <v>23712060</v>
      </c>
      <c r="J281" s="42">
        <v>223800</v>
      </c>
      <c r="K281" s="40">
        <f t="shared" si="11"/>
        <v>23935860</v>
      </c>
      <c r="L281" s="97">
        <f t="shared" si="12"/>
        <v>4787172</v>
      </c>
      <c r="M281" s="217">
        <f>IFERROR(H281/$Q$60,"-")</f>
        <v>3.3843238121023417E-4</v>
      </c>
      <c r="N281" s="26"/>
      <c r="O281" s="26"/>
      <c r="P281" s="26"/>
      <c r="Q281" s="26"/>
    </row>
    <row r="282" spans="1:17" ht="39.950000000000003" customHeight="1">
      <c r="A282" s="26"/>
      <c r="B282" s="446"/>
      <c r="C282" s="449"/>
      <c r="D282" s="457"/>
      <c r="E282" s="39" t="str">
        <f>'高額レセ疾病傾向(患者一人当たり医療費順)'!$C$9</f>
        <v>0209</v>
      </c>
      <c r="F282" s="120" t="str">
        <f>'高額レセ疾病傾向(患者一人当たり医療費順)'!$D$9</f>
        <v>白血病</v>
      </c>
      <c r="G282" s="120" t="s">
        <v>483</v>
      </c>
      <c r="H282" s="40">
        <v>3</v>
      </c>
      <c r="I282" s="41">
        <v>24513920</v>
      </c>
      <c r="J282" s="42">
        <v>1200740</v>
      </c>
      <c r="K282" s="40">
        <f t="shared" si="11"/>
        <v>25714660</v>
      </c>
      <c r="L282" s="97">
        <f t="shared" si="12"/>
        <v>8571553.333333334</v>
      </c>
      <c r="M282" s="217">
        <f>IFERROR(H282/$Q$60,"-")</f>
        <v>2.0305942872614051E-4</v>
      </c>
      <c r="N282" s="26"/>
      <c r="O282" s="26"/>
      <c r="P282" s="26"/>
      <c r="Q282" s="26"/>
    </row>
    <row r="283" spans="1:17" ht="39.950000000000003" customHeight="1">
      <c r="A283" s="26"/>
      <c r="B283" s="446"/>
      <c r="C283" s="449"/>
      <c r="D283" s="457"/>
      <c r="E283" s="39" t="str">
        <f>'高額レセ疾病傾向(患者一人当たり医療費順)'!$C$10</f>
        <v>1402</v>
      </c>
      <c r="F283" s="120" t="str">
        <f>'高額レセ疾病傾向(患者一人当たり医療費順)'!$D$10</f>
        <v>腎不全</v>
      </c>
      <c r="G283" s="120" t="s">
        <v>325</v>
      </c>
      <c r="H283" s="40">
        <v>73</v>
      </c>
      <c r="I283" s="41">
        <v>183887490</v>
      </c>
      <c r="J283" s="42">
        <v>253539990</v>
      </c>
      <c r="K283" s="40">
        <f t="shared" si="11"/>
        <v>437427480</v>
      </c>
      <c r="L283" s="97">
        <f t="shared" si="12"/>
        <v>5992157.2602739725</v>
      </c>
      <c r="M283" s="217">
        <f>IFERROR(H283/$Q$60,"-")</f>
        <v>4.9411127656694195E-3</v>
      </c>
      <c r="N283" s="26"/>
      <c r="O283" s="26"/>
      <c r="P283" s="26"/>
      <c r="Q283" s="26"/>
    </row>
    <row r="284" spans="1:17" ht="39.950000000000003" customHeight="1" thickBot="1">
      <c r="A284" s="26"/>
      <c r="B284" s="447"/>
      <c r="C284" s="450"/>
      <c r="D284" s="458"/>
      <c r="E284" s="43" t="str">
        <f>'高額レセ疾病傾向(患者一人当たり医療費順)'!$C$11</f>
        <v>0604</v>
      </c>
      <c r="F284" s="121" t="str">
        <f>'高額レセ疾病傾向(患者一人当たり医療費順)'!$D$11</f>
        <v>脳性麻痺及びその他の麻痺性症候群</v>
      </c>
      <c r="G284" s="121" t="s">
        <v>330</v>
      </c>
      <c r="H284" s="44" t="s">
        <v>330</v>
      </c>
      <c r="I284" s="45" t="s">
        <v>330</v>
      </c>
      <c r="J284" s="46" t="s">
        <v>330</v>
      </c>
      <c r="K284" s="44" t="str">
        <f t="shared" si="11"/>
        <v>-</v>
      </c>
      <c r="L284" s="98" t="str">
        <f t="shared" si="12"/>
        <v>-</v>
      </c>
      <c r="M284" s="218" t="str">
        <f>IFERROR(H284/$Q$60,"-")</f>
        <v>-</v>
      </c>
      <c r="N284" s="26"/>
      <c r="O284" s="26"/>
      <c r="P284" s="26"/>
      <c r="Q284" s="26"/>
    </row>
    <row r="285" spans="1:17" ht="39.950000000000003" customHeight="1">
      <c r="A285" s="26"/>
      <c r="B285" s="445">
        <v>57</v>
      </c>
      <c r="C285" s="448" t="s">
        <v>43</v>
      </c>
      <c r="D285" s="456">
        <f>Q61</f>
        <v>10376</v>
      </c>
      <c r="E285" s="47" t="str">
        <f>'高額レセ疾病傾向(患者一人当たり医療費順)'!$C$7</f>
        <v>0208</v>
      </c>
      <c r="F285" s="119" t="str">
        <f>'高額レセ疾病傾向(患者一人当たり医療費順)'!$D$7</f>
        <v>悪性リンパ腫</v>
      </c>
      <c r="G285" s="119" t="s">
        <v>484</v>
      </c>
      <c r="H285" s="77">
        <v>16</v>
      </c>
      <c r="I285" s="78">
        <v>58884950</v>
      </c>
      <c r="J285" s="79">
        <v>52290350</v>
      </c>
      <c r="K285" s="77">
        <f t="shared" si="11"/>
        <v>111175300</v>
      </c>
      <c r="L285" s="99">
        <f t="shared" si="12"/>
        <v>6948456.25</v>
      </c>
      <c r="M285" s="216">
        <f>IFERROR(H285/$Q$61,"-")</f>
        <v>1.5420200462606013E-3</v>
      </c>
      <c r="N285" s="26"/>
      <c r="O285" s="26"/>
      <c r="P285" s="26"/>
      <c r="Q285" s="26"/>
    </row>
    <row r="286" spans="1:17" ht="39.950000000000003" customHeight="1">
      <c r="A286" s="26"/>
      <c r="B286" s="446"/>
      <c r="C286" s="449"/>
      <c r="D286" s="457"/>
      <c r="E286" s="39" t="str">
        <f>'高額レセ疾病傾向(患者一人当たり医療費順)'!$C$8</f>
        <v>0904</v>
      </c>
      <c r="F286" s="120" t="str">
        <f>'高額レセ疾病傾向(患者一人当たり医療費順)'!$D$8</f>
        <v>くも膜下出血</v>
      </c>
      <c r="G286" s="120" t="s">
        <v>485</v>
      </c>
      <c r="H286" s="40">
        <v>4</v>
      </c>
      <c r="I286" s="41">
        <v>32840920</v>
      </c>
      <c r="J286" s="42">
        <v>1157950</v>
      </c>
      <c r="K286" s="40">
        <f t="shared" si="11"/>
        <v>33998870</v>
      </c>
      <c r="L286" s="97">
        <f t="shared" si="12"/>
        <v>8499717.5</v>
      </c>
      <c r="M286" s="217">
        <f>IFERROR(H286/$Q$61,"-")</f>
        <v>3.8550501156515033E-4</v>
      </c>
      <c r="N286" s="26"/>
      <c r="O286" s="26"/>
      <c r="P286" s="26"/>
      <c r="Q286" s="26"/>
    </row>
    <row r="287" spans="1:17" ht="39.950000000000003" customHeight="1">
      <c r="A287" s="26"/>
      <c r="B287" s="446"/>
      <c r="C287" s="449"/>
      <c r="D287" s="457"/>
      <c r="E287" s="39" t="str">
        <f>'高額レセ疾病傾向(患者一人当たり医療費順)'!$C$9</f>
        <v>0209</v>
      </c>
      <c r="F287" s="120" t="str">
        <f>'高額レセ疾病傾向(患者一人当たり医療費順)'!$D$9</f>
        <v>白血病</v>
      </c>
      <c r="G287" s="120" t="s">
        <v>375</v>
      </c>
      <c r="H287" s="40">
        <v>7</v>
      </c>
      <c r="I287" s="41">
        <v>21278120</v>
      </c>
      <c r="J287" s="42">
        <v>15232940</v>
      </c>
      <c r="K287" s="40">
        <f t="shared" si="11"/>
        <v>36511060</v>
      </c>
      <c r="L287" s="97">
        <f t="shared" si="12"/>
        <v>5215865.7142857146</v>
      </c>
      <c r="M287" s="217">
        <f>IFERROR(H287/$Q$61,"-")</f>
        <v>6.7463377023901309E-4</v>
      </c>
      <c r="N287" s="26"/>
      <c r="O287" s="26"/>
      <c r="P287" s="26"/>
      <c r="Q287" s="26"/>
    </row>
    <row r="288" spans="1:17" ht="39.950000000000003" customHeight="1">
      <c r="A288" s="26"/>
      <c r="B288" s="446"/>
      <c r="C288" s="449"/>
      <c r="D288" s="457"/>
      <c r="E288" s="39" t="str">
        <f>'高額レセ疾病傾向(患者一人当たり医療費順)'!$C$10</f>
        <v>1402</v>
      </c>
      <c r="F288" s="120" t="str">
        <f>'高額レセ疾病傾向(患者一人当たり医療費順)'!$D$10</f>
        <v>腎不全</v>
      </c>
      <c r="G288" s="120" t="s">
        <v>320</v>
      </c>
      <c r="H288" s="40">
        <v>36</v>
      </c>
      <c r="I288" s="41">
        <v>105865070</v>
      </c>
      <c r="J288" s="42">
        <v>90668510</v>
      </c>
      <c r="K288" s="40">
        <f t="shared" si="11"/>
        <v>196533580</v>
      </c>
      <c r="L288" s="97">
        <f t="shared" si="12"/>
        <v>5459266.111111111</v>
      </c>
      <c r="M288" s="217">
        <f>IFERROR(H288/$Q$61,"-")</f>
        <v>3.4695451040863529E-3</v>
      </c>
      <c r="N288" s="26"/>
      <c r="O288" s="26"/>
      <c r="P288" s="26"/>
      <c r="Q288" s="26"/>
    </row>
    <row r="289" spans="1:17" ht="39.950000000000003" customHeight="1" thickBot="1">
      <c r="A289" s="26"/>
      <c r="B289" s="447"/>
      <c r="C289" s="450"/>
      <c r="D289" s="458"/>
      <c r="E289" s="43" t="str">
        <f>'高額レセ疾病傾向(患者一人当たり医療費順)'!$C$11</f>
        <v>0604</v>
      </c>
      <c r="F289" s="121" t="str">
        <f>'高額レセ疾病傾向(患者一人当たり医療費順)'!$D$11</f>
        <v>脳性麻痺及びその他の麻痺性症候群</v>
      </c>
      <c r="G289" s="120" t="s">
        <v>330</v>
      </c>
      <c r="H289" s="40" t="s">
        <v>316</v>
      </c>
      <c r="I289" s="41" t="s">
        <v>316</v>
      </c>
      <c r="J289" s="42" t="s">
        <v>316</v>
      </c>
      <c r="K289" s="40" t="str">
        <f t="shared" si="11"/>
        <v>-</v>
      </c>
      <c r="L289" s="97" t="str">
        <f t="shared" si="12"/>
        <v>-</v>
      </c>
      <c r="M289" s="217" t="str">
        <f>IFERROR(H289/$Q$61,"-")</f>
        <v>-</v>
      </c>
      <c r="N289" s="26"/>
      <c r="O289" s="26"/>
      <c r="P289" s="26"/>
      <c r="Q289" s="26"/>
    </row>
    <row r="290" spans="1:17" ht="39.950000000000003" customHeight="1">
      <c r="A290" s="26"/>
      <c r="B290" s="445">
        <v>58</v>
      </c>
      <c r="C290" s="448" t="s">
        <v>25</v>
      </c>
      <c r="D290" s="456">
        <f>Q62</f>
        <v>12086</v>
      </c>
      <c r="E290" s="47" t="str">
        <f>'高額レセ疾病傾向(患者一人当たり医療費順)'!$C$7</f>
        <v>0208</v>
      </c>
      <c r="F290" s="119" t="str">
        <f>'高額レセ疾病傾向(患者一人当たり医療費順)'!$D$7</f>
        <v>悪性リンパ腫</v>
      </c>
      <c r="G290" s="119" t="s">
        <v>486</v>
      </c>
      <c r="H290" s="77">
        <v>13</v>
      </c>
      <c r="I290" s="78">
        <v>57609120</v>
      </c>
      <c r="J290" s="79">
        <v>28389330</v>
      </c>
      <c r="K290" s="77">
        <f t="shared" si="11"/>
        <v>85998450</v>
      </c>
      <c r="L290" s="99">
        <f t="shared" si="12"/>
        <v>6615265.384615385</v>
      </c>
      <c r="M290" s="216">
        <f>IFERROR(H290/$Q$62,"-")</f>
        <v>1.0756246897236472E-3</v>
      </c>
      <c r="N290" s="26"/>
      <c r="O290" s="26"/>
      <c r="P290" s="26"/>
      <c r="Q290" s="26"/>
    </row>
    <row r="291" spans="1:17" ht="39.950000000000003" customHeight="1">
      <c r="A291" s="26"/>
      <c r="B291" s="446"/>
      <c r="C291" s="449"/>
      <c r="D291" s="457"/>
      <c r="E291" s="39" t="str">
        <f>'高額レセ疾病傾向(患者一人当たり医療費順)'!$C$8</f>
        <v>0904</v>
      </c>
      <c r="F291" s="120" t="str">
        <f>'高額レセ疾病傾向(患者一人当たり医療費順)'!$D$8</f>
        <v>くも膜下出血</v>
      </c>
      <c r="G291" s="120" t="s">
        <v>487</v>
      </c>
      <c r="H291" s="40">
        <v>6</v>
      </c>
      <c r="I291" s="41">
        <v>47389600</v>
      </c>
      <c r="J291" s="42">
        <v>1447490</v>
      </c>
      <c r="K291" s="40">
        <f t="shared" si="11"/>
        <v>48837090</v>
      </c>
      <c r="L291" s="97">
        <f t="shared" si="12"/>
        <v>8139515</v>
      </c>
      <c r="M291" s="217">
        <f>IFERROR(H291/$Q$62,"-")</f>
        <v>4.9644216448783713E-4</v>
      </c>
      <c r="N291" s="26"/>
      <c r="O291" s="26"/>
      <c r="P291" s="26"/>
      <c r="Q291" s="26"/>
    </row>
    <row r="292" spans="1:17" ht="39.950000000000003" customHeight="1">
      <c r="A292" s="26"/>
      <c r="B292" s="446"/>
      <c r="C292" s="449"/>
      <c r="D292" s="457"/>
      <c r="E292" s="39" t="str">
        <f>'高額レセ疾病傾向(患者一人当たり医療費順)'!$C$9</f>
        <v>0209</v>
      </c>
      <c r="F292" s="120" t="str">
        <f>'高額レセ疾病傾向(患者一人当たり医療費順)'!$D$9</f>
        <v>白血病</v>
      </c>
      <c r="G292" s="120" t="s">
        <v>364</v>
      </c>
      <c r="H292" s="40">
        <v>8</v>
      </c>
      <c r="I292" s="41">
        <v>35358040</v>
      </c>
      <c r="J292" s="42">
        <v>25145150</v>
      </c>
      <c r="K292" s="40">
        <f t="shared" si="11"/>
        <v>60503190</v>
      </c>
      <c r="L292" s="97">
        <f t="shared" si="12"/>
        <v>7562898.75</v>
      </c>
      <c r="M292" s="217">
        <f>IFERROR(H292/$Q$62,"-")</f>
        <v>6.6192288598378288E-4</v>
      </c>
      <c r="N292" s="26"/>
      <c r="O292" s="26"/>
      <c r="P292" s="26"/>
      <c r="Q292" s="26"/>
    </row>
    <row r="293" spans="1:17" ht="39.950000000000003" customHeight="1">
      <c r="A293" s="26"/>
      <c r="B293" s="446"/>
      <c r="C293" s="449"/>
      <c r="D293" s="457"/>
      <c r="E293" s="39" t="str">
        <f>'高額レセ疾病傾向(患者一人当たり医療費順)'!$C$10</f>
        <v>1402</v>
      </c>
      <c r="F293" s="120" t="str">
        <f>'高額レセ疾病傾向(患者一人当たり医療費順)'!$D$10</f>
        <v>腎不全</v>
      </c>
      <c r="G293" s="120" t="s">
        <v>325</v>
      </c>
      <c r="H293" s="40">
        <v>43</v>
      </c>
      <c r="I293" s="41">
        <v>103213760</v>
      </c>
      <c r="J293" s="42">
        <v>157782410</v>
      </c>
      <c r="K293" s="40">
        <f t="shared" si="11"/>
        <v>260996170</v>
      </c>
      <c r="L293" s="97">
        <f t="shared" si="12"/>
        <v>6069678.3720930228</v>
      </c>
      <c r="M293" s="217">
        <f>IFERROR(H293/$Q$62,"-")</f>
        <v>3.5578355121628331E-3</v>
      </c>
      <c r="N293" s="26"/>
      <c r="O293" s="26"/>
      <c r="P293" s="26"/>
      <c r="Q293" s="26"/>
    </row>
    <row r="294" spans="1:17" ht="39.950000000000003" customHeight="1" thickBot="1">
      <c r="A294" s="26"/>
      <c r="B294" s="447"/>
      <c r="C294" s="450"/>
      <c r="D294" s="458"/>
      <c r="E294" s="43" t="str">
        <f>'高額レセ疾病傾向(患者一人当たり医療費順)'!$C$11</f>
        <v>0604</v>
      </c>
      <c r="F294" s="121" t="str">
        <f>'高額レセ疾病傾向(患者一人当たり医療費順)'!$D$11</f>
        <v>脳性麻痺及びその他の麻痺性症候群</v>
      </c>
      <c r="G294" s="120" t="s">
        <v>340</v>
      </c>
      <c r="H294" s="40">
        <v>1</v>
      </c>
      <c r="I294" s="41">
        <v>5104010</v>
      </c>
      <c r="J294" s="42">
        <v>505490</v>
      </c>
      <c r="K294" s="40">
        <f t="shared" si="11"/>
        <v>5609500</v>
      </c>
      <c r="L294" s="97">
        <f t="shared" si="12"/>
        <v>5609500</v>
      </c>
      <c r="M294" s="217">
        <f>IFERROR(H294/$Q$62,"-")</f>
        <v>8.274036074797286E-5</v>
      </c>
      <c r="N294" s="26"/>
      <c r="O294" s="26"/>
      <c r="P294" s="26"/>
      <c r="Q294" s="26"/>
    </row>
    <row r="295" spans="1:17" ht="39.950000000000003" customHeight="1">
      <c r="A295" s="26"/>
      <c r="B295" s="445">
        <v>59</v>
      </c>
      <c r="C295" s="448" t="s">
        <v>20</v>
      </c>
      <c r="D295" s="456">
        <f>Q63</f>
        <v>85998</v>
      </c>
      <c r="E295" s="47" t="str">
        <f>'高額レセ疾病傾向(患者一人当たり医療費順)'!$C$7</f>
        <v>0208</v>
      </c>
      <c r="F295" s="119" t="str">
        <f>'高額レセ疾病傾向(患者一人当たり医療費順)'!$D$7</f>
        <v>悪性リンパ腫</v>
      </c>
      <c r="G295" s="119" t="s">
        <v>488</v>
      </c>
      <c r="H295" s="77">
        <v>91</v>
      </c>
      <c r="I295" s="78">
        <v>458977350</v>
      </c>
      <c r="J295" s="79">
        <v>159605490</v>
      </c>
      <c r="K295" s="77">
        <f t="shared" si="11"/>
        <v>618582840</v>
      </c>
      <c r="L295" s="99">
        <f t="shared" si="12"/>
        <v>6797613.6263736263</v>
      </c>
      <c r="M295" s="216">
        <f>IFERROR(H295/$Q$63,"-")</f>
        <v>1.058164143352171E-3</v>
      </c>
      <c r="N295" s="26"/>
      <c r="O295" s="26"/>
      <c r="P295" s="26"/>
      <c r="Q295" s="26"/>
    </row>
    <row r="296" spans="1:17" ht="39.950000000000003" customHeight="1">
      <c r="A296" s="26"/>
      <c r="B296" s="446"/>
      <c r="C296" s="449"/>
      <c r="D296" s="457"/>
      <c r="E296" s="39" t="str">
        <f>'高額レセ疾病傾向(患者一人当たり医療費順)'!$C$8</f>
        <v>0904</v>
      </c>
      <c r="F296" s="120" t="str">
        <f>'高額レセ疾病傾向(患者一人当たり医療費順)'!$D$8</f>
        <v>くも膜下出血</v>
      </c>
      <c r="G296" s="120" t="s">
        <v>489</v>
      </c>
      <c r="H296" s="40">
        <v>32</v>
      </c>
      <c r="I296" s="41">
        <v>200194980</v>
      </c>
      <c r="J296" s="42">
        <v>6472840</v>
      </c>
      <c r="K296" s="40">
        <f t="shared" si="11"/>
        <v>206667820</v>
      </c>
      <c r="L296" s="97">
        <f t="shared" si="12"/>
        <v>6458369.375</v>
      </c>
      <c r="M296" s="217">
        <f>IFERROR(H296/$Q$63,"-")</f>
        <v>3.7210167678318099E-4</v>
      </c>
      <c r="N296" s="26"/>
      <c r="O296" s="26"/>
      <c r="P296" s="26"/>
      <c r="Q296" s="26"/>
    </row>
    <row r="297" spans="1:17" ht="39.950000000000003" customHeight="1">
      <c r="A297" s="26"/>
      <c r="B297" s="446"/>
      <c r="C297" s="449"/>
      <c r="D297" s="457"/>
      <c r="E297" s="39" t="str">
        <f>'高額レセ疾病傾向(患者一人当たり医療費順)'!$C$9</f>
        <v>0209</v>
      </c>
      <c r="F297" s="120" t="str">
        <f>'高額レセ疾病傾向(患者一人当たり医療費順)'!$D$9</f>
        <v>白血病</v>
      </c>
      <c r="G297" s="120" t="s">
        <v>371</v>
      </c>
      <c r="H297" s="40">
        <v>33</v>
      </c>
      <c r="I297" s="41">
        <v>127271650</v>
      </c>
      <c r="J297" s="42">
        <v>68317770</v>
      </c>
      <c r="K297" s="40">
        <f t="shared" si="11"/>
        <v>195589420</v>
      </c>
      <c r="L297" s="97">
        <f t="shared" si="12"/>
        <v>5926952.1212121211</v>
      </c>
      <c r="M297" s="217">
        <f>IFERROR(H297/$Q$63,"-")</f>
        <v>3.8372985418265541E-4</v>
      </c>
      <c r="N297" s="26"/>
      <c r="O297" s="26"/>
      <c r="P297" s="26"/>
      <c r="Q297" s="26"/>
    </row>
    <row r="298" spans="1:17" ht="39.950000000000003" customHeight="1">
      <c r="A298" s="26"/>
      <c r="B298" s="446"/>
      <c r="C298" s="449"/>
      <c r="D298" s="457"/>
      <c r="E298" s="39" t="str">
        <f>'高額レセ疾病傾向(患者一人当たり医療費順)'!$C$10</f>
        <v>1402</v>
      </c>
      <c r="F298" s="120" t="str">
        <f>'高額レセ疾病傾向(患者一人当たり医療費順)'!$D$10</f>
        <v>腎不全</v>
      </c>
      <c r="G298" s="120" t="s">
        <v>325</v>
      </c>
      <c r="H298" s="40">
        <v>452</v>
      </c>
      <c r="I298" s="41">
        <v>1320636210</v>
      </c>
      <c r="J298" s="42">
        <v>1351401250</v>
      </c>
      <c r="K298" s="40">
        <f t="shared" si="11"/>
        <v>2672037460</v>
      </c>
      <c r="L298" s="97">
        <f t="shared" si="12"/>
        <v>5911587.3008849556</v>
      </c>
      <c r="M298" s="217">
        <f>IFERROR(H298/$Q$63,"-")</f>
        <v>5.2559361845624314E-3</v>
      </c>
      <c r="N298" s="26"/>
      <c r="O298" s="26"/>
      <c r="P298" s="26"/>
      <c r="Q298" s="26"/>
    </row>
    <row r="299" spans="1:17" ht="39.950000000000003" customHeight="1" thickBot="1">
      <c r="A299" s="26"/>
      <c r="B299" s="447"/>
      <c r="C299" s="450"/>
      <c r="D299" s="458"/>
      <c r="E299" s="43" t="str">
        <f>'高額レセ疾病傾向(患者一人当たり医療費順)'!$C$11</f>
        <v>0604</v>
      </c>
      <c r="F299" s="121" t="str">
        <f>'高額レセ疾病傾向(患者一人当たり医療費順)'!$D$11</f>
        <v>脳性麻痺及びその他の麻痺性症候群</v>
      </c>
      <c r="G299" s="120" t="s">
        <v>490</v>
      </c>
      <c r="H299" s="40">
        <v>12</v>
      </c>
      <c r="I299" s="41">
        <v>80222530</v>
      </c>
      <c r="J299" s="42">
        <v>2986290</v>
      </c>
      <c r="K299" s="40">
        <f t="shared" si="11"/>
        <v>83208820</v>
      </c>
      <c r="L299" s="97">
        <f t="shared" si="12"/>
        <v>6934068.333333333</v>
      </c>
      <c r="M299" s="217">
        <f>IFERROR(H299/$Q$63,"-")</f>
        <v>1.3953812879369286E-4</v>
      </c>
      <c r="N299" s="26"/>
      <c r="O299" s="26"/>
      <c r="P299" s="26"/>
      <c r="Q299" s="26"/>
    </row>
    <row r="300" spans="1:17" ht="39.950000000000003" customHeight="1">
      <c r="A300" s="26"/>
      <c r="B300" s="445">
        <v>60</v>
      </c>
      <c r="C300" s="448" t="s">
        <v>44</v>
      </c>
      <c r="D300" s="456">
        <f>Q64</f>
        <v>11563</v>
      </c>
      <c r="E300" s="47" t="str">
        <f>'高額レセ疾病傾向(患者一人当たり医療費順)'!$C$7</f>
        <v>0208</v>
      </c>
      <c r="F300" s="119" t="str">
        <f>'高額レセ疾病傾向(患者一人当たり医療費順)'!$D$7</f>
        <v>悪性リンパ腫</v>
      </c>
      <c r="G300" s="119" t="s">
        <v>491</v>
      </c>
      <c r="H300" s="77">
        <v>20</v>
      </c>
      <c r="I300" s="78">
        <v>81775650</v>
      </c>
      <c r="J300" s="79">
        <v>44637760</v>
      </c>
      <c r="K300" s="77">
        <f t="shared" si="11"/>
        <v>126413410</v>
      </c>
      <c r="L300" s="99">
        <f t="shared" si="12"/>
        <v>6320670.5</v>
      </c>
      <c r="M300" s="216">
        <f>IFERROR(H300/$Q$64,"-")</f>
        <v>1.7296549338406987E-3</v>
      </c>
      <c r="N300" s="26"/>
      <c r="O300" s="26"/>
      <c r="P300" s="26"/>
      <c r="Q300" s="26"/>
    </row>
    <row r="301" spans="1:17" ht="39.950000000000003" customHeight="1">
      <c r="A301" s="26"/>
      <c r="B301" s="446"/>
      <c r="C301" s="449"/>
      <c r="D301" s="457"/>
      <c r="E301" s="39" t="str">
        <f>'高額レセ疾病傾向(患者一人当たり医療費順)'!$C$8</f>
        <v>0904</v>
      </c>
      <c r="F301" s="120" t="str">
        <f>'高額レセ疾病傾向(患者一人当たり医療費順)'!$D$8</f>
        <v>くも膜下出血</v>
      </c>
      <c r="G301" s="120" t="s">
        <v>492</v>
      </c>
      <c r="H301" s="40">
        <v>5</v>
      </c>
      <c r="I301" s="41">
        <v>44714030</v>
      </c>
      <c r="J301" s="42">
        <v>1044830</v>
      </c>
      <c r="K301" s="40">
        <f t="shared" si="11"/>
        <v>45758860</v>
      </c>
      <c r="L301" s="97">
        <f t="shared" si="12"/>
        <v>9151772</v>
      </c>
      <c r="M301" s="217">
        <f>IFERROR(H301/$Q$64,"-")</f>
        <v>4.3241373346017468E-4</v>
      </c>
      <c r="N301" s="26"/>
      <c r="O301" s="26"/>
      <c r="P301" s="26"/>
      <c r="Q301" s="26"/>
    </row>
    <row r="302" spans="1:17" ht="39.950000000000003" customHeight="1">
      <c r="A302" s="26"/>
      <c r="B302" s="446"/>
      <c r="C302" s="449"/>
      <c r="D302" s="457"/>
      <c r="E302" s="39" t="str">
        <f>'高額レセ疾病傾向(患者一人当たり医療費順)'!$C$9</f>
        <v>0209</v>
      </c>
      <c r="F302" s="120" t="str">
        <f>'高額レセ疾病傾向(患者一人当たり医療費順)'!$D$9</f>
        <v>白血病</v>
      </c>
      <c r="G302" s="120" t="s">
        <v>337</v>
      </c>
      <c r="H302" s="40">
        <v>2</v>
      </c>
      <c r="I302" s="41">
        <v>17488800</v>
      </c>
      <c r="J302" s="42">
        <v>3283460</v>
      </c>
      <c r="K302" s="40">
        <f t="shared" si="11"/>
        <v>20772260</v>
      </c>
      <c r="L302" s="97">
        <f t="shared" si="12"/>
        <v>10386130</v>
      </c>
      <c r="M302" s="217">
        <f>IFERROR(H302/$Q$64,"-")</f>
        <v>1.7296549338406987E-4</v>
      </c>
      <c r="N302" s="26"/>
      <c r="O302" s="26"/>
      <c r="P302" s="26"/>
      <c r="Q302" s="26"/>
    </row>
    <row r="303" spans="1:17" ht="39.950000000000003" customHeight="1">
      <c r="A303" s="26"/>
      <c r="B303" s="446"/>
      <c r="C303" s="449"/>
      <c r="D303" s="457"/>
      <c r="E303" s="39" t="str">
        <f>'高額レセ疾病傾向(患者一人当たり医療費順)'!$C$10</f>
        <v>1402</v>
      </c>
      <c r="F303" s="120" t="str">
        <f>'高額レセ疾病傾向(患者一人当たり医療費順)'!$D$10</f>
        <v>腎不全</v>
      </c>
      <c r="G303" s="120" t="s">
        <v>473</v>
      </c>
      <c r="H303" s="40">
        <v>72</v>
      </c>
      <c r="I303" s="41">
        <v>219522660</v>
      </c>
      <c r="J303" s="42">
        <v>218148140</v>
      </c>
      <c r="K303" s="40">
        <f t="shared" si="11"/>
        <v>437670800</v>
      </c>
      <c r="L303" s="97">
        <f t="shared" si="12"/>
        <v>6078761.111111111</v>
      </c>
      <c r="M303" s="217">
        <f>IFERROR(H303/$Q$64,"-")</f>
        <v>6.2267577618265154E-3</v>
      </c>
      <c r="N303" s="26"/>
      <c r="O303" s="26"/>
      <c r="P303" s="26"/>
      <c r="Q303" s="26"/>
    </row>
    <row r="304" spans="1:17" ht="39.950000000000003" customHeight="1" thickBot="1">
      <c r="A304" s="26"/>
      <c r="B304" s="447"/>
      <c r="C304" s="450"/>
      <c r="D304" s="458"/>
      <c r="E304" s="43" t="str">
        <f>'高額レセ疾病傾向(患者一人当たり医療費順)'!$C$11</f>
        <v>0604</v>
      </c>
      <c r="F304" s="121" t="str">
        <f>'高額レセ疾病傾向(患者一人当たり医療費順)'!$D$11</f>
        <v>脳性麻痺及びその他の麻痺性症候群</v>
      </c>
      <c r="G304" s="121" t="s">
        <v>330</v>
      </c>
      <c r="H304" s="44" t="s">
        <v>316</v>
      </c>
      <c r="I304" s="45" t="s">
        <v>316</v>
      </c>
      <c r="J304" s="46" t="s">
        <v>316</v>
      </c>
      <c r="K304" s="44" t="str">
        <f t="shared" si="11"/>
        <v>-</v>
      </c>
      <c r="L304" s="98" t="str">
        <f t="shared" si="12"/>
        <v>-</v>
      </c>
      <c r="M304" s="218" t="str">
        <f>IFERROR(H304/$Q$64,"-")</f>
        <v>-</v>
      </c>
      <c r="N304" s="26"/>
      <c r="O304" s="26"/>
      <c r="P304" s="26"/>
      <c r="Q304" s="26"/>
    </row>
    <row r="305" spans="1:17" ht="39.950000000000003" customHeight="1">
      <c r="A305" s="26"/>
      <c r="B305" s="445">
        <v>61</v>
      </c>
      <c r="C305" s="448" t="s">
        <v>16</v>
      </c>
      <c r="D305" s="456">
        <f>Q65</f>
        <v>10060</v>
      </c>
      <c r="E305" s="47" t="str">
        <f>'高額レセ疾病傾向(患者一人当たり医療費順)'!$C$7</f>
        <v>0208</v>
      </c>
      <c r="F305" s="119" t="str">
        <f>'高額レセ疾病傾向(患者一人当たり医療費順)'!$D$7</f>
        <v>悪性リンパ腫</v>
      </c>
      <c r="G305" s="119" t="s">
        <v>426</v>
      </c>
      <c r="H305" s="77">
        <v>11</v>
      </c>
      <c r="I305" s="78">
        <v>32188350</v>
      </c>
      <c r="J305" s="79">
        <v>42724160</v>
      </c>
      <c r="K305" s="77">
        <f t="shared" si="11"/>
        <v>74912510</v>
      </c>
      <c r="L305" s="99">
        <f t="shared" si="12"/>
        <v>6810228.1818181816</v>
      </c>
      <c r="M305" s="216">
        <f>IFERROR(H305/$Q$65,"-")</f>
        <v>1.0934393638170974E-3</v>
      </c>
      <c r="N305" s="26"/>
      <c r="O305" s="26"/>
      <c r="P305" s="26"/>
      <c r="Q305" s="26"/>
    </row>
    <row r="306" spans="1:17" ht="39.950000000000003" customHeight="1">
      <c r="A306" s="26"/>
      <c r="B306" s="446"/>
      <c r="C306" s="449"/>
      <c r="D306" s="457"/>
      <c r="E306" s="39" t="str">
        <f>'高額レセ疾病傾向(患者一人当たり医療費順)'!$C$8</f>
        <v>0904</v>
      </c>
      <c r="F306" s="120" t="str">
        <f>'高額レセ疾病傾向(患者一人当たり医療費順)'!$D$8</f>
        <v>くも膜下出血</v>
      </c>
      <c r="G306" s="120" t="s">
        <v>493</v>
      </c>
      <c r="H306" s="40">
        <v>3</v>
      </c>
      <c r="I306" s="41">
        <v>13909120</v>
      </c>
      <c r="J306" s="42">
        <v>316270</v>
      </c>
      <c r="K306" s="40">
        <f t="shared" si="11"/>
        <v>14225390</v>
      </c>
      <c r="L306" s="97">
        <f t="shared" si="12"/>
        <v>4741796.666666667</v>
      </c>
      <c r="M306" s="217">
        <f>IFERROR(H306/$Q$65,"-")</f>
        <v>2.9821073558648114E-4</v>
      </c>
      <c r="N306" s="26"/>
      <c r="O306" s="26"/>
      <c r="P306" s="26"/>
      <c r="Q306" s="26"/>
    </row>
    <row r="307" spans="1:17" ht="39.950000000000003" customHeight="1">
      <c r="A307" s="26"/>
      <c r="B307" s="446"/>
      <c r="C307" s="449"/>
      <c r="D307" s="457"/>
      <c r="E307" s="39" t="str">
        <f>'高額レセ疾病傾向(患者一人当たり医療費順)'!$C$9</f>
        <v>0209</v>
      </c>
      <c r="F307" s="120" t="str">
        <f>'高額レセ疾病傾向(患者一人当たり医療費順)'!$D$9</f>
        <v>白血病</v>
      </c>
      <c r="G307" s="120" t="s">
        <v>375</v>
      </c>
      <c r="H307" s="40">
        <v>8</v>
      </c>
      <c r="I307" s="41">
        <v>32500750</v>
      </c>
      <c r="J307" s="42">
        <v>18510540</v>
      </c>
      <c r="K307" s="40">
        <f t="shared" si="11"/>
        <v>51011290</v>
      </c>
      <c r="L307" s="97">
        <f t="shared" si="12"/>
        <v>6376411.25</v>
      </c>
      <c r="M307" s="217">
        <f>IFERROR(H307/$Q$65,"-")</f>
        <v>7.9522862823061633E-4</v>
      </c>
      <c r="N307" s="26"/>
      <c r="O307" s="26"/>
      <c r="P307" s="26"/>
      <c r="Q307" s="26"/>
    </row>
    <row r="308" spans="1:17" ht="39.950000000000003" customHeight="1">
      <c r="A308" s="26"/>
      <c r="B308" s="446"/>
      <c r="C308" s="449"/>
      <c r="D308" s="457"/>
      <c r="E308" s="39" t="str">
        <f>'高額レセ疾病傾向(患者一人当たり医療費順)'!$C$10</f>
        <v>1402</v>
      </c>
      <c r="F308" s="120" t="str">
        <f>'高額レセ疾病傾向(患者一人当たり医療費順)'!$D$10</f>
        <v>腎不全</v>
      </c>
      <c r="G308" s="120" t="s">
        <v>320</v>
      </c>
      <c r="H308" s="40">
        <v>48</v>
      </c>
      <c r="I308" s="41">
        <v>114934630</v>
      </c>
      <c r="J308" s="42">
        <v>137945530</v>
      </c>
      <c r="K308" s="40">
        <f t="shared" si="11"/>
        <v>252880160</v>
      </c>
      <c r="L308" s="97">
        <f t="shared" si="12"/>
        <v>5268336.666666667</v>
      </c>
      <c r="M308" s="217">
        <f>IFERROR(H308/$Q$65,"-")</f>
        <v>4.7713717693836982E-3</v>
      </c>
      <c r="N308" s="26"/>
      <c r="O308" s="26"/>
      <c r="P308" s="26"/>
      <c r="Q308" s="26"/>
    </row>
    <row r="309" spans="1:17" ht="39.950000000000003" customHeight="1" thickBot="1">
      <c r="A309" s="26"/>
      <c r="B309" s="447"/>
      <c r="C309" s="450"/>
      <c r="D309" s="458"/>
      <c r="E309" s="43" t="str">
        <f>'高額レセ疾病傾向(患者一人当たり医療費順)'!$C$11</f>
        <v>0604</v>
      </c>
      <c r="F309" s="121" t="str">
        <f>'高額レセ疾病傾向(患者一人当たり医療費順)'!$D$11</f>
        <v>脳性麻痺及びその他の麻痺性症候群</v>
      </c>
      <c r="G309" s="120" t="s">
        <v>465</v>
      </c>
      <c r="H309" s="40">
        <v>1</v>
      </c>
      <c r="I309" s="41">
        <v>9016660</v>
      </c>
      <c r="J309" s="42">
        <v>286370</v>
      </c>
      <c r="K309" s="40">
        <f t="shared" si="11"/>
        <v>9303030</v>
      </c>
      <c r="L309" s="97">
        <f t="shared" si="12"/>
        <v>9303030</v>
      </c>
      <c r="M309" s="217">
        <f>IFERROR(H309/$Q$65,"-")</f>
        <v>9.9403578528827041E-5</v>
      </c>
      <c r="N309" s="26"/>
      <c r="O309" s="26"/>
      <c r="P309" s="26"/>
      <c r="Q309" s="26"/>
    </row>
    <row r="310" spans="1:17" ht="39.950000000000003" customHeight="1">
      <c r="A310" s="26"/>
      <c r="B310" s="445">
        <v>62</v>
      </c>
      <c r="C310" s="448" t="s">
        <v>17</v>
      </c>
      <c r="D310" s="456">
        <f>Q66</f>
        <v>14913</v>
      </c>
      <c r="E310" s="47" t="str">
        <f>'高額レセ疾病傾向(患者一人当たり医療費順)'!$C$7</f>
        <v>0208</v>
      </c>
      <c r="F310" s="119" t="str">
        <f>'高額レセ疾病傾向(患者一人当たり医療費順)'!$D$7</f>
        <v>悪性リンパ腫</v>
      </c>
      <c r="G310" s="119" t="s">
        <v>494</v>
      </c>
      <c r="H310" s="77">
        <v>16</v>
      </c>
      <c r="I310" s="78">
        <v>53420440</v>
      </c>
      <c r="J310" s="79">
        <v>52895590</v>
      </c>
      <c r="K310" s="77">
        <f t="shared" si="11"/>
        <v>106316030</v>
      </c>
      <c r="L310" s="99">
        <f t="shared" si="12"/>
        <v>6644751.875</v>
      </c>
      <c r="M310" s="216">
        <f>IFERROR(H310/$Q$66,"-")</f>
        <v>1.0728894253336015E-3</v>
      </c>
      <c r="N310" s="26"/>
      <c r="O310" s="26"/>
      <c r="P310" s="26"/>
      <c r="Q310" s="26"/>
    </row>
    <row r="311" spans="1:17" ht="39.950000000000003" customHeight="1">
      <c r="A311" s="26"/>
      <c r="B311" s="446"/>
      <c r="C311" s="449"/>
      <c r="D311" s="457"/>
      <c r="E311" s="39" t="str">
        <f>'高額レセ疾病傾向(患者一人当たり医療費順)'!$C$8</f>
        <v>0904</v>
      </c>
      <c r="F311" s="120" t="str">
        <f>'高額レセ疾病傾向(患者一人当たり医療費順)'!$D$8</f>
        <v>くも膜下出血</v>
      </c>
      <c r="G311" s="120" t="s">
        <v>495</v>
      </c>
      <c r="H311" s="40">
        <v>3</v>
      </c>
      <c r="I311" s="41">
        <v>27099850</v>
      </c>
      <c r="J311" s="42">
        <v>128310</v>
      </c>
      <c r="K311" s="40">
        <f t="shared" si="11"/>
        <v>27228160</v>
      </c>
      <c r="L311" s="97">
        <f t="shared" si="12"/>
        <v>9076053.333333334</v>
      </c>
      <c r="M311" s="217">
        <f>IFERROR(H311/$Q$66,"-")</f>
        <v>2.011667672500503E-4</v>
      </c>
      <c r="N311" s="26"/>
      <c r="O311" s="26"/>
      <c r="P311" s="26"/>
      <c r="Q311" s="26"/>
    </row>
    <row r="312" spans="1:17" ht="39.950000000000003" customHeight="1">
      <c r="A312" s="26"/>
      <c r="B312" s="446"/>
      <c r="C312" s="449"/>
      <c r="D312" s="457"/>
      <c r="E312" s="39" t="str">
        <f>'高額レセ疾病傾向(患者一人当たり医療費順)'!$C$9</f>
        <v>0209</v>
      </c>
      <c r="F312" s="120" t="str">
        <f>'高額レセ疾病傾向(患者一人当たり医療費順)'!$D$9</f>
        <v>白血病</v>
      </c>
      <c r="G312" s="120" t="s">
        <v>496</v>
      </c>
      <c r="H312" s="40">
        <v>11</v>
      </c>
      <c r="I312" s="41">
        <v>35419880</v>
      </c>
      <c r="J312" s="42">
        <v>25699260</v>
      </c>
      <c r="K312" s="40">
        <f t="shared" si="11"/>
        <v>61119140</v>
      </c>
      <c r="L312" s="97">
        <f t="shared" si="12"/>
        <v>5556285.4545454541</v>
      </c>
      <c r="M312" s="217">
        <f>IFERROR(H312/$Q$66,"-")</f>
        <v>7.3761147991685105E-4</v>
      </c>
      <c r="N312" s="26"/>
      <c r="O312" s="26"/>
      <c r="P312" s="26"/>
      <c r="Q312" s="26"/>
    </row>
    <row r="313" spans="1:17" ht="39.950000000000003" customHeight="1">
      <c r="A313" s="26"/>
      <c r="B313" s="446"/>
      <c r="C313" s="449"/>
      <c r="D313" s="457"/>
      <c r="E313" s="39" t="str">
        <f>'高額レセ疾病傾向(患者一人当たり医療費順)'!$C$10</f>
        <v>1402</v>
      </c>
      <c r="F313" s="120" t="str">
        <f>'高額レセ疾病傾向(患者一人当たり医療費順)'!$D$10</f>
        <v>腎不全</v>
      </c>
      <c r="G313" s="120" t="s">
        <v>320</v>
      </c>
      <c r="H313" s="40">
        <v>59</v>
      </c>
      <c r="I313" s="41">
        <v>215069650</v>
      </c>
      <c r="J313" s="42">
        <v>165734890</v>
      </c>
      <c r="K313" s="40">
        <f t="shared" si="11"/>
        <v>380804540</v>
      </c>
      <c r="L313" s="97">
        <f t="shared" si="12"/>
        <v>6454314.237288136</v>
      </c>
      <c r="M313" s="217">
        <f>IFERROR(H313/$Q$66,"-")</f>
        <v>3.9562797559176558E-3</v>
      </c>
      <c r="N313" s="26"/>
      <c r="O313" s="26"/>
      <c r="P313" s="26"/>
      <c r="Q313" s="26"/>
    </row>
    <row r="314" spans="1:17" ht="39.950000000000003" customHeight="1" thickBot="1">
      <c r="A314" s="26"/>
      <c r="B314" s="447"/>
      <c r="C314" s="450"/>
      <c r="D314" s="458"/>
      <c r="E314" s="43" t="str">
        <f>'高額レセ疾病傾向(患者一人当たり医療費順)'!$C$11</f>
        <v>0604</v>
      </c>
      <c r="F314" s="121" t="str">
        <f>'高額レセ疾病傾向(患者一人当たり医療費順)'!$D$11</f>
        <v>脳性麻痺及びその他の麻痺性症候群</v>
      </c>
      <c r="G314" s="120" t="s">
        <v>497</v>
      </c>
      <c r="H314" s="40">
        <v>2</v>
      </c>
      <c r="I314" s="41">
        <v>9668190</v>
      </c>
      <c r="J314" s="42">
        <v>173570</v>
      </c>
      <c r="K314" s="40">
        <f t="shared" si="11"/>
        <v>9841760</v>
      </c>
      <c r="L314" s="97">
        <f t="shared" si="12"/>
        <v>4920880</v>
      </c>
      <c r="M314" s="217">
        <f>IFERROR(H314/$Q$66,"-")</f>
        <v>1.3411117816670019E-4</v>
      </c>
      <c r="N314" s="26"/>
      <c r="O314" s="26"/>
      <c r="P314" s="26"/>
      <c r="Q314" s="26"/>
    </row>
    <row r="315" spans="1:17" ht="39.950000000000003" customHeight="1">
      <c r="A315" s="26"/>
      <c r="B315" s="445">
        <v>63</v>
      </c>
      <c r="C315" s="448" t="s">
        <v>26</v>
      </c>
      <c r="D315" s="456">
        <f>Q67</f>
        <v>10994</v>
      </c>
      <c r="E315" s="47" t="str">
        <f>'高額レセ疾病傾向(患者一人当たり医療費順)'!$C$7</f>
        <v>0208</v>
      </c>
      <c r="F315" s="119" t="str">
        <f>'高額レセ疾病傾向(患者一人当たり医療費順)'!$D$7</f>
        <v>悪性リンパ腫</v>
      </c>
      <c r="G315" s="119" t="s">
        <v>408</v>
      </c>
      <c r="H315" s="77">
        <v>11</v>
      </c>
      <c r="I315" s="78">
        <v>28445780</v>
      </c>
      <c r="J315" s="79">
        <v>15951080</v>
      </c>
      <c r="K315" s="77">
        <f t="shared" si="11"/>
        <v>44396860</v>
      </c>
      <c r="L315" s="99">
        <f t="shared" si="12"/>
        <v>4036078.1818181816</v>
      </c>
      <c r="M315" s="216">
        <f>IFERROR(H315/$Q$67,"-")</f>
        <v>1.0005457522284883E-3</v>
      </c>
      <c r="N315" s="26"/>
      <c r="O315" s="26"/>
      <c r="P315" s="26"/>
      <c r="Q315" s="26"/>
    </row>
    <row r="316" spans="1:17" ht="39.950000000000003" customHeight="1">
      <c r="A316" s="26"/>
      <c r="B316" s="446"/>
      <c r="C316" s="449"/>
      <c r="D316" s="457"/>
      <c r="E316" s="39" t="str">
        <f>'高額レセ疾病傾向(患者一人当たり医療費順)'!$C$8</f>
        <v>0904</v>
      </c>
      <c r="F316" s="120" t="str">
        <f>'高額レセ疾病傾向(患者一人当たり医療費順)'!$D$8</f>
        <v>くも膜下出血</v>
      </c>
      <c r="G316" s="120" t="s">
        <v>498</v>
      </c>
      <c r="H316" s="40">
        <v>4</v>
      </c>
      <c r="I316" s="41">
        <v>22587140</v>
      </c>
      <c r="J316" s="42">
        <v>583130</v>
      </c>
      <c r="K316" s="40">
        <f t="shared" si="11"/>
        <v>23170270</v>
      </c>
      <c r="L316" s="97">
        <f t="shared" si="12"/>
        <v>5792567.5</v>
      </c>
      <c r="M316" s="217">
        <f>IFERROR(H316/$Q$67,"-")</f>
        <v>3.6383481899217757E-4</v>
      </c>
      <c r="N316" s="26"/>
      <c r="O316" s="26"/>
      <c r="P316" s="26"/>
      <c r="Q316" s="26"/>
    </row>
    <row r="317" spans="1:17" ht="39.950000000000003" customHeight="1">
      <c r="A317" s="26"/>
      <c r="B317" s="446"/>
      <c r="C317" s="449"/>
      <c r="D317" s="457"/>
      <c r="E317" s="39" t="str">
        <f>'高額レセ疾病傾向(患者一人当たり医療費順)'!$C$9</f>
        <v>0209</v>
      </c>
      <c r="F317" s="120" t="str">
        <f>'高額レセ疾病傾向(患者一人当たり医療費順)'!$D$9</f>
        <v>白血病</v>
      </c>
      <c r="G317" s="120" t="s">
        <v>499</v>
      </c>
      <c r="H317" s="40">
        <v>7</v>
      </c>
      <c r="I317" s="41">
        <v>37624200</v>
      </c>
      <c r="J317" s="42">
        <v>5666360</v>
      </c>
      <c r="K317" s="40">
        <f t="shared" si="11"/>
        <v>43290560</v>
      </c>
      <c r="L317" s="97">
        <f t="shared" si="12"/>
        <v>6184365.7142857146</v>
      </c>
      <c r="M317" s="217">
        <f>IFERROR(H317/$Q$67,"-")</f>
        <v>6.3671093323631068E-4</v>
      </c>
      <c r="N317" s="26"/>
      <c r="O317" s="26"/>
      <c r="P317" s="26"/>
      <c r="Q317" s="26"/>
    </row>
    <row r="318" spans="1:17" ht="39.950000000000003" customHeight="1">
      <c r="A318" s="26"/>
      <c r="B318" s="446"/>
      <c r="C318" s="449"/>
      <c r="D318" s="457"/>
      <c r="E318" s="39" t="str">
        <f>'高額レセ疾病傾向(患者一人当たり医療費順)'!$C$10</f>
        <v>1402</v>
      </c>
      <c r="F318" s="120" t="str">
        <f>'高額レセ疾病傾向(患者一人当たり医療費順)'!$D$10</f>
        <v>腎不全</v>
      </c>
      <c r="G318" s="120" t="s">
        <v>320</v>
      </c>
      <c r="H318" s="40">
        <v>53</v>
      </c>
      <c r="I318" s="41">
        <v>168817180</v>
      </c>
      <c r="J318" s="42">
        <v>153102980</v>
      </c>
      <c r="K318" s="40">
        <f t="shared" si="11"/>
        <v>321920160</v>
      </c>
      <c r="L318" s="97">
        <f t="shared" si="12"/>
        <v>6073965.2830188675</v>
      </c>
      <c r="M318" s="217">
        <f>IFERROR(H318/$Q$67,"-")</f>
        <v>4.8208113516463522E-3</v>
      </c>
      <c r="N318" s="26"/>
      <c r="O318" s="26"/>
      <c r="P318" s="26"/>
      <c r="Q318" s="26"/>
    </row>
    <row r="319" spans="1:17" ht="39.950000000000003" customHeight="1" thickBot="1">
      <c r="A319" s="26"/>
      <c r="B319" s="447"/>
      <c r="C319" s="450"/>
      <c r="D319" s="458"/>
      <c r="E319" s="43" t="str">
        <f>'高額レセ疾病傾向(患者一人当たり医療費順)'!$C$11</f>
        <v>0604</v>
      </c>
      <c r="F319" s="121" t="str">
        <f>'高額レセ疾病傾向(患者一人当たり医療費順)'!$D$11</f>
        <v>脳性麻痺及びその他の麻痺性症候群</v>
      </c>
      <c r="G319" s="121" t="s">
        <v>340</v>
      </c>
      <c r="H319" s="44">
        <v>1</v>
      </c>
      <c r="I319" s="45">
        <v>5166930</v>
      </c>
      <c r="J319" s="46">
        <v>298730</v>
      </c>
      <c r="K319" s="44">
        <f t="shared" si="11"/>
        <v>5465660</v>
      </c>
      <c r="L319" s="98">
        <f t="shared" si="12"/>
        <v>5465660</v>
      </c>
      <c r="M319" s="218">
        <f>IFERROR(H319/$Q$67,"-")</f>
        <v>9.0958704748044392E-5</v>
      </c>
      <c r="N319" s="26"/>
      <c r="O319" s="26"/>
      <c r="P319" s="26"/>
      <c r="Q319" s="26"/>
    </row>
    <row r="320" spans="1:17" ht="39.950000000000003" customHeight="1">
      <c r="A320" s="26"/>
      <c r="B320" s="445">
        <v>64</v>
      </c>
      <c r="C320" s="448" t="s">
        <v>45</v>
      </c>
      <c r="D320" s="456">
        <f>Q68</f>
        <v>11433</v>
      </c>
      <c r="E320" s="47" t="str">
        <f>'高額レセ疾病傾向(患者一人当たり医療費順)'!$C$7</f>
        <v>0208</v>
      </c>
      <c r="F320" s="119" t="str">
        <f>'高額レセ疾病傾向(患者一人当たり医療費順)'!$D$7</f>
        <v>悪性リンパ腫</v>
      </c>
      <c r="G320" s="119" t="s">
        <v>500</v>
      </c>
      <c r="H320" s="77">
        <v>9</v>
      </c>
      <c r="I320" s="78">
        <v>32679320</v>
      </c>
      <c r="J320" s="79">
        <v>24882250</v>
      </c>
      <c r="K320" s="77">
        <f t="shared" si="11"/>
        <v>57561570</v>
      </c>
      <c r="L320" s="99">
        <f t="shared" si="12"/>
        <v>6395730</v>
      </c>
      <c r="M320" s="216">
        <f>IFERROR(H320/$Q$68,"-")</f>
        <v>7.8719496195224351E-4</v>
      </c>
      <c r="N320" s="26"/>
      <c r="O320" s="26"/>
      <c r="P320" s="26"/>
      <c r="Q320" s="26"/>
    </row>
    <row r="321" spans="1:17" ht="39.950000000000003" customHeight="1">
      <c r="A321" s="26"/>
      <c r="B321" s="446"/>
      <c r="C321" s="449"/>
      <c r="D321" s="457"/>
      <c r="E321" s="39" t="str">
        <f>'高額レセ疾病傾向(患者一人当たり医療費順)'!$C$8</f>
        <v>0904</v>
      </c>
      <c r="F321" s="120" t="str">
        <f>'高額レセ疾病傾向(患者一人当たり医療費順)'!$D$8</f>
        <v>くも膜下出血</v>
      </c>
      <c r="G321" s="120" t="s">
        <v>501</v>
      </c>
      <c r="H321" s="40">
        <v>3</v>
      </c>
      <c r="I321" s="41">
        <v>7318450</v>
      </c>
      <c r="J321" s="42">
        <v>1067150</v>
      </c>
      <c r="K321" s="40">
        <f t="shared" si="11"/>
        <v>8385600</v>
      </c>
      <c r="L321" s="97">
        <f t="shared" si="12"/>
        <v>2795200</v>
      </c>
      <c r="M321" s="217">
        <f>IFERROR(H321/$Q$68,"-")</f>
        <v>2.6239832065074782E-4</v>
      </c>
      <c r="N321" s="26"/>
      <c r="O321" s="26"/>
      <c r="P321" s="26"/>
      <c r="Q321" s="26"/>
    </row>
    <row r="322" spans="1:17" ht="39.950000000000003" customHeight="1">
      <c r="A322" s="26"/>
      <c r="B322" s="446"/>
      <c r="C322" s="449"/>
      <c r="D322" s="457"/>
      <c r="E322" s="39" t="str">
        <f>'高額レセ疾病傾向(患者一人当たり医療費順)'!$C$9</f>
        <v>0209</v>
      </c>
      <c r="F322" s="120" t="str">
        <f>'高額レセ疾病傾向(患者一人当たり医療費順)'!$D$9</f>
        <v>白血病</v>
      </c>
      <c r="G322" s="120" t="s">
        <v>329</v>
      </c>
      <c r="H322" s="40">
        <v>11</v>
      </c>
      <c r="I322" s="41">
        <v>47026100</v>
      </c>
      <c r="J322" s="42">
        <v>49777610</v>
      </c>
      <c r="K322" s="40">
        <f t="shared" si="11"/>
        <v>96803710</v>
      </c>
      <c r="L322" s="97">
        <f t="shared" si="12"/>
        <v>8800337.2727272734</v>
      </c>
      <c r="M322" s="217">
        <f>IFERROR(H322/$Q$68,"-")</f>
        <v>9.6212717571940876E-4</v>
      </c>
      <c r="N322" s="26"/>
      <c r="O322" s="26"/>
      <c r="P322" s="26"/>
      <c r="Q322" s="26"/>
    </row>
    <row r="323" spans="1:17" ht="39.950000000000003" customHeight="1">
      <c r="A323" s="26"/>
      <c r="B323" s="446"/>
      <c r="C323" s="449"/>
      <c r="D323" s="457"/>
      <c r="E323" s="39" t="str">
        <f>'高額レセ疾病傾向(患者一人当たり医療費順)'!$C$10</f>
        <v>1402</v>
      </c>
      <c r="F323" s="120" t="str">
        <f>'高額レセ疾病傾向(患者一人当たり医療費順)'!$D$10</f>
        <v>腎不全</v>
      </c>
      <c r="G323" s="120" t="s">
        <v>325</v>
      </c>
      <c r="H323" s="40">
        <v>64</v>
      </c>
      <c r="I323" s="41">
        <v>179005490</v>
      </c>
      <c r="J323" s="42">
        <v>206983520</v>
      </c>
      <c r="K323" s="40">
        <f t="shared" si="11"/>
        <v>385989010</v>
      </c>
      <c r="L323" s="97">
        <f t="shared" si="12"/>
        <v>6031078.28125</v>
      </c>
      <c r="M323" s="217">
        <f>IFERROR(H323/$Q$68,"-")</f>
        <v>5.5978308405492871E-3</v>
      </c>
      <c r="N323" s="26"/>
      <c r="O323" s="26"/>
      <c r="P323" s="26"/>
      <c r="Q323" s="26"/>
    </row>
    <row r="324" spans="1:17" ht="39.950000000000003" customHeight="1" thickBot="1">
      <c r="A324" s="26"/>
      <c r="B324" s="447"/>
      <c r="C324" s="450"/>
      <c r="D324" s="458"/>
      <c r="E324" s="43" t="str">
        <f>'高額レセ疾病傾向(患者一人当たり医療費順)'!$C$11</f>
        <v>0604</v>
      </c>
      <c r="F324" s="121" t="str">
        <f>'高額レセ疾病傾向(患者一人当たり医療費順)'!$D$11</f>
        <v>脳性麻痺及びその他の麻痺性症候群</v>
      </c>
      <c r="G324" s="121" t="s">
        <v>330</v>
      </c>
      <c r="H324" s="44" t="s">
        <v>330</v>
      </c>
      <c r="I324" s="45" t="s">
        <v>330</v>
      </c>
      <c r="J324" s="46" t="s">
        <v>330</v>
      </c>
      <c r="K324" s="44" t="str">
        <f t="shared" si="11"/>
        <v>-</v>
      </c>
      <c r="L324" s="98" t="str">
        <f t="shared" si="12"/>
        <v>-</v>
      </c>
      <c r="M324" s="218" t="str">
        <f>IFERROR(H324/$Q$68,"-")</f>
        <v>-</v>
      </c>
      <c r="N324" s="26"/>
      <c r="O324" s="26"/>
      <c r="P324" s="26"/>
      <c r="Q324" s="26"/>
    </row>
    <row r="325" spans="1:17" ht="39.950000000000003" customHeight="1">
      <c r="A325" s="26"/>
      <c r="B325" s="445">
        <v>65</v>
      </c>
      <c r="C325" s="448" t="s">
        <v>10</v>
      </c>
      <c r="D325" s="456">
        <f>Q69</f>
        <v>5802</v>
      </c>
      <c r="E325" s="47" t="str">
        <f>'高額レセ疾病傾向(患者一人当たり医療費順)'!$C$7</f>
        <v>0208</v>
      </c>
      <c r="F325" s="119" t="str">
        <f>'高額レセ疾病傾向(患者一人当たり医療費順)'!$D$7</f>
        <v>悪性リンパ腫</v>
      </c>
      <c r="G325" s="119" t="s">
        <v>502</v>
      </c>
      <c r="H325" s="77">
        <v>6</v>
      </c>
      <c r="I325" s="78">
        <v>56754390</v>
      </c>
      <c r="J325" s="79">
        <v>2640160</v>
      </c>
      <c r="K325" s="77">
        <f t="shared" si="11"/>
        <v>59394550</v>
      </c>
      <c r="L325" s="99">
        <f t="shared" si="12"/>
        <v>9899091.666666666</v>
      </c>
      <c r="M325" s="216">
        <f>IFERROR(H325/$Q$69,"-")</f>
        <v>1.0341261633919339E-3</v>
      </c>
      <c r="N325" s="26"/>
      <c r="O325" s="26"/>
      <c r="P325" s="26"/>
      <c r="Q325" s="26"/>
    </row>
    <row r="326" spans="1:17" ht="39.950000000000003" customHeight="1">
      <c r="A326" s="26"/>
      <c r="B326" s="446"/>
      <c r="C326" s="449"/>
      <c r="D326" s="457"/>
      <c r="E326" s="39" t="str">
        <f>'高額レセ疾病傾向(患者一人当たり医療費順)'!$C$8</f>
        <v>0904</v>
      </c>
      <c r="F326" s="120" t="str">
        <f>'高額レセ疾病傾向(患者一人当たり医療費順)'!$D$8</f>
        <v>くも膜下出血</v>
      </c>
      <c r="G326" s="120" t="s">
        <v>503</v>
      </c>
      <c r="H326" s="40">
        <v>3</v>
      </c>
      <c r="I326" s="41">
        <v>35077370</v>
      </c>
      <c r="J326" s="42">
        <v>1075120</v>
      </c>
      <c r="K326" s="40">
        <f t="shared" ref="K326:K374" si="13">IF(SUM(I326:J326)=0,"-",SUM(I326:J326))</f>
        <v>36152490</v>
      </c>
      <c r="L326" s="97">
        <f t="shared" si="12"/>
        <v>12050830</v>
      </c>
      <c r="M326" s="217">
        <f>IFERROR(H326/$Q$69,"-")</f>
        <v>5.1706308169596695E-4</v>
      </c>
      <c r="N326" s="26"/>
      <c r="O326" s="26"/>
      <c r="P326" s="26"/>
      <c r="Q326" s="26"/>
    </row>
    <row r="327" spans="1:17" ht="39.950000000000003" customHeight="1">
      <c r="A327" s="26"/>
      <c r="B327" s="446"/>
      <c r="C327" s="449"/>
      <c r="D327" s="457"/>
      <c r="E327" s="39" t="str">
        <f>'高額レセ疾病傾向(患者一人当たり医療費順)'!$C$9</f>
        <v>0209</v>
      </c>
      <c r="F327" s="120" t="str">
        <f>'高額レセ疾病傾向(患者一人当たり医療費順)'!$D$9</f>
        <v>白血病</v>
      </c>
      <c r="G327" s="120" t="s">
        <v>333</v>
      </c>
      <c r="H327" s="40">
        <v>5</v>
      </c>
      <c r="I327" s="41">
        <v>26931390</v>
      </c>
      <c r="J327" s="42">
        <v>5376120</v>
      </c>
      <c r="K327" s="40">
        <f t="shared" si="13"/>
        <v>32307510</v>
      </c>
      <c r="L327" s="97">
        <f t="shared" si="12"/>
        <v>6461502</v>
      </c>
      <c r="M327" s="217">
        <f>IFERROR(H327/$Q$69,"-")</f>
        <v>8.617718028266115E-4</v>
      </c>
      <c r="N327" s="26"/>
      <c r="O327" s="26"/>
      <c r="P327" s="26"/>
      <c r="Q327" s="26"/>
    </row>
    <row r="328" spans="1:17" ht="39.950000000000003" customHeight="1">
      <c r="A328" s="26"/>
      <c r="B328" s="446"/>
      <c r="C328" s="449"/>
      <c r="D328" s="457"/>
      <c r="E328" s="39" t="str">
        <f>'高額レセ疾病傾向(患者一人当たり医療費順)'!$C$10</f>
        <v>1402</v>
      </c>
      <c r="F328" s="120" t="str">
        <f>'高額レセ疾病傾向(患者一人当たり医療費順)'!$D$10</f>
        <v>腎不全</v>
      </c>
      <c r="G328" s="120" t="s">
        <v>376</v>
      </c>
      <c r="H328" s="40">
        <v>20</v>
      </c>
      <c r="I328" s="41">
        <v>43765150</v>
      </c>
      <c r="J328" s="42">
        <v>67202700</v>
      </c>
      <c r="K328" s="40">
        <f t="shared" si="13"/>
        <v>110967850</v>
      </c>
      <c r="L328" s="97">
        <f t="shared" si="12"/>
        <v>5548392.5</v>
      </c>
      <c r="M328" s="217">
        <f>IFERROR(H328/$Q$69,"-")</f>
        <v>3.447087211306446E-3</v>
      </c>
      <c r="N328" s="26"/>
      <c r="O328" s="26"/>
      <c r="P328" s="26"/>
      <c r="Q328" s="26"/>
    </row>
    <row r="329" spans="1:17" ht="39.950000000000003" customHeight="1" thickBot="1">
      <c r="A329" s="26"/>
      <c r="B329" s="447"/>
      <c r="C329" s="450"/>
      <c r="D329" s="458"/>
      <c r="E329" s="43" t="str">
        <f>'高額レセ疾病傾向(患者一人当たり医療費順)'!$C$11</f>
        <v>0604</v>
      </c>
      <c r="F329" s="121" t="str">
        <f>'高額レセ疾病傾向(患者一人当たり医療費順)'!$D$11</f>
        <v>脳性麻痺及びその他の麻痺性症候群</v>
      </c>
      <c r="G329" s="120" t="s">
        <v>340</v>
      </c>
      <c r="H329" s="40">
        <v>1</v>
      </c>
      <c r="I329" s="41">
        <v>6240840</v>
      </c>
      <c r="J329" s="42">
        <v>0</v>
      </c>
      <c r="K329" s="40">
        <f t="shared" si="13"/>
        <v>6240840</v>
      </c>
      <c r="L329" s="97">
        <f t="shared" si="12"/>
        <v>6240840</v>
      </c>
      <c r="M329" s="217">
        <f>IFERROR(H329/$Q$69,"-")</f>
        <v>1.7235436056532231E-4</v>
      </c>
      <c r="N329" s="26"/>
      <c r="O329" s="26"/>
      <c r="P329" s="26"/>
      <c r="Q329" s="26"/>
    </row>
    <row r="330" spans="1:17" ht="39.950000000000003" customHeight="1">
      <c r="A330" s="26"/>
      <c r="B330" s="445">
        <v>66</v>
      </c>
      <c r="C330" s="448" t="s">
        <v>5</v>
      </c>
      <c r="D330" s="456">
        <f>Q70</f>
        <v>5981</v>
      </c>
      <c r="E330" s="47" t="str">
        <f>'高額レセ疾病傾向(患者一人当たり医療費順)'!$C$7</f>
        <v>0208</v>
      </c>
      <c r="F330" s="119" t="str">
        <f>'高額レセ疾病傾向(患者一人当たり医療費順)'!$D$7</f>
        <v>悪性リンパ腫</v>
      </c>
      <c r="G330" s="119" t="s">
        <v>504</v>
      </c>
      <c r="H330" s="77">
        <v>4</v>
      </c>
      <c r="I330" s="78">
        <v>25583090</v>
      </c>
      <c r="J330" s="79">
        <v>1148740</v>
      </c>
      <c r="K330" s="77">
        <f t="shared" si="13"/>
        <v>26731830</v>
      </c>
      <c r="L330" s="99">
        <f t="shared" ref="L330:L374" si="14">IFERROR(K330/H330,"-")</f>
        <v>6682957.5</v>
      </c>
      <c r="M330" s="216">
        <f>IFERROR(H330/$Q$70,"-")</f>
        <v>6.6878448419996654E-4</v>
      </c>
      <c r="N330" s="26"/>
      <c r="O330" s="26"/>
      <c r="P330" s="26"/>
      <c r="Q330" s="26"/>
    </row>
    <row r="331" spans="1:17" ht="39.950000000000003" customHeight="1">
      <c r="A331" s="26"/>
      <c r="B331" s="446"/>
      <c r="C331" s="449"/>
      <c r="D331" s="457"/>
      <c r="E331" s="39" t="str">
        <f>'高額レセ疾病傾向(患者一人当たり医療費順)'!$C$8</f>
        <v>0904</v>
      </c>
      <c r="F331" s="120" t="str">
        <f>'高額レセ疾病傾向(患者一人当たり医療費順)'!$D$8</f>
        <v>くも膜下出血</v>
      </c>
      <c r="G331" s="120" t="s">
        <v>505</v>
      </c>
      <c r="H331" s="40">
        <v>2</v>
      </c>
      <c r="I331" s="41">
        <v>13261940</v>
      </c>
      <c r="J331" s="42">
        <v>650530</v>
      </c>
      <c r="K331" s="40">
        <f t="shared" si="13"/>
        <v>13912470</v>
      </c>
      <c r="L331" s="97">
        <f t="shared" si="14"/>
        <v>6956235</v>
      </c>
      <c r="M331" s="217">
        <f>IFERROR(H331/$Q$70,"-")</f>
        <v>3.3439224209998327E-4</v>
      </c>
      <c r="N331" s="26"/>
      <c r="O331" s="26"/>
      <c r="P331" s="26"/>
      <c r="Q331" s="26"/>
    </row>
    <row r="332" spans="1:17" ht="39.950000000000003" customHeight="1">
      <c r="A332" s="26"/>
      <c r="B332" s="446"/>
      <c r="C332" s="449"/>
      <c r="D332" s="457"/>
      <c r="E332" s="39" t="str">
        <f>'高額レセ疾病傾向(患者一人当たり医療費順)'!$C$9</f>
        <v>0209</v>
      </c>
      <c r="F332" s="120" t="str">
        <f>'高額レセ疾病傾向(患者一人当たり医療費順)'!$D$9</f>
        <v>白血病</v>
      </c>
      <c r="G332" s="120" t="s">
        <v>337</v>
      </c>
      <c r="H332" s="40">
        <v>1</v>
      </c>
      <c r="I332" s="41">
        <v>7677990</v>
      </c>
      <c r="J332" s="42">
        <v>185650</v>
      </c>
      <c r="K332" s="40">
        <f t="shared" si="13"/>
        <v>7863640</v>
      </c>
      <c r="L332" s="97">
        <f t="shared" si="14"/>
        <v>7863640</v>
      </c>
      <c r="M332" s="217">
        <f>IFERROR(H332/$Q$70,"-")</f>
        <v>1.6719612104999163E-4</v>
      </c>
      <c r="N332" s="26"/>
      <c r="O332" s="26"/>
      <c r="P332" s="26"/>
      <c r="Q332" s="26"/>
    </row>
    <row r="333" spans="1:17" ht="39.950000000000003" customHeight="1">
      <c r="A333" s="26"/>
      <c r="B333" s="446"/>
      <c r="C333" s="449"/>
      <c r="D333" s="457"/>
      <c r="E333" s="39" t="str">
        <f>'高額レセ疾病傾向(患者一人当たり医療費順)'!$C$10</f>
        <v>1402</v>
      </c>
      <c r="F333" s="120" t="str">
        <f>'高額レセ疾病傾向(患者一人当たり医療費順)'!$D$10</f>
        <v>腎不全</v>
      </c>
      <c r="G333" s="120" t="s">
        <v>325</v>
      </c>
      <c r="H333" s="40">
        <v>21</v>
      </c>
      <c r="I333" s="41">
        <v>72248320</v>
      </c>
      <c r="J333" s="42">
        <v>54100460</v>
      </c>
      <c r="K333" s="40">
        <f t="shared" si="13"/>
        <v>126348780</v>
      </c>
      <c r="L333" s="97">
        <f t="shared" si="14"/>
        <v>6016608.5714285718</v>
      </c>
      <c r="M333" s="217">
        <f>IFERROR(H333/$Q$70,"-")</f>
        <v>3.5111185420498244E-3</v>
      </c>
      <c r="N333" s="26"/>
      <c r="O333" s="26"/>
      <c r="P333" s="26"/>
      <c r="Q333" s="26"/>
    </row>
    <row r="334" spans="1:17" ht="39.950000000000003" customHeight="1" thickBot="1">
      <c r="A334" s="26"/>
      <c r="B334" s="447"/>
      <c r="C334" s="450"/>
      <c r="D334" s="458"/>
      <c r="E334" s="43" t="str">
        <f>'高額レセ疾病傾向(患者一人当たり医療費順)'!$C$11</f>
        <v>0604</v>
      </c>
      <c r="F334" s="121" t="str">
        <f>'高額レセ疾病傾向(患者一人当たり医療費順)'!$D$11</f>
        <v>脳性麻痺及びその他の麻痺性症候群</v>
      </c>
      <c r="G334" s="121" t="s">
        <v>330</v>
      </c>
      <c r="H334" s="44" t="s">
        <v>330</v>
      </c>
      <c r="I334" s="45" t="s">
        <v>330</v>
      </c>
      <c r="J334" s="46" t="s">
        <v>330</v>
      </c>
      <c r="K334" s="44" t="str">
        <f t="shared" si="13"/>
        <v>-</v>
      </c>
      <c r="L334" s="98" t="str">
        <f t="shared" si="14"/>
        <v>-</v>
      </c>
      <c r="M334" s="218" t="str">
        <f>IFERROR(H334/$Q$70,"-")</f>
        <v>-</v>
      </c>
      <c r="N334" s="26"/>
      <c r="O334" s="26"/>
      <c r="P334" s="26"/>
      <c r="Q334" s="26"/>
    </row>
    <row r="335" spans="1:17" ht="39.950000000000003" customHeight="1">
      <c r="A335" s="26"/>
      <c r="B335" s="445">
        <v>67</v>
      </c>
      <c r="C335" s="448" t="s">
        <v>6</v>
      </c>
      <c r="D335" s="456">
        <f>Q71</f>
        <v>2538</v>
      </c>
      <c r="E335" s="47" t="str">
        <f>'高額レセ疾病傾向(患者一人当たり医療費順)'!$C$7</f>
        <v>0208</v>
      </c>
      <c r="F335" s="119" t="str">
        <f>'高額レセ疾病傾向(患者一人当たり医療費順)'!$D$7</f>
        <v>悪性リンパ腫</v>
      </c>
      <c r="G335" s="119" t="s">
        <v>506</v>
      </c>
      <c r="H335" s="77">
        <v>3</v>
      </c>
      <c r="I335" s="78">
        <v>36695370</v>
      </c>
      <c r="J335" s="79">
        <v>1197080</v>
      </c>
      <c r="K335" s="77">
        <f t="shared" si="13"/>
        <v>37892450</v>
      </c>
      <c r="L335" s="99">
        <f t="shared" si="14"/>
        <v>12630816.666666666</v>
      </c>
      <c r="M335" s="216">
        <f>IFERROR(H335/$Q$71,"-")</f>
        <v>1.1820330969267139E-3</v>
      </c>
      <c r="N335" s="26"/>
      <c r="O335" s="26"/>
      <c r="P335" s="26"/>
      <c r="Q335" s="26"/>
    </row>
    <row r="336" spans="1:17" ht="39.950000000000003" customHeight="1">
      <c r="A336" s="26"/>
      <c r="B336" s="446"/>
      <c r="C336" s="449"/>
      <c r="D336" s="457"/>
      <c r="E336" s="39" t="str">
        <f>'高額レセ疾病傾向(患者一人当たり医療費順)'!$C$8</f>
        <v>0904</v>
      </c>
      <c r="F336" s="120" t="str">
        <f>'高額レセ疾病傾向(患者一人当たり医療費順)'!$D$8</f>
        <v>くも膜下出血</v>
      </c>
      <c r="G336" s="120" t="s">
        <v>507</v>
      </c>
      <c r="H336" s="40">
        <v>1</v>
      </c>
      <c r="I336" s="41">
        <v>13826250</v>
      </c>
      <c r="J336" s="42">
        <v>545860</v>
      </c>
      <c r="K336" s="40">
        <f t="shared" si="13"/>
        <v>14372110</v>
      </c>
      <c r="L336" s="97">
        <f t="shared" si="14"/>
        <v>14372110</v>
      </c>
      <c r="M336" s="217">
        <f>IFERROR(H336/$Q$71,"-")</f>
        <v>3.9401103230890468E-4</v>
      </c>
      <c r="N336" s="26"/>
      <c r="O336" s="26"/>
      <c r="P336" s="26"/>
      <c r="Q336" s="26"/>
    </row>
    <row r="337" spans="1:17" ht="39.950000000000003" customHeight="1">
      <c r="A337" s="26"/>
      <c r="B337" s="446"/>
      <c r="C337" s="449"/>
      <c r="D337" s="457"/>
      <c r="E337" s="39" t="str">
        <f>'高額レセ疾病傾向(患者一人当たり医療費順)'!$C$9</f>
        <v>0209</v>
      </c>
      <c r="F337" s="120" t="str">
        <f>'高額レセ疾病傾向(患者一人当たり医療費順)'!$D$9</f>
        <v>白血病</v>
      </c>
      <c r="G337" s="120" t="s">
        <v>508</v>
      </c>
      <c r="H337" s="40">
        <v>3</v>
      </c>
      <c r="I337" s="41">
        <v>1336850</v>
      </c>
      <c r="J337" s="42">
        <v>10397760</v>
      </c>
      <c r="K337" s="40">
        <f t="shared" si="13"/>
        <v>11734610</v>
      </c>
      <c r="L337" s="97">
        <f t="shared" si="14"/>
        <v>3911536.6666666665</v>
      </c>
      <c r="M337" s="217">
        <f>IFERROR(H337/$Q$71,"-")</f>
        <v>1.1820330969267139E-3</v>
      </c>
      <c r="N337" s="26"/>
      <c r="O337" s="26"/>
      <c r="P337" s="26"/>
      <c r="Q337" s="26"/>
    </row>
    <row r="338" spans="1:17" ht="39.950000000000003" customHeight="1">
      <c r="A338" s="26"/>
      <c r="B338" s="446"/>
      <c r="C338" s="449"/>
      <c r="D338" s="457"/>
      <c r="E338" s="39" t="str">
        <f>'高額レセ疾病傾向(患者一人当たり医療費順)'!$C$10</f>
        <v>1402</v>
      </c>
      <c r="F338" s="120" t="str">
        <f>'高額レセ疾病傾向(患者一人当たり医療費順)'!$D$10</f>
        <v>腎不全</v>
      </c>
      <c r="G338" s="120" t="s">
        <v>509</v>
      </c>
      <c r="H338" s="40">
        <v>12</v>
      </c>
      <c r="I338" s="41">
        <v>42577820</v>
      </c>
      <c r="J338" s="42">
        <v>41843200</v>
      </c>
      <c r="K338" s="40">
        <f t="shared" si="13"/>
        <v>84421020</v>
      </c>
      <c r="L338" s="97">
        <f t="shared" si="14"/>
        <v>7035085</v>
      </c>
      <c r="M338" s="217">
        <f>IFERROR(H338/$Q$71,"-")</f>
        <v>4.7281323877068557E-3</v>
      </c>
      <c r="N338" s="26"/>
      <c r="O338" s="26"/>
      <c r="P338" s="26"/>
      <c r="Q338" s="26"/>
    </row>
    <row r="339" spans="1:17" ht="39.950000000000003" customHeight="1" thickBot="1">
      <c r="A339" s="26"/>
      <c r="B339" s="447"/>
      <c r="C339" s="450"/>
      <c r="D339" s="458"/>
      <c r="E339" s="43" t="str">
        <f>'高額レセ疾病傾向(患者一人当たり医療費順)'!$C$11</f>
        <v>0604</v>
      </c>
      <c r="F339" s="121" t="str">
        <f>'高額レセ疾病傾向(患者一人当たり医療費順)'!$D$11</f>
        <v>脳性麻痺及びその他の麻痺性症候群</v>
      </c>
      <c r="G339" s="120" t="s">
        <v>330</v>
      </c>
      <c r="H339" s="40" t="s">
        <v>330</v>
      </c>
      <c r="I339" s="41" t="s">
        <v>330</v>
      </c>
      <c r="J339" s="42" t="s">
        <v>330</v>
      </c>
      <c r="K339" s="40" t="str">
        <f t="shared" si="13"/>
        <v>-</v>
      </c>
      <c r="L339" s="97" t="str">
        <f t="shared" si="14"/>
        <v>-</v>
      </c>
      <c r="M339" s="217" t="str">
        <f>IFERROR(H339/$Q$71,"-")</f>
        <v>-</v>
      </c>
      <c r="N339" s="26"/>
      <c r="O339" s="26"/>
      <c r="P339" s="26"/>
      <c r="Q339" s="26"/>
    </row>
    <row r="340" spans="1:17" ht="39.950000000000003" customHeight="1">
      <c r="A340" s="26"/>
      <c r="B340" s="445">
        <v>68</v>
      </c>
      <c r="C340" s="448" t="s">
        <v>46</v>
      </c>
      <c r="D340" s="456">
        <f>Q72</f>
        <v>3267</v>
      </c>
      <c r="E340" s="47" t="str">
        <f>'高額レセ疾病傾向(患者一人当たり医療費順)'!$C$7</f>
        <v>0208</v>
      </c>
      <c r="F340" s="119" t="str">
        <f>'高額レセ疾病傾向(患者一人当たり医療費順)'!$D$7</f>
        <v>悪性リンパ腫</v>
      </c>
      <c r="G340" s="119" t="s">
        <v>510</v>
      </c>
      <c r="H340" s="77">
        <v>3</v>
      </c>
      <c r="I340" s="78">
        <v>24429510</v>
      </c>
      <c r="J340" s="79">
        <v>917180</v>
      </c>
      <c r="K340" s="77">
        <f t="shared" si="13"/>
        <v>25346690</v>
      </c>
      <c r="L340" s="99">
        <f t="shared" si="14"/>
        <v>8448896.666666666</v>
      </c>
      <c r="M340" s="216">
        <f>IFERROR(H340/$Q$72,"-")</f>
        <v>9.1827364554637281E-4</v>
      </c>
      <c r="N340" s="26"/>
      <c r="O340" s="26"/>
      <c r="P340" s="26"/>
      <c r="Q340" s="26"/>
    </row>
    <row r="341" spans="1:17" ht="39.950000000000003" customHeight="1">
      <c r="A341" s="26"/>
      <c r="B341" s="446"/>
      <c r="C341" s="449"/>
      <c r="D341" s="457"/>
      <c r="E341" s="39" t="str">
        <f>'高額レセ疾病傾向(患者一人当たり医療費順)'!$C$8</f>
        <v>0904</v>
      </c>
      <c r="F341" s="120" t="str">
        <f>'高額レセ疾病傾向(患者一人当たり医療費順)'!$D$8</f>
        <v>くも膜下出血</v>
      </c>
      <c r="G341" s="120" t="s">
        <v>406</v>
      </c>
      <c r="H341" s="40">
        <v>2</v>
      </c>
      <c r="I341" s="41">
        <v>18475280</v>
      </c>
      <c r="J341" s="42">
        <v>0</v>
      </c>
      <c r="K341" s="40">
        <f t="shared" si="13"/>
        <v>18475280</v>
      </c>
      <c r="L341" s="97">
        <f t="shared" si="14"/>
        <v>9237640</v>
      </c>
      <c r="M341" s="217">
        <f>IFERROR(H341/$Q$72,"-")</f>
        <v>6.1218243036424854E-4</v>
      </c>
      <c r="N341" s="26"/>
      <c r="O341" s="26"/>
      <c r="P341" s="26"/>
      <c r="Q341" s="26"/>
    </row>
    <row r="342" spans="1:17" ht="39.950000000000003" customHeight="1">
      <c r="A342" s="26"/>
      <c r="B342" s="446"/>
      <c r="C342" s="449"/>
      <c r="D342" s="457"/>
      <c r="E342" s="39" t="str">
        <f>'高額レセ疾病傾向(患者一人当たり医療費順)'!$C$9</f>
        <v>0209</v>
      </c>
      <c r="F342" s="120" t="str">
        <f>'高額レセ疾病傾向(患者一人当たり医療費順)'!$D$9</f>
        <v>白血病</v>
      </c>
      <c r="G342" s="120" t="s">
        <v>511</v>
      </c>
      <c r="H342" s="40">
        <v>3</v>
      </c>
      <c r="I342" s="41">
        <v>4025070</v>
      </c>
      <c r="J342" s="42">
        <v>4670300</v>
      </c>
      <c r="K342" s="40">
        <f t="shared" si="13"/>
        <v>8695370</v>
      </c>
      <c r="L342" s="97">
        <f t="shared" si="14"/>
        <v>2898456.6666666665</v>
      </c>
      <c r="M342" s="217">
        <f>IFERROR(H342/$Q$72,"-")</f>
        <v>9.1827364554637281E-4</v>
      </c>
      <c r="N342" s="26"/>
      <c r="O342" s="26"/>
      <c r="P342" s="26"/>
      <c r="Q342" s="26"/>
    </row>
    <row r="343" spans="1:17" ht="39.950000000000003" customHeight="1">
      <c r="A343" s="26"/>
      <c r="B343" s="446"/>
      <c r="C343" s="449"/>
      <c r="D343" s="457"/>
      <c r="E343" s="39" t="str">
        <f>'高額レセ疾病傾向(患者一人当たり医療費順)'!$C$10</f>
        <v>1402</v>
      </c>
      <c r="F343" s="120" t="str">
        <f>'高額レセ疾病傾向(患者一人当たり医療費順)'!$D$10</f>
        <v>腎不全</v>
      </c>
      <c r="G343" s="120" t="s">
        <v>512</v>
      </c>
      <c r="H343" s="40">
        <v>18</v>
      </c>
      <c r="I343" s="41">
        <v>49369880</v>
      </c>
      <c r="J343" s="42">
        <v>47096720</v>
      </c>
      <c r="K343" s="40">
        <f t="shared" si="13"/>
        <v>96466600</v>
      </c>
      <c r="L343" s="97">
        <f t="shared" si="14"/>
        <v>5359255.555555556</v>
      </c>
      <c r="M343" s="217">
        <f>IFERROR(H343/$Q$72,"-")</f>
        <v>5.5096418732782371E-3</v>
      </c>
      <c r="N343" s="26"/>
      <c r="O343" s="26"/>
      <c r="P343" s="26"/>
      <c r="Q343" s="26"/>
    </row>
    <row r="344" spans="1:17" ht="39.950000000000003" customHeight="1" thickBot="1">
      <c r="A344" s="26"/>
      <c r="B344" s="447"/>
      <c r="C344" s="450"/>
      <c r="D344" s="458"/>
      <c r="E344" s="43" t="str">
        <f>'高額レセ疾病傾向(患者一人当たり医療費順)'!$C$11</f>
        <v>0604</v>
      </c>
      <c r="F344" s="121" t="str">
        <f>'高額レセ疾病傾向(患者一人当たり医療費順)'!$D$11</f>
        <v>脳性麻痺及びその他の麻痺性症候群</v>
      </c>
      <c r="G344" s="120" t="s">
        <v>330</v>
      </c>
      <c r="H344" s="40" t="s">
        <v>316</v>
      </c>
      <c r="I344" s="41" t="s">
        <v>316</v>
      </c>
      <c r="J344" s="42" t="s">
        <v>316</v>
      </c>
      <c r="K344" s="40" t="str">
        <f t="shared" si="13"/>
        <v>-</v>
      </c>
      <c r="L344" s="97" t="str">
        <f t="shared" si="14"/>
        <v>-</v>
      </c>
      <c r="M344" s="217" t="str">
        <f>IFERROR(H344/$Q$72,"-")</f>
        <v>-</v>
      </c>
      <c r="N344" s="26"/>
      <c r="O344" s="26"/>
      <c r="P344" s="26"/>
      <c r="Q344" s="26"/>
    </row>
    <row r="345" spans="1:17" ht="39.950000000000003" customHeight="1">
      <c r="A345" s="26"/>
      <c r="B345" s="445">
        <v>69</v>
      </c>
      <c r="C345" s="448" t="s">
        <v>47</v>
      </c>
      <c r="D345" s="456">
        <f>Q73</f>
        <v>8285</v>
      </c>
      <c r="E345" s="47" t="str">
        <f>'高額レセ疾病傾向(患者一人当たり医療費順)'!$C$7</f>
        <v>0208</v>
      </c>
      <c r="F345" s="119" t="str">
        <f>'高額レセ疾病傾向(患者一人当たり医療費順)'!$D$7</f>
        <v>悪性リンパ腫</v>
      </c>
      <c r="G345" s="119" t="s">
        <v>513</v>
      </c>
      <c r="H345" s="77">
        <v>6</v>
      </c>
      <c r="I345" s="78">
        <v>15704160</v>
      </c>
      <c r="J345" s="79">
        <v>15964430</v>
      </c>
      <c r="K345" s="77">
        <f t="shared" si="13"/>
        <v>31668590</v>
      </c>
      <c r="L345" s="99">
        <f t="shared" si="14"/>
        <v>5278098.333333333</v>
      </c>
      <c r="M345" s="216">
        <f>IFERROR(H345/$Q$73,"-")</f>
        <v>7.2420036210018104E-4</v>
      </c>
      <c r="N345" s="26"/>
      <c r="O345" s="26"/>
      <c r="P345" s="26"/>
      <c r="Q345" s="26"/>
    </row>
    <row r="346" spans="1:17" ht="39.950000000000003" customHeight="1">
      <c r="A346" s="26"/>
      <c r="B346" s="446"/>
      <c r="C346" s="449"/>
      <c r="D346" s="457"/>
      <c r="E346" s="39" t="str">
        <f>'高額レセ疾病傾向(患者一人当たり医療費順)'!$C$8</f>
        <v>0904</v>
      </c>
      <c r="F346" s="120" t="str">
        <f>'高額レセ疾病傾向(患者一人当たり医療費順)'!$D$8</f>
        <v>くも膜下出血</v>
      </c>
      <c r="G346" s="120" t="s">
        <v>514</v>
      </c>
      <c r="H346" s="40">
        <v>4</v>
      </c>
      <c r="I346" s="41">
        <v>22699830</v>
      </c>
      <c r="J346" s="42">
        <v>174070</v>
      </c>
      <c r="K346" s="40">
        <f t="shared" si="13"/>
        <v>22873900</v>
      </c>
      <c r="L346" s="97">
        <f t="shared" si="14"/>
        <v>5718475</v>
      </c>
      <c r="M346" s="217">
        <f>IFERROR(H346/$Q$73,"-")</f>
        <v>4.8280024140012068E-4</v>
      </c>
      <c r="N346" s="26"/>
      <c r="O346" s="26"/>
      <c r="P346" s="26"/>
      <c r="Q346" s="26"/>
    </row>
    <row r="347" spans="1:17" ht="39.950000000000003" customHeight="1">
      <c r="A347" s="26"/>
      <c r="B347" s="446"/>
      <c r="C347" s="449"/>
      <c r="D347" s="457"/>
      <c r="E347" s="39" t="str">
        <f>'高額レセ疾病傾向(患者一人当たり医療費順)'!$C$9</f>
        <v>0209</v>
      </c>
      <c r="F347" s="120" t="str">
        <f>'高額レセ疾病傾向(患者一人当たり医療費順)'!$D$9</f>
        <v>白血病</v>
      </c>
      <c r="G347" s="120" t="s">
        <v>333</v>
      </c>
      <c r="H347" s="40">
        <v>6</v>
      </c>
      <c r="I347" s="41">
        <v>46711160</v>
      </c>
      <c r="J347" s="42">
        <v>17560320</v>
      </c>
      <c r="K347" s="40">
        <f t="shared" si="13"/>
        <v>64271480</v>
      </c>
      <c r="L347" s="97">
        <f t="shared" si="14"/>
        <v>10711913.333333334</v>
      </c>
      <c r="M347" s="217">
        <f>IFERROR(H347/$Q$73,"-")</f>
        <v>7.2420036210018104E-4</v>
      </c>
      <c r="N347" s="26"/>
      <c r="O347" s="26"/>
      <c r="P347" s="26"/>
      <c r="Q347" s="26"/>
    </row>
    <row r="348" spans="1:17" ht="39.950000000000003" customHeight="1">
      <c r="A348" s="26"/>
      <c r="B348" s="446"/>
      <c r="C348" s="449"/>
      <c r="D348" s="457"/>
      <c r="E348" s="39" t="str">
        <f>'高額レセ疾病傾向(患者一人当たり医療費順)'!$C$10</f>
        <v>1402</v>
      </c>
      <c r="F348" s="120" t="str">
        <f>'高額レセ疾病傾向(患者一人当たり医療費順)'!$D$10</f>
        <v>腎不全</v>
      </c>
      <c r="G348" s="120" t="s">
        <v>509</v>
      </c>
      <c r="H348" s="40">
        <v>30</v>
      </c>
      <c r="I348" s="41">
        <v>80393310</v>
      </c>
      <c r="J348" s="42">
        <v>84775390</v>
      </c>
      <c r="K348" s="40">
        <f t="shared" si="13"/>
        <v>165168700</v>
      </c>
      <c r="L348" s="97">
        <f t="shared" si="14"/>
        <v>5505623.333333333</v>
      </c>
      <c r="M348" s="217">
        <f>IFERROR(H348/$Q$73,"-")</f>
        <v>3.6210018105009051E-3</v>
      </c>
      <c r="N348" s="26"/>
      <c r="O348" s="26"/>
      <c r="P348" s="26"/>
      <c r="Q348" s="26"/>
    </row>
    <row r="349" spans="1:17" ht="39.950000000000003" customHeight="1" thickBot="1">
      <c r="A349" s="26"/>
      <c r="B349" s="447"/>
      <c r="C349" s="450"/>
      <c r="D349" s="458"/>
      <c r="E349" s="43" t="str">
        <f>'高額レセ疾病傾向(患者一人当たり医療費順)'!$C$11</f>
        <v>0604</v>
      </c>
      <c r="F349" s="121" t="str">
        <f>'高額レセ疾病傾向(患者一人当たり医療費順)'!$D$11</f>
        <v>脳性麻痺及びその他の麻痺性症候群</v>
      </c>
      <c r="G349" s="120" t="s">
        <v>330</v>
      </c>
      <c r="H349" s="40" t="s">
        <v>330</v>
      </c>
      <c r="I349" s="41" t="s">
        <v>330</v>
      </c>
      <c r="J349" s="42" t="s">
        <v>330</v>
      </c>
      <c r="K349" s="40" t="str">
        <f t="shared" si="13"/>
        <v>-</v>
      </c>
      <c r="L349" s="97" t="str">
        <f t="shared" si="14"/>
        <v>-</v>
      </c>
      <c r="M349" s="217" t="str">
        <f>IFERROR(H349/$Q$73,"-")</f>
        <v>-</v>
      </c>
      <c r="N349" s="26"/>
      <c r="O349" s="26"/>
      <c r="P349" s="26"/>
      <c r="Q349" s="26"/>
    </row>
    <row r="350" spans="1:17" ht="39.950000000000003" customHeight="1">
      <c r="A350" s="26"/>
      <c r="B350" s="445">
        <v>70</v>
      </c>
      <c r="C350" s="448" t="s">
        <v>48</v>
      </c>
      <c r="D350" s="456">
        <f>Q74</f>
        <v>1345</v>
      </c>
      <c r="E350" s="47" t="str">
        <f>'高額レセ疾病傾向(患者一人当たり医療費順)'!$C$7</f>
        <v>0208</v>
      </c>
      <c r="F350" s="119" t="str">
        <f>'高額レセ疾病傾向(患者一人当たり医療費順)'!$D$7</f>
        <v>悪性リンパ腫</v>
      </c>
      <c r="G350" s="119" t="s">
        <v>515</v>
      </c>
      <c r="H350" s="77">
        <v>2</v>
      </c>
      <c r="I350" s="78">
        <v>7989370</v>
      </c>
      <c r="J350" s="79">
        <v>454350</v>
      </c>
      <c r="K350" s="77">
        <f t="shared" si="13"/>
        <v>8443720</v>
      </c>
      <c r="L350" s="99">
        <f t="shared" si="14"/>
        <v>4221860</v>
      </c>
      <c r="M350" s="216">
        <f>IFERROR(H350/$Q$74,"-")</f>
        <v>1.4869888475836431E-3</v>
      </c>
      <c r="N350" s="26"/>
      <c r="O350" s="26"/>
      <c r="P350" s="26"/>
      <c r="Q350" s="26"/>
    </row>
    <row r="351" spans="1:17" ht="39.950000000000003" customHeight="1">
      <c r="A351" s="26"/>
      <c r="B351" s="446"/>
      <c r="C351" s="449"/>
      <c r="D351" s="457"/>
      <c r="E351" s="39" t="str">
        <f>'高額レセ疾病傾向(患者一人当たり医療費順)'!$C$8</f>
        <v>0904</v>
      </c>
      <c r="F351" s="120" t="str">
        <f>'高額レセ疾病傾向(患者一人当たり医療費順)'!$D$8</f>
        <v>くも膜下出血</v>
      </c>
      <c r="G351" s="120" t="s">
        <v>330</v>
      </c>
      <c r="H351" s="40" t="s">
        <v>330</v>
      </c>
      <c r="I351" s="41" t="s">
        <v>330</v>
      </c>
      <c r="J351" s="42" t="s">
        <v>330</v>
      </c>
      <c r="K351" s="40" t="str">
        <f t="shared" si="13"/>
        <v>-</v>
      </c>
      <c r="L351" s="97" t="str">
        <f t="shared" si="14"/>
        <v>-</v>
      </c>
      <c r="M351" s="217" t="str">
        <f>IFERROR(H351/$Q$74,"-")</f>
        <v>-</v>
      </c>
      <c r="N351" s="26"/>
      <c r="O351" s="26"/>
      <c r="P351" s="26"/>
      <c r="Q351" s="26"/>
    </row>
    <row r="352" spans="1:17" ht="39.950000000000003" customHeight="1">
      <c r="A352" s="26"/>
      <c r="B352" s="446"/>
      <c r="C352" s="449"/>
      <c r="D352" s="457"/>
      <c r="E352" s="39" t="str">
        <f>'高額レセ疾病傾向(患者一人当たり医療費順)'!$C$9</f>
        <v>0209</v>
      </c>
      <c r="F352" s="120" t="str">
        <f>'高額レセ疾病傾向(患者一人当たり医療費順)'!$D$9</f>
        <v>白血病</v>
      </c>
      <c r="G352" s="120" t="s">
        <v>516</v>
      </c>
      <c r="H352" s="40">
        <v>1</v>
      </c>
      <c r="I352" s="41">
        <v>0</v>
      </c>
      <c r="J352" s="42">
        <v>8925710</v>
      </c>
      <c r="K352" s="40">
        <f t="shared" si="13"/>
        <v>8925710</v>
      </c>
      <c r="L352" s="97">
        <f t="shared" si="14"/>
        <v>8925710</v>
      </c>
      <c r="M352" s="217">
        <f>IFERROR(H352/$Q$74,"-")</f>
        <v>7.4349442379182155E-4</v>
      </c>
      <c r="N352" s="26"/>
      <c r="O352" s="26"/>
      <c r="P352" s="26"/>
      <c r="Q352" s="26"/>
    </row>
    <row r="353" spans="1:17" ht="39.950000000000003" customHeight="1">
      <c r="A353" s="26"/>
      <c r="B353" s="446"/>
      <c r="C353" s="449"/>
      <c r="D353" s="457"/>
      <c r="E353" s="39" t="str">
        <f>'高額レセ疾病傾向(患者一人当たり医療費順)'!$C$10</f>
        <v>1402</v>
      </c>
      <c r="F353" s="120" t="str">
        <f>'高額レセ疾病傾向(患者一人当たり医療費順)'!$D$10</f>
        <v>腎不全</v>
      </c>
      <c r="G353" s="120" t="s">
        <v>517</v>
      </c>
      <c r="H353" s="40">
        <v>2</v>
      </c>
      <c r="I353" s="41">
        <v>847110</v>
      </c>
      <c r="J353" s="42">
        <v>5995120</v>
      </c>
      <c r="K353" s="40">
        <f t="shared" si="13"/>
        <v>6842230</v>
      </c>
      <c r="L353" s="97">
        <f t="shared" si="14"/>
        <v>3421115</v>
      </c>
      <c r="M353" s="217">
        <f>IFERROR(H353/$Q$74,"-")</f>
        <v>1.4869888475836431E-3</v>
      </c>
      <c r="N353" s="26"/>
      <c r="O353" s="26"/>
      <c r="P353" s="26"/>
      <c r="Q353" s="26"/>
    </row>
    <row r="354" spans="1:17" ht="39.950000000000003" customHeight="1" thickBot="1">
      <c r="A354" s="26"/>
      <c r="B354" s="447"/>
      <c r="C354" s="450"/>
      <c r="D354" s="458"/>
      <c r="E354" s="43" t="str">
        <f>'高額レセ疾病傾向(患者一人当たり医療費順)'!$C$11</f>
        <v>0604</v>
      </c>
      <c r="F354" s="121" t="str">
        <f>'高額レセ疾病傾向(患者一人当たり医療費順)'!$D$11</f>
        <v>脳性麻痺及びその他の麻痺性症候群</v>
      </c>
      <c r="G354" s="121" t="s">
        <v>330</v>
      </c>
      <c r="H354" s="44" t="s">
        <v>330</v>
      </c>
      <c r="I354" s="45" t="s">
        <v>330</v>
      </c>
      <c r="J354" s="46" t="s">
        <v>330</v>
      </c>
      <c r="K354" s="44" t="str">
        <f t="shared" si="13"/>
        <v>-</v>
      </c>
      <c r="L354" s="98" t="str">
        <f t="shared" si="14"/>
        <v>-</v>
      </c>
      <c r="M354" s="218" t="str">
        <f>IFERROR(H354/$Q$74,"-")</f>
        <v>-</v>
      </c>
      <c r="N354" s="26"/>
      <c r="O354" s="26"/>
      <c r="P354" s="26"/>
      <c r="Q354" s="26"/>
    </row>
    <row r="355" spans="1:17" ht="39.950000000000003" customHeight="1">
      <c r="A355" s="26"/>
      <c r="B355" s="445">
        <v>71</v>
      </c>
      <c r="C355" s="448" t="s">
        <v>49</v>
      </c>
      <c r="D355" s="456">
        <f>Q75</f>
        <v>3966</v>
      </c>
      <c r="E355" s="47" t="str">
        <f>'高額レセ疾病傾向(患者一人当たり医療費順)'!$C$7</f>
        <v>0208</v>
      </c>
      <c r="F355" s="119" t="str">
        <f>'高額レセ疾病傾向(患者一人当たり医療費順)'!$D$7</f>
        <v>悪性リンパ腫</v>
      </c>
      <c r="G355" s="119" t="s">
        <v>518</v>
      </c>
      <c r="H355" s="77">
        <v>3</v>
      </c>
      <c r="I355" s="78">
        <v>9277820</v>
      </c>
      <c r="J355" s="79">
        <v>5299630</v>
      </c>
      <c r="K355" s="77">
        <f t="shared" si="13"/>
        <v>14577450</v>
      </c>
      <c r="L355" s="99">
        <f t="shared" si="14"/>
        <v>4859150</v>
      </c>
      <c r="M355" s="216">
        <f>IFERROR(H355/$Q$75,"-")</f>
        <v>7.5642965204236008E-4</v>
      </c>
      <c r="N355" s="26"/>
      <c r="O355" s="26"/>
      <c r="P355" s="26"/>
      <c r="Q355" s="26"/>
    </row>
    <row r="356" spans="1:17" ht="39.950000000000003" customHeight="1">
      <c r="A356" s="26"/>
      <c r="B356" s="446"/>
      <c r="C356" s="449"/>
      <c r="D356" s="457"/>
      <c r="E356" s="39" t="str">
        <f>'高額レセ疾病傾向(患者一人当たり医療費順)'!$C$8</f>
        <v>0904</v>
      </c>
      <c r="F356" s="120" t="str">
        <f>'高額レセ疾病傾向(患者一人当たり医療費順)'!$D$8</f>
        <v>くも膜下出血</v>
      </c>
      <c r="G356" s="120" t="s">
        <v>519</v>
      </c>
      <c r="H356" s="40">
        <v>2</v>
      </c>
      <c r="I356" s="41">
        <v>16332870</v>
      </c>
      <c r="J356" s="42">
        <v>37630</v>
      </c>
      <c r="K356" s="40">
        <f t="shared" si="13"/>
        <v>16370500</v>
      </c>
      <c r="L356" s="97">
        <f t="shared" si="14"/>
        <v>8185250</v>
      </c>
      <c r="M356" s="217">
        <f>IFERROR(H356/$Q$75,"-")</f>
        <v>5.0428643469490675E-4</v>
      </c>
      <c r="N356" s="26"/>
      <c r="O356" s="26"/>
      <c r="P356" s="26"/>
      <c r="Q356" s="26"/>
    </row>
    <row r="357" spans="1:17" ht="39.950000000000003" customHeight="1">
      <c r="A357" s="26"/>
      <c r="B357" s="446"/>
      <c r="C357" s="449"/>
      <c r="D357" s="457"/>
      <c r="E357" s="39" t="str">
        <f>'高額レセ疾病傾向(患者一人当たり医療費順)'!$C$9</f>
        <v>0209</v>
      </c>
      <c r="F357" s="120" t="str">
        <f>'高額レセ疾病傾向(患者一人当たり医療費順)'!$D$9</f>
        <v>白血病</v>
      </c>
      <c r="G357" s="120" t="s">
        <v>520</v>
      </c>
      <c r="H357" s="40">
        <v>3</v>
      </c>
      <c r="I357" s="41">
        <v>3918150</v>
      </c>
      <c r="J357" s="42">
        <v>13538200</v>
      </c>
      <c r="K357" s="40">
        <f t="shared" si="13"/>
        <v>17456350</v>
      </c>
      <c r="L357" s="97">
        <f t="shared" si="14"/>
        <v>5818783.333333333</v>
      </c>
      <c r="M357" s="217">
        <f>IFERROR(H357/$Q$75,"-")</f>
        <v>7.5642965204236008E-4</v>
      </c>
      <c r="N357" s="26"/>
      <c r="O357" s="26"/>
      <c r="P357" s="26"/>
      <c r="Q357" s="26"/>
    </row>
    <row r="358" spans="1:17" ht="39.950000000000003" customHeight="1">
      <c r="A358" s="26"/>
      <c r="B358" s="446"/>
      <c r="C358" s="449"/>
      <c r="D358" s="457"/>
      <c r="E358" s="39" t="str">
        <f>'高額レセ疾病傾向(患者一人当たり医療費順)'!$C$10</f>
        <v>1402</v>
      </c>
      <c r="F358" s="120" t="str">
        <f>'高額レセ疾病傾向(患者一人当たり医療費順)'!$D$10</f>
        <v>腎不全</v>
      </c>
      <c r="G358" s="120" t="s">
        <v>376</v>
      </c>
      <c r="H358" s="40">
        <v>18</v>
      </c>
      <c r="I358" s="41">
        <v>50818440</v>
      </c>
      <c r="J358" s="42">
        <v>53466050</v>
      </c>
      <c r="K358" s="40">
        <f t="shared" si="13"/>
        <v>104284490</v>
      </c>
      <c r="L358" s="97">
        <f t="shared" si="14"/>
        <v>5793582.777777778</v>
      </c>
      <c r="M358" s="217">
        <f>IFERROR(H358/$Q$75,"-")</f>
        <v>4.5385779122541605E-3</v>
      </c>
      <c r="N358" s="26"/>
      <c r="O358" s="26"/>
      <c r="P358" s="26"/>
      <c r="Q358" s="26"/>
    </row>
    <row r="359" spans="1:17" ht="39.950000000000003" customHeight="1" thickBot="1">
      <c r="A359" s="26"/>
      <c r="B359" s="447"/>
      <c r="C359" s="450"/>
      <c r="D359" s="458"/>
      <c r="E359" s="43" t="str">
        <f>'高額レセ疾病傾向(患者一人当たり医療費順)'!$C$11</f>
        <v>0604</v>
      </c>
      <c r="F359" s="121" t="str">
        <f>'高額レセ疾病傾向(患者一人当たり医療費順)'!$D$11</f>
        <v>脳性麻痺及びその他の麻痺性症候群</v>
      </c>
      <c r="G359" s="120" t="s">
        <v>330</v>
      </c>
      <c r="H359" s="40" t="s">
        <v>330</v>
      </c>
      <c r="I359" s="41" t="s">
        <v>330</v>
      </c>
      <c r="J359" s="42" t="s">
        <v>330</v>
      </c>
      <c r="K359" s="40" t="str">
        <f t="shared" si="13"/>
        <v>-</v>
      </c>
      <c r="L359" s="97" t="str">
        <f t="shared" si="14"/>
        <v>-</v>
      </c>
      <c r="M359" s="217" t="str">
        <f>IFERROR(H359/$Q$75,"-")</f>
        <v>-</v>
      </c>
      <c r="N359" s="26"/>
      <c r="O359" s="26"/>
      <c r="P359" s="26"/>
      <c r="Q359" s="26"/>
    </row>
    <row r="360" spans="1:17" ht="39.950000000000003" customHeight="1">
      <c r="A360" s="26"/>
      <c r="B360" s="445">
        <v>72</v>
      </c>
      <c r="C360" s="448" t="s">
        <v>27</v>
      </c>
      <c r="D360" s="456">
        <f>Q76</f>
        <v>2559</v>
      </c>
      <c r="E360" s="47" t="str">
        <f>'高額レセ疾病傾向(患者一人当たり医療費順)'!$C$7</f>
        <v>0208</v>
      </c>
      <c r="F360" s="119" t="str">
        <f>'高額レセ疾病傾向(患者一人当たり医療費順)'!$D$7</f>
        <v>悪性リンパ腫</v>
      </c>
      <c r="G360" s="119" t="s">
        <v>521</v>
      </c>
      <c r="H360" s="77">
        <v>3</v>
      </c>
      <c r="I360" s="78">
        <v>20117450</v>
      </c>
      <c r="J360" s="79">
        <v>7986270</v>
      </c>
      <c r="K360" s="77">
        <f t="shared" si="13"/>
        <v>28103720</v>
      </c>
      <c r="L360" s="99">
        <f t="shared" si="14"/>
        <v>9367906.666666666</v>
      </c>
      <c r="M360" s="216">
        <f>IFERROR(H360/$Q$76,"-")</f>
        <v>1.1723329425556857E-3</v>
      </c>
      <c r="N360" s="26"/>
      <c r="O360" s="26"/>
      <c r="P360" s="26"/>
      <c r="Q360" s="26"/>
    </row>
    <row r="361" spans="1:17" ht="39.950000000000003" customHeight="1">
      <c r="A361" s="26"/>
      <c r="B361" s="446"/>
      <c r="C361" s="449"/>
      <c r="D361" s="457"/>
      <c r="E361" s="39" t="str">
        <f>'高額レセ疾病傾向(患者一人当たり医療費順)'!$C$8</f>
        <v>0904</v>
      </c>
      <c r="F361" s="120" t="str">
        <f>'高額レセ疾病傾向(患者一人当たり医療費順)'!$D$8</f>
        <v>くも膜下出血</v>
      </c>
      <c r="G361" s="120" t="s">
        <v>522</v>
      </c>
      <c r="H361" s="40">
        <v>2</v>
      </c>
      <c r="I361" s="41">
        <v>14519200</v>
      </c>
      <c r="J361" s="42">
        <v>0</v>
      </c>
      <c r="K361" s="40">
        <f t="shared" si="13"/>
        <v>14519200</v>
      </c>
      <c r="L361" s="97">
        <f t="shared" si="14"/>
        <v>7259600</v>
      </c>
      <c r="M361" s="217">
        <f>IFERROR(H361/$Q$76,"-")</f>
        <v>7.8155529503712393E-4</v>
      </c>
      <c r="N361" s="26"/>
      <c r="O361" s="26"/>
      <c r="P361" s="26"/>
      <c r="Q361" s="26"/>
    </row>
    <row r="362" spans="1:17" ht="39.950000000000003" customHeight="1">
      <c r="A362" s="26"/>
      <c r="B362" s="446"/>
      <c r="C362" s="449"/>
      <c r="D362" s="457"/>
      <c r="E362" s="39" t="str">
        <f>'高額レセ疾病傾向(患者一人当たり医療費順)'!$C$9</f>
        <v>0209</v>
      </c>
      <c r="F362" s="120" t="str">
        <f>'高額レセ疾病傾向(患者一人当たり医療費順)'!$D$9</f>
        <v>白血病</v>
      </c>
      <c r="G362" s="120" t="s">
        <v>523</v>
      </c>
      <c r="H362" s="40">
        <v>3</v>
      </c>
      <c r="I362" s="41">
        <v>1005320</v>
      </c>
      <c r="J362" s="42">
        <v>8951330</v>
      </c>
      <c r="K362" s="40">
        <f t="shared" si="13"/>
        <v>9956650</v>
      </c>
      <c r="L362" s="97">
        <f t="shared" si="14"/>
        <v>3318883.3333333335</v>
      </c>
      <c r="M362" s="217">
        <f>IFERROR(H362/$Q$76,"-")</f>
        <v>1.1723329425556857E-3</v>
      </c>
      <c r="N362" s="26"/>
      <c r="O362" s="26"/>
      <c r="P362" s="26"/>
      <c r="Q362" s="26"/>
    </row>
    <row r="363" spans="1:17" ht="39.950000000000003" customHeight="1">
      <c r="A363" s="26"/>
      <c r="B363" s="446"/>
      <c r="C363" s="449"/>
      <c r="D363" s="457"/>
      <c r="E363" s="39" t="str">
        <f>'高額レセ疾病傾向(患者一人当たり医療費順)'!$C$10</f>
        <v>1402</v>
      </c>
      <c r="F363" s="120" t="str">
        <f>'高額レセ疾病傾向(患者一人当たり医療費順)'!$D$10</f>
        <v>腎不全</v>
      </c>
      <c r="G363" s="120" t="s">
        <v>524</v>
      </c>
      <c r="H363" s="40">
        <v>5</v>
      </c>
      <c r="I363" s="41">
        <v>6110460</v>
      </c>
      <c r="J363" s="42">
        <v>9392450</v>
      </c>
      <c r="K363" s="40">
        <f t="shared" si="13"/>
        <v>15502910</v>
      </c>
      <c r="L363" s="97">
        <f t="shared" si="14"/>
        <v>3100582</v>
      </c>
      <c r="M363" s="217">
        <f>IFERROR(H363/$Q$76,"-")</f>
        <v>1.9538882375928096E-3</v>
      </c>
      <c r="N363" s="26"/>
      <c r="O363" s="26"/>
      <c r="P363" s="26"/>
      <c r="Q363" s="26"/>
    </row>
    <row r="364" spans="1:17" ht="39.950000000000003" customHeight="1" thickBot="1">
      <c r="A364" s="26"/>
      <c r="B364" s="447"/>
      <c r="C364" s="450"/>
      <c r="D364" s="458"/>
      <c r="E364" s="43" t="str">
        <f>'高額レセ疾病傾向(患者一人当たり医療費順)'!$C$11</f>
        <v>0604</v>
      </c>
      <c r="F364" s="121" t="str">
        <f>'高額レセ疾病傾向(患者一人当たり医療費順)'!$D$11</f>
        <v>脳性麻痺及びその他の麻痺性症候群</v>
      </c>
      <c r="G364" s="121" t="s">
        <v>330</v>
      </c>
      <c r="H364" s="44" t="s">
        <v>330</v>
      </c>
      <c r="I364" s="45" t="s">
        <v>330</v>
      </c>
      <c r="J364" s="46" t="s">
        <v>330</v>
      </c>
      <c r="K364" s="44" t="str">
        <f t="shared" si="13"/>
        <v>-</v>
      </c>
      <c r="L364" s="98" t="str">
        <f t="shared" si="14"/>
        <v>-</v>
      </c>
      <c r="M364" s="218" t="str">
        <f>IFERROR(H364/$Q$76,"-")</f>
        <v>-</v>
      </c>
      <c r="N364" s="26"/>
      <c r="O364" s="26"/>
      <c r="P364" s="26"/>
      <c r="Q364" s="26"/>
    </row>
    <row r="365" spans="1:17" ht="39.950000000000003" customHeight="1">
      <c r="A365" s="26"/>
      <c r="B365" s="445">
        <v>73</v>
      </c>
      <c r="C365" s="448" t="s">
        <v>28</v>
      </c>
      <c r="D365" s="456">
        <f>Q77</f>
        <v>3428</v>
      </c>
      <c r="E365" s="47" t="str">
        <f>'高額レセ疾病傾向(患者一人当たり医療費順)'!$C$7</f>
        <v>0208</v>
      </c>
      <c r="F365" s="119" t="str">
        <f>'高額レセ疾病傾向(患者一人当たり医療費順)'!$D$7</f>
        <v>悪性リンパ腫</v>
      </c>
      <c r="G365" s="119" t="s">
        <v>525</v>
      </c>
      <c r="H365" s="77">
        <v>4</v>
      </c>
      <c r="I365" s="78">
        <v>22166040</v>
      </c>
      <c r="J365" s="79">
        <v>7433610</v>
      </c>
      <c r="K365" s="77">
        <f t="shared" si="13"/>
        <v>29599650</v>
      </c>
      <c r="L365" s="99">
        <f t="shared" si="14"/>
        <v>7399912.5</v>
      </c>
      <c r="M365" s="216">
        <f>IFERROR(H365/$Q$77,"-")</f>
        <v>1.1668611435239206E-3</v>
      </c>
      <c r="N365" s="26"/>
      <c r="O365" s="26"/>
      <c r="P365" s="26"/>
      <c r="Q365" s="26"/>
    </row>
    <row r="366" spans="1:17" ht="39.950000000000003" customHeight="1">
      <c r="A366" s="26"/>
      <c r="B366" s="446"/>
      <c r="C366" s="449"/>
      <c r="D366" s="457"/>
      <c r="E366" s="39" t="str">
        <f>'高額レセ疾病傾向(患者一人当たり医療費順)'!$C$8</f>
        <v>0904</v>
      </c>
      <c r="F366" s="120" t="str">
        <f>'高額レセ疾病傾向(患者一人当たり医療費順)'!$D$8</f>
        <v>くも膜下出血</v>
      </c>
      <c r="G366" s="120" t="s">
        <v>526</v>
      </c>
      <c r="H366" s="40">
        <v>1</v>
      </c>
      <c r="I366" s="41">
        <v>7734310</v>
      </c>
      <c r="J366" s="42">
        <v>127170</v>
      </c>
      <c r="K366" s="40">
        <f t="shared" si="13"/>
        <v>7861480</v>
      </c>
      <c r="L366" s="97">
        <f t="shared" si="14"/>
        <v>7861480</v>
      </c>
      <c r="M366" s="217">
        <f>IFERROR(H366/$Q$77,"-")</f>
        <v>2.9171528588098014E-4</v>
      </c>
      <c r="N366" s="26"/>
      <c r="O366" s="26"/>
      <c r="P366" s="26"/>
      <c r="Q366" s="26"/>
    </row>
    <row r="367" spans="1:17" ht="39.950000000000003" customHeight="1">
      <c r="A367" s="26"/>
      <c r="B367" s="446"/>
      <c r="C367" s="449"/>
      <c r="D367" s="457"/>
      <c r="E367" s="39" t="str">
        <f>'高額レセ疾病傾向(患者一人当たり医療費順)'!$C$9</f>
        <v>0209</v>
      </c>
      <c r="F367" s="120" t="str">
        <f>'高額レセ疾病傾向(患者一人当たり医療費順)'!$D$9</f>
        <v>白血病</v>
      </c>
      <c r="G367" s="120" t="s">
        <v>527</v>
      </c>
      <c r="H367" s="40">
        <v>3</v>
      </c>
      <c r="I367" s="41">
        <v>5458690</v>
      </c>
      <c r="J367" s="42">
        <v>4183280</v>
      </c>
      <c r="K367" s="40">
        <f t="shared" si="13"/>
        <v>9641970</v>
      </c>
      <c r="L367" s="97">
        <f t="shared" si="14"/>
        <v>3213990</v>
      </c>
      <c r="M367" s="217">
        <f>IFERROR(H367/$Q$77,"-")</f>
        <v>8.7514585764294052E-4</v>
      </c>
      <c r="N367" s="26"/>
      <c r="O367" s="26"/>
      <c r="P367" s="26"/>
      <c r="Q367" s="26"/>
    </row>
    <row r="368" spans="1:17" ht="39.950000000000003" customHeight="1">
      <c r="A368" s="26"/>
      <c r="B368" s="446"/>
      <c r="C368" s="449"/>
      <c r="D368" s="457"/>
      <c r="E368" s="39" t="str">
        <f>'高額レセ疾病傾向(患者一人当たり医療費順)'!$C$10</f>
        <v>1402</v>
      </c>
      <c r="F368" s="120" t="str">
        <f>'高額レセ疾病傾向(患者一人当たり医療費順)'!$D$10</f>
        <v>腎不全</v>
      </c>
      <c r="G368" s="120" t="s">
        <v>320</v>
      </c>
      <c r="H368" s="40">
        <v>13</v>
      </c>
      <c r="I368" s="41">
        <v>39379920</v>
      </c>
      <c r="J368" s="42">
        <v>24631430</v>
      </c>
      <c r="K368" s="40">
        <f t="shared" si="13"/>
        <v>64011350</v>
      </c>
      <c r="L368" s="97">
        <f t="shared" si="14"/>
        <v>4923950</v>
      </c>
      <c r="M368" s="217">
        <f>IFERROR(H368/$Q$77,"-")</f>
        <v>3.7922987164527421E-3</v>
      </c>
      <c r="N368" s="26"/>
      <c r="O368" s="26"/>
      <c r="P368" s="26"/>
      <c r="Q368" s="26"/>
    </row>
    <row r="369" spans="1:17" ht="39.950000000000003" customHeight="1" thickBot="1">
      <c r="A369" s="26"/>
      <c r="B369" s="447"/>
      <c r="C369" s="450"/>
      <c r="D369" s="458"/>
      <c r="E369" s="43" t="str">
        <f>'高額レセ疾病傾向(患者一人当たり医療費順)'!$C$11</f>
        <v>0604</v>
      </c>
      <c r="F369" s="121" t="str">
        <f>'高額レセ疾病傾向(患者一人当たり医療費順)'!$D$11</f>
        <v>脳性麻痺及びその他の麻痺性症候群</v>
      </c>
      <c r="G369" s="120" t="s">
        <v>340</v>
      </c>
      <c r="H369" s="40">
        <v>1</v>
      </c>
      <c r="I369" s="41">
        <v>6754590</v>
      </c>
      <c r="J369" s="42">
        <v>0</v>
      </c>
      <c r="K369" s="40">
        <f t="shared" si="13"/>
        <v>6754590</v>
      </c>
      <c r="L369" s="97">
        <f t="shared" si="14"/>
        <v>6754590</v>
      </c>
      <c r="M369" s="217">
        <f>IFERROR(H369/$Q$77,"-")</f>
        <v>2.9171528588098014E-4</v>
      </c>
      <c r="N369" s="26"/>
      <c r="O369" s="26"/>
      <c r="P369" s="26"/>
      <c r="Q369" s="26"/>
    </row>
    <row r="370" spans="1:17" ht="39.950000000000003" customHeight="1">
      <c r="A370" s="26"/>
      <c r="B370" s="445">
        <v>74</v>
      </c>
      <c r="C370" s="448" t="s">
        <v>29</v>
      </c>
      <c r="D370" s="456">
        <f>Q78</f>
        <v>1606</v>
      </c>
      <c r="E370" s="47" t="str">
        <f>'高額レセ疾病傾向(患者一人当たり医療費順)'!$C$7</f>
        <v>0208</v>
      </c>
      <c r="F370" s="119" t="str">
        <f>'高額レセ疾病傾向(患者一人当たり医療費順)'!$D$7</f>
        <v>悪性リンパ腫</v>
      </c>
      <c r="G370" s="119" t="s">
        <v>528</v>
      </c>
      <c r="H370" s="77">
        <v>7</v>
      </c>
      <c r="I370" s="78">
        <v>21019610</v>
      </c>
      <c r="J370" s="79">
        <v>4441950</v>
      </c>
      <c r="K370" s="77">
        <f t="shared" si="13"/>
        <v>25461560</v>
      </c>
      <c r="L370" s="99">
        <f t="shared" si="14"/>
        <v>3637365.7142857141</v>
      </c>
      <c r="M370" s="216">
        <f>IFERROR(H370/$Q$78,"-")</f>
        <v>4.3586550435865505E-3</v>
      </c>
      <c r="N370" s="26"/>
      <c r="O370" s="26"/>
      <c r="P370" s="26"/>
      <c r="Q370" s="26"/>
    </row>
    <row r="371" spans="1:17" ht="39.950000000000003" customHeight="1">
      <c r="A371" s="26"/>
      <c r="B371" s="446"/>
      <c r="C371" s="449"/>
      <c r="D371" s="457"/>
      <c r="E371" s="39" t="str">
        <f>'高額レセ疾病傾向(患者一人当たり医療費順)'!$C$8</f>
        <v>0904</v>
      </c>
      <c r="F371" s="120" t="str">
        <f>'高額レセ疾病傾向(患者一人当たり医療費順)'!$D$8</f>
        <v>くも膜下出血</v>
      </c>
      <c r="G371" s="120" t="s">
        <v>330</v>
      </c>
      <c r="H371" s="40" t="s">
        <v>330</v>
      </c>
      <c r="I371" s="41" t="s">
        <v>330</v>
      </c>
      <c r="J371" s="42" t="s">
        <v>330</v>
      </c>
      <c r="K371" s="40" t="str">
        <f t="shared" si="13"/>
        <v>-</v>
      </c>
      <c r="L371" s="97" t="str">
        <f t="shared" si="14"/>
        <v>-</v>
      </c>
      <c r="M371" s="217" t="str">
        <f>IFERROR(H371/$Q$78,"-")</f>
        <v>-</v>
      </c>
      <c r="N371" s="26"/>
      <c r="O371" s="26"/>
      <c r="P371" s="26"/>
      <c r="Q371" s="26"/>
    </row>
    <row r="372" spans="1:17" ht="39.950000000000003" customHeight="1">
      <c r="A372" s="26"/>
      <c r="B372" s="446"/>
      <c r="C372" s="449"/>
      <c r="D372" s="457"/>
      <c r="E372" s="39" t="str">
        <f>'高額レセ疾病傾向(患者一人当たり医療費順)'!$C$9</f>
        <v>0209</v>
      </c>
      <c r="F372" s="120" t="str">
        <f>'高額レセ疾病傾向(患者一人当たり医療費順)'!$D$9</f>
        <v>白血病</v>
      </c>
      <c r="G372" s="120" t="s">
        <v>330</v>
      </c>
      <c r="H372" s="40" t="s">
        <v>330</v>
      </c>
      <c r="I372" s="41" t="s">
        <v>330</v>
      </c>
      <c r="J372" s="42" t="s">
        <v>330</v>
      </c>
      <c r="K372" s="40" t="str">
        <f t="shared" si="13"/>
        <v>-</v>
      </c>
      <c r="L372" s="97" t="str">
        <f t="shared" si="14"/>
        <v>-</v>
      </c>
      <c r="M372" s="217" t="str">
        <f>IFERROR(H372/$Q$78,"-")</f>
        <v>-</v>
      </c>
      <c r="N372" s="26"/>
      <c r="O372" s="26"/>
      <c r="P372" s="26"/>
      <c r="Q372" s="26"/>
    </row>
    <row r="373" spans="1:17" ht="39.950000000000003" customHeight="1">
      <c r="A373" s="26"/>
      <c r="B373" s="446"/>
      <c r="C373" s="449"/>
      <c r="D373" s="457"/>
      <c r="E373" s="39" t="str">
        <f>'高額レセ疾病傾向(患者一人当たり医療費順)'!$C$10</f>
        <v>1402</v>
      </c>
      <c r="F373" s="120" t="str">
        <f>'高額レセ疾病傾向(患者一人当たり医療費順)'!$D$10</f>
        <v>腎不全</v>
      </c>
      <c r="G373" s="120" t="s">
        <v>529</v>
      </c>
      <c r="H373" s="40">
        <v>6</v>
      </c>
      <c r="I373" s="41">
        <v>8150760</v>
      </c>
      <c r="J373" s="42">
        <v>29176120</v>
      </c>
      <c r="K373" s="40">
        <f t="shared" si="13"/>
        <v>37326880</v>
      </c>
      <c r="L373" s="97">
        <f t="shared" si="14"/>
        <v>6221146.666666667</v>
      </c>
      <c r="M373" s="217">
        <f>IFERROR(H373/$Q$78,"-")</f>
        <v>3.7359900373599006E-3</v>
      </c>
      <c r="N373" s="26"/>
      <c r="O373" s="26"/>
      <c r="P373" s="26"/>
      <c r="Q373" s="26"/>
    </row>
    <row r="374" spans="1:17" ht="39.950000000000003" customHeight="1" thickBot="1">
      <c r="A374" s="26"/>
      <c r="B374" s="446"/>
      <c r="C374" s="449"/>
      <c r="D374" s="457"/>
      <c r="E374" s="48" t="str">
        <f>'高額レセ疾病傾向(患者一人当たり医療費順)'!$C$11</f>
        <v>0604</v>
      </c>
      <c r="F374" s="122" t="str">
        <f>'高額レセ疾病傾向(患者一人当たり医療費順)'!$D$11</f>
        <v>脳性麻痺及びその他の麻痺性症候群</v>
      </c>
      <c r="G374" s="122" t="s">
        <v>330</v>
      </c>
      <c r="H374" s="80" t="s">
        <v>330</v>
      </c>
      <c r="I374" s="81" t="s">
        <v>330</v>
      </c>
      <c r="J374" s="82" t="s">
        <v>330</v>
      </c>
      <c r="K374" s="80" t="str">
        <f t="shared" si="13"/>
        <v>-</v>
      </c>
      <c r="L374" s="219" t="str">
        <f t="shared" si="14"/>
        <v>-</v>
      </c>
      <c r="M374" s="220" t="str">
        <f>IFERROR(H374/$Q$78,"-")</f>
        <v>-</v>
      </c>
      <c r="N374" s="26"/>
      <c r="O374" s="26"/>
      <c r="P374" s="26"/>
      <c r="Q374" s="26"/>
    </row>
    <row r="375" spans="1:17" ht="39.950000000000003" customHeight="1" thickTop="1">
      <c r="A375" s="26"/>
      <c r="B375" s="459" t="s">
        <v>187</v>
      </c>
      <c r="C375" s="460"/>
      <c r="D375" s="463">
        <f>Q79</f>
        <v>1473357</v>
      </c>
      <c r="E375" s="35" t="str">
        <f>'高額レセ疾病傾向(患者一人当たり医療費順)'!$C$7</f>
        <v>0208</v>
      </c>
      <c r="F375" s="123" t="str">
        <f>'高額レセ疾病傾向(患者一人当たり医療費順)'!$D$7</f>
        <v>悪性リンパ腫</v>
      </c>
      <c r="G375" s="123" t="str">
        <f>'高額レセ疾病傾向(患者一人当たり医療費順)'!E7</f>
        <v>びまん性大細胞型Ｂ細胞性リンパ腫，悪性リンパ腫，濾胞性リンパ腫</v>
      </c>
      <c r="H375" s="36">
        <f>'高額レセ疾病傾向(患者一人当たり医療費順)'!F7</f>
        <v>1638</v>
      </c>
      <c r="I375" s="37">
        <f>'高額レセ疾病傾向(患者一人当たり医療費順)'!G7</f>
        <v>8432819660</v>
      </c>
      <c r="J375" s="38">
        <f>'高額レセ疾病傾向(患者一人当たり医療費順)'!H7</f>
        <v>3744704340</v>
      </c>
      <c r="K375" s="36">
        <f>'高額レセ疾病傾向(患者一人当たり医療費順)'!I7</f>
        <v>12177524000</v>
      </c>
      <c r="L375" s="221">
        <f>'高額レセ疾病傾向(患者一人当たり医療費順)'!J7</f>
        <v>7434385.8363858396</v>
      </c>
      <c r="M375" s="222">
        <f>'高額レセ疾病傾向(患者一人当たり医療費順)'!K7</f>
        <v>1.1117468475053908E-3</v>
      </c>
      <c r="N375" s="26"/>
      <c r="O375" s="26"/>
      <c r="P375" s="26"/>
      <c r="Q375" s="26"/>
    </row>
    <row r="376" spans="1:17" ht="39.950000000000003" customHeight="1">
      <c r="A376" s="26"/>
      <c r="B376" s="461"/>
      <c r="C376" s="449"/>
      <c r="D376" s="457"/>
      <c r="E376" s="39" t="str">
        <f>'高額レセ疾病傾向(患者一人当たり医療費順)'!$C$8</f>
        <v>0904</v>
      </c>
      <c r="F376" s="120" t="str">
        <f>'高額レセ疾病傾向(患者一人当たり医療費順)'!$D$8</f>
        <v>くも膜下出血</v>
      </c>
      <c r="G376" s="120" t="str">
        <f>'高額レセ疾病傾向(患者一人当たり医療費順)'!E8</f>
        <v>くも膜下出血，くも膜下出血後遺症，中大脳動脈瘤破裂によるくも膜下出血</v>
      </c>
      <c r="H376" s="40">
        <f>'高額レセ疾病傾向(患者一人当たり医療費順)'!F8</f>
        <v>529</v>
      </c>
      <c r="I376" s="41">
        <f>'高額レセ疾病傾向(患者一人当たり医療費順)'!G8</f>
        <v>3598845520</v>
      </c>
      <c r="J376" s="42">
        <f>'高額レセ疾病傾向(患者一人当たり医療費順)'!H8</f>
        <v>111734690</v>
      </c>
      <c r="K376" s="40">
        <f>'高額レセ疾病傾向(患者一人当たり医療費順)'!I8</f>
        <v>3710580210</v>
      </c>
      <c r="L376" s="97">
        <f>'高額レセ疾病傾向(患者一人当たり医療費順)'!J8</f>
        <v>7014329.3194706999</v>
      </c>
      <c r="M376" s="217">
        <f>'高額レセ疾病傾向(患者一人当たり医療費順)'!K8</f>
        <v>3.5904400630668601E-4</v>
      </c>
      <c r="N376" s="26"/>
      <c r="O376" s="26"/>
      <c r="P376" s="26"/>
      <c r="Q376" s="26"/>
    </row>
    <row r="377" spans="1:17" ht="39.950000000000003" customHeight="1">
      <c r="A377" s="26"/>
      <c r="B377" s="461"/>
      <c r="C377" s="449"/>
      <c r="D377" s="457"/>
      <c r="E377" s="39" t="str">
        <f>'高額レセ疾病傾向(患者一人当たり医療費順)'!$C$9</f>
        <v>0209</v>
      </c>
      <c r="F377" s="120" t="str">
        <f>'高額レセ疾病傾向(患者一人当たり医療費順)'!$D$9</f>
        <v>白血病</v>
      </c>
      <c r="G377" s="120" t="str">
        <f>'高額レセ疾病傾向(患者一人当たり医療費順)'!E9</f>
        <v>急性骨髄性白血病，慢性骨髄性白血病，慢性リンパ性白血病</v>
      </c>
      <c r="H377" s="40">
        <f>'高額レセ疾病傾向(患者一人当たり医療費順)'!F9</f>
        <v>771</v>
      </c>
      <c r="I377" s="41">
        <f>'高額レセ疾病傾向(患者一人当たり医療費順)'!G9</f>
        <v>3477022830</v>
      </c>
      <c r="J377" s="42">
        <f>'高額レセ疾病傾向(患者一人当たり医療費順)'!H9</f>
        <v>1914494110</v>
      </c>
      <c r="K377" s="40">
        <f>'高額レセ疾病傾向(患者一人当たり医療費順)'!I9</f>
        <v>5391516940</v>
      </c>
      <c r="L377" s="97">
        <f>'高額レセ疾病傾向(患者一人当たり医療費順)'!J9</f>
        <v>6992888.3787289197</v>
      </c>
      <c r="M377" s="217">
        <f>'高額レセ疾病傾向(患者一人当たり医療費順)'!K9</f>
        <v>5.2329476155473518E-4</v>
      </c>
      <c r="N377" s="26"/>
      <c r="O377" s="26"/>
      <c r="P377" s="26"/>
      <c r="Q377" s="26"/>
    </row>
    <row r="378" spans="1:17" ht="39.950000000000003" customHeight="1">
      <c r="A378" s="26"/>
      <c r="B378" s="461"/>
      <c r="C378" s="449"/>
      <c r="D378" s="457"/>
      <c r="E378" s="39" t="str">
        <f>'高額レセ疾病傾向(患者一人当たり医療費順)'!$C$10</f>
        <v>1402</v>
      </c>
      <c r="F378" s="120" t="str">
        <f>'高額レセ疾病傾向(患者一人当たり医療費順)'!$D$10</f>
        <v>腎不全</v>
      </c>
      <c r="G378" s="120" t="str">
        <f>'高額レセ疾病傾向(患者一人当たり医療費順)'!E10</f>
        <v>慢性腎不全，末期腎不全，腎性貧血</v>
      </c>
      <c r="H378" s="40">
        <f>'高額レセ疾病傾向(患者一人当たり医療費順)'!F10</f>
        <v>7140</v>
      </c>
      <c r="I378" s="41">
        <f>'高額レセ疾病傾向(患者一人当たり医療費順)'!G10</f>
        <v>20779286840</v>
      </c>
      <c r="J378" s="42">
        <f>'高額レセ疾病傾向(患者一人当たり医療費順)'!H10</f>
        <v>21812369120</v>
      </c>
      <c r="K378" s="40">
        <f>'高額レセ疾病傾向(患者一人当たり医療費順)'!I10</f>
        <v>42591655960</v>
      </c>
      <c r="L378" s="97">
        <f>'高額レセ疾病傾向(患者一人当たり医療費順)'!J10</f>
        <v>5965217.9215686303</v>
      </c>
      <c r="M378" s="217">
        <f>'高額レセ疾病傾向(患者一人当たり医療費順)'!K10</f>
        <v>4.8460760019465752E-3</v>
      </c>
      <c r="N378" s="26"/>
      <c r="O378" s="26"/>
      <c r="P378" s="26"/>
      <c r="Q378" s="26"/>
    </row>
    <row r="379" spans="1:17" ht="39.950000000000003" customHeight="1" thickBot="1">
      <c r="A379" s="26"/>
      <c r="B379" s="462"/>
      <c r="C379" s="450"/>
      <c r="D379" s="458"/>
      <c r="E379" s="43" t="str">
        <f>'高額レセ疾病傾向(患者一人当たり医療費順)'!$C$11</f>
        <v>0604</v>
      </c>
      <c r="F379" s="121" t="str">
        <f>'高額レセ疾病傾向(患者一人当たり医療費順)'!$D$11</f>
        <v>脳性麻痺及びその他の麻痺性症候群</v>
      </c>
      <c r="G379" s="121" t="str">
        <f>'高額レセ疾病傾向(患者一人当たり医療費順)'!E11</f>
        <v>片麻痺，脳性麻痺，対麻痺</v>
      </c>
      <c r="H379" s="44">
        <f>'高額レセ疾病傾向(患者一人当たり医療費順)'!F11</f>
        <v>132</v>
      </c>
      <c r="I379" s="45">
        <f>'高額レセ疾病傾向(患者一人当たり医療費順)'!G11</f>
        <v>712972080</v>
      </c>
      <c r="J379" s="46">
        <f>'高額レセ疾病傾向(患者一人当たり医療費順)'!H11</f>
        <v>22063530</v>
      </c>
      <c r="K379" s="44">
        <f>'高額レセ疾病傾向(患者一人当たり医療費順)'!I11</f>
        <v>735035610</v>
      </c>
      <c r="L379" s="98">
        <f>'高額レセ疾病傾向(患者一人当たり医療費順)'!J11</f>
        <v>5568451.5909090899</v>
      </c>
      <c r="M379" s="218">
        <f>'高額レセ疾病傾向(患者一人当たり医療費順)'!K11</f>
        <v>8.9591321044390457E-5</v>
      </c>
      <c r="N379" s="26"/>
      <c r="O379" s="26"/>
      <c r="P379" s="26"/>
      <c r="Q379" s="26"/>
    </row>
    <row r="380" spans="1:17" ht="13.5" customHeight="1">
      <c r="A380" s="26"/>
      <c r="B380" s="14" t="s">
        <v>279</v>
      </c>
      <c r="C380" s="26"/>
      <c r="D380" s="14"/>
      <c r="E380" s="213"/>
      <c r="F380" s="213"/>
      <c r="G380" s="213"/>
      <c r="H380" s="213"/>
      <c r="I380" s="213"/>
      <c r="J380" s="26"/>
      <c r="K380" s="26"/>
      <c r="L380" s="26"/>
      <c r="M380" s="26"/>
      <c r="N380" s="26"/>
      <c r="O380" s="26"/>
      <c r="P380" s="26"/>
      <c r="Q380" s="26"/>
    </row>
    <row r="381" spans="1:17" ht="13.5" customHeight="1">
      <c r="A381" s="26"/>
      <c r="B381" s="184" t="s">
        <v>144</v>
      </c>
      <c r="C381" s="26"/>
      <c r="D381" s="184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3.5" customHeight="1">
      <c r="A382" s="26"/>
      <c r="B382" s="214" t="s">
        <v>119</v>
      </c>
      <c r="C382" s="26"/>
      <c r="D382" s="214"/>
      <c r="E382" s="26"/>
      <c r="F382" s="26"/>
      <c r="G382" s="125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3.5" customHeight="1">
      <c r="A383" s="26"/>
      <c r="B383" s="214" t="s">
        <v>161</v>
      </c>
      <c r="C383" s="26"/>
      <c r="D383" s="214"/>
      <c r="E383" s="26"/>
      <c r="F383" s="26"/>
      <c r="G383" s="1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3.5" customHeight="1">
      <c r="A384" s="26"/>
      <c r="B384" s="214" t="s">
        <v>184</v>
      </c>
      <c r="C384" s="26"/>
      <c r="D384" s="214"/>
      <c r="E384" s="26"/>
      <c r="F384" s="26"/>
      <c r="G384" s="125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3.5" customHeight="1">
      <c r="A385" s="26"/>
      <c r="B385" s="214" t="s">
        <v>120</v>
      </c>
      <c r="C385" s="26"/>
      <c r="D385" s="214"/>
      <c r="E385" s="26"/>
      <c r="F385" s="26"/>
      <c r="G385" s="125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</sheetData>
  <mergeCells count="233">
    <mergeCell ref="B375:C379"/>
    <mergeCell ref="D375:D379"/>
    <mergeCell ref="D350:D354"/>
    <mergeCell ref="D355:D359"/>
    <mergeCell ref="D360:D364"/>
    <mergeCell ref="D365:D369"/>
    <mergeCell ref="D370:D374"/>
    <mergeCell ref="D325:D329"/>
    <mergeCell ref="D330:D334"/>
    <mergeCell ref="D335:D339"/>
    <mergeCell ref="D340:D344"/>
    <mergeCell ref="D345:D349"/>
    <mergeCell ref="C365:C369"/>
    <mergeCell ref="C370:C374"/>
    <mergeCell ref="B365:B369"/>
    <mergeCell ref="B370:B374"/>
    <mergeCell ref="B360:B364"/>
    <mergeCell ref="D300:D304"/>
    <mergeCell ref="D305:D309"/>
    <mergeCell ref="D310:D314"/>
    <mergeCell ref="D315:D319"/>
    <mergeCell ref="D320:D324"/>
    <mergeCell ref="D275:D279"/>
    <mergeCell ref="D280:D284"/>
    <mergeCell ref="D285:D289"/>
    <mergeCell ref="D290:D294"/>
    <mergeCell ref="D295:D299"/>
    <mergeCell ref="D250:D254"/>
    <mergeCell ref="D255:D259"/>
    <mergeCell ref="D260:D264"/>
    <mergeCell ref="D265:D269"/>
    <mergeCell ref="D270:D274"/>
    <mergeCell ref="D225:D229"/>
    <mergeCell ref="D230:D234"/>
    <mergeCell ref="D235:D239"/>
    <mergeCell ref="D240:D244"/>
    <mergeCell ref="D245:D249"/>
    <mergeCell ref="D200:D204"/>
    <mergeCell ref="D205:D209"/>
    <mergeCell ref="D210:D214"/>
    <mergeCell ref="D215:D219"/>
    <mergeCell ref="D220:D224"/>
    <mergeCell ref="D175:D179"/>
    <mergeCell ref="D180:D184"/>
    <mergeCell ref="D185:D189"/>
    <mergeCell ref="D190:D194"/>
    <mergeCell ref="D195:D199"/>
    <mergeCell ref="D150:D154"/>
    <mergeCell ref="D155:D159"/>
    <mergeCell ref="D160:D164"/>
    <mergeCell ref="D165:D169"/>
    <mergeCell ref="D170:D174"/>
    <mergeCell ref="D125:D129"/>
    <mergeCell ref="D130:D134"/>
    <mergeCell ref="D135:D139"/>
    <mergeCell ref="D140:D144"/>
    <mergeCell ref="D145:D149"/>
    <mergeCell ref="D100:D104"/>
    <mergeCell ref="D105:D109"/>
    <mergeCell ref="D110:D114"/>
    <mergeCell ref="D115:D119"/>
    <mergeCell ref="D120:D124"/>
    <mergeCell ref="D75:D79"/>
    <mergeCell ref="D80:D84"/>
    <mergeCell ref="D85:D89"/>
    <mergeCell ref="D90:D94"/>
    <mergeCell ref="D95:D99"/>
    <mergeCell ref="D50:D54"/>
    <mergeCell ref="D55:D59"/>
    <mergeCell ref="D60:D64"/>
    <mergeCell ref="D65:D69"/>
    <mergeCell ref="D70:D74"/>
    <mergeCell ref="D25:D29"/>
    <mergeCell ref="D30:D34"/>
    <mergeCell ref="D35:D39"/>
    <mergeCell ref="D40:D44"/>
    <mergeCell ref="D45:D49"/>
    <mergeCell ref="M3:M4"/>
    <mergeCell ref="D5:D9"/>
    <mergeCell ref="D10:D14"/>
    <mergeCell ref="D15:D19"/>
    <mergeCell ref="D20:D24"/>
    <mergeCell ref="C310:C314"/>
    <mergeCell ref="C350:C354"/>
    <mergeCell ref="C355:C359"/>
    <mergeCell ref="C360:C364"/>
    <mergeCell ref="C345:C349"/>
    <mergeCell ref="C340:C344"/>
    <mergeCell ref="C230:C234"/>
    <mergeCell ref="C235:C239"/>
    <mergeCell ref="C240:C244"/>
    <mergeCell ref="C245:C249"/>
    <mergeCell ref="C250:C254"/>
    <mergeCell ref="C255:C259"/>
    <mergeCell ref="C320:C324"/>
    <mergeCell ref="C325:C329"/>
    <mergeCell ref="C330:C334"/>
    <mergeCell ref="C335:C339"/>
    <mergeCell ref="C315:C319"/>
    <mergeCell ref="C260:C264"/>
    <mergeCell ref="C265:C269"/>
    <mergeCell ref="C270:C274"/>
    <mergeCell ref="C275:C279"/>
    <mergeCell ref="C280:C284"/>
    <mergeCell ref="C290:C294"/>
    <mergeCell ref="C295:C299"/>
    <mergeCell ref="C285:C289"/>
    <mergeCell ref="C300:C304"/>
    <mergeCell ref="C305:C309"/>
    <mergeCell ref="C225:C229"/>
    <mergeCell ref="C215:C219"/>
    <mergeCell ref="C220:C224"/>
    <mergeCell ref="C165:C169"/>
    <mergeCell ref="C110:C114"/>
    <mergeCell ref="C115:C119"/>
    <mergeCell ref="C120:C124"/>
    <mergeCell ref="C125:C129"/>
    <mergeCell ref="C130:C134"/>
    <mergeCell ref="C135:C139"/>
    <mergeCell ref="C140:C144"/>
    <mergeCell ref="C145:C149"/>
    <mergeCell ref="C150:C154"/>
    <mergeCell ref="C155:C159"/>
    <mergeCell ref="C160:C164"/>
    <mergeCell ref="C170:C174"/>
    <mergeCell ref="C175:C179"/>
    <mergeCell ref="C180:C184"/>
    <mergeCell ref="C185:C189"/>
    <mergeCell ref="C190:C194"/>
    <mergeCell ref="C195:C199"/>
    <mergeCell ref="C200:C204"/>
    <mergeCell ref="C205:C209"/>
    <mergeCell ref="C210:C214"/>
    <mergeCell ref="C105:C109"/>
    <mergeCell ref="C50:C54"/>
    <mergeCell ref="C55:C59"/>
    <mergeCell ref="C60:C64"/>
    <mergeCell ref="C65:C69"/>
    <mergeCell ref="C70:C74"/>
    <mergeCell ref="C75:C79"/>
    <mergeCell ref="C80:C84"/>
    <mergeCell ref="C85:C89"/>
    <mergeCell ref="C90:C94"/>
    <mergeCell ref="C95:C99"/>
    <mergeCell ref="C100:C104"/>
    <mergeCell ref="C45:C49"/>
    <mergeCell ref="I3:K3"/>
    <mergeCell ref="L3:L4"/>
    <mergeCell ref="E3:F4"/>
    <mergeCell ref="C3:C4"/>
    <mergeCell ref="C5:C9"/>
    <mergeCell ref="G3:G4"/>
    <mergeCell ref="H3:H4"/>
    <mergeCell ref="C10:C14"/>
    <mergeCell ref="C15:C19"/>
    <mergeCell ref="C20:C24"/>
    <mergeCell ref="C25:C29"/>
    <mergeCell ref="C30:C34"/>
    <mergeCell ref="C35:C39"/>
    <mergeCell ref="C40:C44"/>
    <mergeCell ref="D3:D4"/>
    <mergeCell ref="B5:B9"/>
    <mergeCell ref="B10:B14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135:B139"/>
    <mergeCell ref="B140:B144"/>
    <mergeCell ref="B145:B149"/>
    <mergeCell ref="B150:B154"/>
    <mergeCell ref="B155:B159"/>
    <mergeCell ref="B160:B164"/>
    <mergeCell ref="B165:B169"/>
    <mergeCell ref="B170:B174"/>
    <mergeCell ref="B175:B179"/>
    <mergeCell ref="B180:B184"/>
    <mergeCell ref="B260:B264"/>
    <mergeCell ref="B265:B269"/>
    <mergeCell ref="B270:B274"/>
    <mergeCell ref="B185:B189"/>
    <mergeCell ref="B190:B194"/>
    <mergeCell ref="B195:B199"/>
    <mergeCell ref="B200:B204"/>
    <mergeCell ref="B205:B209"/>
    <mergeCell ref="B210:B214"/>
    <mergeCell ref="B215:B219"/>
    <mergeCell ref="B220:B224"/>
    <mergeCell ref="B225:B229"/>
    <mergeCell ref="B3:B4"/>
    <mergeCell ref="B320:B324"/>
    <mergeCell ref="B325:B329"/>
    <mergeCell ref="B330:B334"/>
    <mergeCell ref="B335:B339"/>
    <mergeCell ref="B340:B344"/>
    <mergeCell ref="B345:B349"/>
    <mergeCell ref="B350:B354"/>
    <mergeCell ref="B355:B359"/>
    <mergeCell ref="B275:B279"/>
    <mergeCell ref="B280:B284"/>
    <mergeCell ref="B285:B289"/>
    <mergeCell ref="B290:B294"/>
    <mergeCell ref="B295:B299"/>
    <mergeCell ref="B300:B304"/>
    <mergeCell ref="B305:B309"/>
    <mergeCell ref="B310:B314"/>
    <mergeCell ref="B315:B319"/>
    <mergeCell ref="B230:B234"/>
    <mergeCell ref="B235:B239"/>
    <mergeCell ref="B240:B244"/>
    <mergeCell ref="B245:B249"/>
    <mergeCell ref="B250:B254"/>
    <mergeCell ref="B255:B259"/>
  </mergeCells>
  <phoneticPr fontId="4"/>
  <pageMargins left="0.59055118110236227" right="0.43307086614173229" top="0.74803149606299213" bottom="0.74803149606299213" header="0.31496062992125984" footer="0.31496062992125984"/>
  <pageSetup paperSize="8" scale="62" orientation="landscape" r:id="rId1"/>
  <headerFooter>
    <oddHeader>&amp;R&amp;"ＭＳ 明朝,標準"&amp;12高額レセプトの件数及び医療費</oddHeader>
  </headerFooter>
  <ignoredErrors>
    <ignoredError sqref="K5:K10 K11:K15 K16:K20 K21:K25 K26:K30 K31:K40 K41:K50 K51:K55 K56:K60 K61:K65 K66:K70 K71:K75 K76:K80 K81:K85 K86:K90 K91:K95 K96:K100 K101:K105 K106:K110 K111:K120 K121:K125 K126:K130 K131:K135 K136:K140 K141:K145 K146:K150 K151:K155 K156:K160 K161:K165 K166:K170 K171:K175 K176:K180 K181:K185 K186:K190 K191:K200 K201:K205 K206:K210 K211:K215 K216:K225 K226:K230 K231:K235 K236:K240 K241:K245 K246:K250 K251:K255 K256:K260 K261:K265 K266:K270 K271:K275 K276:K280 K281:K290 K291:K295 K296:K300 K301:K305 K306:K310 K311:K315 K316:K325 K327:K330 K331:K335 K336:K340 K341:K345 K346:K350 K353:K355 K356:K365 K366:K370 K371 K373:K374 K326 K351:K352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769E-80BB-475A-AC38-185A8CFC10FF}">
  <dimension ref="B1:K35"/>
  <sheetViews>
    <sheetView showGridLines="0" zoomScaleNormal="100" zoomScaleSheetLayoutView="100" workbookViewId="0"/>
  </sheetViews>
  <sheetFormatPr defaultRowHeight="13.5"/>
  <cols>
    <col min="1" max="1" width="4.625" style="232" customWidth="1"/>
    <col min="2" max="2" width="10.625" style="232" customWidth="1"/>
    <col min="3" max="4" width="5.625" style="232" customWidth="1"/>
    <col min="5" max="5" width="30.625" style="232" customWidth="1"/>
    <col min="6" max="6" width="50.625" style="265" customWidth="1"/>
    <col min="7" max="11" width="16.625" style="232" customWidth="1"/>
    <col min="12" max="16384" width="9" style="232"/>
  </cols>
  <sheetData>
    <row r="1" spans="2:11" ht="16.5" customHeight="1">
      <c r="B1" s="232" t="s">
        <v>699</v>
      </c>
    </row>
    <row r="2" spans="2:11" ht="16.5" customHeight="1">
      <c r="B2" s="266" t="s">
        <v>295</v>
      </c>
      <c r="C2" s="266"/>
      <c r="D2" s="267"/>
      <c r="E2" s="267"/>
      <c r="F2" s="267"/>
      <c r="G2" s="267"/>
      <c r="H2" s="267"/>
      <c r="I2" s="267"/>
      <c r="J2" s="267"/>
      <c r="K2" s="267"/>
    </row>
    <row r="3" spans="2:11" s="268" customFormat="1" ht="24" customHeight="1">
      <c r="B3" s="418" t="s">
        <v>287</v>
      </c>
      <c r="C3" s="418" t="s">
        <v>90</v>
      </c>
      <c r="D3" s="420" t="s">
        <v>207</v>
      </c>
      <c r="E3" s="421"/>
      <c r="F3" s="424" t="s">
        <v>694</v>
      </c>
      <c r="G3" s="424" t="s">
        <v>695</v>
      </c>
      <c r="H3" s="426" t="s">
        <v>696</v>
      </c>
      <c r="I3" s="427"/>
      <c r="J3" s="428"/>
      <c r="K3" s="424" t="s">
        <v>697</v>
      </c>
    </row>
    <row r="4" spans="2:11" s="268" customFormat="1" ht="24" customHeight="1">
      <c r="B4" s="419"/>
      <c r="C4" s="419"/>
      <c r="D4" s="422"/>
      <c r="E4" s="423"/>
      <c r="F4" s="425"/>
      <c r="G4" s="425"/>
      <c r="H4" s="269" t="s">
        <v>91</v>
      </c>
      <c r="I4" s="270" t="s">
        <v>92</v>
      </c>
      <c r="J4" s="271" t="s">
        <v>76</v>
      </c>
      <c r="K4" s="425"/>
    </row>
    <row r="5" spans="2:11" s="268" customFormat="1" ht="32.1" customHeight="1">
      <c r="B5" s="415">
        <v>43922</v>
      </c>
      <c r="C5" s="272">
        <v>1</v>
      </c>
      <c r="D5" s="273" t="s">
        <v>125</v>
      </c>
      <c r="E5" s="274" t="s">
        <v>138</v>
      </c>
      <c r="F5" s="275" t="s">
        <v>200</v>
      </c>
      <c r="G5" s="276">
        <v>22209</v>
      </c>
      <c r="H5" s="277">
        <v>58473206940</v>
      </c>
      <c r="I5" s="278">
        <v>8605200490</v>
      </c>
      <c r="J5" s="276">
        <v>67078407430</v>
      </c>
      <c r="K5" s="276">
        <v>3020325.42797965</v>
      </c>
    </row>
    <row r="6" spans="2:11" s="268" customFormat="1" ht="32.1" customHeight="1">
      <c r="B6" s="416"/>
      <c r="C6" s="279">
        <v>2</v>
      </c>
      <c r="D6" s="280" t="s">
        <v>126</v>
      </c>
      <c r="E6" s="281" t="s">
        <v>139</v>
      </c>
      <c r="F6" s="282" t="s">
        <v>201</v>
      </c>
      <c r="G6" s="283">
        <v>14724</v>
      </c>
      <c r="H6" s="284">
        <v>40819844290</v>
      </c>
      <c r="I6" s="285">
        <v>8972039660</v>
      </c>
      <c r="J6" s="283">
        <v>49791883950</v>
      </c>
      <c r="K6" s="283">
        <v>3381681.8765281201</v>
      </c>
    </row>
    <row r="7" spans="2:11" s="268" customFormat="1" ht="32.1" customHeight="1">
      <c r="B7" s="416"/>
      <c r="C7" s="279">
        <v>3</v>
      </c>
      <c r="D7" s="280" t="s">
        <v>127</v>
      </c>
      <c r="E7" s="281" t="s">
        <v>195</v>
      </c>
      <c r="F7" s="282" t="s">
        <v>202</v>
      </c>
      <c r="G7" s="283">
        <v>11701</v>
      </c>
      <c r="H7" s="284">
        <v>24629348830</v>
      </c>
      <c r="I7" s="285">
        <v>18450023360</v>
      </c>
      <c r="J7" s="283">
        <v>43079372190</v>
      </c>
      <c r="K7" s="283">
        <v>3681682.9493205701</v>
      </c>
    </row>
    <row r="8" spans="2:11" s="268" customFormat="1" ht="32.1" customHeight="1">
      <c r="B8" s="416"/>
      <c r="C8" s="279">
        <v>4</v>
      </c>
      <c r="D8" s="280" t="s">
        <v>128</v>
      </c>
      <c r="E8" s="281" t="s">
        <v>140</v>
      </c>
      <c r="F8" s="282" t="s">
        <v>203</v>
      </c>
      <c r="G8" s="283">
        <v>10510</v>
      </c>
      <c r="H8" s="284">
        <v>25298603370</v>
      </c>
      <c r="I8" s="285">
        <v>5113485060</v>
      </c>
      <c r="J8" s="283">
        <v>30412088430</v>
      </c>
      <c r="K8" s="283">
        <v>2893633.5328258802</v>
      </c>
    </row>
    <row r="9" spans="2:11" s="268" customFormat="1" ht="32.1" customHeight="1">
      <c r="B9" s="417"/>
      <c r="C9" s="286">
        <v>5</v>
      </c>
      <c r="D9" s="287" t="s">
        <v>129</v>
      </c>
      <c r="E9" s="288" t="s">
        <v>141</v>
      </c>
      <c r="F9" s="289" t="s">
        <v>199</v>
      </c>
      <c r="G9" s="290">
        <v>10061</v>
      </c>
      <c r="H9" s="291">
        <v>35692344220</v>
      </c>
      <c r="I9" s="292">
        <v>2970557990</v>
      </c>
      <c r="J9" s="290">
        <v>38662902210</v>
      </c>
      <c r="K9" s="290">
        <v>3842848.8430573498</v>
      </c>
    </row>
    <row r="10" spans="2:11" s="268" customFormat="1" ht="32.1" customHeight="1">
      <c r="B10" s="415">
        <v>44287</v>
      </c>
      <c r="C10" s="272">
        <v>1</v>
      </c>
      <c r="D10" s="273" t="s">
        <v>125</v>
      </c>
      <c r="E10" s="274" t="s">
        <v>138</v>
      </c>
      <c r="F10" s="275" t="s">
        <v>200</v>
      </c>
      <c r="G10" s="276">
        <v>22356</v>
      </c>
      <c r="H10" s="277">
        <v>58560901360</v>
      </c>
      <c r="I10" s="278">
        <v>8753686200</v>
      </c>
      <c r="J10" s="276">
        <v>67314587560</v>
      </c>
      <c r="K10" s="276">
        <v>3011030.0393630299</v>
      </c>
    </row>
    <row r="11" spans="2:11" s="268" customFormat="1" ht="32.1" customHeight="1">
      <c r="B11" s="416"/>
      <c r="C11" s="279">
        <v>2</v>
      </c>
      <c r="D11" s="280" t="s">
        <v>126</v>
      </c>
      <c r="E11" s="281" t="s">
        <v>139</v>
      </c>
      <c r="F11" s="282" t="s">
        <v>201</v>
      </c>
      <c r="G11" s="283">
        <v>16007</v>
      </c>
      <c r="H11" s="284">
        <v>44110238440</v>
      </c>
      <c r="I11" s="285">
        <v>10297737080</v>
      </c>
      <c r="J11" s="283">
        <v>54407975520</v>
      </c>
      <c r="K11" s="283">
        <v>3399011.4025114002</v>
      </c>
    </row>
    <row r="12" spans="2:11" s="268" customFormat="1" ht="32.1" customHeight="1">
      <c r="B12" s="416"/>
      <c r="C12" s="279">
        <v>3</v>
      </c>
      <c r="D12" s="280" t="s">
        <v>127</v>
      </c>
      <c r="E12" s="281" t="s">
        <v>195</v>
      </c>
      <c r="F12" s="282" t="s">
        <v>202</v>
      </c>
      <c r="G12" s="283">
        <v>11754</v>
      </c>
      <c r="H12" s="284">
        <v>24064862980</v>
      </c>
      <c r="I12" s="285">
        <v>20201229710</v>
      </c>
      <c r="J12" s="283">
        <v>44266092690</v>
      </c>
      <c r="K12" s="283">
        <v>3766044.9795814198</v>
      </c>
    </row>
    <row r="13" spans="2:11" s="268" customFormat="1" ht="32.1" customHeight="1">
      <c r="B13" s="416"/>
      <c r="C13" s="279">
        <v>4</v>
      </c>
      <c r="D13" s="280" t="s">
        <v>128</v>
      </c>
      <c r="E13" s="281" t="s">
        <v>140</v>
      </c>
      <c r="F13" s="282" t="s">
        <v>203</v>
      </c>
      <c r="G13" s="283">
        <v>11479</v>
      </c>
      <c r="H13" s="284">
        <v>26875997140</v>
      </c>
      <c r="I13" s="285">
        <v>5643838610</v>
      </c>
      <c r="J13" s="283">
        <v>32519835750</v>
      </c>
      <c r="K13" s="283">
        <v>2832985.0814530901</v>
      </c>
    </row>
    <row r="14" spans="2:11" s="268" customFormat="1" ht="32.1" customHeight="1">
      <c r="B14" s="417"/>
      <c r="C14" s="286">
        <v>5</v>
      </c>
      <c r="D14" s="287" t="s">
        <v>129</v>
      </c>
      <c r="E14" s="288" t="s">
        <v>141</v>
      </c>
      <c r="F14" s="289" t="s">
        <v>204</v>
      </c>
      <c r="G14" s="290">
        <v>10123</v>
      </c>
      <c r="H14" s="291">
        <v>35699086190</v>
      </c>
      <c r="I14" s="292">
        <v>2973890320</v>
      </c>
      <c r="J14" s="290">
        <v>38672976510</v>
      </c>
      <c r="K14" s="290">
        <v>3820307.8642694899</v>
      </c>
    </row>
    <row r="15" spans="2:11" s="268" customFormat="1" ht="32.1" customHeight="1">
      <c r="B15" s="415">
        <v>44652</v>
      </c>
      <c r="C15" s="272">
        <v>1</v>
      </c>
      <c r="D15" s="273" t="s">
        <v>125</v>
      </c>
      <c r="E15" s="274" t="s">
        <v>138</v>
      </c>
      <c r="F15" s="275" t="s">
        <v>200</v>
      </c>
      <c r="G15" s="276">
        <v>22648</v>
      </c>
      <c r="H15" s="277">
        <v>59679397350</v>
      </c>
      <c r="I15" s="278">
        <v>8988642730</v>
      </c>
      <c r="J15" s="276">
        <v>68668040080</v>
      </c>
      <c r="K15" s="276">
        <v>3031969.2723419298</v>
      </c>
    </row>
    <row r="16" spans="2:11" s="268" customFormat="1" ht="32.1" customHeight="1">
      <c r="B16" s="416"/>
      <c r="C16" s="279">
        <v>2</v>
      </c>
      <c r="D16" s="280" t="s">
        <v>126</v>
      </c>
      <c r="E16" s="281" t="s">
        <v>139</v>
      </c>
      <c r="F16" s="282" t="s">
        <v>201</v>
      </c>
      <c r="G16" s="283">
        <v>16344</v>
      </c>
      <c r="H16" s="284">
        <v>45155390140</v>
      </c>
      <c r="I16" s="285">
        <v>10372942550</v>
      </c>
      <c r="J16" s="283">
        <v>55528332690</v>
      </c>
      <c r="K16" s="283">
        <v>3397475.0789280501</v>
      </c>
    </row>
    <row r="17" spans="2:11" s="268" customFormat="1" ht="32.1" customHeight="1">
      <c r="B17" s="416"/>
      <c r="C17" s="279">
        <v>3</v>
      </c>
      <c r="D17" s="280" t="s">
        <v>192</v>
      </c>
      <c r="E17" s="281" t="s">
        <v>193</v>
      </c>
      <c r="F17" s="282" t="s">
        <v>243</v>
      </c>
      <c r="G17" s="283">
        <v>13288</v>
      </c>
      <c r="H17" s="284">
        <v>32800149970</v>
      </c>
      <c r="I17" s="285">
        <v>5913336040</v>
      </c>
      <c r="J17" s="283">
        <v>38713486010</v>
      </c>
      <c r="K17" s="283">
        <v>2913417.06878387</v>
      </c>
    </row>
    <row r="18" spans="2:11" s="268" customFormat="1" ht="32.1" customHeight="1">
      <c r="B18" s="416"/>
      <c r="C18" s="279">
        <v>4</v>
      </c>
      <c r="D18" s="280" t="s">
        <v>127</v>
      </c>
      <c r="E18" s="281" t="s">
        <v>195</v>
      </c>
      <c r="F18" s="282" t="s">
        <v>202</v>
      </c>
      <c r="G18" s="283">
        <v>12911</v>
      </c>
      <c r="H18" s="284">
        <v>25639972490</v>
      </c>
      <c r="I18" s="285">
        <v>22975278920</v>
      </c>
      <c r="J18" s="283">
        <v>48615251410</v>
      </c>
      <c r="K18" s="283">
        <v>3765413.3227480398</v>
      </c>
    </row>
    <row r="19" spans="2:11" s="268" customFormat="1" ht="32.1" customHeight="1">
      <c r="B19" s="417"/>
      <c r="C19" s="286">
        <v>5</v>
      </c>
      <c r="D19" s="287" t="s">
        <v>128</v>
      </c>
      <c r="E19" s="288" t="s">
        <v>140</v>
      </c>
      <c r="F19" s="289" t="s">
        <v>205</v>
      </c>
      <c r="G19" s="290">
        <v>11558</v>
      </c>
      <c r="H19" s="291">
        <v>27335496490</v>
      </c>
      <c r="I19" s="292">
        <v>5928124330</v>
      </c>
      <c r="J19" s="290">
        <v>33263620820</v>
      </c>
      <c r="K19" s="290">
        <v>2877973.7688181298</v>
      </c>
    </row>
    <row r="20" spans="2:11" s="268" customFormat="1" ht="32.1" customHeight="1">
      <c r="B20" s="415">
        <v>45017</v>
      </c>
      <c r="C20" s="272">
        <v>1</v>
      </c>
      <c r="D20" s="273" t="s">
        <v>125</v>
      </c>
      <c r="E20" s="274" t="s">
        <v>138</v>
      </c>
      <c r="F20" s="275" t="s">
        <v>200</v>
      </c>
      <c r="G20" s="276">
        <v>25057</v>
      </c>
      <c r="H20" s="277">
        <v>67013304720</v>
      </c>
      <c r="I20" s="278">
        <v>9959325430</v>
      </c>
      <c r="J20" s="276">
        <v>76972630150</v>
      </c>
      <c r="K20" s="276">
        <v>3071901.2711018901</v>
      </c>
    </row>
    <row r="21" spans="2:11" s="268" customFormat="1" ht="32.1" customHeight="1">
      <c r="B21" s="416"/>
      <c r="C21" s="279">
        <v>2</v>
      </c>
      <c r="D21" s="280" t="s">
        <v>126</v>
      </c>
      <c r="E21" s="281" t="s">
        <v>139</v>
      </c>
      <c r="F21" s="282" t="s">
        <v>201</v>
      </c>
      <c r="G21" s="283">
        <v>17675</v>
      </c>
      <c r="H21" s="284">
        <v>50214610040</v>
      </c>
      <c r="I21" s="285">
        <v>11335047590</v>
      </c>
      <c r="J21" s="283">
        <v>61549657630</v>
      </c>
      <c r="K21" s="283">
        <v>3482300.2902404498</v>
      </c>
    </row>
    <row r="22" spans="2:11" s="268" customFormat="1" ht="32.1" customHeight="1">
      <c r="B22" s="416"/>
      <c r="C22" s="279">
        <v>3</v>
      </c>
      <c r="D22" s="280" t="s">
        <v>127</v>
      </c>
      <c r="E22" s="281" t="s">
        <v>195</v>
      </c>
      <c r="F22" s="282" t="s">
        <v>202</v>
      </c>
      <c r="G22" s="283">
        <v>14358</v>
      </c>
      <c r="H22" s="284">
        <v>29382042320</v>
      </c>
      <c r="I22" s="285">
        <v>27333799440</v>
      </c>
      <c r="J22" s="283">
        <v>56715841760</v>
      </c>
      <c r="K22" s="283">
        <v>3950121.3093745601</v>
      </c>
    </row>
    <row r="23" spans="2:11" s="268" customFormat="1" ht="32.1" customHeight="1">
      <c r="B23" s="416"/>
      <c r="C23" s="279">
        <v>4</v>
      </c>
      <c r="D23" s="280" t="s">
        <v>128</v>
      </c>
      <c r="E23" s="281" t="s">
        <v>140</v>
      </c>
      <c r="F23" s="282" t="s">
        <v>203</v>
      </c>
      <c r="G23" s="283">
        <v>13702</v>
      </c>
      <c r="H23" s="284">
        <v>32002664240</v>
      </c>
      <c r="I23" s="285">
        <v>7184677430</v>
      </c>
      <c r="J23" s="283">
        <v>39187341670</v>
      </c>
      <c r="K23" s="283">
        <v>2859972.38870238</v>
      </c>
    </row>
    <row r="24" spans="2:11" s="268" customFormat="1" ht="32.1" customHeight="1">
      <c r="B24" s="417"/>
      <c r="C24" s="286">
        <v>5</v>
      </c>
      <c r="D24" s="287" t="s">
        <v>142</v>
      </c>
      <c r="E24" s="288" t="s">
        <v>143</v>
      </c>
      <c r="F24" s="289" t="s">
        <v>271</v>
      </c>
      <c r="G24" s="290">
        <v>12075</v>
      </c>
      <c r="H24" s="291">
        <v>41639774370</v>
      </c>
      <c r="I24" s="292">
        <v>4143917420</v>
      </c>
      <c r="J24" s="290">
        <v>45783691790</v>
      </c>
      <c r="K24" s="290">
        <v>3791610.0861283601</v>
      </c>
    </row>
    <row r="25" spans="2:11" s="268" customFormat="1" ht="32.1" customHeight="1">
      <c r="B25" s="415">
        <v>45383</v>
      </c>
      <c r="C25" s="272">
        <v>1</v>
      </c>
      <c r="D25" s="273" t="s">
        <v>125</v>
      </c>
      <c r="E25" s="274" t="s">
        <v>138</v>
      </c>
      <c r="F25" s="275" t="s">
        <v>200</v>
      </c>
      <c r="G25" s="345">
        <v>27024</v>
      </c>
      <c r="H25" s="346">
        <v>72260782240</v>
      </c>
      <c r="I25" s="347">
        <v>10906608720</v>
      </c>
      <c r="J25" s="345">
        <v>83167390960</v>
      </c>
      <c r="K25" s="345">
        <v>3077538.1497927802</v>
      </c>
    </row>
    <row r="26" spans="2:11" s="268" customFormat="1" ht="32.1" customHeight="1">
      <c r="B26" s="416"/>
      <c r="C26" s="279">
        <v>2</v>
      </c>
      <c r="D26" s="280" t="s">
        <v>126</v>
      </c>
      <c r="E26" s="281" t="s">
        <v>139</v>
      </c>
      <c r="F26" s="282" t="s">
        <v>740</v>
      </c>
      <c r="G26" s="348">
        <v>18989</v>
      </c>
      <c r="H26" s="349">
        <v>55757814770</v>
      </c>
      <c r="I26" s="350">
        <v>12139900750</v>
      </c>
      <c r="J26" s="348">
        <v>67897715520</v>
      </c>
      <c r="K26" s="348">
        <v>3575634.0786771299</v>
      </c>
    </row>
    <row r="27" spans="2:11" s="268" customFormat="1" ht="32.1" customHeight="1">
      <c r="B27" s="416"/>
      <c r="C27" s="279">
        <v>3</v>
      </c>
      <c r="D27" s="280" t="s">
        <v>128</v>
      </c>
      <c r="E27" s="281" t="s">
        <v>140</v>
      </c>
      <c r="F27" s="282" t="s">
        <v>205</v>
      </c>
      <c r="G27" s="348">
        <v>15795</v>
      </c>
      <c r="H27" s="349">
        <v>37367226630</v>
      </c>
      <c r="I27" s="350">
        <v>8091412410</v>
      </c>
      <c r="J27" s="348">
        <v>45458639040</v>
      </c>
      <c r="K27" s="348">
        <v>2878039.8252611598</v>
      </c>
    </row>
    <row r="28" spans="2:11" s="268" customFormat="1" ht="32.1" customHeight="1">
      <c r="B28" s="416"/>
      <c r="C28" s="279">
        <v>4</v>
      </c>
      <c r="D28" s="280" t="s">
        <v>127</v>
      </c>
      <c r="E28" s="281" t="s">
        <v>195</v>
      </c>
      <c r="F28" s="282" t="s">
        <v>202</v>
      </c>
      <c r="G28" s="348">
        <v>14969</v>
      </c>
      <c r="H28" s="349">
        <v>31846262080</v>
      </c>
      <c r="I28" s="350">
        <v>27343059240</v>
      </c>
      <c r="J28" s="348">
        <v>59189321320</v>
      </c>
      <c r="K28" s="348">
        <v>3954126.6163404402</v>
      </c>
    </row>
    <row r="29" spans="2:11" s="268" customFormat="1" ht="32.1" customHeight="1">
      <c r="B29" s="417"/>
      <c r="C29" s="286">
        <v>5</v>
      </c>
      <c r="D29" s="287" t="s">
        <v>142</v>
      </c>
      <c r="E29" s="288" t="s">
        <v>143</v>
      </c>
      <c r="F29" s="289" t="s">
        <v>271</v>
      </c>
      <c r="G29" s="351">
        <v>14205</v>
      </c>
      <c r="H29" s="352">
        <v>47688503370</v>
      </c>
      <c r="I29" s="353">
        <v>5185672210</v>
      </c>
      <c r="J29" s="351">
        <v>52874175580</v>
      </c>
      <c r="K29" s="351">
        <v>3722222.8497008099</v>
      </c>
    </row>
    <row r="30" spans="2:11" ht="13.5" customHeight="1">
      <c r="B30" s="293" t="s">
        <v>302</v>
      </c>
      <c r="C30" s="234"/>
      <c r="D30" s="260"/>
      <c r="E30" s="259"/>
      <c r="F30" s="260"/>
      <c r="G30" s="260"/>
      <c r="H30" s="260"/>
      <c r="I30" s="260"/>
      <c r="J30" s="260"/>
      <c r="K30" s="260"/>
    </row>
    <row r="31" spans="2:11" ht="13.5" customHeight="1">
      <c r="B31" s="257" t="s">
        <v>285</v>
      </c>
      <c r="C31" s="257"/>
      <c r="D31" s="258"/>
      <c r="E31" s="258"/>
      <c r="F31" s="258"/>
      <c r="G31" s="258"/>
      <c r="H31" s="258"/>
      <c r="I31" s="258"/>
      <c r="J31" s="258"/>
      <c r="K31" s="258"/>
    </row>
    <row r="32" spans="2:11" ht="13.5" customHeight="1">
      <c r="B32" s="295" t="s">
        <v>1260</v>
      </c>
      <c r="C32" s="234"/>
      <c r="D32" s="260"/>
      <c r="E32" s="260"/>
      <c r="F32" s="260"/>
      <c r="G32" s="260"/>
      <c r="H32" s="260"/>
      <c r="I32" s="260"/>
      <c r="J32" s="260"/>
      <c r="K32" s="260"/>
    </row>
    <row r="33" spans="2:11" ht="13.5" customHeight="1">
      <c r="B33" s="233" t="s">
        <v>161</v>
      </c>
      <c r="C33" s="234"/>
      <c r="D33" s="260"/>
      <c r="E33" s="259"/>
      <c r="F33" s="260"/>
      <c r="G33" s="260"/>
      <c r="H33" s="260"/>
      <c r="I33" s="260"/>
      <c r="J33" s="260"/>
      <c r="K33" s="260"/>
    </row>
    <row r="34" spans="2:11" ht="13.5" customHeight="1">
      <c r="B34" s="233" t="s">
        <v>698</v>
      </c>
      <c r="C34" s="234"/>
      <c r="D34" s="260"/>
      <c r="E34" s="259"/>
      <c r="F34" s="260"/>
      <c r="G34" s="260"/>
      <c r="H34" s="260"/>
      <c r="I34" s="260"/>
      <c r="J34" s="260"/>
      <c r="K34" s="260"/>
    </row>
    <row r="35" spans="2:11" ht="13.5" customHeight="1">
      <c r="B35" s="233" t="s">
        <v>120</v>
      </c>
      <c r="C35" s="296"/>
    </row>
  </sheetData>
  <mergeCells count="12">
    <mergeCell ref="K3:K4"/>
    <mergeCell ref="B5:B9"/>
    <mergeCell ref="B10:B14"/>
    <mergeCell ref="B15:B19"/>
    <mergeCell ref="B20:B24"/>
    <mergeCell ref="G3:G4"/>
    <mergeCell ref="H3:J3"/>
    <mergeCell ref="B25:B29"/>
    <mergeCell ref="B3:B4"/>
    <mergeCell ref="C3:C4"/>
    <mergeCell ref="D3:E4"/>
    <mergeCell ref="F3:F4"/>
  </mergeCells>
  <phoneticPr fontId="4"/>
  <conditionalFormatting sqref="B30:K30">
    <cfRule type="expression" dxfId="0" priority="1">
      <formula>IF($B5&lt;&gt;OFFSET($B30,0,0,1,1),TRUE,FALSE)</formula>
    </cfRule>
  </conditionalFormatting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ignoredErrors>
    <ignoredError sqref="D5:D2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M32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6" style="3" customWidth="1"/>
    <col min="3" max="3" width="5.625" style="3" customWidth="1"/>
    <col min="4" max="4" width="22" style="3" customWidth="1"/>
    <col min="5" max="5" width="28.5" style="3" customWidth="1"/>
    <col min="6" max="6" width="8.25" style="16" bestFit="1" customWidth="1"/>
    <col min="7" max="9" width="9.75" style="3" customWidth="1"/>
    <col min="10" max="10" width="10.625" style="3" customWidth="1"/>
    <col min="11" max="11" width="10.75" style="3" customWidth="1"/>
    <col min="12" max="12" width="9.75" style="3" customWidth="1"/>
    <col min="13" max="16384" width="9" style="3"/>
  </cols>
  <sheetData>
    <row r="1" spans="1:13" ht="16.5" customHeight="1">
      <c r="A1" s="26"/>
      <c r="B1" s="208" t="s">
        <v>224</v>
      </c>
      <c r="C1" s="209"/>
      <c r="D1" s="209"/>
      <c r="E1" s="209"/>
      <c r="F1" s="209"/>
      <c r="G1" s="209"/>
      <c r="H1" s="209"/>
      <c r="I1" s="209"/>
      <c r="J1" s="209"/>
      <c r="K1" s="26"/>
      <c r="L1" s="26"/>
      <c r="M1" s="26"/>
    </row>
    <row r="2" spans="1:13" ht="16.5" customHeight="1">
      <c r="A2" s="26"/>
      <c r="B2" s="208" t="s">
        <v>225</v>
      </c>
      <c r="C2" s="173"/>
      <c r="D2" s="173"/>
      <c r="E2" s="173"/>
      <c r="F2" s="173"/>
      <c r="G2" s="173"/>
      <c r="H2" s="173"/>
      <c r="I2" s="173"/>
      <c r="J2" s="173"/>
      <c r="K2" s="26"/>
      <c r="L2" s="26"/>
      <c r="M2" s="26"/>
    </row>
    <row r="3" spans="1:13" ht="21" customHeight="1">
      <c r="A3" s="208"/>
      <c r="B3" s="429" t="s">
        <v>176</v>
      </c>
      <c r="C3" s="429"/>
      <c r="D3" s="429"/>
      <c r="E3" s="188">
        <f>年齢階層別_患者数!C11</f>
        <v>1473357</v>
      </c>
      <c r="F3" s="173"/>
      <c r="G3" s="173"/>
      <c r="H3" s="173"/>
      <c r="I3" s="173"/>
      <c r="J3" s="173"/>
      <c r="K3" s="26"/>
      <c r="L3" s="26"/>
      <c r="M3" s="26"/>
    </row>
    <row r="4" spans="1:13" ht="16.5" customHeight="1">
      <c r="A4" s="208"/>
      <c r="B4" s="208"/>
      <c r="C4" s="173"/>
      <c r="D4" s="173"/>
      <c r="E4" s="173"/>
      <c r="F4" s="173"/>
      <c r="G4" s="173"/>
      <c r="H4" s="173"/>
      <c r="I4" s="173"/>
      <c r="J4" s="173"/>
      <c r="K4" s="26"/>
      <c r="L4" s="26"/>
      <c r="M4" s="26"/>
    </row>
    <row r="5" spans="1:13" s="33" customFormat="1" ht="22.5" customHeight="1">
      <c r="A5" s="210"/>
      <c r="B5" s="443" t="s">
        <v>90</v>
      </c>
      <c r="C5" s="435" t="s">
        <v>207</v>
      </c>
      <c r="D5" s="436"/>
      <c r="E5" s="439" t="s">
        <v>186</v>
      </c>
      <c r="F5" s="439" t="s">
        <v>185</v>
      </c>
      <c r="G5" s="440" t="s">
        <v>180</v>
      </c>
      <c r="H5" s="441"/>
      <c r="I5" s="442"/>
      <c r="J5" s="432" t="s">
        <v>189</v>
      </c>
      <c r="K5" s="430" t="s">
        <v>260</v>
      </c>
      <c r="L5" s="223"/>
      <c r="M5" s="223"/>
    </row>
    <row r="6" spans="1:13" s="33" customFormat="1" ht="22.5" customHeight="1">
      <c r="A6" s="210"/>
      <c r="B6" s="464"/>
      <c r="C6" s="437"/>
      <c r="D6" s="438"/>
      <c r="E6" s="434"/>
      <c r="F6" s="434"/>
      <c r="G6" s="54" t="s">
        <v>91</v>
      </c>
      <c r="H6" s="55" t="s">
        <v>92</v>
      </c>
      <c r="I6" s="56" t="s">
        <v>93</v>
      </c>
      <c r="J6" s="433"/>
      <c r="K6" s="431"/>
      <c r="L6" s="223"/>
      <c r="M6" s="223"/>
    </row>
    <row r="7" spans="1:13" s="34" customFormat="1" ht="37.5" customHeight="1">
      <c r="A7" s="211"/>
      <c r="B7" s="166">
        <v>1</v>
      </c>
      <c r="C7" s="73" t="s">
        <v>125</v>
      </c>
      <c r="D7" s="118" t="s">
        <v>138</v>
      </c>
      <c r="E7" s="118" t="s">
        <v>200</v>
      </c>
      <c r="F7" s="74">
        <v>27024</v>
      </c>
      <c r="G7" s="75">
        <v>72260782240</v>
      </c>
      <c r="H7" s="76">
        <v>10906608720</v>
      </c>
      <c r="I7" s="74">
        <v>83167390960</v>
      </c>
      <c r="J7" s="74">
        <v>3077538.1497927802</v>
      </c>
      <c r="K7" s="212">
        <f>IFERROR(F7/$E$3,"-")</f>
        <v>1.8341786817451574E-2</v>
      </c>
      <c r="L7" s="211"/>
      <c r="M7" s="224"/>
    </row>
    <row r="8" spans="1:13" s="34" customFormat="1" ht="37.5" customHeight="1">
      <c r="A8" s="211"/>
      <c r="B8" s="166">
        <v>2</v>
      </c>
      <c r="C8" s="73" t="s">
        <v>126</v>
      </c>
      <c r="D8" s="118" t="s">
        <v>139</v>
      </c>
      <c r="E8" s="118" t="s">
        <v>740</v>
      </c>
      <c r="F8" s="74">
        <v>18989</v>
      </c>
      <c r="G8" s="75">
        <v>55757814770</v>
      </c>
      <c r="H8" s="76">
        <v>12139900750</v>
      </c>
      <c r="I8" s="74">
        <v>67897715520</v>
      </c>
      <c r="J8" s="74">
        <v>3575634.0786771299</v>
      </c>
      <c r="K8" s="212">
        <f t="shared" ref="K8:K26" si="0">IFERROR(F8/$E$3,"-")</f>
        <v>1.2888254509938867E-2</v>
      </c>
      <c r="L8" s="211"/>
      <c r="M8" s="211"/>
    </row>
    <row r="9" spans="1:13" s="34" customFormat="1" ht="37.5" customHeight="1">
      <c r="A9" s="211"/>
      <c r="B9" s="166">
        <v>3</v>
      </c>
      <c r="C9" s="73" t="s">
        <v>128</v>
      </c>
      <c r="D9" s="118" t="s">
        <v>140</v>
      </c>
      <c r="E9" s="118" t="s">
        <v>205</v>
      </c>
      <c r="F9" s="74">
        <v>15795</v>
      </c>
      <c r="G9" s="75">
        <v>37367226630</v>
      </c>
      <c r="H9" s="76">
        <v>8091412410</v>
      </c>
      <c r="I9" s="74">
        <v>45458639040</v>
      </c>
      <c r="J9" s="74">
        <v>2878039.8252611598</v>
      </c>
      <c r="K9" s="212">
        <f t="shared" si="0"/>
        <v>1.0720416029516268E-2</v>
      </c>
      <c r="L9" s="211"/>
      <c r="M9" s="211"/>
    </row>
    <row r="10" spans="1:13" s="34" customFormat="1" ht="37.5" customHeight="1">
      <c r="A10" s="211"/>
      <c r="B10" s="166">
        <v>4</v>
      </c>
      <c r="C10" s="73" t="s">
        <v>127</v>
      </c>
      <c r="D10" s="118" t="s">
        <v>195</v>
      </c>
      <c r="E10" s="118" t="s">
        <v>202</v>
      </c>
      <c r="F10" s="74">
        <v>14969</v>
      </c>
      <c r="G10" s="75">
        <v>31846262080</v>
      </c>
      <c r="H10" s="76">
        <v>27343059240</v>
      </c>
      <c r="I10" s="74">
        <v>59189321320</v>
      </c>
      <c r="J10" s="74">
        <v>3954126.6163404402</v>
      </c>
      <c r="K10" s="212">
        <f t="shared" si="0"/>
        <v>1.0159791550859703E-2</v>
      </c>
      <c r="L10" s="211"/>
      <c r="M10" s="211"/>
    </row>
    <row r="11" spans="1:13" s="34" customFormat="1" ht="37.5" customHeight="1">
      <c r="A11" s="211"/>
      <c r="B11" s="166">
        <v>5</v>
      </c>
      <c r="C11" s="73" t="s">
        <v>142</v>
      </c>
      <c r="D11" s="118" t="s">
        <v>143</v>
      </c>
      <c r="E11" s="118" t="s">
        <v>271</v>
      </c>
      <c r="F11" s="74">
        <v>14205</v>
      </c>
      <c r="G11" s="75">
        <v>47688503370</v>
      </c>
      <c r="H11" s="76">
        <v>5185672210</v>
      </c>
      <c r="I11" s="74">
        <v>52874175580</v>
      </c>
      <c r="J11" s="74">
        <v>3722222.8497008099</v>
      </c>
      <c r="K11" s="212">
        <f t="shared" si="0"/>
        <v>9.6412478442088369E-3</v>
      </c>
      <c r="L11" s="211"/>
      <c r="M11" s="211"/>
    </row>
    <row r="12" spans="1:13" s="34" customFormat="1" ht="37.5" customHeight="1">
      <c r="A12" s="211"/>
      <c r="B12" s="166">
        <v>6</v>
      </c>
      <c r="C12" s="73" t="s">
        <v>129</v>
      </c>
      <c r="D12" s="118" t="s">
        <v>141</v>
      </c>
      <c r="E12" s="118" t="s">
        <v>204</v>
      </c>
      <c r="F12" s="74">
        <v>10963</v>
      </c>
      <c r="G12" s="75">
        <v>39366310360</v>
      </c>
      <c r="H12" s="76">
        <v>3411724420</v>
      </c>
      <c r="I12" s="74">
        <v>42778034780</v>
      </c>
      <c r="J12" s="74">
        <v>3902037.2872388898</v>
      </c>
      <c r="K12" s="212">
        <f t="shared" si="0"/>
        <v>7.4408307015882778E-3</v>
      </c>
      <c r="L12" s="211"/>
      <c r="M12" s="211"/>
    </row>
    <row r="13" spans="1:13" s="34" customFormat="1" ht="37.5" customHeight="1">
      <c r="A13" s="211"/>
      <c r="B13" s="166">
        <v>7</v>
      </c>
      <c r="C13" s="73" t="s">
        <v>741</v>
      </c>
      <c r="D13" s="118" t="s">
        <v>742</v>
      </c>
      <c r="E13" s="118" t="s">
        <v>743</v>
      </c>
      <c r="F13" s="74">
        <v>10562</v>
      </c>
      <c r="G13" s="75">
        <v>18626149040</v>
      </c>
      <c r="H13" s="76">
        <v>4618875940</v>
      </c>
      <c r="I13" s="74">
        <v>23245024980</v>
      </c>
      <c r="J13" s="74">
        <v>2200816.6048096898</v>
      </c>
      <c r="K13" s="212">
        <f t="shared" si="0"/>
        <v>7.1686631278094857E-3</v>
      </c>
      <c r="L13" s="211"/>
      <c r="M13" s="211"/>
    </row>
    <row r="14" spans="1:13" s="34" customFormat="1" ht="37.5" customHeight="1">
      <c r="A14" s="211"/>
      <c r="B14" s="166">
        <v>8</v>
      </c>
      <c r="C14" s="73" t="s">
        <v>744</v>
      </c>
      <c r="D14" s="118" t="s">
        <v>745</v>
      </c>
      <c r="E14" s="118" t="s">
        <v>746</v>
      </c>
      <c r="F14" s="74">
        <v>9782</v>
      </c>
      <c r="G14" s="75">
        <v>16856433990</v>
      </c>
      <c r="H14" s="76">
        <v>5020057500</v>
      </c>
      <c r="I14" s="74">
        <v>21876491490</v>
      </c>
      <c r="J14" s="74">
        <v>2236402.7284808801</v>
      </c>
      <c r="K14" s="212">
        <f t="shared" si="0"/>
        <v>6.6392598670926327E-3</v>
      </c>
      <c r="L14" s="211"/>
      <c r="M14" s="211"/>
    </row>
    <row r="15" spans="1:13" s="34" customFormat="1" ht="37.5" customHeight="1">
      <c r="A15" s="211"/>
      <c r="B15" s="166">
        <v>9</v>
      </c>
      <c r="C15" s="73" t="s">
        <v>747</v>
      </c>
      <c r="D15" s="118" t="s">
        <v>748</v>
      </c>
      <c r="E15" s="118" t="s">
        <v>749</v>
      </c>
      <c r="F15" s="74">
        <v>7878</v>
      </c>
      <c r="G15" s="75">
        <v>20504797420</v>
      </c>
      <c r="H15" s="76">
        <v>3958201940</v>
      </c>
      <c r="I15" s="74">
        <v>24462999360</v>
      </c>
      <c r="J15" s="74">
        <v>3105229.6725057098</v>
      </c>
      <c r="K15" s="212">
        <f t="shared" si="0"/>
        <v>5.3469729332402127E-3</v>
      </c>
      <c r="L15" s="211"/>
      <c r="M15" s="211"/>
    </row>
    <row r="16" spans="1:13" s="34" customFormat="1" ht="37.5" customHeight="1">
      <c r="A16" s="211"/>
      <c r="B16" s="166">
        <v>10</v>
      </c>
      <c r="C16" s="73" t="s">
        <v>122</v>
      </c>
      <c r="D16" s="118" t="s">
        <v>134</v>
      </c>
      <c r="E16" s="118" t="s">
        <v>196</v>
      </c>
      <c r="F16" s="74">
        <v>7140</v>
      </c>
      <c r="G16" s="75">
        <v>20779286840</v>
      </c>
      <c r="H16" s="76">
        <v>21812369120</v>
      </c>
      <c r="I16" s="74">
        <v>42591655960</v>
      </c>
      <c r="J16" s="74">
        <v>5965217.9215686303</v>
      </c>
      <c r="K16" s="212">
        <f t="shared" si="0"/>
        <v>4.8460760019465752E-3</v>
      </c>
      <c r="L16" s="211"/>
      <c r="M16" s="211"/>
    </row>
    <row r="17" spans="1:13" s="34" customFormat="1" ht="37.5" customHeight="1">
      <c r="A17" s="211"/>
      <c r="B17" s="166">
        <v>11</v>
      </c>
      <c r="C17" s="73" t="s">
        <v>722</v>
      </c>
      <c r="D17" s="118" t="s">
        <v>723</v>
      </c>
      <c r="E17" s="118" t="s">
        <v>724</v>
      </c>
      <c r="F17" s="74">
        <v>6253</v>
      </c>
      <c r="G17" s="75">
        <v>12331615460</v>
      </c>
      <c r="H17" s="76">
        <v>14173024240</v>
      </c>
      <c r="I17" s="74">
        <v>26504639700</v>
      </c>
      <c r="J17" s="74">
        <v>4238707.7722693104</v>
      </c>
      <c r="K17" s="212">
        <f t="shared" si="0"/>
        <v>4.2440494734134358E-3</v>
      </c>
      <c r="L17" s="211"/>
      <c r="M17" s="211"/>
    </row>
    <row r="18" spans="1:13" s="34" customFormat="1" ht="37.5" customHeight="1">
      <c r="A18" s="211"/>
      <c r="B18" s="166">
        <v>12</v>
      </c>
      <c r="C18" s="73" t="s">
        <v>750</v>
      </c>
      <c r="D18" s="118" t="s">
        <v>751</v>
      </c>
      <c r="E18" s="118" t="s">
        <v>752</v>
      </c>
      <c r="F18" s="74">
        <v>6251</v>
      </c>
      <c r="G18" s="75">
        <v>14987587870</v>
      </c>
      <c r="H18" s="76">
        <v>3574280800</v>
      </c>
      <c r="I18" s="74">
        <v>18561868670</v>
      </c>
      <c r="J18" s="74">
        <v>2969423.8793792999</v>
      </c>
      <c r="K18" s="212">
        <f t="shared" si="0"/>
        <v>4.242692029155188E-3</v>
      </c>
      <c r="L18" s="211"/>
      <c r="M18" s="211"/>
    </row>
    <row r="19" spans="1:13" s="34" customFormat="1" ht="37.5" customHeight="1">
      <c r="A19" s="211"/>
      <c r="B19" s="166">
        <v>13</v>
      </c>
      <c r="C19" s="73" t="s">
        <v>753</v>
      </c>
      <c r="D19" s="118" t="s">
        <v>754</v>
      </c>
      <c r="E19" s="118" t="s">
        <v>755</v>
      </c>
      <c r="F19" s="74">
        <v>5864</v>
      </c>
      <c r="G19" s="75">
        <v>16589972760</v>
      </c>
      <c r="H19" s="76">
        <v>2875500270</v>
      </c>
      <c r="I19" s="74">
        <v>19465473030</v>
      </c>
      <c r="J19" s="74">
        <v>3319487.2152114599</v>
      </c>
      <c r="K19" s="212">
        <f t="shared" si="0"/>
        <v>3.9800265651841341E-3</v>
      </c>
      <c r="L19" s="211"/>
      <c r="M19" s="211"/>
    </row>
    <row r="20" spans="1:13" s="34" customFormat="1" ht="37.5" customHeight="1">
      <c r="A20" s="211"/>
      <c r="B20" s="166">
        <v>14</v>
      </c>
      <c r="C20" s="73" t="s">
        <v>192</v>
      </c>
      <c r="D20" s="118" t="s">
        <v>193</v>
      </c>
      <c r="E20" s="118" t="s">
        <v>243</v>
      </c>
      <c r="F20" s="74">
        <v>5429</v>
      </c>
      <c r="G20" s="75">
        <v>7532113280</v>
      </c>
      <c r="H20" s="76">
        <v>2185182760</v>
      </c>
      <c r="I20" s="74">
        <v>9717296040</v>
      </c>
      <c r="J20" s="74">
        <v>1789886.91103334</v>
      </c>
      <c r="K20" s="212">
        <f t="shared" si="0"/>
        <v>3.68478243901512E-3</v>
      </c>
      <c r="L20" s="211"/>
      <c r="M20" s="211"/>
    </row>
    <row r="21" spans="1:13" s="34" customFormat="1" ht="37.5" customHeight="1">
      <c r="A21" s="211"/>
      <c r="B21" s="166">
        <v>15</v>
      </c>
      <c r="C21" s="73" t="s">
        <v>756</v>
      </c>
      <c r="D21" s="118" t="s">
        <v>757</v>
      </c>
      <c r="E21" s="118" t="s">
        <v>758</v>
      </c>
      <c r="F21" s="74">
        <v>4623</v>
      </c>
      <c r="G21" s="75">
        <v>7314820080</v>
      </c>
      <c r="H21" s="76">
        <v>2044209640</v>
      </c>
      <c r="I21" s="74">
        <v>9359029720</v>
      </c>
      <c r="J21" s="74">
        <v>2024449.4311053399</v>
      </c>
      <c r="K21" s="212">
        <f t="shared" si="0"/>
        <v>3.1377324029410389E-3</v>
      </c>
      <c r="L21" s="211"/>
      <c r="M21" s="211"/>
    </row>
    <row r="22" spans="1:13" s="34" customFormat="1" ht="37.5" customHeight="1">
      <c r="A22" s="211"/>
      <c r="B22" s="166">
        <v>16</v>
      </c>
      <c r="C22" s="73" t="s">
        <v>759</v>
      </c>
      <c r="D22" s="118" t="s">
        <v>760</v>
      </c>
      <c r="E22" s="118" t="s">
        <v>761</v>
      </c>
      <c r="F22" s="74">
        <v>3777</v>
      </c>
      <c r="G22" s="75">
        <v>7292104730</v>
      </c>
      <c r="H22" s="76">
        <v>4493768320</v>
      </c>
      <c r="I22" s="74">
        <v>11785873050</v>
      </c>
      <c r="J22" s="74">
        <v>3120432.3669579001</v>
      </c>
      <c r="K22" s="212">
        <f t="shared" si="0"/>
        <v>2.5635334817019906E-3</v>
      </c>
      <c r="L22" s="211"/>
      <c r="M22" s="211"/>
    </row>
    <row r="23" spans="1:13" s="34" customFormat="1" ht="37.5" customHeight="1">
      <c r="A23" s="211"/>
      <c r="B23" s="166">
        <v>17</v>
      </c>
      <c r="C23" s="73" t="s">
        <v>762</v>
      </c>
      <c r="D23" s="118" t="s">
        <v>763</v>
      </c>
      <c r="E23" s="118" t="s">
        <v>764</v>
      </c>
      <c r="F23" s="74">
        <v>3668</v>
      </c>
      <c r="G23" s="75">
        <v>8045813480</v>
      </c>
      <c r="H23" s="76">
        <v>3023600610</v>
      </c>
      <c r="I23" s="74">
        <v>11069414090</v>
      </c>
      <c r="J23" s="74">
        <v>3017833.7213740498</v>
      </c>
      <c r="K23" s="212">
        <f t="shared" si="0"/>
        <v>2.4895527696274563E-3</v>
      </c>
      <c r="L23" s="211"/>
      <c r="M23" s="211"/>
    </row>
    <row r="24" spans="1:13" s="34" customFormat="1" ht="37.5" customHeight="1">
      <c r="A24" s="211"/>
      <c r="B24" s="166">
        <v>18</v>
      </c>
      <c r="C24" s="73" t="s">
        <v>765</v>
      </c>
      <c r="D24" s="118" t="s">
        <v>766</v>
      </c>
      <c r="E24" s="118" t="s">
        <v>767</v>
      </c>
      <c r="F24" s="74">
        <v>3299</v>
      </c>
      <c r="G24" s="75">
        <v>2245943030</v>
      </c>
      <c r="H24" s="76">
        <v>2286208970</v>
      </c>
      <c r="I24" s="74">
        <v>4532152000</v>
      </c>
      <c r="J24" s="74">
        <v>1373795.69566535</v>
      </c>
      <c r="K24" s="212">
        <f t="shared" si="0"/>
        <v>2.2391043039806375E-3</v>
      </c>
      <c r="L24" s="211"/>
      <c r="M24" s="211"/>
    </row>
    <row r="25" spans="1:13" s="34" customFormat="1" ht="37.5" customHeight="1">
      <c r="A25" s="211"/>
      <c r="B25" s="166">
        <v>19</v>
      </c>
      <c r="C25" s="73" t="s">
        <v>768</v>
      </c>
      <c r="D25" s="118" t="s">
        <v>769</v>
      </c>
      <c r="E25" s="118" t="s">
        <v>770</v>
      </c>
      <c r="F25" s="74">
        <v>3291</v>
      </c>
      <c r="G25" s="75">
        <v>9511084870</v>
      </c>
      <c r="H25" s="76">
        <v>2208369450</v>
      </c>
      <c r="I25" s="74">
        <v>11719454320</v>
      </c>
      <c r="J25" s="74">
        <v>3561061.7806138</v>
      </c>
      <c r="K25" s="212">
        <f t="shared" si="0"/>
        <v>2.2336745269476441E-3</v>
      </c>
      <c r="L25" s="211"/>
      <c r="M25" s="211"/>
    </row>
    <row r="26" spans="1:13" s="34" customFormat="1" ht="37.5" customHeight="1">
      <c r="A26" s="211"/>
      <c r="B26" s="166">
        <v>20</v>
      </c>
      <c r="C26" s="73" t="s">
        <v>707</v>
      </c>
      <c r="D26" s="118" t="s">
        <v>708</v>
      </c>
      <c r="E26" s="118" t="s">
        <v>709</v>
      </c>
      <c r="F26" s="74">
        <v>3290</v>
      </c>
      <c r="G26" s="75">
        <v>13841988960</v>
      </c>
      <c r="H26" s="76">
        <v>1715628180</v>
      </c>
      <c r="I26" s="74">
        <v>15557617140</v>
      </c>
      <c r="J26" s="74">
        <v>4728759.0091185402</v>
      </c>
      <c r="K26" s="212">
        <f t="shared" si="0"/>
        <v>2.2329958048185198E-3</v>
      </c>
      <c r="L26" s="211"/>
      <c r="M26" s="211"/>
    </row>
    <row r="27" spans="1:13" ht="13.5" customHeight="1">
      <c r="A27" s="26"/>
      <c r="B27" s="14" t="s">
        <v>279</v>
      </c>
      <c r="C27" s="213"/>
      <c r="D27" s="213"/>
      <c r="E27" s="213"/>
      <c r="F27" s="213"/>
      <c r="G27" s="213"/>
      <c r="H27" s="26"/>
      <c r="I27" s="26"/>
      <c r="J27" s="26"/>
      <c r="K27" s="26"/>
      <c r="L27" s="26"/>
      <c r="M27" s="26"/>
    </row>
    <row r="28" spans="1:13" ht="13.5" customHeight="1">
      <c r="A28" s="26"/>
      <c r="B28" s="184" t="s">
        <v>144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3.5" customHeight="1">
      <c r="A29" s="26"/>
      <c r="B29" s="214" t="s">
        <v>119</v>
      </c>
      <c r="C29" s="26"/>
      <c r="D29" s="26"/>
      <c r="E29" s="125"/>
      <c r="F29" s="26"/>
      <c r="G29" s="26"/>
      <c r="H29" s="26"/>
      <c r="I29" s="26"/>
      <c r="J29" s="26"/>
      <c r="K29" s="26"/>
      <c r="L29" s="26"/>
      <c r="M29" s="26"/>
    </row>
    <row r="30" spans="1:13" ht="13.5" customHeight="1">
      <c r="A30" s="26"/>
      <c r="B30" s="214" t="s">
        <v>161</v>
      </c>
      <c r="C30" s="26"/>
      <c r="D30" s="26"/>
      <c r="E30" s="125"/>
      <c r="F30" s="26"/>
      <c r="G30" s="26"/>
      <c r="H30" s="26"/>
      <c r="I30" s="26"/>
      <c r="J30" s="26"/>
      <c r="K30" s="26"/>
      <c r="L30" s="26"/>
      <c r="M30" s="26"/>
    </row>
    <row r="31" spans="1:13" ht="13.5" customHeight="1">
      <c r="A31" s="26"/>
      <c r="B31" s="214" t="s">
        <v>184</v>
      </c>
      <c r="C31" s="26"/>
      <c r="D31" s="26"/>
      <c r="E31" s="125"/>
      <c r="F31" s="26"/>
      <c r="G31" s="26"/>
      <c r="H31" s="26"/>
      <c r="I31" s="26"/>
      <c r="J31" s="26"/>
      <c r="K31" s="26"/>
      <c r="L31" s="26"/>
      <c r="M31" s="26"/>
    </row>
    <row r="32" spans="1:13">
      <c r="A32" s="26"/>
      <c r="B32" s="214" t="s">
        <v>120</v>
      </c>
      <c r="C32" s="26"/>
      <c r="D32" s="26"/>
      <c r="E32" s="125"/>
      <c r="F32" s="26"/>
      <c r="G32" s="26"/>
      <c r="H32" s="26"/>
      <c r="I32" s="26"/>
      <c r="J32" s="26"/>
      <c r="K32" s="26"/>
      <c r="L32" s="26"/>
      <c r="M32" s="26"/>
    </row>
  </sheetData>
  <mergeCells count="8">
    <mergeCell ref="B3:D3"/>
    <mergeCell ref="K5:K6"/>
    <mergeCell ref="J5:J6"/>
    <mergeCell ref="B5:B6"/>
    <mergeCell ref="C5:D6"/>
    <mergeCell ref="E5:E6"/>
    <mergeCell ref="F5:F6"/>
    <mergeCell ref="G5:I5"/>
  </mergeCells>
  <phoneticPr fontId="4"/>
  <pageMargins left="0.59055118110236227" right="0.43307086614173229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  <ignoredErrors>
    <ignoredError sqref="C7:C2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Q385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3.375" style="3" customWidth="1"/>
    <col min="3" max="3" width="11.625" style="3" customWidth="1"/>
    <col min="4" max="4" width="9.75" style="3" customWidth="1"/>
    <col min="5" max="5" width="6" style="3" customWidth="1"/>
    <col min="6" max="6" width="24.625" style="3" customWidth="1"/>
    <col min="7" max="7" width="44.625" style="3" customWidth="1"/>
    <col min="8" max="8" width="8.25" style="3" customWidth="1"/>
    <col min="9" max="12" width="9.75" style="3" customWidth="1"/>
    <col min="13" max="13" width="10.25" style="3" customWidth="1"/>
    <col min="14" max="15" width="9" style="3"/>
    <col min="16" max="17" width="15.625" style="3" customWidth="1"/>
    <col min="18" max="16384" width="9" style="3"/>
  </cols>
  <sheetData>
    <row r="1" spans="1:17" ht="16.5" customHeight="1">
      <c r="A1" s="26"/>
      <c r="B1" s="208" t="s">
        <v>226</v>
      </c>
      <c r="C1" s="215"/>
      <c r="D1" s="215"/>
      <c r="E1" s="209"/>
      <c r="F1" s="209"/>
      <c r="G1" s="209"/>
      <c r="H1" s="209"/>
      <c r="I1" s="209"/>
      <c r="J1" s="209"/>
      <c r="K1" s="209"/>
      <c r="L1" s="177"/>
      <c r="M1" s="26"/>
      <c r="N1" s="26"/>
      <c r="O1" s="26"/>
      <c r="P1" s="26"/>
      <c r="Q1" s="26"/>
    </row>
    <row r="2" spans="1:17" ht="16.5" customHeight="1">
      <c r="A2" s="26"/>
      <c r="B2" s="177" t="s">
        <v>223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26"/>
      <c r="N2" s="26"/>
      <c r="O2" s="26"/>
      <c r="P2" s="26"/>
      <c r="Q2" s="26"/>
    </row>
    <row r="3" spans="1:17" ht="25.5" customHeight="1">
      <c r="A3" s="177"/>
      <c r="B3" s="443"/>
      <c r="C3" s="434" t="s">
        <v>121</v>
      </c>
      <c r="D3" s="453" t="s">
        <v>174</v>
      </c>
      <c r="E3" s="434" t="s">
        <v>94</v>
      </c>
      <c r="F3" s="434"/>
      <c r="G3" s="439" t="s">
        <v>181</v>
      </c>
      <c r="H3" s="439" t="s">
        <v>182</v>
      </c>
      <c r="I3" s="439" t="s">
        <v>180</v>
      </c>
      <c r="J3" s="434"/>
      <c r="K3" s="434"/>
      <c r="L3" s="439" t="s">
        <v>183</v>
      </c>
      <c r="M3" s="430" t="s">
        <v>175</v>
      </c>
      <c r="N3" s="26"/>
      <c r="O3" s="26"/>
      <c r="P3" s="50" t="s">
        <v>171</v>
      </c>
      <c r="Q3" s="26"/>
    </row>
    <row r="4" spans="1:17" ht="25.5" customHeight="1" thickBot="1">
      <c r="A4" s="177"/>
      <c r="B4" s="444"/>
      <c r="C4" s="443"/>
      <c r="D4" s="454"/>
      <c r="E4" s="443"/>
      <c r="F4" s="443"/>
      <c r="G4" s="443"/>
      <c r="H4" s="443"/>
      <c r="I4" s="57" t="s">
        <v>91</v>
      </c>
      <c r="J4" s="58" t="s">
        <v>92</v>
      </c>
      <c r="K4" s="59" t="s">
        <v>93</v>
      </c>
      <c r="L4" s="451"/>
      <c r="M4" s="455"/>
      <c r="N4" s="26"/>
      <c r="O4" s="26"/>
      <c r="P4" s="166" t="s">
        <v>117</v>
      </c>
      <c r="Q4" s="172" t="s">
        <v>173</v>
      </c>
    </row>
    <row r="5" spans="1:17" ht="39.950000000000003" customHeight="1">
      <c r="A5" s="26"/>
      <c r="B5" s="445">
        <v>1</v>
      </c>
      <c r="C5" s="448" t="s">
        <v>50</v>
      </c>
      <c r="D5" s="456">
        <f>Q5</f>
        <v>410308</v>
      </c>
      <c r="E5" s="47" t="str">
        <f>'高額レセ疾病傾向(患者数順)'!$C$7</f>
        <v>1901</v>
      </c>
      <c r="F5" s="119" t="str">
        <f>'高額レセ疾病傾向(患者数順)'!$D$7</f>
        <v>骨折</v>
      </c>
      <c r="G5" s="119" t="s">
        <v>530</v>
      </c>
      <c r="H5" s="77">
        <v>7491</v>
      </c>
      <c r="I5" s="78">
        <v>20404858540</v>
      </c>
      <c r="J5" s="79">
        <v>3143946190</v>
      </c>
      <c r="K5" s="77">
        <f>IF(SUM(I5:J5)=0,"-",SUM(I5:J5))</f>
        <v>23548804730</v>
      </c>
      <c r="L5" s="99">
        <f t="shared" ref="L5:L68" si="0">IFERROR(K5/H5,"-")</f>
        <v>3143612.9662261382</v>
      </c>
      <c r="M5" s="216">
        <f>IFERROR(H5/$Q$5,"-")</f>
        <v>1.825701668015247E-2</v>
      </c>
      <c r="N5" s="26"/>
      <c r="O5" s="26"/>
      <c r="P5" s="151" t="s">
        <v>177</v>
      </c>
      <c r="Q5" s="108">
        <f>市区町村別_患者数!AM6</f>
        <v>410308</v>
      </c>
    </row>
    <row r="6" spans="1:17" ht="39.950000000000003" customHeight="1">
      <c r="A6" s="26"/>
      <c r="B6" s="446"/>
      <c r="C6" s="449"/>
      <c r="D6" s="457"/>
      <c r="E6" s="39" t="str">
        <f>'高額レセ疾病傾向(患者数順)'!$C$8</f>
        <v>0903</v>
      </c>
      <c r="F6" s="120" t="str">
        <f>'高額レセ疾病傾向(患者数順)'!$D$8</f>
        <v>その他の心疾患</v>
      </c>
      <c r="G6" s="120" t="s">
        <v>531</v>
      </c>
      <c r="H6" s="40">
        <v>5698</v>
      </c>
      <c r="I6" s="41">
        <v>17161259280</v>
      </c>
      <c r="J6" s="42">
        <v>3812974450</v>
      </c>
      <c r="K6" s="40">
        <f t="shared" ref="K6:K69" si="1">IF(SUM(I6:J6)=0,"-",SUM(I6:J6))</f>
        <v>20974233730</v>
      </c>
      <c r="L6" s="97">
        <f t="shared" si="0"/>
        <v>3680981.7005967004</v>
      </c>
      <c r="M6" s="217">
        <f t="shared" ref="M6:M9" si="2">IFERROR(H6/$Q$5,"-")</f>
        <v>1.3887128693566784E-2</v>
      </c>
      <c r="N6" s="26"/>
      <c r="O6" s="26"/>
      <c r="P6" s="151" t="s">
        <v>95</v>
      </c>
      <c r="Q6" s="108">
        <f>市区町村別_患者数!AM7</f>
        <v>16136</v>
      </c>
    </row>
    <row r="7" spans="1:17" ht="39.950000000000003" customHeight="1">
      <c r="A7" s="26"/>
      <c r="B7" s="446"/>
      <c r="C7" s="449"/>
      <c r="D7" s="457"/>
      <c r="E7" s="39" t="str">
        <f>'高額レセ疾病傾向(患者数順)'!$C$9</f>
        <v>1011</v>
      </c>
      <c r="F7" s="120" t="str">
        <f>'高額レセ疾病傾向(患者数順)'!$D$9</f>
        <v>その他の呼吸器系の疾患</v>
      </c>
      <c r="G7" s="120" t="s">
        <v>532</v>
      </c>
      <c r="H7" s="40">
        <v>4634</v>
      </c>
      <c r="I7" s="41">
        <v>11141044390</v>
      </c>
      <c r="J7" s="42">
        <v>2326645240</v>
      </c>
      <c r="K7" s="40">
        <f t="shared" si="1"/>
        <v>13467689630</v>
      </c>
      <c r="L7" s="97">
        <f t="shared" si="0"/>
        <v>2906277.4341821321</v>
      </c>
      <c r="M7" s="217">
        <f t="shared" si="2"/>
        <v>1.1293954785185762E-2</v>
      </c>
      <c r="N7" s="26"/>
      <c r="O7" s="26"/>
      <c r="P7" s="151" t="s">
        <v>96</v>
      </c>
      <c r="Q7" s="108">
        <f>市区町村別_患者数!AM8</f>
        <v>10039</v>
      </c>
    </row>
    <row r="8" spans="1:17" ht="39.950000000000003" customHeight="1">
      <c r="A8" s="26"/>
      <c r="B8" s="446"/>
      <c r="C8" s="449"/>
      <c r="D8" s="457"/>
      <c r="E8" s="39" t="str">
        <f>'高額レセ疾病傾向(患者数順)'!$C$10</f>
        <v>0210</v>
      </c>
      <c r="F8" s="120" t="str">
        <f>'高額レセ疾病傾向(患者数順)'!$D$10</f>
        <v>その他の悪性新生物＜腫瘍＞</v>
      </c>
      <c r="G8" s="120" t="s">
        <v>533</v>
      </c>
      <c r="H8" s="40">
        <v>3874</v>
      </c>
      <c r="I8" s="41">
        <v>8185401520</v>
      </c>
      <c r="J8" s="42">
        <v>7020784780</v>
      </c>
      <c r="K8" s="40">
        <f t="shared" si="1"/>
        <v>15206186300</v>
      </c>
      <c r="L8" s="97">
        <f t="shared" si="0"/>
        <v>3925190.0619514715</v>
      </c>
      <c r="M8" s="217">
        <f t="shared" si="2"/>
        <v>9.4416877077707472E-3</v>
      </c>
      <c r="N8" s="26"/>
      <c r="O8" s="26"/>
      <c r="P8" s="151" t="s">
        <v>97</v>
      </c>
      <c r="Q8" s="108">
        <f>市区町村別_患者数!AM9</f>
        <v>11192</v>
      </c>
    </row>
    <row r="9" spans="1:17" ht="39.950000000000003" customHeight="1" thickBot="1">
      <c r="A9" s="26"/>
      <c r="B9" s="447"/>
      <c r="C9" s="450"/>
      <c r="D9" s="458"/>
      <c r="E9" s="43" t="str">
        <f>'高額レセ疾病傾向(患者数順)'!$C$11</f>
        <v>1310</v>
      </c>
      <c r="F9" s="121" t="str">
        <f>'高額レセ疾病傾向(患者数順)'!$D$11</f>
        <v>その他の筋骨格系及び結合組織の疾患</v>
      </c>
      <c r="G9" s="121" t="s">
        <v>534</v>
      </c>
      <c r="H9" s="44">
        <v>4054</v>
      </c>
      <c r="I9" s="45">
        <v>13288688940</v>
      </c>
      <c r="J9" s="46">
        <v>1439978800</v>
      </c>
      <c r="K9" s="44">
        <f t="shared" si="1"/>
        <v>14728667740</v>
      </c>
      <c r="L9" s="98">
        <f t="shared" si="0"/>
        <v>3633119.8174642329</v>
      </c>
      <c r="M9" s="218">
        <f t="shared" si="2"/>
        <v>9.8803825418953568E-3</v>
      </c>
      <c r="N9" s="26"/>
      <c r="O9" s="26"/>
      <c r="P9" s="151" t="s">
        <v>98</v>
      </c>
      <c r="Q9" s="108">
        <f>市区町村別_患者数!AM10</f>
        <v>10491</v>
      </c>
    </row>
    <row r="10" spans="1:17" ht="39.950000000000003" customHeight="1">
      <c r="A10" s="26"/>
      <c r="B10" s="445">
        <v>2</v>
      </c>
      <c r="C10" s="448" t="s">
        <v>95</v>
      </c>
      <c r="D10" s="456">
        <f>Q6</f>
        <v>16136</v>
      </c>
      <c r="E10" s="47" t="str">
        <f>'高額レセ疾病傾向(患者数順)'!$C$7</f>
        <v>1901</v>
      </c>
      <c r="F10" s="119" t="str">
        <f>'高額レセ疾病傾向(患者数順)'!$D$7</f>
        <v>骨折</v>
      </c>
      <c r="G10" s="119" t="s">
        <v>530</v>
      </c>
      <c r="H10" s="77">
        <v>250</v>
      </c>
      <c r="I10" s="78">
        <v>731374950</v>
      </c>
      <c r="J10" s="79">
        <v>103112530</v>
      </c>
      <c r="K10" s="77">
        <f t="shared" si="1"/>
        <v>834487480</v>
      </c>
      <c r="L10" s="99">
        <f t="shared" si="0"/>
        <v>3337949.92</v>
      </c>
      <c r="M10" s="216">
        <f>IFERROR(H10/$Q$6,"-")</f>
        <v>1.5493306891422906E-2</v>
      </c>
      <c r="N10" s="26"/>
      <c r="O10" s="26"/>
      <c r="P10" s="151" t="s">
        <v>99</v>
      </c>
      <c r="Q10" s="108">
        <f>市区町村別_患者数!AM11</f>
        <v>13626</v>
      </c>
    </row>
    <row r="11" spans="1:17" ht="39.950000000000003" customHeight="1">
      <c r="A11" s="26"/>
      <c r="B11" s="446"/>
      <c r="C11" s="449"/>
      <c r="D11" s="457"/>
      <c r="E11" s="39" t="str">
        <f>'高額レセ疾病傾向(患者数順)'!$C$8</f>
        <v>0903</v>
      </c>
      <c r="F11" s="120" t="str">
        <f>'高額レセ疾病傾向(患者数順)'!$D$8</f>
        <v>その他の心疾患</v>
      </c>
      <c r="G11" s="120" t="s">
        <v>535</v>
      </c>
      <c r="H11" s="40">
        <v>199</v>
      </c>
      <c r="I11" s="41">
        <v>596526940</v>
      </c>
      <c r="J11" s="42">
        <v>122543890</v>
      </c>
      <c r="K11" s="40">
        <f t="shared" si="1"/>
        <v>719070830</v>
      </c>
      <c r="L11" s="97">
        <f t="shared" si="0"/>
        <v>3613421.2562814071</v>
      </c>
      <c r="M11" s="217">
        <f t="shared" ref="M11:M14" si="3">IFERROR(H11/$Q$6,"-")</f>
        <v>1.2332672285572633E-2</v>
      </c>
      <c r="N11" s="26"/>
      <c r="O11" s="26"/>
      <c r="P11" s="151" t="s">
        <v>100</v>
      </c>
      <c r="Q11" s="108">
        <f>市区町村別_患者数!AM12</f>
        <v>12294</v>
      </c>
    </row>
    <row r="12" spans="1:17" ht="39.950000000000003" customHeight="1">
      <c r="A12" s="26"/>
      <c r="B12" s="446"/>
      <c r="C12" s="449"/>
      <c r="D12" s="457"/>
      <c r="E12" s="39" t="str">
        <f>'高額レセ疾病傾向(患者数順)'!$C$9</f>
        <v>1011</v>
      </c>
      <c r="F12" s="120" t="str">
        <f>'高額レセ疾病傾向(患者数順)'!$D$9</f>
        <v>その他の呼吸器系の疾患</v>
      </c>
      <c r="G12" s="120" t="s">
        <v>536</v>
      </c>
      <c r="H12" s="40">
        <v>180</v>
      </c>
      <c r="I12" s="41">
        <v>426086540</v>
      </c>
      <c r="J12" s="42">
        <v>82800920</v>
      </c>
      <c r="K12" s="40">
        <f t="shared" si="1"/>
        <v>508887460</v>
      </c>
      <c r="L12" s="97">
        <f t="shared" si="0"/>
        <v>2827152.5555555555</v>
      </c>
      <c r="M12" s="217">
        <f t="shared" si="3"/>
        <v>1.1155180961824492E-2</v>
      </c>
      <c r="N12" s="26"/>
      <c r="O12" s="26"/>
      <c r="P12" s="151" t="s">
        <v>51</v>
      </c>
      <c r="Q12" s="108">
        <f>市区町村別_患者数!AM13</f>
        <v>10557</v>
      </c>
    </row>
    <row r="13" spans="1:17" ht="39.950000000000003" customHeight="1">
      <c r="A13" s="26"/>
      <c r="B13" s="446"/>
      <c r="C13" s="449"/>
      <c r="D13" s="457"/>
      <c r="E13" s="39" t="str">
        <f>'高額レセ疾病傾向(患者数順)'!$C$10</f>
        <v>0210</v>
      </c>
      <c r="F13" s="120" t="str">
        <f>'高額レセ疾病傾向(患者数順)'!$D$10</f>
        <v>その他の悪性新生物＜腫瘍＞</v>
      </c>
      <c r="G13" s="120" t="s">
        <v>533</v>
      </c>
      <c r="H13" s="40">
        <v>139</v>
      </c>
      <c r="I13" s="41">
        <v>247947130</v>
      </c>
      <c r="J13" s="42">
        <v>226506970</v>
      </c>
      <c r="K13" s="40">
        <f t="shared" si="1"/>
        <v>474454100</v>
      </c>
      <c r="L13" s="97">
        <f t="shared" si="0"/>
        <v>3413338.8489208631</v>
      </c>
      <c r="M13" s="217">
        <f t="shared" si="3"/>
        <v>8.6142786316311358E-3</v>
      </c>
      <c r="N13" s="26"/>
      <c r="O13" s="26"/>
      <c r="P13" s="151" t="s">
        <v>101</v>
      </c>
      <c r="Q13" s="108">
        <f>市区町村別_患者数!AM14</f>
        <v>6809</v>
      </c>
    </row>
    <row r="14" spans="1:17" ht="39.950000000000003" customHeight="1" thickBot="1">
      <c r="A14" s="26"/>
      <c r="B14" s="447"/>
      <c r="C14" s="450"/>
      <c r="D14" s="458"/>
      <c r="E14" s="43" t="str">
        <f>'高額レセ疾病傾向(患者数順)'!$C$11</f>
        <v>1310</v>
      </c>
      <c r="F14" s="121" t="str">
        <f>'高額レセ疾病傾向(患者数順)'!$D$11</f>
        <v>その他の筋骨格系及び結合組織の疾患</v>
      </c>
      <c r="G14" s="121" t="s">
        <v>537</v>
      </c>
      <c r="H14" s="44">
        <v>198</v>
      </c>
      <c r="I14" s="45">
        <v>745645210</v>
      </c>
      <c r="J14" s="46">
        <v>45986590</v>
      </c>
      <c r="K14" s="44">
        <f t="shared" si="1"/>
        <v>791631800</v>
      </c>
      <c r="L14" s="98">
        <f t="shared" si="0"/>
        <v>3998140.4040404041</v>
      </c>
      <c r="M14" s="218">
        <f t="shared" si="3"/>
        <v>1.2270699058006941E-2</v>
      </c>
      <c r="N14" s="26"/>
      <c r="O14" s="26"/>
      <c r="P14" s="151" t="s">
        <v>52</v>
      </c>
      <c r="Q14" s="108">
        <f>市区町村別_患者数!AM15</f>
        <v>15290</v>
      </c>
    </row>
    <row r="15" spans="1:17" ht="39.950000000000003" customHeight="1">
      <c r="A15" s="26"/>
      <c r="B15" s="445">
        <v>3</v>
      </c>
      <c r="C15" s="448" t="s">
        <v>96</v>
      </c>
      <c r="D15" s="456">
        <f>Q7</f>
        <v>10039</v>
      </c>
      <c r="E15" s="47" t="str">
        <f>'高額レセ疾病傾向(患者数順)'!$C$7</f>
        <v>1901</v>
      </c>
      <c r="F15" s="119" t="str">
        <f>'高額レセ疾病傾向(患者数順)'!$D$7</f>
        <v>骨折</v>
      </c>
      <c r="G15" s="119" t="s">
        <v>530</v>
      </c>
      <c r="H15" s="77">
        <v>192</v>
      </c>
      <c r="I15" s="78">
        <v>539686020</v>
      </c>
      <c r="J15" s="79">
        <v>80557150</v>
      </c>
      <c r="K15" s="77">
        <f t="shared" si="1"/>
        <v>620243170</v>
      </c>
      <c r="L15" s="99">
        <f t="shared" si="0"/>
        <v>3230433.1770833335</v>
      </c>
      <c r="M15" s="216">
        <f>IFERROR(H15/$Q$7,"-")</f>
        <v>1.9125410897499751E-2</v>
      </c>
      <c r="N15" s="26"/>
      <c r="O15" s="26"/>
      <c r="P15" s="151" t="s">
        <v>53</v>
      </c>
      <c r="Q15" s="108">
        <f>市区町村別_患者数!AM16</f>
        <v>25886</v>
      </c>
    </row>
    <row r="16" spans="1:17" ht="39.950000000000003" customHeight="1">
      <c r="A16" s="26"/>
      <c r="B16" s="446"/>
      <c r="C16" s="449"/>
      <c r="D16" s="457"/>
      <c r="E16" s="39" t="str">
        <f>'高額レセ疾病傾向(患者数順)'!$C$8</f>
        <v>0903</v>
      </c>
      <c r="F16" s="120" t="str">
        <f>'高額レセ疾病傾向(患者数順)'!$D$8</f>
        <v>その他の心疾患</v>
      </c>
      <c r="G16" s="120" t="s">
        <v>538</v>
      </c>
      <c r="H16" s="40">
        <v>159</v>
      </c>
      <c r="I16" s="41">
        <v>424269330</v>
      </c>
      <c r="J16" s="42">
        <v>121374630</v>
      </c>
      <c r="K16" s="40">
        <f t="shared" si="1"/>
        <v>545643960</v>
      </c>
      <c r="L16" s="97">
        <f t="shared" si="0"/>
        <v>3431723.0188679243</v>
      </c>
      <c r="M16" s="217">
        <f t="shared" ref="M16:M19" si="4">IFERROR(H16/$Q$7,"-")</f>
        <v>1.5838230899491983E-2</v>
      </c>
      <c r="N16" s="26"/>
      <c r="O16" s="26"/>
      <c r="P16" s="151" t="s">
        <v>102</v>
      </c>
      <c r="Q16" s="108">
        <f>市区町村別_患者数!AM17</f>
        <v>13293</v>
      </c>
    </row>
    <row r="17" spans="1:17" ht="39.950000000000003" customHeight="1">
      <c r="A17" s="26"/>
      <c r="B17" s="446"/>
      <c r="C17" s="449"/>
      <c r="D17" s="457"/>
      <c r="E17" s="39" t="str">
        <f>'高額レセ疾病傾向(患者数順)'!$C$9</f>
        <v>1011</v>
      </c>
      <c r="F17" s="120" t="str">
        <f>'高額レセ疾病傾向(患者数順)'!$D$9</f>
        <v>その他の呼吸器系の疾患</v>
      </c>
      <c r="G17" s="120" t="s">
        <v>539</v>
      </c>
      <c r="H17" s="40">
        <v>103</v>
      </c>
      <c r="I17" s="41">
        <v>210004230</v>
      </c>
      <c r="J17" s="42">
        <v>50785080</v>
      </c>
      <c r="K17" s="40">
        <f t="shared" si="1"/>
        <v>260789310</v>
      </c>
      <c r="L17" s="97">
        <f t="shared" si="0"/>
        <v>2531935.0485436893</v>
      </c>
      <c r="M17" s="217">
        <f t="shared" si="4"/>
        <v>1.0259986054387887E-2</v>
      </c>
      <c r="N17" s="26"/>
      <c r="O17" s="26"/>
      <c r="P17" s="151" t="s">
        <v>103</v>
      </c>
      <c r="Q17" s="108">
        <f>市区町村別_患者数!AM18</f>
        <v>22534</v>
      </c>
    </row>
    <row r="18" spans="1:17" ht="39.950000000000003" customHeight="1">
      <c r="A18" s="26"/>
      <c r="B18" s="446"/>
      <c r="C18" s="449"/>
      <c r="D18" s="457"/>
      <c r="E18" s="39" t="str">
        <f>'高額レセ疾病傾向(患者数順)'!$C$10</f>
        <v>0210</v>
      </c>
      <c r="F18" s="120" t="str">
        <f>'高額レセ疾病傾向(患者数順)'!$D$10</f>
        <v>その他の悪性新生物＜腫瘍＞</v>
      </c>
      <c r="G18" s="120" t="s">
        <v>540</v>
      </c>
      <c r="H18" s="40">
        <v>103</v>
      </c>
      <c r="I18" s="41">
        <v>232422800</v>
      </c>
      <c r="J18" s="42">
        <v>200182880</v>
      </c>
      <c r="K18" s="40">
        <f t="shared" si="1"/>
        <v>432605680</v>
      </c>
      <c r="L18" s="97">
        <f t="shared" si="0"/>
        <v>4200055.1456310684</v>
      </c>
      <c r="M18" s="217">
        <f t="shared" si="4"/>
        <v>1.0259986054387887E-2</v>
      </c>
      <c r="N18" s="26"/>
      <c r="O18" s="26"/>
      <c r="P18" s="151" t="s">
        <v>104</v>
      </c>
      <c r="Q18" s="108">
        <f>市区町村別_患者数!AM19</f>
        <v>17462</v>
      </c>
    </row>
    <row r="19" spans="1:17" ht="39.950000000000003" customHeight="1" thickBot="1">
      <c r="A19" s="26"/>
      <c r="B19" s="447"/>
      <c r="C19" s="450"/>
      <c r="D19" s="458"/>
      <c r="E19" s="43" t="str">
        <f>'高額レセ疾病傾向(患者数順)'!$C$11</f>
        <v>1310</v>
      </c>
      <c r="F19" s="121" t="str">
        <f>'高額レセ疾病傾向(患者数順)'!$D$11</f>
        <v>その他の筋骨格系及び結合組織の疾患</v>
      </c>
      <c r="G19" s="121" t="s">
        <v>541</v>
      </c>
      <c r="H19" s="44">
        <v>106</v>
      </c>
      <c r="I19" s="45">
        <v>329555500</v>
      </c>
      <c r="J19" s="46">
        <v>31797280</v>
      </c>
      <c r="K19" s="44">
        <f t="shared" si="1"/>
        <v>361352780</v>
      </c>
      <c r="L19" s="98">
        <f t="shared" si="0"/>
        <v>3408988.4905660376</v>
      </c>
      <c r="M19" s="218">
        <f t="shared" si="4"/>
        <v>1.0558820599661321E-2</v>
      </c>
      <c r="N19" s="26"/>
      <c r="O19" s="26"/>
      <c r="P19" s="151" t="s">
        <v>105</v>
      </c>
      <c r="Q19" s="108">
        <f>市区町村別_患者数!AM20</f>
        <v>28655</v>
      </c>
    </row>
    <row r="20" spans="1:17" ht="39.950000000000003" customHeight="1">
      <c r="A20" s="26"/>
      <c r="B20" s="445">
        <v>4</v>
      </c>
      <c r="C20" s="448" t="s">
        <v>97</v>
      </c>
      <c r="D20" s="456">
        <f>Q8</f>
        <v>11192</v>
      </c>
      <c r="E20" s="47" t="str">
        <f>'高額レセ疾病傾向(患者数順)'!$C$7</f>
        <v>1901</v>
      </c>
      <c r="F20" s="119" t="str">
        <f>'高額レセ疾病傾向(患者数順)'!$D$7</f>
        <v>骨折</v>
      </c>
      <c r="G20" s="119" t="s">
        <v>542</v>
      </c>
      <c r="H20" s="77">
        <v>283</v>
      </c>
      <c r="I20" s="78">
        <v>812607090</v>
      </c>
      <c r="J20" s="79">
        <v>127991730</v>
      </c>
      <c r="K20" s="77">
        <f t="shared" si="1"/>
        <v>940598820</v>
      </c>
      <c r="L20" s="99">
        <f t="shared" si="0"/>
        <v>3323670.7420494701</v>
      </c>
      <c r="M20" s="216">
        <f>IFERROR(H20/$Q$8,"-")</f>
        <v>2.5285918513223732E-2</v>
      </c>
      <c r="N20" s="26"/>
      <c r="O20" s="26"/>
      <c r="P20" s="151" t="s">
        <v>54</v>
      </c>
      <c r="Q20" s="108">
        <f>市区町村別_患者数!AM21</f>
        <v>18894</v>
      </c>
    </row>
    <row r="21" spans="1:17" ht="39.950000000000003" customHeight="1">
      <c r="A21" s="26"/>
      <c r="B21" s="446"/>
      <c r="C21" s="449"/>
      <c r="D21" s="457"/>
      <c r="E21" s="39" t="str">
        <f>'高額レセ疾病傾向(患者数順)'!$C$8</f>
        <v>0903</v>
      </c>
      <c r="F21" s="120" t="str">
        <f>'高額レセ疾病傾向(患者数順)'!$D$8</f>
        <v>その他の心疾患</v>
      </c>
      <c r="G21" s="120" t="s">
        <v>543</v>
      </c>
      <c r="H21" s="40">
        <v>165</v>
      </c>
      <c r="I21" s="41">
        <v>541300710</v>
      </c>
      <c r="J21" s="42">
        <v>103544130</v>
      </c>
      <c r="K21" s="40">
        <f t="shared" si="1"/>
        <v>644844840</v>
      </c>
      <c r="L21" s="97">
        <f t="shared" si="0"/>
        <v>3908150.5454545454</v>
      </c>
      <c r="M21" s="217">
        <f t="shared" ref="M21:M24" si="5">IFERROR(H21/$Q$8,"-")</f>
        <v>1.4742673338098642E-2</v>
      </c>
      <c r="N21" s="26"/>
      <c r="O21" s="26"/>
      <c r="P21" s="151" t="s">
        <v>106</v>
      </c>
      <c r="Q21" s="108">
        <f>市区町村別_患者数!AM22</f>
        <v>26607</v>
      </c>
    </row>
    <row r="22" spans="1:17" ht="39.950000000000003" customHeight="1">
      <c r="A22" s="26"/>
      <c r="B22" s="446"/>
      <c r="C22" s="449"/>
      <c r="D22" s="457"/>
      <c r="E22" s="39" t="str">
        <f>'高額レセ疾病傾向(患者数順)'!$C$9</f>
        <v>1011</v>
      </c>
      <c r="F22" s="120" t="str">
        <f>'高額レセ疾病傾向(患者数順)'!$D$9</f>
        <v>その他の呼吸器系の疾患</v>
      </c>
      <c r="G22" s="120" t="s">
        <v>544</v>
      </c>
      <c r="H22" s="40">
        <v>134</v>
      </c>
      <c r="I22" s="41">
        <v>303831780</v>
      </c>
      <c r="J22" s="42">
        <v>57757200</v>
      </c>
      <c r="K22" s="40">
        <f t="shared" si="1"/>
        <v>361588980</v>
      </c>
      <c r="L22" s="97">
        <f t="shared" si="0"/>
        <v>2698425.2238805969</v>
      </c>
      <c r="M22" s="217">
        <f t="shared" si="5"/>
        <v>1.1972837741243745E-2</v>
      </c>
      <c r="N22" s="26"/>
      <c r="O22" s="26"/>
      <c r="P22" s="151" t="s">
        <v>55</v>
      </c>
      <c r="Q22" s="108">
        <f>市区町村別_患者数!AM23</f>
        <v>23766</v>
      </c>
    </row>
    <row r="23" spans="1:17" ht="39.950000000000003" customHeight="1">
      <c r="A23" s="26"/>
      <c r="B23" s="446"/>
      <c r="C23" s="449"/>
      <c r="D23" s="457"/>
      <c r="E23" s="39" t="str">
        <f>'高額レセ疾病傾向(患者数順)'!$C$10</f>
        <v>0210</v>
      </c>
      <c r="F23" s="120" t="str">
        <f>'高額レセ疾病傾向(患者数順)'!$D$10</f>
        <v>その他の悪性新生物＜腫瘍＞</v>
      </c>
      <c r="G23" s="120" t="s">
        <v>533</v>
      </c>
      <c r="H23" s="40">
        <v>113</v>
      </c>
      <c r="I23" s="41">
        <v>270765690</v>
      </c>
      <c r="J23" s="42">
        <v>186314180</v>
      </c>
      <c r="K23" s="40">
        <f t="shared" si="1"/>
        <v>457079870</v>
      </c>
      <c r="L23" s="97">
        <f t="shared" si="0"/>
        <v>4044954.6017699116</v>
      </c>
      <c r="M23" s="217">
        <f t="shared" si="5"/>
        <v>1.0096497498213008E-2</v>
      </c>
      <c r="N23" s="26"/>
      <c r="O23" s="26"/>
      <c r="P23" s="151" t="s">
        <v>107</v>
      </c>
      <c r="Q23" s="108">
        <f>市区町村別_患者数!AM24</f>
        <v>16375</v>
      </c>
    </row>
    <row r="24" spans="1:17" ht="39.950000000000003" customHeight="1" thickBot="1">
      <c r="A24" s="26"/>
      <c r="B24" s="447"/>
      <c r="C24" s="450"/>
      <c r="D24" s="458"/>
      <c r="E24" s="43" t="str">
        <f>'高額レセ疾病傾向(患者数順)'!$C$11</f>
        <v>1310</v>
      </c>
      <c r="F24" s="121" t="str">
        <f>'高額レセ疾病傾向(患者数順)'!$D$11</f>
        <v>その他の筋骨格系及び結合組織の疾患</v>
      </c>
      <c r="G24" s="121" t="s">
        <v>545</v>
      </c>
      <c r="H24" s="44">
        <v>90</v>
      </c>
      <c r="I24" s="45">
        <v>305894410</v>
      </c>
      <c r="J24" s="46">
        <v>34158190</v>
      </c>
      <c r="K24" s="44">
        <f t="shared" si="1"/>
        <v>340052600</v>
      </c>
      <c r="L24" s="98">
        <f t="shared" si="0"/>
        <v>3778362.222222222</v>
      </c>
      <c r="M24" s="218">
        <f t="shared" si="5"/>
        <v>8.041458184417441E-3</v>
      </c>
      <c r="N24" s="26"/>
      <c r="O24" s="26"/>
      <c r="P24" s="151" t="s">
        <v>108</v>
      </c>
      <c r="Q24" s="108">
        <f>市区町村別_患者数!AM25</f>
        <v>25909</v>
      </c>
    </row>
    <row r="25" spans="1:17" ht="39.950000000000003" customHeight="1">
      <c r="A25" s="26"/>
      <c r="B25" s="445">
        <v>5</v>
      </c>
      <c r="C25" s="448" t="s">
        <v>98</v>
      </c>
      <c r="D25" s="456">
        <f>Q9</f>
        <v>10491</v>
      </c>
      <c r="E25" s="47" t="str">
        <f>'高額レセ疾病傾向(患者数順)'!$C$7</f>
        <v>1901</v>
      </c>
      <c r="F25" s="119" t="str">
        <f>'高額レセ疾病傾向(患者数順)'!$D$7</f>
        <v>骨折</v>
      </c>
      <c r="G25" s="119" t="s">
        <v>530</v>
      </c>
      <c r="H25" s="77">
        <v>179</v>
      </c>
      <c r="I25" s="78">
        <v>476457130</v>
      </c>
      <c r="J25" s="79">
        <v>73973470</v>
      </c>
      <c r="K25" s="77">
        <f t="shared" si="1"/>
        <v>550430600</v>
      </c>
      <c r="L25" s="99">
        <f t="shared" si="0"/>
        <v>3075031.2849162011</v>
      </c>
      <c r="M25" s="216">
        <f>IFERROR(H25/$Q$9,"-")</f>
        <v>1.7062243828043083E-2</v>
      </c>
      <c r="N25" s="26"/>
      <c r="O25" s="26"/>
      <c r="P25" s="151" t="s">
        <v>109</v>
      </c>
      <c r="Q25" s="108">
        <f>市区町村別_患者数!AM26</f>
        <v>16832</v>
      </c>
    </row>
    <row r="26" spans="1:17" ht="39.950000000000003" customHeight="1">
      <c r="A26" s="26"/>
      <c r="B26" s="446"/>
      <c r="C26" s="449"/>
      <c r="D26" s="457"/>
      <c r="E26" s="39" t="str">
        <f>'高額レセ疾病傾向(患者数順)'!$C$8</f>
        <v>0903</v>
      </c>
      <c r="F26" s="120" t="str">
        <f>'高額レセ疾病傾向(患者数順)'!$D$8</f>
        <v>その他の心疾患</v>
      </c>
      <c r="G26" s="120" t="s">
        <v>546</v>
      </c>
      <c r="H26" s="40">
        <v>132</v>
      </c>
      <c r="I26" s="41">
        <v>374046030</v>
      </c>
      <c r="J26" s="42">
        <v>79788380</v>
      </c>
      <c r="K26" s="40">
        <f t="shared" si="1"/>
        <v>453834410</v>
      </c>
      <c r="L26" s="97">
        <f t="shared" si="0"/>
        <v>3438139.4696969697</v>
      </c>
      <c r="M26" s="217">
        <f t="shared" ref="M26:M29" si="6">IFERROR(H26/$Q$9,"-")</f>
        <v>1.2582213325707749E-2</v>
      </c>
      <c r="N26" s="26"/>
      <c r="O26" s="26"/>
      <c r="P26" s="151" t="s">
        <v>56</v>
      </c>
      <c r="Q26" s="108">
        <f>市区町村別_患者数!AM27</f>
        <v>22657</v>
      </c>
    </row>
    <row r="27" spans="1:17" ht="39.950000000000003" customHeight="1">
      <c r="A27" s="26"/>
      <c r="B27" s="446"/>
      <c r="C27" s="449"/>
      <c r="D27" s="457"/>
      <c r="E27" s="39" t="str">
        <f>'高額レセ疾病傾向(患者数順)'!$C$9</f>
        <v>1011</v>
      </c>
      <c r="F27" s="120" t="str">
        <f>'高額レセ疾病傾向(患者数順)'!$D$9</f>
        <v>その他の呼吸器系の疾患</v>
      </c>
      <c r="G27" s="120" t="s">
        <v>547</v>
      </c>
      <c r="H27" s="40">
        <v>95</v>
      </c>
      <c r="I27" s="41">
        <v>236357040</v>
      </c>
      <c r="J27" s="42">
        <v>43355600</v>
      </c>
      <c r="K27" s="40">
        <f t="shared" si="1"/>
        <v>279712640</v>
      </c>
      <c r="L27" s="97">
        <f t="shared" si="0"/>
        <v>2944343.5789473685</v>
      </c>
      <c r="M27" s="217">
        <f t="shared" si="6"/>
        <v>9.0553808025926989E-3</v>
      </c>
      <c r="N27" s="26"/>
      <c r="O27" s="26"/>
      <c r="P27" s="151" t="s">
        <v>110</v>
      </c>
      <c r="Q27" s="108">
        <f>市区町村別_患者数!AM28</f>
        <v>34470</v>
      </c>
    </row>
    <row r="28" spans="1:17" ht="39.950000000000003" customHeight="1">
      <c r="A28" s="26"/>
      <c r="B28" s="446"/>
      <c r="C28" s="449"/>
      <c r="D28" s="457"/>
      <c r="E28" s="39" t="str">
        <f>'高額レセ疾病傾向(患者数順)'!$C$10</f>
        <v>0210</v>
      </c>
      <c r="F28" s="120" t="str">
        <f>'高額レセ疾病傾向(患者数順)'!$D$10</f>
        <v>その他の悪性新生物＜腫瘍＞</v>
      </c>
      <c r="G28" s="120" t="s">
        <v>533</v>
      </c>
      <c r="H28" s="40">
        <v>98</v>
      </c>
      <c r="I28" s="41">
        <v>225001810</v>
      </c>
      <c r="J28" s="42">
        <v>206566330</v>
      </c>
      <c r="K28" s="40">
        <f t="shared" si="1"/>
        <v>431568140</v>
      </c>
      <c r="L28" s="97">
        <f t="shared" si="0"/>
        <v>4403756.5306122452</v>
      </c>
      <c r="M28" s="217">
        <f t="shared" si="6"/>
        <v>9.3413401963587835E-3</v>
      </c>
      <c r="N28" s="26"/>
      <c r="O28" s="26"/>
      <c r="P28" s="151" t="s">
        <v>111</v>
      </c>
      <c r="Q28" s="108">
        <f>市区町村別_患者数!AM29</f>
        <v>16091</v>
      </c>
    </row>
    <row r="29" spans="1:17" ht="39.950000000000003" customHeight="1" thickBot="1">
      <c r="A29" s="26"/>
      <c r="B29" s="447"/>
      <c r="C29" s="450"/>
      <c r="D29" s="458"/>
      <c r="E29" s="43" t="str">
        <f>'高額レセ疾病傾向(患者数順)'!$C$11</f>
        <v>1310</v>
      </c>
      <c r="F29" s="121" t="str">
        <f>'高額レセ疾病傾向(患者数順)'!$D$11</f>
        <v>その他の筋骨格系及び結合組織の疾患</v>
      </c>
      <c r="G29" s="121" t="s">
        <v>534</v>
      </c>
      <c r="H29" s="44">
        <v>67</v>
      </c>
      <c r="I29" s="45">
        <v>227052950</v>
      </c>
      <c r="J29" s="46">
        <v>35982660</v>
      </c>
      <c r="K29" s="44">
        <f t="shared" si="1"/>
        <v>263035610</v>
      </c>
      <c r="L29" s="98">
        <f t="shared" si="0"/>
        <v>3925904.6268656715</v>
      </c>
      <c r="M29" s="218">
        <f t="shared" si="6"/>
        <v>6.3864264607759033E-3</v>
      </c>
      <c r="N29" s="26"/>
      <c r="O29" s="26"/>
      <c r="P29" s="151" t="s">
        <v>112</v>
      </c>
      <c r="Q29" s="108">
        <f>市区町村別_患者数!AM30</f>
        <v>11101</v>
      </c>
    </row>
    <row r="30" spans="1:17" ht="39.950000000000003" customHeight="1">
      <c r="A30" s="26"/>
      <c r="B30" s="445">
        <v>6</v>
      </c>
      <c r="C30" s="448" t="s">
        <v>99</v>
      </c>
      <c r="D30" s="456">
        <f>Q10</f>
        <v>13626</v>
      </c>
      <c r="E30" s="47" t="str">
        <f>'高額レセ疾病傾向(患者数順)'!$C$7</f>
        <v>1901</v>
      </c>
      <c r="F30" s="119" t="str">
        <f>'高額レセ疾病傾向(患者数順)'!$D$7</f>
        <v>骨折</v>
      </c>
      <c r="G30" s="119" t="s">
        <v>548</v>
      </c>
      <c r="H30" s="77">
        <v>274</v>
      </c>
      <c r="I30" s="78">
        <v>726940180</v>
      </c>
      <c r="J30" s="79">
        <v>112624860</v>
      </c>
      <c r="K30" s="77">
        <f t="shared" si="1"/>
        <v>839565040</v>
      </c>
      <c r="L30" s="99">
        <f t="shared" si="0"/>
        <v>3064105.98540146</v>
      </c>
      <c r="M30" s="216">
        <f>IFERROR(H30/$Q$10,"-")</f>
        <v>2.01086158814032E-2</v>
      </c>
      <c r="N30" s="26"/>
      <c r="O30" s="26"/>
      <c r="P30" s="151" t="s">
        <v>30</v>
      </c>
      <c r="Q30" s="108">
        <f>市区町村別_患者数!AM31</f>
        <v>152316</v>
      </c>
    </row>
    <row r="31" spans="1:17" ht="39.950000000000003" customHeight="1">
      <c r="A31" s="26"/>
      <c r="B31" s="446"/>
      <c r="C31" s="449"/>
      <c r="D31" s="457"/>
      <c r="E31" s="39" t="str">
        <f>'高額レセ疾病傾向(患者数順)'!$C$8</f>
        <v>0903</v>
      </c>
      <c r="F31" s="120" t="str">
        <f>'高額レセ疾病傾向(患者数順)'!$D$8</f>
        <v>その他の心疾患</v>
      </c>
      <c r="G31" s="120" t="s">
        <v>531</v>
      </c>
      <c r="H31" s="40">
        <v>183</v>
      </c>
      <c r="I31" s="41">
        <v>553301780</v>
      </c>
      <c r="J31" s="42">
        <v>135419810</v>
      </c>
      <c r="K31" s="40">
        <f t="shared" si="1"/>
        <v>688721590</v>
      </c>
      <c r="L31" s="97">
        <f t="shared" si="0"/>
        <v>3763505.9562841528</v>
      </c>
      <c r="M31" s="217">
        <f t="shared" ref="M31:M34" si="7">IFERROR(H31/$Q$10,"-")</f>
        <v>1.3430206957287539E-2</v>
      </c>
      <c r="N31" s="26"/>
      <c r="O31" s="26"/>
      <c r="P31" s="151" t="s">
        <v>31</v>
      </c>
      <c r="Q31" s="108">
        <f>市区町村別_患者数!AM32</f>
        <v>25650</v>
      </c>
    </row>
    <row r="32" spans="1:17" ht="39.950000000000003" customHeight="1">
      <c r="A32" s="26"/>
      <c r="B32" s="446"/>
      <c r="C32" s="449"/>
      <c r="D32" s="457"/>
      <c r="E32" s="39" t="str">
        <f>'高額レセ疾病傾向(患者数順)'!$C$9</f>
        <v>1011</v>
      </c>
      <c r="F32" s="120" t="str">
        <f>'高額レセ疾病傾向(患者数順)'!$D$9</f>
        <v>その他の呼吸器系の疾患</v>
      </c>
      <c r="G32" s="120" t="s">
        <v>549</v>
      </c>
      <c r="H32" s="40">
        <v>157</v>
      </c>
      <c r="I32" s="41">
        <v>386598050</v>
      </c>
      <c r="J32" s="42">
        <v>88062610</v>
      </c>
      <c r="K32" s="40">
        <f t="shared" si="1"/>
        <v>474660660</v>
      </c>
      <c r="L32" s="97">
        <f t="shared" si="0"/>
        <v>3023316.305732484</v>
      </c>
      <c r="M32" s="217">
        <f t="shared" si="7"/>
        <v>1.1522090121825921E-2</v>
      </c>
      <c r="N32" s="26"/>
      <c r="O32" s="26"/>
      <c r="P32" s="151" t="s">
        <v>32</v>
      </c>
      <c r="Q32" s="108">
        <f>市区町村別_患者数!AM33</f>
        <v>21811</v>
      </c>
    </row>
    <row r="33" spans="1:17" ht="39.950000000000003" customHeight="1">
      <c r="A33" s="26"/>
      <c r="B33" s="446"/>
      <c r="C33" s="449"/>
      <c r="D33" s="457"/>
      <c r="E33" s="39" t="str">
        <f>'高額レセ疾病傾向(患者数順)'!$C$10</f>
        <v>0210</v>
      </c>
      <c r="F33" s="120" t="str">
        <f>'高額レセ疾病傾向(患者数順)'!$D$10</f>
        <v>その他の悪性新生物＜腫瘍＞</v>
      </c>
      <c r="G33" s="120" t="s">
        <v>550</v>
      </c>
      <c r="H33" s="40">
        <v>157</v>
      </c>
      <c r="I33" s="41">
        <v>362951600</v>
      </c>
      <c r="J33" s="42">
        <v>271126680</v>
      </c>
      <c r="K33" s="40">
        <f t="shared" si="1"/>
        <v>634078280</v>
      </c>
      <c r="L33" s="97">
        <f t="shared" si="0"/>
        <v>4038715.1592356688</v>
      </c>
      <c r="M33" s="217">
        <f t="shared" si="7"/>
        <v>1.1522090121825921E-2</v>
      </c>
      <c r="N33" s="26"/>
      <c r="O33" s="26"/>
      <c r="P33" s="151" t="s">
        <v>33</v>
      </c>
      <c r="Q33" s="108">
        <f>市区町村別_患者数!AM34</f>
        <v>17881</v>
      </c>
    </row>
    <row r="34" spans="1:17" ht="39.950000000000003" customHeight="1" thickBot="1">
      <c r="A34" s="26"/>
      <c r="B34" s="447"/>
      <c r="C34" s="450"/>
      <c r="D34" s="458"/>
      <c r="E34" s="43" t="str">
        <f>'高額レセ疾病傾向(患者数順)'!$C$11</f>
        <v>1310</v>
      </c>
      <c r="F34" s="121" t="str">
        <f>'高額レセ疾病傾向(患者数順)'!$D$11</f>
        <v>その他の筋骨格系及び結合組織の疾患</v>
      </c>
      <c r="G34" s="121" t="s">
        <v>551</v>
      </c>
      <c r="H34" s="44">
        <v>86</v>
      </c>
      <c r="I34" s="45">
        <v>376927680</v>
      </c>
      <c r="J34" s="46">
        <v>16828450</v>
      </c>
      <c r="K34" s="44">
        <f t="shared" si="1"/>
        <v>393756130</v>
      </c>
      <c r="L34" s="98">
        <f t="shared" si="0"/>
        <v>4578559.6511627911</v>
      </c>
      <c r="M34" s="218">
        <f t="shared" si="7"/>
        <v>6.3114633788345807E-3</v>
      </c>
      <c r="N34" s="26"/>
      <c r="O34" s="26"/>
      <c r="P34" s="151" t="s">
        <v>34</v>
      </c>
      <c r="Q34" s="108">
        <f>市区町村別_患者数!AM35</f>
        <v>23856</v>
      </c>
    </row>
    <row r="35" spans="1:17" ht="39.950000000000003" customHeight="1">
      <c r="A35" s="26"/>
      <c r="B35" s="445">
        <v>7</v>
      </c>
      <c r="C35" s="448" t="s">
        <v>100</v>
      </c>
      <c r="D35" s="456">
        <f>Q11</f>
        <v>12294</v>
      </c>
      <c r="E35" s="47" t="str">
        <f>'高額レセ疾病傾向(患者数順)'!$C$7</f>
        <v>1901</v>
      </c>
      <c r="F35" s="119" t="str">
        <f>'高額レセ疾病傾向(患者数順)'!$D$7</f>
        <v>骨折</v>
      </c>
      <c r="G35" s="119" t="s">
        <v>530</v>
      </c>
      <c r="H35" s="77">
        <v>247</v>
      </c>
      <c r="I35" s="78">
        <v>706201080</v>
      </c>
      <c r="J35" s="79">
        <v>93035820</v>
      </c>
      <c r="K35" s="77">
        <f t="shared" si="1"/>
        <v>799236900</v>
      </c>
      <c r="L35" s="99">
        <f t="shared" si="0"/>
        <v>3235776.923076923</v>
      </c>
      <c r="M35" s="216">
        <f>IFERROR(H35/$Q$11,"-")</f>
        <v>2.0091101350252157E-2</v>
      </c>
      <c r="N35" s="26"/>
      <c r="O35" s="26"/>
      <c r="P35" s="151" t="s">
        <v>35</v>
      </c>
      <c r="Q35" s="108">
        <f>市区町村別_患者数!AM36</f>
        <v>32983</v>
      </c>
    </row>
    <row r="36" spans="1:17" ht="39.950000000000003" customHeight="1">
      <c r="A36" s="26"/>
      <c r="B36" s="446"/>
      <c r="C36" s="449"/>
      <c r="D36" s="457"/>
      <c r="E36" s="39" t="str">
        <f>'高額レセ疾病傾向(患者数順)'!$C$8</f>
        <v>0903</v>
      </c>
      <c r="F36" s="120" t="str">
        <f>'高額レセ疾病傾向(患者数順)'!$D$8</f>
        <v>その他の心疾患</v>
      </c>
      <c r="G36" s="120" t="s">
        <v>552</v>
      </c>
      <c r="H36" s="40">
        <v>222</v>
      </c>
      <c r="I36" s="41">
        <v>619976400</v>
      </c>
      <c r="J36" s="42">
        <v>159843980</v>
      </c>
      <c r="K36" s="40">
        <f t="shared" si="1"/>
        <v>779820380</v>
      </c>
      <c r="L36" s="97">
        <f t="shared" si="0"/>
        <v>3512704.4144144142</v>
      </c>
      <c r="M36" s="217">
        <f t="shared" ref="M36:M39" si="8">IFERROR(H36/$Q$11,"-")</f>
        <v>1.805758906783797E-2</v>
      </c>
      <c r="N36" s="26"/>
      <c r="O36" s="26"/>
      <c r="P36" s="151" t="s">
        <v>36</v>
      </c>
      <c r="Q36" s="108">
        <f>市区町村別_患者数!AM37</f>
        <v>26529</v>
      </c>
    </row>
    <row r="37" spans="1:17" ht="39.950000000000003" customHeight="1">
      <c r="A37" s="26"/>
      <c r="B37" s="446"/>
      <c r="C37" s="449"/>
      <c r="D37" s="457"/>
      <c r="E37" s="39" t="str">
        <f>'高額レセ疾病傾向(患者数順)'!$C$9</f>
        <v>1011</v>
      </c>
      <c r="F37" s="120" t="str">
        <f>'高額レセ疾病傾向(患者数順)'!$D$9</f>
        <v>その他の呼吸器系の疾患</v>
      </c>
      <c r="G37" s="120" t="s">
        <v>553</v>
      </c>
      <c r="H37" s="40">
        <v>152</v>
      </c>
      <c r="I37" s="41">
        <v>386730450</v>
      </c>
      <c r="J37" s="42">
        <v>74670810</v>
      </c>
      <c r="K37" s="40">
        <f t="shared" si="1"/>
        <v>461401260</v>
      </c>
      <c r="L37" s="97">
        <f t="shared" si="0"/>
        <v>3035534.6052631577</v>
      </c>
      <c r="M37" s="217">
        <f t="shared" si="8"/>
        <v>1.2363754677078249E-2</v>
      </c>
      <c r="N37" s="26"/>
      <c r="O37" s="26"/>
      <c r="P37" s="151" t="s">
        <v>37</v>
      </c>
      <c r="Q37" s="108">
        <f>市区町村別_患者数!AM38</f>
        <v>7884</v>
      </c>
    </row>
    <row r="38" spans="1:17" ht="39.950000000000003" customHeight="1">
      <c r="A38" s="26"/>
      <c r="B38" s="446"/>
      <c r="C38" s="449"/>
      <c r="D38" s="457"/>
      <c r="E38" s="39" t="str">
        <f>'高額レセ疾病傾向(患者数順)'!$C$10</f>
        <v>0210</v>
      </c>
      <c r="F38" s="120" t="str">
        <f>'高額レセ疾病傾向(患者数順)'!$D$10</f>
        <v>その他の悪性新生物＜腫瘍＞</v>
      </c>
      <c r="G38" s="120" t="s">
        <v>554</v>
      </c>
      <c r="H38" s="40">
        <v>121</v>
      </c>
      <c r="I38" s="41">
        <v>270945810</v>
      </c>
      <c r="J38" s="42">
        <v>163364340</v>
      </c>
      <c r="K38" s="40">
        <f t="shared" si="1"/>
        <v>434310150</v>
      </c>
      <c r="L38" s="97">
        <f t="shared" si="0"/>
        <v>3589340.0826446279</v>
      </c>
      <c r="M38" s="217">
        <f t="shared" si="8"/>
        <v>9.8421994468846589E-3</v>
      </c>
      <c r="N38" s="26"/>
      <c r="O38" s="26"/>
      <c r="P38" s="151" t="s">
        <v>38</v>
      </c>
      <c r="Q38" s="108">
        <f>市区町村別_患者数!AM39</f>
        <v>33432</v>
      </c>
    </row>
    <row r="39" spans="1:17" ht="39.950000000000003" customHeight="1" thickBot="1">
      <c r="A39" s="26"/>
      <c r="B39" s="447"/>
      <c r="C39" s="450"/>
      <c r="D39" s="458"/>
      <c r="E39" s="43" t="str">
        <f>'高額レセ疾病傾向(患者数順)'!$C$11</f>
        <v>1310</v>
      </c>
      <c r="F39" s="121" t="str">
        <f>'高額レセ疾病傾向(患者数順)'!$D$11</f>
        <v>その他の筋骨格系及び結合組織の疾患</v>
      </c>
      <c r="G39" s="121" t="s">
        <v>555</v>
      </c>
      <c r="H39" s="44">
        <v>62</v>
      </c>
      <c r="I39" s="45">
        <v>199137390</v>
      </c>
      <c r="J39" s="46">
        <v>21994000</v>
      </c>
      <c r="K39" s="44">
        <f t="shared" si="1"/>
        <v>221131390</v>
      </c>
      <c r="L39" s="98">
        <f t="shared" si="0"/>
        <v>3566635.3225806453</v>
      </c>
      <c r="M39" s="218">
        <f t="shared" si="8"/>
        <v>5.0431104603871806E-3</v>
      </c>
      <c r="N39" s="26"/>
      <c r="O39" s="26"/>
      <c r="P39" s="151" t="s">
        <v>1</v>
      </c>
      <c r="Q39" s="108">
        <f>市区町村別_患者数!AM40</f>
        <v>68371</v>
      </c>
    </row>
    <row r="40" spans="1:17" ht="39.950000000000003" customHeight="1">
      <c r="A40" s="26"/>
      <c r="B40" s="445">
        <v>8</v>
      </c>
      <c r="C40" s="448" t="s">
        <v>51</v>
      </c>
      <c r="D40" s="456">
        <f>Q12</f>
        <v>10557</v>
      </c>
      <c r="E40" s="47" t="str">
        <f>'高額レセ疾病傾向(患者数順)'!$C$7</f>
        <v>1901</v>
      </c>
      <c r="F40" s="119" t="str">
        <f>'高額レセ疾病傾向(患者数順)'!$D$7</f>
        <v>骨折</v>
      </c>
      <c r="G40" s="119" t="s">
        <v>548</v>
      </c>
      <c r="H40" s="77">
        <v>153</v>
      </c>
      <c r="I40" s="78">
        <v>400218790</v>
      </c>
      <c r="J40" s="79">
        <v>72368960</v>
      </c>
      <c r="K40" s="77">
        <f t="shared" si="1"/>
        <v>472587750</v>
      </c>
      <c r="L40" s="99">
        <f t="shared" si="0"/>
        <v>3088808.8235294116</v>
      </c>
      <c r="M40" s="216">
        <f>IFERROR(H40/$Q$12,"-")</f>
        <v>1.4492753623188406E-2</v>
      </c>
      <c r="N40" s="26"/>
      <c r="O40" s="26"/>
      <c r="P40" s="151" t="s">
        <v>2</v>
      </c>
      <c r="Q40" s="108">
        <f>市区町村別_患者数!AM41</f>
        <v>19008</v>
      </c>
    </row>
    <row r="41" spans="1:17" ht="39.950000000000003" customHeight="1">
      <c r="A41" s="26"/>
      <c r="B41" s="446"/>
      <c r="C41" s="449"/>
      <c r="D41" s="457"/>
      <c r="E41" s="39" t="str">
        <f>'高額レセ疾病傾向(患者数順)'!$C$8</f>
        <v>0903</v>
      </c>
      <c r="F41" s="120" t="str">
        <f>'高額レセ疾病傾向(患者数順)'!$D$8</f>
        <v>その他の心疾患</v>
      </c>
      <c r="G41" s="120" t="s">
        <v>538</v>
      </c>
      <c r="H41" s="40">
        <v>144</v>
      </c>
      <c r="I41" s="41">
        <v>441642990</v>
      </c>
      <c r="J41" s="42">
        <v>104789600</v>
      </c>
      <c r="K41" s="40">
        <f t="shared" si="1"/>
        <v>546432590</v>
      </c>
      <c r="L41" s="97">
        <f t="shared" si="0"/>
        <v>3794670.763888889</v>
      </c>
      <c r="M41" s="217">
        <f t="shared" ref="M41:M44" si="9">IFERROR(H41/$Q$12,"-")</f>
        <v>1.3640238704177323E-2</v>
      </c>
      <c r="N41" s="26"/>
      <c r="O41" s="26"/>
      <c r="P41" s="151" t="s">
        <v>3</v>
      </c>
      <c r="Q41" s="108">
        <f>市区町村別_患者数!AM42</f>
        <v>59482</v>
      </c>
    </row>
    <row r="42" spans="1:17" ht="39.950000000000003" customHeight="1">
      <c r="A42" s="26"/>
      <c r="B42" s="446"/>
      <c r="C42" s="449"/>
      <c r="D42" s="457"/>
      <c r="E42" s="39" t="str">
        <f>'高額レセ疾病傾向(患者数順)'!$C$9</f>
        <v>1011</v>
      </c>
      <c r="F42" s="120" t="str">
        <f>'高額レセ疾病傾向(患者数順)'!$D$9</f>
        <v>その他の呼吸器系の疾患</v>
      </c>
      <c r="G42" s="120" t="s">
        <v>556</v>
      </c>
      <c r="H42" s="40">
        <v>95</v>
      </c>
      <c r="I42" s="41">
        <v>258405740</v>
      </c>
      <c r="J42" s="42">
        <v>52978460</v>
      </c>
      <c r="K42" s="40">
        <f t="shared" si="1"/>
        <v>311384200</v>
      </c>
      <c r="L42" s="97">
        <f t="shared" si="0"/>
        <v>3277728.4210526315</v>
      </c>
      <c r="M42" s="217">
        <f t="shared" si="9"/>
        <v>8.9987685895614282E-3</v>
      </c>
      <c r="N42" s="26"/>
      <c r="O42" s="26"/>
      <c r="P42" s="151" t="s">
        <v>39</v>
      </c>
      <c r="Q42" s="108">
        <f>市区町村別_患者数!AM43</f>
        <v>12436</v>
      </c>
    </row>
    <row r="43" spans="1:17" ht="39.950000000000003" customHeight="1">
      <c r="A43" s="26"/>
      <c r="B43" s="446"/>
      <c r="C43" s="449"/>
      <c r="D43" s="457"/>
      <c r="E43" s="39" t="str">
        <f>'高額レセ疾病傾向(患者数順)'!$C$10</f>
        <v>0210</v>
      </c>
      <c r="F43" s="120" t="str">
        <f>'高額レセ疾病傾向(患者数順)'!$D$10</f>
        <v>その他の悪性新生物＜腫瘍＞</v>
      </c>
      <c r="G43" s="120" t="s">
        <v>550</v>
      </c>
      <c r="H43" s="40">
        <v>88</v>
      </c>
      <c r="I43" s="41">
        <v>168744270</v>
      </c>
      <c r="J43" s="42">
        <v>181265480</v>
      </c>
      <c r="K43" s="40">
        <f t="shared" si="1"/>
        <v>350009750</v>
      </c>
      <c r="L43" s="97">
        <f t="shared" si="0"/>
        <v>3977383.5227272729</v>
      </c>
      <c r="M43" s="217">
        <f t="shared" si="9"/>
        <v>8.3357014303305863E-3</v>
      </c>
      <c r="N43" s="26"/>
      <c r="O43" s="26"/>
      <c r="P43" s="151" t="s">
        <v>7</v>
      </c>
      <c r="Q43" s="108">
        <f>市区町村別_患者数!AM44</f>
        <v>68514</v>
      </c>
    </row>
    <row r="44" spans="1:17" ht="39.950000000000003" customHeight="1" thickBot="1">
      <c r="A44" s="26"/>
      <c r="B44" s="447"/>
      <c r="C44" s="450"/>
      <c r="D44" s="458"/>
      <c r="E44" s="43" t="str">
        <f>'高額レセ疾病傾向(患者数順)'!$C$11</f>
        <v>1310</v>
      </c>
      <c r="F44" s="121" t="str">
        <f>'高額レセ疾病傾向(患者数順)'!$D$11</f>
        <v>その他の筋骨格系及び結合組織の疾患</v>
      </c>
      <c r="G44" s="121" t="s">
        <v>557</v>
      </c>
      <c r="H44" s="44">
        <v>72</v>
      </c>
      <c r="I44" s="45">
        <v>279100980</v>
      </c>
      <c r="J44" s="46">
        <v>31868190</v>
      </c>
      <c r="K44" s="44">
        <f t="shared" si="1"/>
        <v>310969170</v>
      </c>
      <c r="L44" s="98">
        <f t="shared" si="0"/>
        <v>4319016.25</v>
      </c>
      <c r="M44" s="218">
        <f t="shared" si="9"/>
        <v>6.8201193520886615E-3</v>
      </c>
      <c r="N44" s="26"/>
      <c r="O44" s="26"/>
      <c r="P44" s="151" t="s">
        <v>40</v>
      </c>
      <c r="Q44" s="108">
        <f>市区町村別_患者数!AM45</f>
        <v>14756</v>
      </c>
    </row>
    <row r="45" spans="1:17" ht="39.950000000000003" customHeight="1">
      <c r="A45" s="26"/>
      <c r="B45" s="445">
        <v>9</v>
      </c>
      <c r="C45" s="448" t="s">
        <v>101</v>
      </c>
      <c r="D45" s="456">
        <f>Q13</f>
        <v>6809</v>
      </c>
      <c r="E45" s="47" t="str">
        <f>'高額レセ疾病傾向(患者数順)'!$C$7</f>
        <v>1901</v>
      </c>
      <c r="F45" s="119" t="str">
        <f>'高額レセ疾病傾向(患者数順)'!$D$7</f>
        <v>骨折</v>
      </c>
      <c r="G45" s="119" t="s">
        <v>558</v>
      </c>
      <c r="H45" s="77">
        <v>126</v>
      </c>
      <c r="I45" s="78">
        <v>317406760</v>
      </c>
      <c r="J45" s="79">
        <v>53885380</v>
      </c>
      <c r="K45" s="77">
        <f t="shared" si="1"/>
        <v>371292140</v>
      </c>
      <c r="L45" s="99">
        <f t="shared" si="0"/>
        <v>2946763.0158730159</v>
      </c>
      <c r="M45" s="216">
        <f>IFERROR(H45/$Q$13,"-")</f>
        <v>1.8504919958877954E-2</v>
      </c>
      <c r="N45" s="26"/>
      <c r="O45" s="26"/>
      <c r="P45" s="151" t="s">
        <v>11</v>
      </c>
      <c r="Q45" s="108">
        <f>市区町村別_患者数!AM46</f>
        <v>26853</v>
      </c>
    </row>
    <row r="46" spans="1:17" ht="39.950000000000003" customHeight="1">
      <c r="A46" s="26"/>
      <c r="B46" s="446"/>
      <c r="C46" s="449"/>
      <c r="D46" s="457"/>
      <c r="E46" s="39" t="str">
        <f>'高額レセ疾病傾向(患者数順)'!$C$8</f>
        <v>0903</v>
      </c>
      <c r="F46" s="120" t="str">
        <f>'高額レセ疾病傾向(患者数順)'!$D$8</f>
        <v>その他の心疾患</v>
      </c>
      <c r="G46" s="120" t="s">
        <v>559</v>
      </c>
      <c r="H46" s="40">
        <v>83</v>
      </c>
      <c r="I46" s="41">
        <v>298619470</v>
      </c>
      <c r="J46" s="42">
        <v>49403740</v>
      </c>
      <c r="K46" s="40">
        <f t="shared" si="1"/>
        <v>348023210</v>
      </c>
      <c r="L46" s="97">
        <f t="shared" si="0"/>
        <v>4193050.7228915663</v>
      </c>
      <c r="M46" s="217">
        <f t="shared" ref="M46:M49" si="10">IFERROR(H46/$Q$13,"-")</f>
        <v>1.2189748861800558E-2</v>
      </c>
      <c r="N46" s="26"/>
      <c r="O46" s="26"/>
      <c r="P46" s="151" t="s">
        <v>12</v>
      </c>
      <c r="Q46" s="108">
        <f>市区町村別_患者数!AM47</f>
        <v>73347</v>
      </c>
    </row>
    <row r="47" spans="1:17" ht="39.950000000000003" customHeight="1">
      <c r="A47" s="26"/>
      <c r="B47" s="446"/>
      <c r="C47" s="449"/>
      <c r="D47" s="457"/>
      <c r="E47" s="39" t="str">
        <f>'高額レセ疾病傾向(患者数順)'!$C$9</f>
        <v>1011</v>
      </c>
      <c r="F47" s="120" t="str">
        <f>'高額レセ疾病傾向(患者数順)'!$D$9</f>
        <v>その他の呼吸器系の疾患</v>
      </c>
      <c r="G47" s="120" t="s">
        <v>560</v>
      </c>
      <c r="H47" s="40">
        <v>91</v>
      </c>
      <c r="I47" s="41">
        <v>213050970</v>
      </c>
      <c r="J47" s="42">
        <v>46224260</v>
      </c>
      <c r="K47" s="40">
        <f t="shared" si="1"/>
        <v>259275230</v>
      </c>
      <c r="L47" s="97">
        <f t="shared" si="0"/>
        <v>2849178.3516483516</v>
      </c>
      <c r="M47" s="217">
        <f t="shared" si="10"/>
        <v>1.336466441474519E-2</v>
      </c>
      <c r="N47" s="26"/>
      <c r="O47" s="26"/>
      <c r="P47" s="151" t="s">
        <v>8</v>
      </c>
      <c r="Q47" s="108">
        <f>市区町村別_患者数!AM48</f>
        <v>45204</v>
      </c>
    </row>
    <row r="48" spans="1:17" ht="39.950000000000003" customHeight="1">
      <c r="A48" s="26"/>
      <c r="B48" s="446"/>
      <c r="C48" s="449"/>
      <c r="D48" s="457"/>
      <c r="E48" s="39" t="str">
        <f>'高額レセ疾病傾向(患者数順)'!$C$10</f>
        <v>0210</v>
      </c>
      <c r="F48" s="120" t="str">
        <f>'高額レセ疾病傾向(患者数順)'!$D$10</f>
        <v>その他の悪性新生物＜腫瘍＞</v>
      </c>
      <c r="G48" s="120" t="s">
        <v>561</v>
      </c>
      <c r="H48" s="40">
        <v>63</v>
      </c>
      <c r="I48" s="41">
        <v>171233390</v>
      </c>
      <c r="J48" s="42">
        <v>119622650</v>
      </c>
      <c r="K48" s="40">
        <f t="shared" si="1"/>
        <v>290856040</v>
      </c>
      <c r="L48" s="97">
        <f t="shared" si="0"/>
        <v>4616762.5396825401</v>
      </c>
      <c r="M48" s="217">
        <f t="shared" si="10"/>
        <v>9.2524599794389772E-3</v>
      </c>
      <c r="N48" s="26"/>
      <c r="O48" s="26"/>
      <c r="P48" s="151" t="s">
        <v>18</v>
      </c>
      <c r="Q48" s="108">
        <f>市区町村別_患者数!AM49</f>
        <v>47986</v>
      </c>
    </row>
    <row r="49" spans="1:17" ht="39.950000000000003" customHeight="1" thickBot="1">
      <c r="A49" s="26"/>
      <c r="B49" s="447"/>
      <c r="C49" s="450"/>
      <c r="D49" s="458"/>
      <c r="E49" s="43" t="str">
        <f>'高額レセ疾病傾向(患者数順)'!$C$11</f>
        <v>1310</v>
      </c>
      <c r="F49" s="121" t="str">
        <f>'高額レセ疾病傾向(患者数順)'!$D$11</f>
        <v>その他の筋骨格系及び結合組織の疾患</v>
      </c>
      <c r="G49" s="121" t="s">
        <v>562</v>
      </c>
      <c r="H49" s="44">
        <v>44</v>
      </c>
      <c r="I49" s="45">
        <v>132216370</v>
      </c>
      <c r="J49" s="46">
        <v>28402270</v>
      </c>
      <c r="K49" s="44">
        <f t="shared" si="1"/>
        <v>160618640</v>
      </c>
      <c r="L49" s="98">
        <f t="shared" si="0"/>
        <v>3650423.6363636362</v>
      </c>
      <c r="M49" s="218">
        <f t="shared" si="10"/>
        <v>6.462035541195477E-3</v>
      </c>
      <c r="N49" s="26"/>
      <c r="O49" s="26"/>
      <c r="P49" s="151" t="s">
        <v>41</v>
      </c>
      <c r="Q49" s="108">
        <f>市区町村別_患者数!AM50</f>
        <v>16826</v>
      </c>
    </row>
    <row r="50" spans="1:17" ht="39.950000000000003" customHeight="1">
      <c r="A50" s="26"/>
      <c r="B50" s="445">
        <v>10</v>
      </c>
      <c r="C50" s="448" t="s">
        <v>52</v>
      </c>
      <c r="D50" s="456">
        <f>Q14</f>
        <v>15290</v>
      </c>
      <c r="E50" s="47" t="str">
        <f>'高額レセ疾病傾向(患者数順)'!$C$7</f>
        <v>1901</v>
      </c>
      <c r="F50" s="119" t="str">
        <f>'高額レセ疾病傾向(患者数順)'!$D$7</f>
        <v>骨折</v>
      </c>
      <c r="G50" s="119" t="s">
        <v>530</v>
      </c>
      <c r="H50" s="77">
        <v>273</v>
      </c>
      <c r="I50" s="78">
        <v>762249170</v>
      </c>
      <c r="J50" s="79">
        <v>113566810</v>
      </c>
      <c r="K50" s="77">
        <f t="shared" si="1"/>
        <v>875815980</v>
      </c>
      <c r="L50" s="99">
        <f t="shared" si="0"/>
        <v>3208117.1428571427</v>
      </c>
      <c r="M50" s="216">
        <f>IFERROR(H50/$Q$14,"-")</f>
        <v>1.7854807063440156E-2</v>
      </c>
      <c r="N50" s="26"/>
      <c r="O50" s="26"/>
      <c r="P50" s="151" t="s">
        <v>21</v>
      </c>
      <c r="Q50" s="108">
        <f>市区町村別_患者数!AM51</f>
        <v>21932</v>
      </c>
    </row>
    <row r="51" spans="1:17" ht="39.950000000000003" customHeight="1">
      <c r="A51" s="26"/>
      <c r="B51" s="446"/>
      <c r="C51" s="449"/>
      <c r="D51" s="457"/>
      <c r="E51" s="39" t="str">
        <f>'高額レセ疾病傾向(患者数順)'!$C$8</f>
        <v>0903</v>
      </c>
      <c r="F51" s="120" t="str">
        <f>'高額レセ疾病傾向(患者数順)'!$D$8</f>
        <v>その他の心疾患</v>
      </c>
      <c r="G51" s="120" t="s">
        <v>563</v>
      </c>
      <c r="H51" s="40">
        <v>171</v>
      </c>
      <c r="I51" s="41">
        <v>448236420</v>
      </c>
      <c r="J51" s="42">
        <v>117728300</v>
      </c>
      <c r="K51" s="40">
        <f t="shared" si="1"/>
        <v>565964720</v>
      </c>
      <c r="L51" s="97">
        <f t="shared" si="0"/>
        <v>3309735.2046783627</v>
      </c>
      <c r="M51" s="217">
        <f t="shared" ref="M51:M54" si="11">IFERROR(H51/$Q$14,"-")</f>
        <v>1.118378024852845E-2</v>
      </c>
      <c r="N51" s="26"/>
      <c r="O51" s="26"/>
      <c r="P51" s="151" t="s">
        <v>13</v>
      </c>
      <c r="Q51" s="108">
        <f>市区町村別_患者数!AM52</f>
        <v>44410</v>
      </c>
    </row>
    <row r="52" spans="1:17" ht="39.950000000000003" customHeight="1">
      <c r="A52" s="26"/>
      <c r="B52" s="446"/>
      <c r="C52" s="449"/>
      <c r="D52" s="457"/>
      <c r="E52" s="39" t="str">
        <f>'高額レセ疾病傾向(患者数順)'!$C$9</f>
        <v>1011</v>
      </c>
      <c r="F52" s="120" t="str">
        <f>'高額レセ疾病傾向(患者数順)'!$D$9</f>
        <v>その他の呼吸器系の疾患</v>
      </c>
      <c r="G52" s="120" t="s">
        <v>532</v>
      </c>
      <c r="H52" s="40">
        <v>135</v>
      </c>
      <c r="I52" s="41">
        <v>329214270</v>
      </c>
      <c r="J52" s="42">
        <v>70774280</v>
      </c>
      <c r="K52" s="40">
        <f t="shared" si="1"/>
        <v>399988550</v>
      </c>
      <c r="L52" s="97">
        <f t="shared" si="0"/>
        <v>2962878.1481481483</v>
      </c>
      <c r="M52" s="217">
        <f t="shared" si="11"/>
        <v>8.8293001962066707E-3</v>
      </c>
      <c r="N52" s="26"/>
      <c r="O52" s="26"/>
      <c r="P52" s="151" t="s">
        <v>22</v>
      </c>
      <c r="Q52" s="108">
        <f>市区町村別_患者数!AM53</f>
        <v>23886</v>
      </c>
    </row>
    <row r="53" spans="1:17" ht="39.950000000000003" customHeight="1">
      <c r="A53" s="26"/>
      <c r="B53" s="446"/>
      <c r="C53" s="449"/>
      <c r="D53" s="457"/>
      <c r="E53" s="39" t="str">
        <f>'高額レセ疾病傾向(患者数順)'!$C$10</f>
        <v>0210</v>
      </c>
      <c r="F53" s="120" t="str">
        <f>'高額レセ疾病傾向(患者数順)'!$D$10</f>
        <v>その他の悪性新生物＜腫瘍＞</v>
      </c>
      <c r="G53" s="120" t="s">
        <v>550</v>
      </c>
      <c r="H53" s="40">
        <v>131</v>
      </c>
      <c r="I53" s="41">
        <v>245131410</v>
      </c>
      <c r="J53" s="42">
        <v>238291630</v>
      </c>
      <c r="K53" s="40">
        <f t="shared" si="1"/>
        <v>483423040</v>
      </c>
      <c r="L53" s="97">
        <f t="shared" si="0"/>
        <v>3690252.2137404582</v>
      </c>
      <c r="M53" s="217">
        <f t="shared" si="11"/>
        <v>8.5676913015042509E-3</v>
      </c>
      <c r="N53" s="26"/>
      <c r="O53" s="26"/>
      <c r="P53" s="151" t="s">
        <v>23</v>
      </c>
      <c r="Q53" s="108">
        <f>市区町村別_患者数!AM54</f>
        <v>23606</v>
      </c>
    </row>
    <row r="54" spans="1:17" ht="39.950000000000003" customHeight="1" thickBot="1">
      <c r="A54" s="26"/>
      <c r="B54" s="447"/>
      <c r="C54" s="450"/>
      <c r="D54" s="458"/>
      <c r="E54" s="43" t="str">
        <f>'高額レセ疾病傾向(患者数順)'!$C$11</f>
        <v>1310</v>
      </c>
      <c r="F54" s="121" t="str">
        <f>'高額レセ疾病傾向(患者数順)'!$D$11</f>
        <v>その他の筋骨格系及び結合組織の疾患</v>
      </c>
      <c r="G54" s="121" t="s">
        <v>564</v>
      </c>
      <c r="H54" s="44">
        <v>293</v>
      </c>
      <c r="I54" s="45">
        <v>705789400</v>
      </c>
      <c r="J54" s="46">
        <v>134129250</v>
      </c>
      <c r="K54" s="44">
        <f t="shared" si="1"/>
        <v>839918650</v>
      </c>
      <c r="L54" s="98">
        <f t="shared" si="0"/>
        <v>2866616.552901024</v>
      </c>
      <c r="M54" s="218">
        <f t="shared" si="11"/>
        <v>1.9162851536952255E-2</v>
      </c>
      <c r="N54" s="26"/>
      <c r="O54" s="26"/>
      <c r="P54" s="151" t="s">
        <v>14</v>
      </c>
      <c r="Q54" s="108">
        <f>市区町村別_患者数!AM55</f>
        <v>21606</v>
      </c>
    </row>
    <row r="55" spans="1:17" ht="39.950000000000003" customHeight="1">
      <c r="A55" s="26"/>
      <c r="B55" s="445">
        <v>11</v>
      </c>
      <c r="C55" s="448" t="s">
        <v>53</v>
      </c>
      <c r="D55" s="456">
        <f>Q15</f>
        <v>25886</v>
      </c>
      <c r="E55" s="47" t="str">
        <f>'高額レセ疾病傾向(患者数順)'!$C$7</f>
        <v>1901</v>
      </c>
      <c r="F55" s="119" t="str">
        <f>'高額レセ疾病傾向(患者数順)'!$D$7</f>
        <v>骨折</v>
      </c>
      <c r="G55" s="119" t="s">
        <v>565</v>
      </c>
      <c r="H55" s="77">
        <v>406</v>
      </c>
      <c r="I55" s="78">
        <v>1183597910</v>
      </c>
      <c r="J55" s="79">
        <v>163104590</v>
      </c>
      <c r="K55" s="77">
        <f t="shared" si="1"/>
        <v>1346702500</v>
      </c>
      <c r="L55" s="99">
        <f t="shared" si="0"/>
        <v>3317001.2315270938</v>
      </c>
      <c r="M55" s="216">
        <f>IFERROR(H55/$Q$15,"-")</f>
        <v>1.5684153596538668E-2</v>
      </c>
      <c r="N55" s="26"/>
      <c r="O55" s="26"/>
      <c r="P55" s="151" t="s">
        <v>42</v>
      </c>
      <c r="Q55" s="108">
        <f>市区町村別_患者数!AM56</f>
        <v>29940</v>
      </c>
    </row>
    <row r="56" spans="1:17" ht="39.950000000000003" customHeight="1">
      <c r="A56" s="26"/>
      <c r="B56" s="446"/>
      <c r="C56" s="449"/>
      <c r="D56" s="457"/>
      <c r="E56" s="39" t="str">
        <f>'高額レセ疾病傾向(患者数順)'!$C$8</f>
        <v>0903</v>
      </c>
      <c r="F56" s="120" t="str">
        <f>'高額レセ疾病傾向(患者数順)'!$D$8</f>
        <v>その他の心疾患</v>
      </c>
      <c r="G56" s="120" t="s">
        <v>535</v>
      </c>
      <c r="H56" s="40">
        <v>333</v>
      </c>
      <c r="I56" s="41">
        <v>1041930580</v>
      </c>
      <c r="J56" s="42">
        <v>225017890</v>
      </c>
      <c r="K56" s="40">
        <f t="shared" si="1"/>
        <v>1266948470</v>
      </c>
      <c r="L56" s="97">
        <f t="shared" si="0"/>
        <v>3804650.0600600601</v>
      </c>
      <c r="M56" s="217">
        <f t="shared" ref="M56:M59" si="12">IFERROR(H56/$Q$15,"-")</f>
        <v>1.2864096422776791E-2</v>
      </c>
      <c r="N56" s="26"/>
      <c r="O56" s="26"/>
      <c r="P56" s="151" t="s">
        <v>4</v>
      </c>
      <c r="Q56" s="108">
        <f>市区町村別_患者数!AM57</f>
        <v>23896</v>
      </c>
    </row>
    <row r="57" spans="1:17" ht="39.950000000000003" customHeight="1">
      <c r="A57" s="26"/>
      <c r="B57" s="446"/>
      <c r="C57" s="449"/>
      <c r="D57" s="457"/>
      <c r="E57" s="39" t="str">
        <f>'高額レセ疾病傾向(患者数順)'!$C$9</f>
        <v>1011</v>
      </c>
      <c r="F57" s="120" t="str">
        <f>'高額レセ疾病傾向(患者数順)'!$D$9</f>
        <v>その他の呼吸器系の疾患</v>
      </c>
      <c r="G57" s="120" t="s">
        <v>547</v>
      </c>
      <c r="H57" s="40">
        <v>404</v>
      </c>
      <c r="I57" s="41">
        <v>936222980</v>
      </c>
      <c r="J57" s="42">
        <v>206284380</v>
      </c>
      <c r="K57" s="40">
        <f t="shared" si="1"/>
        <v>1142507360</v>
      </c>
      <c r="L57" s="97">
        <f t="shared" si="0"/>
        <v>2827988.5148514854</v>
      </c>
      <c r="M57" s="217">
        <f t="shared" si="12"/>
        <v>1.5606891756161631E-2</v>
      </c>
      <c r="N57" s="26"/>
      <c r="O57" s="26"/>
      <c r="P57" s="151" t="s">
        <v>19</v>
      </c>
      <c r="Q57" s="108">
        <f>市区町村別_患者数!AM58</f>
        <v>13289</v>
      </c>
    </row>
    <row r="58" spans="1:17" ht="39.950000000000003" customHeight="1">
      <c r="A58" s="26"/>
      <c r="B58" s="446"/>
      <c r="C58" s="449"/>
      <c r="D58" s="457"/>
      <c r="E58" s="39" t="str">
        <f>'高額レセ疾病傾向(患者数順)'!$C$10</f>
        <v>0210</v>
      </c>
      <c r="F58" s="120" t="str">
        <f>'高額レセ疾病傾向(患者数順)'!$D$10</f>
        <v>その他の悪性新生物＜腫瘍＞</v>
      </c>
      <c r="G58" s="120" t="s">
        <v>550</v>
      </c>
      <c r="H58" s="40">
        <v>240</v>
      </c>
      <c r="I58" s="41">
        <v>486024450</v>
      </c>
      <c r="J58" s="42">
        <v>439472520</v>
      </c>
      <c r="K58" s="40">
        <f t="shared" si="1"/>
        <v>925496970</v>
      </c>
      <c r="L58" s="97">
        <f t="shared" si="0"/>
        <v>3856237.375</v>
      </c>
      <c r="M58" s="217">
        <f t="shared" si="12"/>
        <v>9.2714208452445331E-3</v>
      </c>
      <c r="N58" s="26"/>
      <c r="O58" s="26"/>
      <c r="P58" s="151" t="s">
        <v>24</v>
      </c>
      <c r="Q58" s="108">
        <f>市区町村別_患者数!AM59</f>
        <v>21893</v>
      </c>
    </row>
    <row r="59" spans="1:17" ht="39.950000000000003" customHeight="1" thickBot="1">
      <c r="A59" s="26"/>
      <c r="B59" s="447"/>
      <c r="C59" s="450"/>
      <c r="D59" s="458"/>
      <c r="E59" s="43" t="str">
        <f>'高額レセ疾病傾向(患者数順)'!$C$11</f>
        <v>1310</v>
      </c>
      <c r="F59" s="121" t="str">
        <f>'高額レセ疾病傾向(患者数順)'!$D$11</f>
        <v>その他の筋骨格系及び結合組織の疾患</v>
      </c>
      <c r="G59" s="121" t="s">
        <v>566</v>
      </c>
      <c r="H59" s="44">
        <v>212</v>
      </c>
      <c r="I59" s="45">
        <v>738923440</v>
      </c>
      <c r="J59" s="46">
        <v>103353130</v>
      </c>
      <c r="K59" s="44">
        <f t="shared" si="1"/>
        <v>842276570</v>
      </c>
      <c r="L59" s="98">
        <f t="shared" si="0"/>
        <v>3973002.6886792453</v>
      </c>
      <c r="M59" s="217">
        <f t="shared" si="12"/>
        <v>8.1897550799660043E-3</v>
      </c>
      <c r="N59" s="26"/>
      <c r="O59" s="26"/>
      <c r="P59" s="151" t="s">
        <v>15</v>
      </c>
      <c r="Q59" s="108">
        <f>市区町村別_患者数!AM60</f>
        <v>22636</v>
      </c>
    </row>
    <row r="60" spans="1:17" ht="39.950000000000003" customHeight="1">
      <c r="A60" s="26"/>
      <c r="B60" s="445">
        <v>12</v>
      </c>
      <c r="C60" s="448" t="s">
        <v>102</v>
      </c>
      <c r="D60" s="456">
        <f>Q16</f>
        <v>13293</v>
      </c>
      <c r="E60" s="47" t="str">
        <f>'高額レセ疾病傾向(患者数順)'!$C$7</f>
        <v>1901</v>
      </c>
      <c r="F60" s="119" t="str">
        <f>'高額レセ疾病傾向(患者数順)'!$D$7</f>
        <v>骨折</v>
      </c>
      <c r="G60" s="119" t="s">
        <v>530</v>
      </c>
      <c r="H60" s="77">
        <v>237</v>
      </c>
      <c r="I60" s="78">
        <v>656193120</v>
      </c>
      <c r="J60" s="79">
        <v>92192510</v>
      </c>
      <c r="K60" s="77">
        <f t="shared" si="1"/>
        <v>748385630</v>
      </c>
      <c r="L60" s="99">
        <f t="shared" si="0"/>
        <v>3157745.2742616036</v>
      </c>
      <c r="M60" s="216">
        <f>IFERROR(H60/$Q$16,"-")</f>
        <v>1.782893252087565E-2</v>
      </c>
      <c r="N60" s="26"/>
      <c r="O60" s="26"/>
      <c r="P60" s="151" t="s">
        <v>9</v>
      </c>
      <c r="Q60" s="108">
        <f>市区町村別_患者数!AM61</f>
        <v>14774</v>
      </c>
    </row>
    <row r="61" spans="1:17" ht="39.950000000000003" customHeight="1">
      <c r="A61" s="26"/>
      <c r="B61" s="446"/>
      <c r="C61" s="449"/>
      <c r="D61" s="457"/>
      <c r="E61" s="39" t="str">
        <f>'高額レセ疾病傾向(患者数順)'!$C$8</f>
        <v>0903</v>
      </c>
      <c r="F61" s="120" t="str">
        <f>'高額レセ疾病傾向(患者数順)'!$D$8</f>
        <v>その他の心疾患</v>
      </c>
      <c r="G61" s="120" t="s">
        <v>567</v>
      </c>
      <c r="H61" s="40">
        <v>180</v>
      </c>
      <c r="I61" s="41">
        <v>507319320</v>
      </c>
      <c r="J61" s="42">
        <v>123736870</v>
      </c>
      <c r="K61" s="40">
        <f t="shared" si="1"/>
        <v>631056190</v>
      </c>
      <c r="L61" s="97">
        <f t="shared" si="0"/>
        <v>3505867.722222222</v>
      </c>
      <c r="M61" s="217">
        <f t="shared" ref="M61:M64" si="13">IFERROR(H61/$Q$16,"-")</f>
        <v>1.3540961408259987E-2</v>
      </c>
      <c r="N61" s="26"/>
      <c r="O61" s="26"/>
      <c r="P61" s="151" t="s">
        <v>43</v>
      </c>
      <c r="Q61" s="108">
        <f>市区町村別_患者数!AM62</f>
        <v>10376</v>
      </c>
    </row>
    <row r="62" spans="1:17" ht="39.950000000000003" customHeight="1">
      <c r="A62" s="26"/>
      <c r="B62" s="446"/>
      <c r="C62" s="449"/>
      <c r="D62" s="457"/>
      <c r="E62" s="39" t="str">
        <f>'高額レセ疾病傾向(患者数順)'!$C$9</f>
        <v>1011</v>
      </c>
      <c r="F62" s="120" t="str">
        <f>'高額レセ疾病傾向(患者数順)'!$D$9</f>
        <v>その他の呼吸器系の疾患</v>
      </c>
      <c r="G62" s="120" t="s">
        <v>532</v>
      </c>
      <c r="H62" s="40">
        <v>126</v>
      </c>
      <c r="I62" s="41">
        <v>348385120</v>
      </c>
      <c r="J62" s="42">
        <v>63218180</v>
      </c>
      <c r="K62" s="40">
        <f t="shared" si="1"/>
        <v>411603300</v>
      </c>
      <c r="L62" s="97">
        <f t="shared" si="0"/>
        <v>3266692.8571428573</v>
      </c>
      <c r="M62" s="217">
        <f t="shared" si="13"/>
        <v>9.4786729857819912E-3</v>
      </c>
      <c r="N62" s="26"/>
      <c r="O62" s="26"/>
      <c r="P62" s="151" t="s">
        <v>25</v>
      </c>
      <c r="Q62" s="108">
        <f>市区町村別_患者数!AM63</f>
        <v>12086</v>
      </c>
    </row>
    <row r="63" spans="1:17" ht="39.950000000000003" customHeight="1">
      <c r="A63" s="26"/>
      <c r="B63" s="446"/>
      <c r="C63" s="449"/>
      <c r="D63" s="457"/>
      <c r="E63" s="39" t="str">
        <f>'高額レセ疾病傾向(患者数順)'!$C$10</f>
        <v>0210</v>
      </c>
      <c r="F63" s="120" t="str">
        <f>'高額レセ疾病傾向(患者数順)'!$D$10</f>
        <v>その他の悪性新生物＜腫瘍＞</v>
      </c>
      <c r="G63" s="120" t="s">
        <v>568</v>
      </c>
      <c r="H63" s="40">
        <v>108</v>
      </c>
      <c r="I63" s="41">
        <v>243807880</v>
      </c>
      <c r="J63" s="42">
        <v>212264930</v>
      </c>
      <c r="K63" s="40">
        <f t="shared" si="1"/>
        <v>456072810</v>
      </c>
      <c r="L63" s="97">
        <f t="shared" si="0"/>
        <v>4222896.388888889</v>
      </c>
      <c r="M63" s="217">
        <f t="shared" si="13"/>
        <v>8.124576844955992E-3</v>
      </c>
      <c r="N63" s="26"/>
      <c r="O63" s="26"/>
      <c r="P63" s="151" t="s">
        <v>20</v>
      </c>
      <c r="Q63" s="108">
        <f>市区町村別_患者数!AM64</f>
        <v>85998</v>
      </c>
    </row>
    <row r="64" spans="1:17" ht="39.950000000000003" customHeight="1" thickBot="1">
      <c r="A64" s="26"/>
      <c r="B64" s="447"/>
      <c r="C64" s="450"/>
      <c r="D64" s="458"/>
      <c r="E64" s="43" t="str">
        <f>'高額レセ疾病傾向(患者数順)'!$C$11</f>
        <v>1310</v>
      </c>
      <c r="F64" s="121" t="str">
        <f>'高額レセ疾病傾向(患者数順)'!$D$11</f>
        <v>その他の筋骨格系及び結合組織の疾患</v>
      </c>
      <c r="G64" s="121" t="s">
        <v>555</v>
      </c>
      <c r="H64" s="44">
        <v>86</v>
      </c>
      <c r="I64" s="45">
        <v>253715250</v>
      </c>
      <c r="J64" s="46">
        <v>26642070</v>
      </c>
      <c r="K64" s="44">
        <f t="shared" si="1"/>
        <v>280357320</v>
      </c>
      <c r="L64" s="98">
        <f t="shared" si="0"/>
        <v>3259968.8372093025</v>
      </c>
      <c r="M64" s="218">
        <f t="shared" si="13"/>
        <v>6.469570450613105E-3</v>
      </c>
      <c r="N64" s="26"/>
      <c r="O64" s="26"/>
      <c r="P64" s="151" t="s">
        <v>44</v>
      </c>
      <c r="Q64" s="108">
        <f>市区町村別_患者数!AM65</f>
        <v>11563</v>
      </c>
    </row>
    <row r="65" spans="1:17" ht="39.950000000000003" customHeight="1">
      <c r="A65" s="26"/>
      <c r="B65" s="445">
        <v>13</v>
      </c>
      <c r="C65" s="448" t="s">
        <v>103</v>
      </c>
      <c r="D65" s="456">
        <f>Q17</f>
        <v>22534</v>
      </c>
      <c r="E65" s="47" t="str">
        <f>'高額レセ疾病傾向(患者数順)'!$C$7</f>
        <v>1901</v>
      </c>
      <c r="F65" s="119" t="str">
        <f>'高額レセ疾病傾向(患者数順)'!$D$7</f>
        <v>骨折</v>
      </c>
      <c r="G65" s="119" t="s">
        <v>565</v>
      </c>
      <c r="H65" s="77">
        <v>392</v>
      </c>
      <c r="I65" s="78">
        <v>1087512980</v>
      </c>
      <c r="J65" s="79">
        <v>161015340</v>
      </c>
      <c r="K65" s="77">
        <f t="shared" si="1"/>
        <v>1248528320</v>
      </c>
      <c r="L65" s="99">
        <f t="shared" si="0"/>
        <v>3185021.224489796</v>
      </c>
      <c r="M65" s="216">
        <f>IFERROR(H65/$Q$17,"-")</f>
        <v>1.7395935031507943E-2</v>
      </c>
      <c r="N65" s="26"/>
      <c r="O65" s="26"/>
      <c r="P65" s="151" t="s">
        <v>16</v>
      </c>
      <c r="Q65" s="108">
        <f>市区町村別_患者数!AM66</f>
        <v>10060</v>
      </c>
    </row>
    <row r="66" spans="1:17" ht="39.950000000000003" customHeight="1">
      <c r="A66" s="26"/>
      <c r="B66" s="446"/>
      <c r="C66" s="449"/>
      <c r="D66" s="457"/>
      <c r="E66" s="39" t="str">
        <f>'高額レセ疾病傾向(患者数順)'!$C$8</f>
        <v>0903</v>
      </c>
      <c r="F66" s="120" t="str">
        <f>'高額レセ疾病傾向(患者数順)'!$D$8</f>
        <v>その他の心疾患</v>
      </c>
      <c r="G66" s="120" t="s">
        <v>552</v>
      </c>
      <c r="H66" s="40">
        <v>288</v>
      </c>
      <c r="I66" s="41">
        <v>919744890</v>
      </c>
      <c r="J66" s="42">
        <v>204877910</v>
      </c>
      <c r="K66" s="40">
        <f t="shared" si="1"/>
        <v>1124622800</v>
      </c>
      <c r="L66" s="97">
        <f t="shared" si="0"/>
        <v>3904940.277777778</v>
      </c>
      <c r="M66" s="217">
        <f t="shared" ref="M66:M69" si="14">IFERROR(H66/$Q$17,"-")</f>
        <v>1.2780686961924203E-2</v>
      </c>
      <c r="N66" s="26"/>
      <c r="O66" s="26"/>
      <c r="P66" s="151" t="s">
        <v>17</v>
      </c>
      <c r="Q66" s="108">
        <f>市区町村別_患者数!AM67</f>
        <v>14913</v>
      </c>
    </row>
    <row r="67" spans="1:17" ht="39.950000000000003" customHeight="1">
      <c r="A67" s="26"/>
      <c r="B67" s="446"/>
      <c r="C67" s="449"/>
      <c r="D67" s="457"/>
      <c r="E67" s="39" t="str">
        <f>'高額レセ疾病傾向(患者数順)'!$C$9</f>
        <v>1011</v>
      </c>
      <c r="F67" s="120" t="str">
        <f>'高額レセ疾病傾向(患者数順)'!$D$9</f>
        <v>その他の呼吸器系の疾患</v>
      </c>
      <c r="G67" s="120" t="s">
        <v>532</v>
      </c>
      <c r="H67" s="40">
        <v>243</v>
      </c>
      <c r="I67" s="41">
        <v>570807030</v>
      </c>
      <c r="J67" s="42">
        <v>124077430</v>
      </c>
      <c r="K67" s="40">
        <f t="shared" si="1"/>
        <v>694884460</v>
      </c>
      <c r="L67" s="97">
        <f t="shared" si="0"/>
        <v>2859606.8312757201</v>
      </c>
      <c r="M67" s="217">
        <f t="shared" si="14"/>
        <v>1.0783704624123546E-2</v>
      </c>
      <c r="N67" s="26"/>
      <c r="O67" s="26"/>
      <c r="P67" s="151" t="s">
        <v>26</v>
      </c>
      <c r="Q67" s="108">
        <f>市区町村別_患者数!AM68</f>
        <v>10994</v>
      </c>
    </row>
    <row r="68" spans="1:17" ht="39.950000000000003" customHeight="1">
      <c r="A68" s="26"/>
      <c r="B68" s="446"/>
      <c r="C68" s="449"/>
      <c r="D68" s="457"/>
      <c r="E68" s="39" t="str">
        <f>'高額レセ疾病傾向(患者数順)'!$C$10</f>
        <v>0210</v>
      </c>
      <c r="F68" s="120" t="str">
        <f>'高額レセ疾病傾向(患者数順)'!$D$10</f>
        <v>その他の悪性新生物＜腫瘍＞</v>
      </c>
      <c r="G68" s="120" t="s">
        <v>568</v>
      </c>
      <c r="H68" s="40">
        <v>201</v>
      </c>
      <c r="I68" s="41">
        <v>438688680</v>
      </c>
      <c r="J68" s="42">
        <v>353430660</v>
      </c>
      <c r="K68" s="40">
        <f t="shared" si="1"/>
        <v>792119340</v>
      </c>
      <c r="L68" s="97">
        <f t="shared" si="0"/>
        <v>3940892.2388059702</v>
      </c>
      <c r="M68" s="217">
        <f t="shared" si="14"/>
        <v>8.9198544421762675E-3</v>
      </c>
      <c r="N68" s="26"/>
      <c r="O68" s="26"/>
      <c r="P68" s="151" t="s">
        <v>45</v>
      </c>
      <c r="Q68" s="108">
        <f>市区町村別_患者数!AM69</f>
        <v>11433</v>
      </c>
    </row>
    <row r="69" spans="1:17" ht="39.950000000000003" customHeight="1" thickBot="1">
      <c r="A69" s="26"/>
      <c r="B69" s="447"/>
      <c r="C69" s="450"/>
      <c r="D69" s="458"/>
      <c r="E69" s="43" t="str">
        <f>'高額レセ疾病傾向(患者数順)'!$C$11</f>
        <v>1310</v>
      </c>
      <c r="F69" s="121" t="str">
        <f>'高額レセ疾病傾向(患者数順)'!$D$11</f>
        <v>その他の筋骨格系及び結合組織の疾患</v>
      </c>
      <c r="G69" s="121" t="s">
        <v>569</v>
      </c>
      <c r="H69" s="44">
        <v>168</v>
      </c>
      <c r="I69" s="45">
        <v>589620150</v>
      </c>
      <c r="J69" s="46">
        <v>52523070</v>
      </c>
      <c r="K69" s="44">
        <f t="shared" si="1"/>
        <v>642143220</v>
      </c>
      <c r="L69" s="98">
        <f t="shared" ref="L69:L132" si="15">IFERROR(K69/H69,"-")</f>
        <v>3822281.0714285714</v>
      </c>
      <c r="M69" s="217">
        <f t="shared" si="14"/>
        <v>7.4554007277891189E-3</v>
      </c>
      <c r="N69" s="26"/>
      <c r="O69" s="26"/>
      <c r="P69" s="151" t="s">
        <v>10</v>
      </c>
      <c r="Q69" s="108">
        <f>市区町村別_患者数!AM70</f>
        <v>5802</v>
      </c>
    </row>
    <row r="70" spans="1:17" ht="39.950000000000003" customHeight="1">
      <c r="A70" s="26"/>
      <c r="B70" s="445">
        <v>14</v>
      </c>
      <c r="C70" s="448" t="s">
        <v>104</v>
      </c>
      <c r="D70" s="456">
        <f>Q18</f>
        <v>17462</v>
      </c>
      <c r="E70" s="47" t="str">
        <f>'高額レセ疾病傾向(患者数順)'!$C$7</f>
        <v>1901</v>
      </c>
      <c r="F70" s="119" t="str">
        <f>'高額レセ疾病傾向(患者数順)'!$D$7</f>
        <v>骨折</v>
      </c>
      <c r="G70" s="119" t="s">
        <v>548</v>
      </c>
      <c r="H70" s="77">
        <v>303</v>
      </c>
      <c r="I70" s="78">
        <v>813865680</v>
      </c>
      <c r="J70" s="79">
        <v>114873120</v>
      </c>
      <c r="K70" s="77">
        <f t="shared" ref="K70:K133" si="16">IF(SUM(I70:J70)=0,"-",SUM(I70:J70))</f>
        <v>928738800</v>
      </c>
      <c r="L70" s="99">
        <f t="shared" si="15"/>
        <v>3065144.5544554456</v>
      </c>
      <c r="M70" s="216">
        <f>IFERROR(H70/$Q$18,"-")</f>
        <v>1.7351964265261713E-2</v>
      </c>
      <c r="N70" s="26"/>
      <c r="O70" s="26"/>
      <c r="P70" s="151" t="s">
        <v>5</v>
      </c>
      <c r="Q70" s="108">
        <f>市区町村別_患者数!AM71</f>
        <v>5981</v>
      </c>
    </row>
    <row r="71" spans="1:17" ht="39.950000000000003" customHeight="1">
      <c r="A71" s="26"/>
      <c r="B71" s="446"/>
      <c r="C71" s="449"/>
      <c r="D71" s="457"/>
      <c r="E71" s="39" t="str">
        <f>'高額レセ疾病傾向(患者数順)'!$C$8</f>
        <v>0903</v>
      </c>
      <c r="F71" s="120" t="str">
        <f>'高額レセ疾病傾向(患者数順)'!$D$8</f>
        <v>その他の心疾患</v>
      </c>
      <c r="G71" s="120" t="s">
        <v>563</v>
      </c>
      <c r="H71" s="40">
        <v>206</v>
      </c>
      <c r="I71" s="41">
        <v>592306110</v>
      </c>
      <c r="J71" s="42">
        <v>147726380</v>
      </c>
      <c r="K71" s="40">
        <f t="shared" si="16"/>
        <v>740032490</v>
      </c>
      <c r="L71" s="97">
        <f t="shared" si="15"/>
        <v>3592390.7281553396</v>
      </c>
      <c r="M71" s="217">
        <f t="shared" ref="M71:M74" si="17">IFERROR(H71/$Q$18,"-")</f>
        <v>1.1797045012026114E-2</v>
      </c>
      <c r="N71" s="26"/>
      <c r="O71" s="26"/>
      <c r="P71" s="151" t="s">
        <v>6</v>
      </c>
      <c r="Q71" s="108">
        <f>市区町村別_患者数!AM72</f>
        <v>2538</v>
      </c>
    </row>
    <row r="72" spans="1:17" ht="39.950000000000003" customHeight="1">
      <c r="A72" s="26"/>
      <c r="B72" s="446"/>
      <c r="C72" s="449"/>
      <c r="D72" s="457"/>
      <c r="E72" s="39" t="str">
        <f>'高額レセ疾病傾向(患者数順)'!$C$9</f>
        <v>1011</v>
      </c>
      <c r="F72" s="120" t="str">
        <f>'高額レセ疾病傾向(患者数順)'!$D$9</f>
        <v>その他の呼吸器系の疾患</v>
      </c>
      <c r="G72" s="120" t="s">
        <v>570</v>
      </c>
      <c r="H72" s="40">
        <v>191</v>
      </c>
      <c r="I72" s="41">
        <v>472953590</v>
      </c>
      <c r="J72" s="42">
        <v>97516870</v>
      </c>
      <c r="K72" s="40">
        <f t="shared" si="16"/>
        <v>570470460</v>
      </c>
      <c r="L72" s="97">
        <f t="shared" si="15"/>
        <v>2986756.3350785342</v>
      </c>
      <c r="M72" s="217">
        <f t="shared" si="17"/>
        <v>1.0938036880082465E-2</v>
      </c>
      <c r="N72" s="26"/>
      <c r="O72" s="26"/>
      <c r="P72" s="151" t="s">
        <v>46</v>
      </c>
      <c r="Q72" s="108">
        <f>市区町村別_患者数!AM73</f>
        <v>3267</v>
      </c>
    </row>
    <row r="73" spans="1:17" ht="39.950000000000003" customHeight="1">
      <c r="A73" s="26"/>
      <c r="B73" s="446"/>
      <c r="C73" s="449"/>
      <c r="D73" s="457"/>
      <c r="E73" s="39" t="str">
        <f>'高額レセ疾病傾向(患者数順)'!$C$10</f>
        <v>0210</v>
      </c>
      <c r="F73" s="120" t="str">
        <f>'高額レセ疾病傾向(患者数順)'!$D$10</f>
        <v>その他の悪性新生物＜腫瘍＞</v>
      </c>
      <c r="G73" s="120" t="s">
        <v>550</v>
      </c>
      <c r="H73" s="40">
        <v>142</v>
      </c>
      <c r="I73" s="41">
        <v>243355140</v>
      </c>
      <c r="J73" s="42">
        <v>291258670</v>
      </c>
      <c r="K73" s="40">
        <f t="shared" si="16"/>
        <v>534613810</v>
      </c>
      <c r="L73" s="97">
        <f t="shared" si="15"/>
        <v>3764885.9859154928</v>
      </c>
      <c r="M73" s="217">
        <f t="shared" si="17"/>
        <v>8.1319436490665444E-3</v>
      </c>
      <c r="N73" s="26"/>
      <c r="O73" s="26"/>
      <c r="P73" s="151" t="s">
        <v>47</v>
      </c>
      <c r="Q73" s="108">
        <f>市区町村別_患者数!AM74</f>
        <v>8285</v>
      </c>
    </row>
    <row r="74" spans="1:17" ht="39.950000000000003" customHeight="1" thickBot="1">
      <c r="A74" s="26"/>
      <c r="B74" s="447"/>
      <c r="C74" s="450"/>
      <c r="D74" s="458"/>
      <c r="E74" s="43" t="str">
        <f>'高額レセ疾病傾向(患者数順)'!$C$11</f>
        <v>1310</v>
      </c>
      <c r="F74" s="121" t="str">
        <f>'高額レセ疾病傾向(患者数順)'!$D$11</f>
        <v>その他の筋骨格系及び結合組織の疾患</v>
      </c>
      <c r="G74" s="121" t="s">
        <v>571</v>
      </c>
      <c r="H74" s="44">
        <v>157</v>
      </c>
      <c r="I74" s="45">
        <v>467853900</v>
      </c>
      <c r="J74" s="46">
        <v>66301740</v>
      </c>
      <c r="K74" s="44">
        <f t="shared" si="16"/>
        <v>534155640</v>
      </c>
      <c r="L74" s="98">
        <f t="shared" si="15"/>
        <v>3402265.2229299364</v>
      </c>
      <c r="M74" s="218">
        <f t="shared" si="17"/>
        <v>8.9909517810101928E-3</v>
      </c>
      <c r="N74" s="26"/>
      <c r="O74" s="26"/>
      <c r="P74" s="151" t="s">
        <v>48</v>
      </c>
      <c r="Q74" s="108">
        <f>市区町村別_患者数!AM75</f>
        <v>1345</v>
      </c>
    </row>
    <row r="75" spans="1:17" ht="39.950000000000003" customHeight="1">
      <c r="A75" s="26"/>
      <c r="B75" s="445">
        <v>15</v>
      </c>
      <c r="C75" s="448" t="s">
        <v>105</v>
      </c>
      <c r="D75" s="456">
        <f>Q19</f>
        <v>28655</v>
      </c>
      <c r="E75" s="47" t="str">
        <f>'高額レセ疾病傾向(患者数順)'!$C$7</f>
        <v>1901</v>
      </c>
      <c r="F75" s="119" t="str">
        <f>'高額レセ疾病傾向(患者数順)'!$D$7</f>
        <v>骨折</v>
      </c>
      <c r="G75" s="119" t="s">
        <v>530</v>
      </c>
      <c r="H75" s="77">
        <v>485</v>
      </c>
      <c r="I75" s="78">
        <v>1402907500</v>
      </c>
      <c r="J75" s="79">
        <v>215291680</v>
      </c>
      <c r="K75" s="77">
        <f t="shared" si="16"/>
        <v>1618199180</v>
      </c>
      <c r="L75" s="99">
        <f t="shared" si="15"/>
        <v>3336493.1546391752</v>
      </c>
      <c r="M75" s="216">
        <f>IFERROR(H75/$Q$19,"-")</f>
        <v>1.6925492933170475E-2</v>
      </c>
      <c r="N75" s="26"/>
      <c r="O75" s="26"/>
      <c r="P75" s="151" t="s">
        <v>49</v>
      </c>
      <c r="Q75" s="108">
        <f>市区町村別_患者数!AM76</f>
        <v>3966</v>
      </c>
    </row>
    <row r="76" spans="1:17" ht="39.950000000000003" customHeight="1">
      <c r="A76" s="26"/>
      <c r="B76" s="446"/>
      <c r="C76" s="449"/>
      <c r="D76" s="457"/>
      <c r="E76" s="39" t="str">
        <f>'高額レセ疾病傾向(患者数順)'!$C$8</f>
        <v>0903</v>
      </c>
      <c r="F76" s="120" t="str">
        <f>'高額レセ疾病傾向(患者数順)'!$D$8</f>
        <v>その他の心疾患</v>
      </c>
      <c r="G76" s="120" t="s">
        <v>531</v>
      </c>
      <c r="H76" s="40">
        <v>394</v>
      </c>
      <c r="I76" s="41">
        <v>1124900540</v>
      </c>
      <c r="J76" s="42">
        <v>225200900</v>
      </c>
      <c r="K76" s="40">
        <f t="shared" si="16"/>
        <v>1350101440</v>
      </c>
      <c r="L76" s="97">
        <f t="shared" si="15"/>
        <v>3426653.4010152286</v>
      </c>
      <c r="M76" s="217">
        <f t="shared" ref="M76:M79" si="18">IFERROR(H76/$Q$19,"-")</f>
        <v>1.3749781887977664E-2</v>
      </c>
      <c r="N76" s="26"/>
      <c r="O76" s="26"/>
      <c r="P76" s="151" t="s">
        <v>27</v>
      </c>
      <c r="Q76" s="108">
        <f>市区町村別_患者数!AM77</f>
        <v>2559</v>
      </c>
    </row>
    <row r="77" spans="1:17" ht="39.950000000000003" customHeight="1">
      <c r="A77" s="26"/>
      <c r="B77" s="446"/>
      <c r="C77" s="449"/>
      <c r="D77" s="457"/>
      <c r="E77" s="39" t="str">
        <f>'高額レセ疾病傾向(患者数順)'!$C$9</f>
        <v>1011</v>
      </c>
      <c r="F77" s="120" t="str">
        <f>'高額レセ疾病傾向(患者数順)'!$D$9</f>
        <v>その他の呼吸器系の疾患</v>
      </c>
      <c r="G77" s="120" t="s">
        <v>570</v>
      </c>
      <c r="H77" s="40">
        <v>291</v>
      </c>
      <c r="I77" s="41">
        <v>644658010</v>
      </c>
      <c r="J77" s="42">
        <v>144267070</v>
      </c>
      <c r="K77" s="40">
        <f t="shared" si="16"/>
        <v>788925080</v>
      </c>
      <c r="L77" s="97">
        <f t="shared" si="15"/>
        <v>2711082.7491408936</v>
      </c>
      <c r="M77" s="217">
        <f t="shared" si="18"/>
        <v>1.0155295759902285E-2</v>
      </c>
      <c r="N77" s="26"/>
      <c r="O77" s="26"/>
      <c r="P77" s="151" t="s">
        <v>28</v>
      </c>
      <c r="Q77" s="108">
        <f>市区町村別_患者数!AM78</f>
        <v>3428</v>
      </c>
    </row>
    <row r="78" spans="1:17" ht="39.950000000000003" customHeight="1">
      <c r="A78" s="26"/>
      <c r="B78" s="446"/>
      <c r="C78" s="449"/>
      <c r="D78" s="457"/>
      <c r="E78" s="39" t="str">
        <f>'高額レセ疾病傾向(患者数順)'!$C$10</f>
        <v>0210</v>
      </c>
      <c r="F78" s="120" t="str">
        <f>'高額レセ疾病傾向(患者数順)'!$D$10</f>
        <v>その他の悪性新生物＜腫瘍＞</v>
      </c>
      <c r="G78" s="120" t="s">
        <v>572</v>
      </c>
      <c r="H78" s="40">
        <v>281</v>
      </c>
      <c r="I78" s="41">
        <v>572510310</v>
      </c>
      <c r="J78" s="42">
        <v>534883750</v>
      </c>
      <c r="K78" s="40">
        <f t="shared" si="16"/>
        <v>1107394060</v>
      </c>
      <c r="L78" s="97">
        <f t="shared" si="15"/>
        <v>3940904.1281138789</v>
      </c>
      <c r="M78" s="217">
        <f t="shared" si="18"/>
        <v>9.8063165241668113E-3</v>
      </c>
      <c r="N78" s="26"/>
      <c r="O78" s="26"/>
      <c r="P78" s="151" t="s">
        <v>29</v>
      </c>
      <c r="Q78" s="108">
        <f>市区町村別_患者数!AM79</f>
        <v>1606</v>
      </c>
    </row>
    <row r="79" spans="1:17" ht="39.950000000000003" customHeight="1" thickBot="1">
      <c r="A79" s="26"/>
      <c r="B79" s="447"/>
      <c r="C79" s="450"/>
      <c r="D79" s="458"/>
      <c r="E79" s="43" t="str">
        <f>'高額レセ疾病傾向(患者数順)'!$C$11</f>
        <v>1310</v>
      </c>
      <c r="F79" s="121" t="str">
        <f>'高額レセ疾病傾向(患者数順)'!$D$11</f>
        <v>その他の筋骨格系及び結合組織の疾患</v>
      </c>
      <c r="G79" s="121" t="s">
        <v>534</v>
      </c>
      <c r="H79" s="44">
        <v>271</v>
      </c>
      <c r="I79" s="45">
        <v>834674110</v>
      </c>
      <c r="J79" s="46">
        <v>90823700</v>
      </c>
      <c r="K79" s="44">
        <f t="shared" si="16"/>
        <v>925497810</v>
      </c>
      <c r="L79" s="98">
        <f t="shared" si="15"/>
        <v>3415121.070110701</v>
      </c>
      <c r="M79" s="217">
        <f t="shared" si="18"/>
        <v>9.4573372884313375E-3</v>
      </c>
      <c r="N79" s="26"/>
      <c r="O79" s="26"/>
      <c r="P79" s="151" t="s">
        <v>172</v>
      </c>
      <c r="Q79" s="108">
        <f>市区町村別_患者数!AM80</f>
        <v>1473357</v>
      </c>
    </row>
    <row r="80" spans="1:17" ht="39.950000000000003" customHeight="1">
      <c r="A80" s="26"/>
      <c r="B80" s="445">
        <v>16</v>
      </c>
      <c r="C80" s="448" t="s">
        <v>54</v>
      </c>
      <c r="D80" s="456">
        <f>Q20</f>
        <v>18894</v>
      </c>
      <c r="E80" s="47" t="str">
        <f>'高額レセ疾病傾向(患者数順)'!$C$7</f>
        <v>1901</v>
      </c>
      <c r="F80" s="119" t="str">
        <f>'高額レセ疾病傾向(患者数順)'!$D$7</f>
        <v>骨折</v>
      </c>
      <c r="G80" s="119" t="s">
        <v>573</v>
      </c>
      <c r="H80" s="77">
        <v>318</v>
      </c>
      <c r="I80" s="78">
        <v>831195430</v>
      </c>
      <c r="J80" s="79">
        <v>134627450</v>
      </c>
      <c r="K80" s="77">
        <f t="shared" si="16"/>
        <v>965822880</v>
      </c>
      <c r="L80" s="99">
        <f t="shared" si="15"/>
        <v>3037178.8679245282</v>
      </c>
      <c r="M80" s="216">
        <f>IFERROR(H80/$Q$20,"-")</f>
        <v>1.6830739917434105E-2</v>
      </c>
      <c r="N80" s="26"/>
      <c r="O80" s="26"/>
      <c r="P80" s="26"/>
      <c r="Q80" s="26"/>
    </row>
    <row r="81" spans="1:17" ht="39.950000000000003" customHeight="1">
      <c r="A81" s="26"/>
      <c r="B81" s="446"/>
      <c r="C81" s="449"/>
      <c r="D81" s="457"/>
      <c r="E81" s="39" t="str">
        <f>'高額レセ疾病傾向(患者数順)'!$C$8</f>
        <v>0903</v>
      </c>
      <c r="F81" s="120" t="str">
        <f>'高額レセ疾病傾向(患者数順)'!$D$8</f>
        <v>その他の心疾患</v>
      </c>
      <c r="G81" s="120" t="s">
        <v>538</v>
      </c>
      <c r="H81" s="40">
        <v>243</v>
      </c>
      <c r="I81" s="41">
        <v>679325960</v>
      </c>
      <c r="J81" s="42">
        <v>161228830</v>
      </c>
      <c r="K81" s="40">
        <f t="shared" si="16"/>
        <v>840554790</v>
      </c>
      <c r="L81" s="97">
        <f t="shared" si="15"/>
        <v>3459073.2098765434</v>
      </c>
      <c r="M81" s="217">
        <f t="shared" ref="M81:M84" si="19">IFERROR(H81/$Q$20,"-")</f>
        <v>1.2861225785963798E-2</v>
      </c>
      <c r="N81" s="26"/>
      <c r="O81" s="26"/>
      <c r="P81" s="26"/>
      <c r="Q81" s="26"/>
    </row>
    <row r="82" spans="1:17" ht="39.950000000000003" customHeight="1">
      <c r="A82" s="26"/>
      <c r="B82" s="446"/>
      <c r="C82" s="449"/>
      <c r="D82" s="457"/>
      <c r="E82" s="39" t="str">
        <f>'高額レセ疾病傾向(患者数順)'!$C$9</f>
        <v>1011</v>
      </c>
      <c r="F82" s="120" t="str">
        <f>'高額レセ疾病傾向(患者数順)'!$D$9</f>
        <v>その他の呼吸器系の疾患</v>
      </c>
      <c r="G82" s="120" t="s">
        <v>532</v>
      </c>
      <c r="H82" s="40">
        <v>181</v>
      </c>
      <c r="I82" s="41">
        <v>461194440</v>
      </c>
      <c r="J82" s="42">
        <v>90583800</v>
      </c>
      <c r="K82" s="40">
        <f t="shared" si="16"/>
        <v>551778240</v>
      </c>
      <c r="L82" s="97">
        <f t="shared" si="15"/>
        <v>3048498.5635359115</v>
      </c>
      <c r="M82" s="217">
        <f t="shared" si="19"/>
        <v>9.5797607706150107E-3</v>
      </c>
      <c r="N82" s="26"/>
      <c r="O82" s="26"/>
      <c r="P82" s="26"/>
      <c r="Q82" s="26"/>
    </row>
    <row r="83" spans="1:17" ht="39.950000000000003" customHeight="1">
      <c r="A83" s="26"/>
      <c r="B83" s="446"/>
      <c r="C83" s="449"/>
      <c r="D83" s="457"/>
      <c r="E83" s="39" t="str">
        <f>'高額レセ疾病傾向(患者数順)'!$C$10</f>
        <v>0210</v>
      </c>
      <c r="F83" s="120" t="str">
        <f>'高額レセ疾病傾向(患者数順)'!$D$10</f>
        <v>その他の悪性新生物＜腫瘍＞</v>
      </c>
      <c r="G83" s="120" t="s">
        <v>574</v>
      </c>
      <c r="H83" s="40">
        <v>176</v>
      </c>
      <c r="I83" s="41">
        <v>392741960</v>
      </c>
      <c r="J83" s="42">
        <v>298485150</v>
      </c>
      <c r="K83" s="40">
        <f t="shared" si="16"/>
        <v>691227110</v>
      </c>
      <c r="L83" s="97">
        <f t="shared" si="15"/>
        <v>3927426.7613636362</v>
      </c>
      <c r="M83" s="217">
        <f t="shared" si="19"/>
        <v>9.3151264951836562E-3</v>
      </c>
      <c r="N83" s="26"/>
      <c r="O83" s="26"/>
      <c r="P83" s="26"/>
      <c r="Q83" s="26"/>
    </row>
    <row r="84" spans="1:17" ht="39.950000000000003" customHeight="1" thickBot="1">
      <c r="A84" s="26"/>
      <c r="B84" s="447"/>
      <c r="C84" s="450"/>
      <c r="D84" s="458"/>
      <c r="E84" s="43" t="str">
        <f>'高額レセ疾病傾向(患者数順)'!$C$11</f>
        <v>1310</v>
      </c>
      <c r="F84" s="121" t="str">
        <f>'高額レセ疾病傾向(患者数順)'!$D$11</f>
        <v>その他の筋骨格系及び結合組織の疾患</v>
      </c>
      <c r="G84" s="121" t="s">
        <v>575</v>
      </c>
      <c r="H84" s="44">
        <v>147</v>
      </c>
      <c r="I84" s="45">
        <v>510484890</v>
      </c>
      <c r="J84" s="46">
        <v>48666790</v>
      </c>
      <c r="K84" s="44">
        <f t="shared" si="16"/>
        <v>559151680</v>
      </c>
      <c r="L84" s="98">
        <f t="shared" si="15"/>
        <v>3803752.9251700682</v>
      </c>
      <c r="M84" s="218">
        <f t="shared" si="19"/>
        <v>7.7802476976818035E-3</v>
      </c>
      <c r="N84" s="26"/>
      <c r="O84" s="26"/>
      <c r="P84" s="26"/>
      <c r="Q84" s="26"/>
    </row>
    <row r="85" spans="1:17" ht="39.950000000000003" customHeight="1">
      <c r="A85" s="26"/>
      <c r="B85" s="445">
        <v>17</v>
      </c>
      <c r="C85" s="448" t="s">
        <v>106</v>
      </c>
      <c r="D85" s="456">
        <f>Q21</f>
        <v>26607</v>
      </c>
      <c r="E85" s="47" t="str">
        <f>'高額レセ疾病傾向(患者数順)'!$C$7</f>
        <v>1901</v>
      </c>
      <c r="F85" s="119" t="str">
        <f>'高額レセ疾病傾向(患者数順)'!$D$7</f>
        <v>骨折</v>
      </c>
      <c r="G85" s="119" t="s">
        <v>530</v>
      </c>
      <c r="H85" s="77">
        <v>451</v>
      </c>
      <c r="I85" s="78">
        <v>1181513080</v>
      </c>
      <c r="J85" s="79">
        <v>192104520</v>
      </c>
      <c r="K85" s="77">
        <f t="shared" si="16"/>
        <v>1373617600</v>
      </c>
      <c r="L85" s="99">
        <f t="shared" si="15"/>
        <v>3045715.2993348115</v>
      </c>
      <c r="M85" s="216">
        <f>IFERROR(H85/$Q$21,"-")</f>
        <v>1.6950426579471569E-2</v>
      </c>
      <c r="N85" s="26"/>
      <c r="O85" s="26"/>
      <c r="P85" s="26"/>
      <c r="Q85" s="26"/>
    </row>
    <row r="86" spans="1:17" ht="39.950000000000003" customHeight="1">
      <c r="A86" s="26"/>
      <c r="B86" s="446"/>
      <c r="C86" s="449"/>
      <c r="D86" s="457"/>
      <c r="E86" s="39" t="str">
        <f>'高額レセ疾病傾向(患者数順)'!$C$8</f>
        <v>0903</v>
      </c>
      <c r="F86" s="120" t="str">
        <f>'高額レセ疾病傾向(患者数順)'!$D$8</f>
        <v>その他の心疾患</v>
      </c>
      <c r="G86" s="120" t="s">
        <v>576</v>
      </c>
      <c r="H86" s="40">
        <v>358</v>
      </c>
      <c r="I86" s="41">
        <v>1173714970</v>
      </c>
      <c r="J86" s="42">
        <v>284766530</v>
      </c>
      <c r="K86" s="40">
        <f t="shared" si="16"/>
        <v>1458481500</v>
      </c>
      <c r="L86" s="97">
        <f t="shared" si="15"/>
        <v>4073970.6703910613</v>
      </c>
      <c r="M86" s="217">
        <f t="shared" ref="M86:M89" si="20">IFERROR(H86/$Q$21,"-")</f>
        <v>1.3455105799225767E-2</v>
      </c>
      <c r="N86" s="26"/>
      <c r="O86" s="26"/>
      <c r="P86" s="26"/>
      <c r="Q86" s="26"/>
    </row>
    <row r="87" spans="1:17" ht="39.950000000000003" customHeight="1">
      <c r="A87" s="26"/>
      <c r="B87" s="446"/>
      <c r="C87" s="449"/>
      <c r="D87" s="457"/>
      <c r="E87" s="39" t="str">
        <f>'高額レセ疾病傾向(患者数順)'!$C$9</f>
        <v>1011</v>
      </c>
      <c r="F87" s="120" t="str">
        <f>'高額レセ疾病傾向(患者数順)'!$D$9</f>
        <v>その他の呼吸器系の疾患</v>
      </c>
      <c r="G87" s="120" t="s">
        <v>532</v>
      </c>
      <c r="H87" s="40">
        <v>238</v>
      </c>
      <c r="I87" s="41">
        <v>624366640</v>
      </c>
      <c r="J87" s="42">
        <v>113942160</v>
      </c>
      <c r="K87" s="40">
        <f t="shared" si="16"/>
        <v>738308800</v>
      </c>
      <c r="L87" s="97">
        <f t="shared" si="15"/>
        <v>3102137.8151260503</v>
      </c>
      <c r="M87" s="217">
        <f t="shared" si="20"/>
        <v>8.945014469876349E-3</v>
      </c>
      <c r="N87" s="26"/>
      <c r="O87" s="26"/>
      <c r="P87" s="26"/>
      <c r="Q87" s="26"/>
    </row>
    <row r="88" spans="1:17" ht="39.950000000000003" customHeight="1">
      <c r="A88" s="26"/>
      <c r="B88" s="446"/>
      <c r="C88" s="449"/>
      <c r="D88" s="457"/>
      <c r="E88" s="39" t="str">
        <f>'高額レセ疾病傾向(患者数順)'!$C$10</f>
        <v>0210</v>
      </c>
      <c r="F88" s="120" t="str">
        <f>'高額レセ疾病傾向(患者数順)'!$D$10</f>
        <v>その他の悪性新生物＜腫瘍＞</v>
      </c>
      <c r="G88" s="120" t="s">
        <v>533</v>
      </c>
      <c r="H88" s="40">
        <v>247</v>
      </c>
      <c r="I88" s="41">
        <v>564210030</v>
      </c>
      <c r="J88" s="42">
        <v>428612020</v>
      </c>
      <c r="K88" s="40">
        <f t="shared" si="16"/>
        <v>992822050</v>
      </c>
      <c r="L88" s="97">
        <f t="shared" si="15"/>
        <v>4019522.4696356277</v>
      </c>
      <c r="M88" s="217">
        <f t="shared" si="20"/>
        <v>9.2832713195775546E-3</v>
      </c>
      <c r="N88" s="26"/>
      <c r="O88" s="26"/>
      <c r="P88" s="26"/>
      <c r="Q88" s="26"/>
    </row>
    <row r="89" spans="1:17" ht="39.950000000000003" customHeight="1" thickBot="1">
      <c r="A89" s="26"/>
      <c r="B89" s="447"/>
      <c r="C89" s="450"/>
      <c r="D89" s="458"/>
      <c r="E89" s="43" t="str">
        <f>'高額レセ疾病傾向(患者数順)'!$C$11</f>
        <v>1310</v>
      </c>
      <c r="F89" s="121" t="str">
        <f>'高額レセ疾病傾向(患者数順)'!$D$11</f>
        <v>その他の筋骨格系及び結合組織の疾患</v>
      </c>
      <c r="G89" s="121" t="s">
        <v>577</v>
      </c>
      <c r="H89" s="44">
        <v>400</v>
      </c>
      <c r="I89" s="45">
        <v>1500157950</v>
      </c>
      <c r="J89" s="46">
        <v>107204350</v>
      </c>
      <c r="K89" s="44">
        <f t="shared" si="16"/>
        <v>1607362300</v>
      </c>
      <c r="L89" s="98">
        <f t="shared" si="15"/>
        <v>4018405.75</v>
      </c>
      <c r="M89" s="217">
        <f t="shared" si="20"/>
        <v>1.5033637764498065E-2</v>
      </c>
      <c r="N89" s="26"/>
      <c r="O89" s="26"/>
      <c r="P89" s="26"/>
      <c r="Q89" s="26"/>
    </row>
    <row r="90" spans="1:17" ht="39.950000000000003" customHeight="1">
      <c r="A90" s="26"/>
      <c r="B90" s="445">
        <v>18</v>
      </c>
      <c r="C90" s="448" t="s">
        <v>55</v>
      </c>
      <c r="D90" s="456">
        <f>Q22</f>
        <v>23766</v>
      </c>
      <c r="E90" s="47" t="str">
        <f>'高額レセ疾病傾向(患者数順)'!$C$7</f>
        <v>1901</v>
      </c>
      <c r="F90" s="119" t="str">
        <f>'高額レセ疾病傾向(患者数順)'!$D$7</f>
        <v>骨折</v>
      </c>
      <c r="G90" s="119" t="s">
        <v>530</v>
      </c>
      <c r="H90" s="77">
        <v>416</v>
      </c>
      <c r="I90" s="78">
        <v>1174927880</v>
      </c>
      <c r="J90" s="79">
        <v>191967850</v>
      </c>
      <c r="K90" s="77">
        <f t="shared" si="16"/>
        <v>1366895730</v>
      </c>
      <c r="L90" s="99">
        <f t="shared" si="15"/>
        <v>3285807.043269231</v>
      </c>
      <c r="M90" s="216">
        <f>IFERROR(H90/$Q$22,"-")</f>
        <v>1.7503997307077336E-2</v>
      </c>
      <c r="N90" s="26"/>
      <c r="O90" s="26"/>
      <c r="P90" s="26"/>
      <c r="Q90" s="26"/>
    </row>
    <row r="91" spans="1:17" ht="39.950000000000003" customHeight="1">
      <c r="A91" s="26"/>
      <c r="B91" s="446"/>
      <c r="C91" s="449"/>
      <c r="D91" s="457"/>
      <c r="E91" s="39" t="str">
        <f>'高額レセ疾病傾向(患者数順)'!$C$8</f>
        <v>0903</v>
      </c>
      <c r="F91" s="120" t="str">
        <f>'高額レセ疾病傾向(患者数順)'!$D$8</f>
        <v>その他の心疾患</v>
      </c>
      <c r="G91" s="120" t="s">
        <v>578</v>
      </c>
      <c r="H91" s="40">
        <v>337</v>
      </c>
      <c r="I91" s="41">
        <v>996672950</v>
      </c>
      <c r="J91" s="42">
        <v>234134780</v>
      </c>
      <c r="K91" s="40">
        <f t="shared" si="16"/>
        <v>1230807730</v>
      </c>
      <c r="L91" s="97">
        <f t="shared" si="15"/>
        <v>3652248.4569732938</v>
      </c>
      <c r="M91" s="217">
        <f t="shared" ref="M91:M94" si="21">IFERROR(H91/$Q$22,"-")</f>
        <v>1.4179920895396785E-2</v>
      </c>
      <c r="N91" s="26"/>
      <c r="O91" s="26"/>
      <c r="P91" s="26"/>
      <c r="Q91" s="26"/>
    </row>
    <row r="92" spans="1:17" ht="39.950000000000003" customHeight="1">
      <c r="A92" s="26"/>
      <c r="B92" s="446"/>
      <c r="C92" s="449"/>
      <c r="D92" s="457"/>
      <c r="E92" s="39" t="str">
        <f>'高額レセ疾病傾向(患者数順)'!$C$9</f>
        <v>1011</v>
      </c>
      <c r="F92" s="120" t="str">
        <f>'高額レセ疾病傾向(患者数順)'!$D$9</f>
        <v>その他の呼吸器系の疾患</v>
      </c>
      <c r="G92" s="120" t="s">
        <v>532</v>
      </c>
      <c r="H92" s="40">
        <v>273</v>
      </c>
      <c r="I92" s="41">
        <v>653368890</v>
      </c>
      <c r="J92" s="42">
        <v>154239670</v>
      </c>
      <c r="K92" s="40">
        <f t="shared" si="16"/>
        <v>807608560</v>
      </c>
      <c r="L92" s="97">
        <f t="shared" si="15"/>
        <v>2958273.1135531138</v>
      </c>
      <c r="M92" s="217">
        <f t="shared" si="21"/>
        <v>1.1486998232769503E-2</v>
      </c>
      <c r="N92" s="26"/>
      <c r="O92" s="26"/>
      <c r="P92" s="26"/>
      <c r="Q92" s="26"/>
    </row>
    <row r="93" spans="1:17" ht="39.950000000000003" customHeight="1">
      <c r="A93" s="26"/>
      <c r="B93" s="446"/>
      <c r="C93" s="449"/>
      <c r="D93" s="457"/>
      <c r="E93" s="39" t="str">
        <f>'高額レセ疾病傾向(患者数順)'!$C$10</f>
        <v>0210</v>
      </c>
      <c r="F93" s="120" t="str">
        <f>'高額レセ疾病傾向(患者数順)'!$D$10</f>
        <v>その他の悪性新生物＜腫瘍＞</v>
      </c>
      <c r="G93" s="120" t="s">
        <v>579</v>
      </c>
      <c r="H93" s="40">
        <v>176</v>
      </c>
      <c r="I93" s="41">
        <v>366676530</v>
      </c>
      <c r="J93" s="42">
        <v>303938690</v>
      </c>
      <c r="K93" s="40">
        <f t="shared" si="16"/>
        <v>670615220</v>
      </c>
      <c r="L93" s="97">
        <f t="shared" si="15"/>
        <v>3810313.75</v>
      </c>
      <c r="M93" s="217">
        <f t="shared" si="21"/>
        <v>7.4055373222250273E-3</v>
      </c>
      <c r="N93" s="26"/>
      <c r="O93" s="26"/>
      <c r="P93" s="26"/>
      <c r="Q93" s="26"/>
    </row>
    <row r="94" spans="1:17" ht="39.950000000000003" customHeight="1" thickBot="1">
      <c r="A94" s="26"/>
      <c r="B94" s="447"/>
      <c r="C94" s="450"/>
      <c r="D94" s="458"/>
      <c r="E94" s="43" t="str">
        <f>'高額レセ疾病傾向(患者数順)'!$C$11</f>
        <v>1310</v>
      </c>
      <c r="F94" s="121" t="str">
        <f>'高額レセ疾病傾向(患者数順)'!$D$11</f>
        <v>その他の筋骨格系及び結合組織の疾患</v>
      </c>
      <c r="G94" s="121" t="s">
        <v>545</v>
      </c>
      <c r="H94" s="44">
        <v>226</v>
      </c>
      <c r="I94" s="45">
        <v>774469400</v>
      </c>
      <c r="J94" s="46">
        <v>82115800</v>
      </c>
      <c r="K94" s="44">
        <f t="shared" si="16"/>
        <v>856585200</v>
      </c>
      <c r="L94" s="98">
        <f t="shared" si="15"/>
        <v>3790200</v>
      </c>
      <c r="M94" s="218">
        <f t="shared" si="21"/>
        <v>9.509383152402592E-3</v>
      </c>
      <c r="N94" s="26"/>
      <c r="O94" s="26"/>
      <c r="P94" s="26"/>
      <c r="Q94" s="26"/>
    </row>
    <row r="95" spans="1:17" ht="39.950000000000003" customHeight="1">
      <c r="A95" s="26"/>
      <c r="B95" s="445">
        <v>19</v>
      </c>
      <c r="C95" s="448" t="s">
        <v>107</v>
      </c>
      <c r="D95" s="456">
        <f>Q23</f>
        <v>16375</v>
      </c>
      <c r="E95" s="47" t="str">
        <f>'高額レセ疾病傾向(患者数順)'!$C$7</f>
        <v>1901</v>
      </c>
      <c r="F95" s="119" t="str">
        <f>'高額レセ疾病傾向(患者数順)'!$D$7</f>
        <v>骨折</v>
      </c>
      <c r="G95" s="119" t="s">
        <v>530</v>
      </c>
      <c r="H95" s="77">
        <v>331</v>
      </c>
      <c r="I95" s="78">
        <v>789900190</v>
      </c>
      <c r="J95" s="79">
        <v>124363040</v>
      </c>
      <c r="K95" s="77">
        <f t="shared" si="16"/>
        <v>914263230</v>
      </c>
      <c r="L95" s="99">
        <f t="shared" si="15"/>
        <v>2762124.5619335347</v>
      </c>
      <c r="M95" s="216">
        <f>IFERROR(H95/$Q$23,"-")</f>
        <v>2.0213740458015265E-2</v>
      </c>
      <c r="N95" s="26"/>
      <c r="O95" s="26"/>
      <c r="P95" s="26"/>
      <c r="Q95" s="26"/>
    </row>
    <row r="96" spans="1:17" ht="39.950000000000003" customHeight="1">
      <c r="A96" s="26"/>
      <c r="B96" s="446"/>
      <c r="C96" s="449"/>
      <c r="D96" s="457"/>
      <c r="E96" s="39" t="str">
        <f>'高額レセ疾病傾向(患者数順)'!$C$8</f>
        <v>0903</v>
      </c>
      <c r="F96" s="120" t="str">
        <f>'高額レセ疾病傾向(患者数順)'!$D$8</f>
        <v>その他の心疾患</v>
      </c>
      <c r="G96" s="120" t="s">
        <v>552</v>
      </c>
      <c r="H96" s="40">
        <v>235</v>
      </c>
      <c r="I96" s="41">
        <v>752028690</v>
      </c>
      <c r="J96" s="42">
        <v>166449610</v>
      </c>
      <c r="K96" s="40">
        <f t="shared" si="16"/>
        <v>918478300</v>
      </c>
      <c r="L96" s="97">
        <f t="shared" si="15"/>
        <v>3908418.2978723403</v>
      </c>
      <c r="M96" s="217">
        <f t="shared" ref="M96:M99" si="22">IFERROR(H96/$Q$23,"-")</f>
        <v>1.4351145038167938E-2</v>
      </c>
      <c r="N96" s="26"/>
      <c r="O96" s="26"/>
      <c r="P96" s="26"/>
      <c r="Q96" s="26"/>
    </row>
    <row r="97" spans="1:17" ht="39.950000000000003" customHeight="1">
      <c r="A97" s="26"/>
      <c r="B97" s="446"/>
      <c r="C97" s="449"/>
      <c r="D97" s="457"/>
      <c r="E97" s="39" t="str">
        <f>'高額レセ疾病傾向(患者数順)'!$C$9</f>
        <v>1011</v>
      </c>
      <c r="F97" s="120" t="str">
        <f>'高額レセ疾病傾向(患者数順)'!$D$9</f>
        <v>その他の呼吸器系の疾患</v>
      </c>
      <c r="G97" s="120" t="s">
        <v>580</v>
      </c>
      <c r="H97" s="40">
        <v>209</v>
      </c>
      <c r="I97" s="41">
        <v>505946860</v>
      </c>
      <c r="J97" s="42">
        <v>85141180</v>
      </c>
      <c r="K97" s="40">
        <f t="shared" si="16"/>
        <v>591088040</v>
      </c>
      <c r="L97" s="97">
        <f t="shared" si="15"/>
        <v>2828172.4401913877</v>
      </c>
      <c r="M97" s="217">
        <f t="shared" si="22"/>
        <v>1.2763358778625954E-2</v>
      </c>
      <c r="N97" s="26"/>
      <c r="O97" s="26"/>
      <c r="P97" s="26"/>
      <c r="Q97" s="26"/>
    </row>
    <row r="98" spans="1:17" ht="39.950000000000003" customHeight="1">
      <c r="A98" s="26"/>
      <c r="B98" s="446"/>
      <c r="C98" s="449"/>
      <c r="D98" s="457"/>
      <c r="E98" s="39" t="str">
        <f>'高額レセ疾病傾向(患者数順)'!$C$10</f>
        <v>0210</v>
      </c>
      <c r="F98" s="120" t="str">
        <f>'高額レセ疾病傾向(患者数順)'!$D$10</f>
        <v>その他の悪性新生物＜腫瘍＞</v>
      </c>
      <c r="G98" s="120" t="s">
        <v>581</v>
      </c>
      <c r="H98" s="40">
        <v>140</v>
      </c>
      <c r="I98" s="41">
        <v>304125590</v>
      </c>
      <c r="J98" s="42">
        <v>212787870</v>
      </c>
      <c r="K98" s="40">
        <f t="shared" si="16"/>
        <v>516913460</v>
      </c>
      <c r="L98" s="97">
        <f t="shared" si="15"/>
        <v>3692239</v>
      </c>
      <c r="M98" s="217">
        <f t="shared" si="22"/>
        <v>8.5496183206106875E-3</v>
      </c>
      <c r="N98" s="26"/>
      <c r="O98" s="26"/>
      <c r="P98" s="26"/>
      <c r="Q98" s="26"/>
    </row>
    <row r="99" spans="1:17" ht="39.950000000000003" customHeight="1" thickBot="1">
      <c r="A99" s="26"/>
      <c r="B99" s="447"/>
      <c r="C99" s="450"/>
      <c r="D99" s="458"/>
      <c r="E99" s="43" t="str">
        <f>'高額レセ疾病傾向(患者数順)'!$C$11</f>
        <v>1310</v>
      </c>
      <c r="F99" s="121" t="str">
        <f>'高額レセ疾病傾向(患者数順)'!$D$11</f>
        <v>その他の筋骨格系及び結合組織の疾患</v>
      </c>
      <c r="G99" s="121" t="s">
        <v>582</v>
      </c>
      <c r="H99" s="44">
        <v>153</v>
      </c>
      <c r="I99" s="45">
        <v>503833680</v>
      </c>
      <c r="J99" s="46">
        <v>43887160</v>
      </c>
      <c r="K99" s="44">
        <f t="shared" si="16"/>
        <v>547720840</v>
      </c>
      <c r="L99" s="98">
        <f t="shared" si="15"/>
        <v>3579874.7712418302</v>
      </c>
      <c r="M99" s="217">
        <f t="shared" si="22"/>
        <v>9.3435114503816787E-3</v>
      </c>
      <c r="N99" s="26"/>
      <c r="O99" s="26"/>
      <c r="P99" s="26"/>
      <c r="Q99" s="26"/>
    </row>
    <row r="100" spans="1:17" ht="39.950000000000003" customHeight="1">
      <c r="A100" s="26"/>
      <c r="B100" s="445">
        <v>20</v>
      </c>
      <c r="C100" s="448" t="s">
        <v>108</v>
      </c>
      <c r="D100" s="456">
        <f>Q24</f>
        <v>25909</v>
      </c>
      <c r="E100" s="47" t="str">
        <f>'高額レセ疾病傾向(患者数順)'!$C$7</f>
        <v>1901</v>
      </c>
      <c r="F100" s="119" t="str">
        <f>'高額レセ疾病傾向(患者数順)'!$D$7</f>
        <v>骨折</v>
      </c>
      <c r="G100" s="119" t="s">
        <v>530</v>
      </c>
      <c r="H100" s="77">
        <v>407</v>
      </c>
      <c r="I100" s="78">
        <v>1096062210</v>
      </c>
      <c r="J100" s="79">
        <v>176902210</v>
      </c>
      <c r="K100" s="77">
        <f t="shared" si="16"/>
        <v>1272964420</v>
      </c>
      <c r="L100" s="99">
        <f t="shared" si="15"/>
        <v>3127676.7076167078</v>
      </c>
      <c r="M100" s="216">
        <f>IFERROR(H100/$Q$24,"-")</f>
        <v>1.570882704851596E-2</v>
      </c>
      <c r="N100" s="26"/>
      <c r="O100" s="26"/>
      <c r="P100" s="26"/>
      <c r="Q100" s="26"/>
    </row>
    <row r="101" spans="1:17" ht="39.950000000000003" customHeight="1">
      <c r="A101" s="26"/>
      <c r="B101" s="446"/>
      <c r="C101" s="449"/>
      <c r="D101" s="457"/>
      <c r="E101" s="39" t="str">
        <f>'高額レセ疾病傾向(患者数順)'!$C$8</f>
        <v>0903</v>
      </c>
      <c r="F101" s="120" t="str">
        <f>'高額レセ疾病傾向(患者数順)'!$D$8</f>
        <v>その他の心疾患</v>
      </c>
      <c r="G101" s="120" t="s">
        <v>578</v>
      </c>
      <c r="H101" s="40">
        <v>342</v>
      </c>
      <c r="I101" s="41">
        <v>1021109200</v>
      </c>
      <c r="J101" s="42">
        <v>209962070</v>
      </c>
      <c r="K101" s="40">
        <f t="shared" si="16"/>
        <v>1231071270</v>
      </c>
      <c r="L101" s="97">
        <f t="shared" si="15"/>
        <v>3599623.5964912279</v>
      </c>
      <c r="M101" s="217">
        <f t="shared" ref="M101:M104" si="23">IFERROR(H101/$Q$24,"-")</f>
        <v>1.3200046315951985E-2</v>
      </c>
      <c r="N101" s="26"/>
      <c r="O101" s="26"/>
      <c r="P101" s="26"/>
      <c r="Q101" s="26"/>
    </row>
    <row r="102" spans="1:17" ht="39.950000000000003" customHeight="1">
      <c r="A102" s="26"/>
      <c r="B102" s="446"/>
      <c r="C102" s="449"/>
      <c r="D102" s="457"/>
      <c r="E102" s="39" t="str">
        <f>'高額レセ疾病傾向(患者数順)'!$C$9</f>
        <v>1011</v>
      </c>
      <c r="F102" s="120" t="str">
        <f>'高額レセ疾病傾向(患者数順)'!$D$9</f>
        <v>その他の呼吸器系の疾患</v>
      </c>
      <c r="G102" s="120" t="s">
        <v>549</v>
      </c>
      <c r="H102" s="40">
        <v>273</v>
      </c>
      <c r="I102" s="41">
        <v>637732590</v>
      </c>
      <c r="J102" s="42">
        <v>123063230</v>
      </c>
      <c r="K102" s="40">
        <f t="shared" si="16"/>
        <v>760795820</v>
      </c>
      <c r="L102" s="97">
        <f t="shared" si="15"/>
        <v>2786797.8754578754</v>
      </c>
      <c r="M102" s="217">
        <f t="shared" si="23"/>
        <v>1.0536879076768691E-2</v>
      </c>
      <c r="N102" s="26"/>
      <c r="O102" s="26"/>
      <c r="P102" s="26"/>
      <c r="Q102" s="26"/>
    </row>
    <row r="103" spans="1:17" ht="39.950000000000003" customHeight="1">
      <c r="A103" s="26"/>
      <c r="B103" s="446"/>
      <c r="C103" s="449"/>
      <c r="D103" s="457"/>
      <c r="E103" s="39" t="str">
        <f>'高額レセ疾病傾向(患者数順)'!$C$10</f>
        <v>0210</v>
      </c>
      <c r="F103" s="120" t="str">
        <f>'高額レセ疾病傾向(患者数順)'!$D$10</f>
        <v>その他の悪性新生物＜腫瘍＞</v>
      </c>
      <c r="G103" s="120" t="s">
        <v>583</v>
      </c>
      <c r="H103" s="40">
        <v>280</v>
      </c>
      <c r="I103" s="41">
        <v>568938240</v>
      </c>
      <c r="J103" s="42">
        <v>529826510</v>
      </c>
      <c r="K103" s="40">
        <f t="shared" si="16"/>
        <v>1098764750</v>
      </c>
      <c r="L103" s="97">
        <f t="shared" si="15"/>
        <v>3924159.8214285714</v>
      </c>
      <c r="M103" s="217">
        <f t="shared" si="23"/>
        <v>1.0807055463352503E-2</v>
      </c>
      <c r="N103" s="26"/>
      <c r="O103" s="26"/>
      <c r="P103" s="26"/>
      <c r="Q103" s="26"/>
    </row>
    <row r="104" spans="1:17" ht="39.950000000000003" customHeight="1" thickBot="1">
      <c r="A104" s="26"/>
      <c r="B104" s="447"/>
      <c r="C104" s="450"/>
      <c r="D104" s="458"/>
      <c r="E104" s="43" t="str">
        <f>'高額レセ疾病傾向(患者数順)'!$C$11</f>
        <v>1310</v>
      </c>
      <c r="F104" s="121" t="str">
        <f>'高額レセ疾病傾向(患者数順)'!$D$11</f>
        <v>その他の筋骨格系及び結合組織の疾患</v>
      </c>
      <c r="G104" s="121" t="s">
        <v>584</v>
      </c>
      <c r="H104" s="44">
        <v>274</v>
      </c>
      <c r="I104" s="45">
        <v>857800880</v>
      </c>
      <c r="J104" s="46">
        <v>110937330</v>
      </c>
      <c r="K104" s="44">
        <f t="shared" si="16"/>
        <v>968738210</v>
      </c>
      <c r="L104" s="98">
        <f t="shared" si="15"/>
        <v>3535540.9124087594</v>
      </c>
      <c r="M104" s="218">
        <f t="shared" si="23"/>
        <v>1.057547570342352E-2</v>
      </c>
      <c r="N104" s="26"/>
      <c r="O104" s="26"/>
      <c r="P104" s="26"/>
      <c r="Q104" s="26"/>
    </row>
    <row r="105" spans="1:17" ht="39.950000000000003" customHeight="1">
      <c r="A105" s="26"/>
      <c r="B105" s="445">
        <v>21</v>
      </c>
      <c r="C105" s="448" t="s">
        <v>109</v>
      </c>
      <c r="D105" s="456">
        <f>Q25</f>
        <v>16832</v>
      </c>
      <c r="E105" s="47" t="str">
        <f>'高額レセ疾病傾向(患者数順)'!$C$7</f>
        <v>1901</v>
      </c>
      <c r="F105" s="119" t="str">
        <f>'高額レセ疾病傾向(患者数順)'!$D$7</f>
        <v>骨折</v>
      </c>
      <c r="G105" s="119" t="s">
        <v>530</v>
      </c>
      <c r="H105" s="77">
        <v>294</v>
      </c>
      <c r="I105" s="78">
        <v>863026690</v>
      </c>
      <c r="J105" s="79">
        <v>123240380</v>
      </c>
      <c r="K105" s="77">
        <f t="shared" si="16"/>
        <v>986267070</v>
      </c>
      <c r="L105" s="99">
        <f t="shared" si="15"/>
        <v>3354649.8979591839</v>
      </c>
      <c r="M105" s="216">
        <f>IFERROR(H105/$Q$25,"-")</f>
        <v>1.7466730038022814E-2</v>
      </c>
      <c r="N105" s="26"/>
      <c r="O105" s="26"/>
      <c r="P105" s="26"/>
      <c r="Q105" s="26"/>
    </row>
    <row r="106" spans="1:17" ht="39.950000000000003" customHeight="1">
      <c r="A106" s="26"/>
      <c r="B106" s="446"/>
      <c r="C106" s="449"/>
      <c r="D106" s="457"/>
      <c r="E106" s="39" t="str">
        <f>'高額レセ疾病傾向(患者数順)'!$C$8</f>
        <v>0903</v>
      </c>
      <c r="F106" s="120" t="str">
        <f>'高額レセ疾病傾向(患者数順)'!$D$8</f>
        <v>その他の心疾患</v>
      </c>
      <c r="G106" s="120" t="s">
        <v>552</v>
      </c>
      <c r="H106" s="40">
        <v>221</v>
      </c>
      <c r="I106" s="41">
        <v>719119130</v>
      </c>
      <c r="J106" s="42">
        <v>159233320</v>
      </c>
      <c r="K106" s="40">
        <f t="shared" si="16"/>
        <v>878352450</v>
      </c>
      <c r="L106" s="97">
        <f t="shared" si="15"/>
        <v>3974445.4751131223</v>
      </c>
      <c r="M106" s="217">
        <f t="shared" ref="M106:M109" si="24">IFERROR(H106/$Q$25,"-")</f>
        <v>1.3129752851711026E-2</v>
      </c>
      <c r="N106" s="26"/>
      <c r="O106" s="26"/>
      <c r="P106" s="26"/>
      <c r="Q106" s="26"/>
    </row>
    <row r="107" spans="1:17" ht="39.950000000000003" customHeight="1">
      <c r="A107" s="26"/>
      <c r="B107" s="446"/>
      <c r="C107" s="449"/>
      <c r="D107" s="457"/>
      <c r="E107" s="39" t="str">
        <f>'高額レセ疾病傾向(患者数順)'!$C$9</f>
        <v>1011</v>
      </c>
      <c r="F107" s="120" t="str">
        <f>'高額レセ疾病傾向(患者数順)'!$D$9</f>
        <v>その他の呼吸器系の疾患</v>
      </c>
      <c r="G107" s="120" t="s">
        <v>536</v>
      </c>
      <c r="H107" s="40">
        <v>176</v>
      </c>
      <c r="I107" s="41">
        <v>401594040</v>
      </c>
      <c r="J107" s="42">
        <v>73586640</v>
      </c>
      <c r="K107" s="40">
        <f t="shared" si="16"/>
        <v>475180680</v>
      </c>
      <c r="L107" s="97">
        <f t="shared" si="15"/>
        <v>2699890.2272727271</v>
      </c>
      <c r="M107" s="217">
        <f t="shared" si="24"/>
        <v>1.0456273764258554E-2</v>
      </c>
      <c r="N107" s="26"/>
      <c r="O107" s="26"/>
      <c r="P107" s="26"/>
      <c r="Q107" s="26"/>
    </row>
    <row r="108" spans="1:17" ht="39.950000000000003" customHeight="1">
      <c r="A108" s="26"/>
      <c r="B108" s="446"/>
      <c r="C108" s="449"/>
      <c r="D108" s="457"/>
      <c r="E108" s="39" t="str">
        <f>'高額レセ疾病傾向(患者数順)'!$C$10</f>
        <v>0210</v>
      </c>
      <c r="F108" s="120" t="str">
        <f>'高額レセ疾病傾向(患者数順)'!$D$10</f>
        <v>その他の悪性新生物＜腫瘍＞</v>
      </c>
      <c r="G108" s="120" t="s">
        <v>540</v>
      </c>
      <c r="H108" s="40">
        <v>132</v>
      </c>
      <c r="I108" s="41">
        <v>289615370</v>
      </c>
      <c r="J108" s="42">
        <v>259712070</v>
      </c>
      <c r="K108" s="40">
        <f t="shared" si="16"/>
        <v>549327440</v>
      </c>
      <c r="L108" s="97">
        <f t="shared" si="15"/>
        <v>4161571.5151515151</v>
      </c>
      <c r="M108" s="217">
        <f t="shared" si="24"/>
        <v>7.8422053231939157E-3</v>
      </c>
      <c r="N108" s="26"/>
      <c r="O108" s="26"/>
      <c r="P108" s="26"/>
      <c r="Q108" s="26"/>
    </row>
    <row r="109" spans="1:17" ht="39.950000000000003" customHeight="1" thickBot="1">
      <c r="A109" s="26"/>
      <c r="B109" s="447"/>
      <c r="C109" s="450"/>
      <c r="D109" s="458"/>
      <c r="E109" s="43" t="str">
        <f>'高額レセ疾病傾向(患者数順)'!$C$11</f>
        <v>1310</v>
      </c>
      <c r="F109" s="121" t="str">
        <f>'高額レセ疾病傾向(患者数順)'!$D$11</f>
        <v>その他の筋骨格系及び結合組織の疾患</v>
      </c>
      <c r="G109" s="121" t="s">
        <v>585</v>
      </c>
      <c r="H109" s="44">
        <v>179</v>
      </c>
      <c r="I109" s="45">
        <v>540917690</v>
      </c>
      <c r="J109" s="46">
        <v>57548920</v>
      </c>
      <c r="K109" s="44">
        <f t="shared" si="16"/>
        <v>598466610</v>
      </c>
      <c r="L109" s="98">
        <f t="shared" si="15"/>
        <v>3343388.8826815644</v>
      </c>
      <c r="M109" s="218">
        <f t="shared" si="24"/>
        <v>1.0634505703422054E-2</v>
      </c>
      <c r="N109" s="26"/>
      <c r="O109" s="26"/>
      <c r="P109" s="26"/>
      <c r="Q109" s="26"/>
    </row>
    <row r="110" spans="1:17" ht="39.950000000000003" customHeight="1">
      <c r="A110" s="26"/>
      <c r="B110" s="445">
        <v>22</v>
      </c>
      <c r="C110" s="448" t="s">
        <v>56</v>
      </c>
      <c r="D110" s="456">
        <f>Q26</f>
        <v>22657</v>
      </c>
      <c r="E110" s="47" t="str">
        <f>'高額レセ疾病傾向(患者数順)'!$C$7</f>
        <v>1901</v>
      </c>
      <c r="F110" s="119" t="str">
        <f>'高額レセ疾病傾向(患者数順)'!$D$7</f>
        <v>骨折</v>
      </c>
      <c r="G110" s="119" t="s">
        <v>530</v>
      </c>
      <c r="H110" s="77">
        <v>465</v>
      </c>
      <c r="I110" s="78">
        <v>1261359880</v>
      </c>
      <c r="J110" s="79">
        <v>200358290</v>
      </c>
      <c r="K110" s="77">
        <f t="shared" si="16"/>
        <v>1461718170</v>
      </c>
      <c r="L110" s="99">
        <f t="shared" si="15"/>
        <v>3143479.935483871</v>
      </c>
      <c r="M110" s="216">
        <f>IFERROR(H110/$Q$26,"-")</f>
        <v>2.0523458533786468E-2</v>
      </c>
      <c r="N110" s="26"/>
      <c r="O110" s="26"/>
      <c r="P110" s="26"/>
      <c r="Q110" s="26"/>
    </row>
    <row r="111" spans="1:17" ht="39.950000000000003" customHeight="1">
      <c r="A111" s="26"/>
      <c r="B111" s="446"/>
      <c r="C111" s="449"/>
      <c r="D111" s="457"/>
      <c r="E111" s="39" t="str">
        <f>'高額レセ疾病傾向(患者数順)'!$C$8</f>
        <v>0903</v>
      </c>
      <c r="F111" s="120" t="str">
        <f>'高額レセ疾病傾向(患者数順)'!$D$8</f>
        <v>その他の心疾患</v>
      </c>
      <c r="G111" s="120" t="s">
        <v>531</v>
      </c>
      <c r="H111" s="40">
        <v>282</v>
      </c>
      <c r="I111" s="41">
        <v>844723160</v>
      </c>
      <c r="J111" s="42">
        <v>198563060</v>
      </c>
      <c r="K111" s="40">
        <f t="shared" si="16"/>
        <v>1043286220</v>
      </c>
      <c r="L111" s="97">
        <f t="shared" si="15"/>
        <v>3699596.5248226952</v>
      </c>
      <c r="M111" s="217">
        <f t="shared" ref="M111:M114" si="25">IFERROR(H111/$Q$26,"-")</f>
        <v>1.2446484530167277E-2</v>
      </c>
      <c r="N111" s="26"/>
      <c r="O111" s="26"/>
      <c r="P111" s="26"/>
      <c r="Q111" s="26"/>
    </row>
    <row r="112" spans="1:17" ht="39.950000000000003" customHeight="1">
      <c r="A112" s="26"/>
      <c r="B112" s="446"/>
      <c r="C112" s="449"/>
      <c r="D112" s="457"/>
      <c r="E112" s="39" t="str">
        <f>'高額レセ疾病傾向(患者数順)'!$C$9</f>
        <v>1011</v>
      </c>
      <c r="F112" s="120" t="str">
        <f>'高額レセ疾病傾向(患者数順)'!$D$9</f>
        <v>その他の呼吸器系の疾患</v>
      </c>
      <c r="G112" s="120" t="s">
        <v>547</v>
      </c>
      <c r="H112" s="40">
        <v>258</v>
      </c>
      <c r="I112" s="41">
        <v>600161280</v>
      </c>
      <c r="J112" s="42">
        <v>138348180</v>
      </c>
      <c r="K112" s="40">
        <f t="shared" si="16"/>
        <v>738509460</v>
      </c>
      <c r="L112" s="97">
        <f t="shared" si="15"/>
        <v>2862439.7674418604</v>
      </c>
      <c r="M112" s="217">
        <f t="shared" si="25"/>
        <v>1.1387209251004105E-2</v>
      </c>
      <c r="N112" s="26"/>
      <c r="O112" s="26"/>
      <c r="P112" s="26"/>
      <c r="Q112" s="26"/>
    </row>
    <row r="113" spans="1:17" ht="39.950000000000003" customHeight="1">
      <c r="A113" s="26"/>
      <c r="B113" s="446"/>
      <c r="C113" s="449"/>
      <c r="D113" s="457"/>
      <c r="E113" s="39" t="str">
        <f>'高額レセ疾病傾向(患者数順)'!$C$10</f>
        <v>0210</v>
      </c>
      <c r="F113" s="120" t="str">
        <f>'高額レセ疾病傾向(患者数順)'!$D$10</f>
        <v>その他の悪性新生物＜腫瘍＞</v>
      </c>
      <c r="G113" s="120" t="s">
        <v>586</v>
      </c>
      <c r="H113" s="40">
        <v>229</v>
      </c>
      <c r="I113" s="41">
        <v>422792600</v>
      </c>
      <c r="J113" s="42">
        <v>387027860</v>
      </c>
      <c r="K113" s="40">
        <f t="shared" si="16"/>
        <v>809820460</v>
      </c>
      <c r="L113" s="97">
        <f t="shared" si="15"/>
        <v>3536333.8864628822</v>
      </c>
      <c r="M113" s="217">
        <f t="shared" si="25"/>
        <v>1.0107251622015272E-2</v>
      </c>
      <c r="N113" s="26"/>
      <c r="O113" s="26"/>
      <c r="P113" s="26"/>
      <c r="Q113" s="26"/>
    </row>
    <row r="114" spans="1:17" ht="39.950000000000003" customHeight="1" thickBot="1">
      <c r="A114" s="26"/>
      <c r="B114" s="447"/>
      <c r="C114" s="450"/>
      <c r="D114" s="458"/>
      <c r="E114" s="43" t="str">
        <f>'高額レセ疾病傾向(患者数順)'!$C$11</f>
        <v>1310</v>
      </c>
      <c r="F114" s="121" t="str">
        <f>'高額レセ疾病傾向(患者数順)'!$D$11</f>
        <v>その他の筋骨格系及び結合組織の疾患</v>
      </c>
      <c r="G114" s="121" t="s">
        <v>545</v>
      </c>
      <c r="H114" s="44">
        <v>219</v>
      </c>
      <c r="I114" s="45">
        <v>725214430</v>
      </c>
      <c r="J114" s="46">
        <v>72507110</v>
      </c>
      <c r="K114" s="44">
        <f t="shared" si="16"/>
        <v>797721540</v>
      </c>
      <c r="L114" s="98">
        <f t="shared" si="15"/>
        <v>3642564.1095890412</v>
      </c>
      <c r="M114" s="217">
        <f t="shared" si="25"/>
        <v>9.6658869223639494E-3</v>
      </c>
      <c r="N114" s="26"/>
      <c r="O114" s="26"/>
      <c r="P114" s="26"/>
      <c r="Q114" s="26"/>
    </row>
    <row r="115" spans="1:17" ht="39.950000000000003" customHeight="1">
      <c r="A115" s="26"/>
      <c r="B115" s="445">
        <v>23</v>
      </c>
      <c r="C115" s="448" t="s">
        <v>110</v>
      </c>
      <c r="D115" s="456">
        <f>Q27</f>
        <v>34470</v>
      </c>
      <c r="E115" s="47" t="str">
        <f>'高額レセ疾病傾向(患者数順)'!$C$7</f>
        <v>1901</v>
      </c>
      <c r="F115" s="119" t="str">
        <f>'高額レセ疾病傾向(患者数順)'!$D$7</f>
        <v>骨折</v>
      </c>
      <c r="G115" s="119" t="s">
        <v>548</v>
      </c>
      <c r="H115" s="77">
        <v>575</v>
      </c>
      <c r="I115" s="78">
        <v>1458935270</v>
      </c>
      <c r="J115" s="79">
        <v>250261270</v>
      </c>
      <c r="K115" s="77">
        <f t="shared" si="16"/>
        <v>1709196540</v>
      </c>
      <c r="L115" s="99">
        <f t="shared" si="15"/>
        <v>2972515.7217391306</v>
      </c>
      <c r="M115" s="216">
        <f>IFERROR(H115/$Q$27,"-")</f>
        <v>1.668117203365245E-2</v>
      </c>
      <c r="N115" s="26"/>
      <c r="O115" s="26"/>
      <c r="P115" s="26"/>
      <c r="Q115" s="26"/>
    </row>
    <row r="116" spans="1:17" ht="39.950000000000003" customHeight="1">
      <c r="A116" s="26"/>
      <c r="B116" s="446"/>
      <c r="C116" s="449"/>
      <c r="D116" s="457"/>
      <c r="E116" s="39" t="str">
        <f>'高額レセ疾病傾向(患者数順)'!$C$8</f>
        <v>0903</v>
      </c>
      <c r="F116" s="120" t="str">
        <f>'高額レセ疾病傾向(患者数順)'!$D$8</f>
        <v>その他の心疾患</v>
      </c>
      <c r="G116" s="120" t="s">
        <v>552</v>
      </c>
      <c r="H116" s="40">
        <v>455</v>
      </c>
      <c r="I116" s="41">
        <v>1390847460</v>
      </c>
      <c r="J116" s="42">
        <v>279662350</v>
      </c>
      <c r="K116" s="40">
        <f t="shared" si="16"/>
        <v>1670509810</v>
      </c>
      <c r="L116" s="97">
        <f t="shared" si="15"/>
        <v>3671450.1318681319</v>
      </c>
      <c r="M116" s="217">
        <f t="shared" ref="M116:M119" si="26">IFERROR(H116/$Q$27,"-")</f>
        <v>1.3199883957064115E-2</v>
      </c>
      <c r="N116" s="26"/>
      <c r="O116" s="26"/>
      <c r="P116" s="26"/>
      <c r="Q116" s="26"/>
    </row>
    <row r="117" spans="1:17" ht="39.950000000000003" customHeight="1">
      <c r="A117" s="26"/>
      <c r="B117" s="446"/>
      <c r="C117" s="449"/>
      <c r="D117" s="457"/>
      <c r="E117" s="39" t="str">
        <f>'高額レセ疾病傾向(患者数順)'!$C$9</f>
        <v>1011</v>
      </c>
      <c r="F117" s="120" t="str">
        <f>'高額レセ疾病傾向(患者数順)'!$D$9</f>
        <v>その他の呼吸器系の疾患</v>
      </c>
      <c r="G117" s="120" t="s">
        <v>532</v>
      </c>
      <c r="H117" s="40">
        <v>319</v>
      </c>
      <c r="I117" s="41">
        <v>784213970</v>
      </c>
      <c r="J117" s="42">
        <v>190193060</v>
      </c>
      <c r="K117" s="40">
        <f t="shared" si="16"/>
        <v>974407030</v>
      </c>
      <c r="L117" s="97">
        <f t="shared" si="15"/>
        <v>3054567.4921630095</v>
      </c>
      <c r="M117" s="217">
        <f t="shared" si="26"/>
        <v>9.2544241369306637E-3</v>
      </c>
      <c r="N117" s="26"/>
      <c r="O117" s="26"/>
      <c r="P117" s="26"/>
      <c r="Q117" s="26"/>
    </row>
    <row r="118" spans="1:17" ht="39.950000000000003" customHeight="1">
      <c r="A118" s="26"/>
      <c r="B118" s="446"/>
      <c r="C118" s="449"/>
      <c r="D118" s="457"/>
      <c r="E118" s="39" t="str">
        <f>'高額レセ疾病傾向(患者数順)'!$C$10</f>
        <v>0210</v>
      </c>
      <c r="F118" s="120" t="str">
        <f>'高額レセ疾病傾向(患者数順)'!$D$10</f>
        <v>その他の悪性新生物＜腫瘍＞</v>
      </c>
      <c r="G118" s="120" t="s">
        <v>540</v>
      </c>
      <c r="H118" s="40">
        <v>286</v>
      </c>
      <c r="I118" s="41">
        <v>636768760</v>
      </c>
      <c r="J118" s="42">
        <v>492331660</v>
      </c>
      <c r="K118" s="40">
        <f t="shared" si="16"/>
        <v>1129100420</v>
      </c>
      <c r="L118" s="97">
        <f t="shared" si="15"/>
        <v>3947903.5664335666</v>
      </c>
      <c r="M118" s="217">
        <f t="shared" si="26"/>
        <v>8.297069915868871E-3</v>
      </c>
      <c r="N118" s="26"/>
      <c r="O118" s="26"/>
      <c r="P118" s="26"/>
      <c r="Q118" s="26"/>
    </row>
    <row r="119" spans="1:17" ht="39.950000000000003" customHeight="1" thickBot="1">
      <c r="A119" s="26"/>
      <c r="B119" s="447"/>
      <c r="C119" s="450"/>
      <c r="D119" s="458"/>
      <c r="E119" s="43" t="str">
        <f>'高額レセ疾病傾向(患者数順)'!$C$11</f>
        <v>1310</v>
      </c>
      <c r="F119" s="121" t="str">
        <f>'高額レセ疾病傾向(患者数順)'!$D$11</f>
        <v>その他の筋骨格系及び結合組織の疾患</v>
      </c>
      <c r="G119" s="121" t="s">
        <v>587</v>
      </c>
      <c r="H119" s="44">
        <v>316</v>
      </c>
      <c r="I119" s="45">
        <v>826636830</v>
      </c>
      <c r="J119" s="46">
        <v>108627050</v>
      </c>
      <c r="K119" s="44">
        <f t="shared" si="16"/>
        <v>935263880</v>
      </c>
      <c r="L119" s="98">
        <f t="shared" si="15"/>
        <v>2959695.8227848103</v>
      </c>
      <c r="M119" s="217">
        <f t="shared" si="26"/>
        <v>9.1673919350159557E-3</v>
      </c>
      <c r="N119" s="26"/>
      <c r="O119" s="26"/>
      <c r="P119" s="26"/>
      <c r="Q119" s="26"/>
    </row>
    <row r="120" spans="1:17" ht="39.950000000000003" customHeight="1">
      <c r="A120" s="26"/>
      <c r="B120" s="445">
        <v>24</v>
      </c>
      <c r="C120" s="448" t="s">
        <v>111</v>
      </c>
      <c r="D120" s="456">
        <f>Q28</f>
        <v>16091</v>
      </c>
      <c r="E120" s="47" t="str">
        <f>'高額レセ疾病傾向(患者数順)'!$C$7</f>
        <v>1901</v>
      </c>
      <c r="F120" s="119" t="str">
        <f>'高額レセ疾病傾向(患者数順)'!$D$7</f>
        <v>骨折</v>
      </c>
      <c r="G120" s="119" t="s">
        <v>588</v>
      </c>
      <c r="H120" s="77">
        <v>269</v>
      </c>
      <c r="I120" s="78">
        <v>713042160</v>
      </c>
      <c r="J120" s="79">
        <v>108145810</v>
      </c>
      <c r="K120" s="77">
        <f t="shared" si="16"/>
        <v>821187970</v>
      </c>
      <c r="L120" s="99">
        <f t="shared" si="15"/>
        <v>3052743.382899628</v>
      </c>
      <c r="M120" s="216">
        <f>IFERROR(H120/$Q$28,"-")</f>
        <v>1.6717419675595053E-2</v>
      </c>
      <c r="N120" s="26"/>
      <c r="O120" s="26"/>
      <c r="P120" s="26"/>
      <c r="Q120" s="26"/>
    </row>
    <row r="121" spans="1:17" ht="39.950000000000003" customHeight="1">
      <c r="A121" s="26"/>
      <c r="B121" s="446"/>
      <c r="C121" s="449"/>
      <c r="D121" s="457"/>
      <c r="E121" s="39" t="str">
        <f>'高額レセ疾病傾向(患者数順)'!$C$8</f>
        <v>0903</v>
      </c>
      <c r="F121" s="120" t="str">
        <f>'高額レセ疾病傾向(患者数順)'!$D$8</f>
        <v>その他の心疾患</v>
      </c>
      <c r="G121" s="120" t="s">
        <v>559</v>
      </c>
      <c r="H121" s="40">
        <v>204</v>
      </c>
      <c r="I121" s="41">
        <v>614077970</v>
      </c>
      <c r="J121" s="42">
        <v>114891060</v>
      </c>
      <c r="K121" s="40">
        <f t="shared" si="16"/>
        <v>728969030</v>
      </c>
      <c r="L121" s="97">
        <f t="shared" si="15"/>
        <v>3573377.5980392159</v>
      </c>
      <c r="M121" s="217">
        <f t="shared" ref="M121:M124" si="27">IFERROR(H121/$Q$28,"-")</f>
        <v>1.2677894475172457E-2</v>
      </c>
      <c r="N121" s="26"/>
      <c r="O121" s="26"/>
      <c r="P121" s="26"/>
      <c r="Q121" s="26"/>
    </row>
    <row r="122" spans="1:17" ht="39.950000000000003" customHeight="1">
      <c r="A122" s="26"/>
      <c r="B122" s="446"/>
      <c r="C122" s="449"/>
      <c r="D122" s="457"/>
      <c r="E122" s="39" t="str">
        <f>'高額レセ疾病傾向(患者数順)'!$C$9</f>
        <v>1011</v>
      </c>
      <c r="F122" s="120" t="str">
        <f>'高額レセ疾病傾向(患者数順)'!$D$9</f>
        <v>その他の呼吸器系の疾患</v>
      </c>
      <c r="G122" s="120" t="s">
        <v>570</v>
      </c>
      <c r="H122" s="40">
        <v>188</v>
      </c>
      <c r="I122" s="41">
        <v>446170720</v>
      </c>
      <c r="J122" s="42">
        <v>95378090</v>
      </c>
      <c r="K122" s="40">
        <f t="shared" si="16"/>
        <v>541548810</v>
      </c>
      <c r="L122" s="97">
        <f t="shared" si="15"/>
        <v>2880578.7765957448</v>
      </c>
      <c r="M122" s="217">
        <f t="shared" si="27"/>
        <v>1.1683549810453048E-2</v>
      </c>
      <c r="N122" s="26"/>
      <c r="O122" s="26"/>
      <c r="P122" s="26"/>
      <c r="Q122" s="26"/>
    </row>
    <row r="123" spans="1:17" ht="39.950000000000003" customHeight="1">
      <c r="A123" s="26"/>
      <c r="B123" s="446"/>
      <c r="C123" s="449"/>
      <c r="D123" s="457"/>
      <c r="E123" s="39" t="str">
        <f>'高額レセ疾病傾向(患者数順)'!$C$10</f>
        <v>0210</v>
      </c>
      <c r="F123" s="120" t="str">
        <f>'高額レセ疾病傾向(患者数順)'!$D$10</f>
        <v>その他の悪性新生物＜腫瘍＞</v>
      </c>
      <c r="G123" s="120" t="s">
        <v>540</v>
      </c>
      <c r="H123" s="40">
        <v>142</v>
      </c>
      <c r="I123" s="41">
        <v>289284500</v>
      </c>
      <c r="J123" s="42">
        <v>285776020</v>
      </c>
      <c r="K123" s="40">
        <f t="shared" si="16"/>
        <v>575060520</v>
      </c>
      <c r="L123" s="97">
        <f t="shared" si="15"/>
        <v>4049721.971830986</v>
      </c>
      <c r="M123" s="217">
        <f t="shared" si="27"/>
        <v>8.8248088993847489E-3</v>
      </c>
      <c r="N123" s="26"/>
      <c r="O123" s="26"/>
      <c r="P123" s="26"/>
      <c r="Q123" s="26"/>
    </row>
    <row r="124" spans="1:17" ht="39.950000000000003" customHeight="1" thickBot="1">
      <c r="A124" s="26"/>
      <c r="B124" s="447"/>
      <c r="C124" s="450"/>
      <c r="D124" s="458"/>
      <c r="E124" s="43" t="str">
        <f>'高額レセ疾病傾向(患者数順)'!$C$11</f>
        <v>1310</v>
      </c>
      <c r="F124" s="121" t="str">
        <f>'高額レセ疾病傾向(患者数順)'!$D$11</f>
        <v>その他の筋骨格系及び結合組織の疾患</v>
      </c>
      <c r="G124" s="121" t="s">
        <v>589</v>
      </c>
      <c r="H124" s="44">
        <v>137</v>
      </c>
      <c r="I124" s="45">
        <v>502132080</v>
      </c>
      <c r="J124" s="46">
        <v>56270180</v>
      </c>
      <c r="K124" s="44">
        <f t="shared" si="16"/>
        <v>558402260</v>
      </c>
      <c r="L124" s="98">
        <f t="shared" si="15"/>
        <v>4075928.9051094889</v>
      </c>
      <c r="M124" s="218">
        <f t="shared" si="27"/>
        <v>8.5140761916599333E-3</v>
      </c>
      <c r="N124" s="26"/>
      <c r="O124" s="26"/>
      <c r="P124" s="26"/>
      <c r="Q124" s="26"/>
    </row>
    <row r="125" spans="1:17" ht="39.950000000000003" customHeight="1">
      <c r="A125" s="26"/>
      <c r="B125" s="445">
        <v>25</v>
      </c>
      <c r="C125" s="448" t="s">
        <v>112</v>
      </c>
      <c r="D125" s="456">
        <f>Q29</f>
        <v>11101</v>
      </c>
      <c r="E125" s="47" t="str">
        <f>'高額レセ疾病傾向(患者数順)'!$C$7</f>
        <v>1901</v>
      </c>
      <c r="F125" s="119" t="str">
        <f>'高額レセ疾病傾向(患者数順)'!$D$7</f>
        <v>骨折</v>
      </c>
      <c r="G125" s="119" t="s">
        <v>530</v>
      </c>
      <c r="H125" s="77">
        <v>165</v>
      </c>
      <c r="I125" s="78">
        <v>417677390</v>
      </c>
      <c r="J125" s="79">
        <v>64381420</v>
      </c>
      <c r="K125" s="77">
        <f t="shared" si="16"/>
        <v>482058810</v>
      </c>
      <c r="L125" s="99">
        <f t="shared" si="15"/>
        <v>2921568.5454545454</v>
      </c>
      <c r="M125" s="216">
        <f>IFERROR(H125/$Q$29,"-")</f>
        <v>1.4863525808485722E-2</v>
      </c>
      <c r="N125" s="26"/>
      <c r="O125" s="26"/>
      <c r="P125" s="26"/>
      <c r="Q125" s="26"/>
    </row>
    <row r="126" spans="1:17" ht="39.950000000000003" customHeight="1">
      <c r="A126" s="26"/>
      <c r="B126" s="446"/>
      <c r="C126" s="449"/>
      <c r="D126" s="457"/>
      <c r="E126" s="39" t="str">
        <f>'高額レセ疾病傾向(患者数順)'!$C$8</f>
        <v>0903</v>
      </c>
      <c r="F126" s="120" t="str">
        <f>'高額レセ疾病傾向(患者数順)'!$D$8</f>
        <v>その他の心疾患</v>
      </c>
      <c r="G126" s="120" t="s">
        <v>590</v>
      </c>
      <c r="H126" s="40">
        <v>163</v>
      </c>
      <c r="I126" s="41">
        <v>485518280</v>
      </c>
      <c r="J126" s="42">
        <v>83086430</v>
      </c>
      <c r="K126" s="40">
        <f t="shared" si="16"/>
        <v>568604710</v>
      </c>
      <c r="L126" s="97">
        <f t="shared" si="15"/>
        <v>3488372.4539877302</v>
      </c>
      <c r="M126" s="217">
        <f t="shared" ref="M126:M129" si="28">IFERROR(H126/$Q$29,"-")</f>
        <v>1.4683361859291956E-2</v>
      </c>
      <c r="N126" s="26"/>
      <c r="O126" s="26"/>
      <c r="P126" s="26"/>
      <c r="Q126" s="26"/>
    </row>
    <row r="127" spans="1:17" ht="39.950000000000003" customHeight="1">
      <c r="A127" s="26"/>
      <c r="B127" s="446"/>
      <c r="C127" s="449"/>
      <c r="D127" s="457"/>
      <c r="E127" s="39" t="str">
        <f>'高額レセ疾病傾向(患者数順)'!$C$9</f>
        <v>1011</v>
      </c>
      <c r="F127" s="120" t="str">
        <f>'高額レセ疾病傾向(患者数順)'!$D$9</f>
        <v>その他の呼吸器系の疾患</v>
      </c>
      <c r="G127" s="120" t="s">
        <v>536</v>
      </c>
      <c r="H127" s="40">
        <v>122</v>
      </c>
      <c r="I127" s="41">
        <v>302989160</v>
      </c>
      <c r="J127" s="42">
        <v>59396080</v>
      </c>
      <c r="K127" s="40">
        <f t="shared" si="16"/>
        <v>362385240</v>
      </c>
      <c r="L127" s="97">
        <f t="shared" si="15"/>
        <v>2970370.819672131</v>
      </c>
      <c r="M127" s="217">
        <f t="shared" si="28"/>
        <v>1.0990000900819747E-2</v>
      </c>
      <c r="N127" s="26"/>
      <c r="O127" s="26"/>
      <c r="P127" s="26"/>
      <c r="Q127" s="26"/>
    </row>
    <row r="128" spans="1:17" ht="39.950000000000003" customHeight="1">
      <c r="A128" s="26"/>
      <c r="B128" s="446"/>
      <c r="C128" s="449"/>
      <c r="D128" s="457"/>
      <c r="E128" s="39" t="str">
        <f>'高額レセ疾病傾向(患者数順)'!$C$10</f>
        <v>0210</v>
      </c>
      <c r="F128" s="120" t="str">
        <f>'高額レセ疾病傾向(患者数順)'!$D$10</f>
        <v>その他の悪性新生物＜腫瘍＞</v>
      </c>
      <c r="G128" s="120" t="s">
        <v>591</v>
      </c>
      <c r="H128" s="40">
        <v>82</v>
      </c>
      <c r="I128" s="41">
        <v>170717570</v>
      </c>
      <c r="J128" s="42">
        <v>197735260</v>
      </c>
      <c r="K128" s="40">
        <f t="shared" si="16"/>
        <v>368452830</v>
      </c>
      <c r="L128" s="97">
        <f t="shared" si="15"/>
        <v>4493327.1951219514</v>
      </c>
      <c r="M128" s="217">
        <f t="shared" si="28"/>
        <v>7.3867219169444194E-3</v>
      </c>
      <c r="N128" s="26"/>
      <c r="O128" s="26"/>
      <c r="P128" s="26"/>
      <c r="Q128" s="26"/>
    </row>
    <row r="129" spans="1:17" ht="39.950000000000003" customHeight="1" thickBot="1">
      <c r="A129" s="26"/>
      <c r="B129" s="447"/>
      <c r="C129" s="450"/>
      <c r="D129" s="458"/>
      <c r="E129" s="43" t="str">
        <f>'高額レセ疾病傾向(患者数順)'!$C$11</f>
        <v>1310</v>
      </c>
      <c r="F129" s="121" t="str">
        <f>'高額レセ疾病傾向(患者数順)'!$D$11</f>
        <v>その他の筋骨格系及び結合組織の疾患</v>
      </c>
      <c r="G129" s="121" t="s">
        <v>592</v>
      </c>
      <c r="H129" s="44">
        <v>94</v>
      </c>
      <c r="I129" s="45">
        <v>360934370</v>
      </c>
      <c r="J129" s="46">
        <v>31423520</v>
      </c>
      <c r="K129" s="44">
        <f t="shared" si="16"/>
        <v>392357890</v>
      </c>
      <c r="L129" s="98">
        <f t="shared" si="15"/>
        <v>4174020.1063829786</v>
      </c>
      <c r="M129" s="217">
        <f t="shared" si="28"/>
        <v>8.4677056121070168E-3</v>
      </c>
      <c r="N129" s="26"/>
      <c r="O129" s="26"/>
      <c r="P129" s="26"/>
      <c r="Q129" s="26"/>
    </row>
    <row r="130" spans="1:17" ht="39.950000000000003" customHeight="1">
      <c r="A130" s="26"/>
      <c r="B130" s="445">
        <v>26</v>
      </c>
      <c r="C130" s="448" t="s">
        <v>30</v>
      </c>
      <c r="D130" s="456">
        <f>Q30</f>
        <v>152316</v>
      </c>
      <c r="E130" s="47" t="str">
        <f>'高額レセ疾病傾向(患者数順)'!$C$7</f>
        <v>1901</v>
      </c>
      <c r="F130" s="119" t="str">
        <f>'高額レセ疾病傾向(患者数順)'!$D$7</f>
        <v>骨折</v>
      </c>
      <c r="G130" s="119" t="s">
        <v>530</v>
      </c>
      <c r="H130" s="77">
        <v>2582</v>
      </c>
      <c r="I130" s="78">
        <v>7198841060</v>
      </c>
      <c r="J130" s="79">
        <v>1002283780</v>
      </c>
      <c r="K130" s="77">
        <f t="shared" si="16"/>
        <v>8201124840</v>
      </c>
      <c r="L130" s="99">
        <f t="shared" si="15"/>
        <v>3176268.3346243221</v>
      </c>
      <c r="M130" s="216">
        <f>IFERROR(H130/$Q$30,"-")</f>
        <v>1.6951600619764175E-2</v>
      </c>
      <c r="N130" s="26"/>
      <c r="O130" s="26"/>
      <c r="P130" s="26"/>
      <c r="Q130" s="26"/>
    </row>
    <row r="131" spans="1:17" ht="39.950000000000003" customHeight="1">
      <c r="A131" s="26"/>
      <c r="B131" s="446"/>
      <c r="C131" s="449"/>
      <c r="D131" s="457"/>
      <c r="E131" s="39" t="str">
        <f>'高額レセ疾病傾向(患者数順)'!$C$8</f>
        <v>0903</v>
      </c>
      <c r="F131" s="120" t="str">
        <f>'高額レセ疾病傾向(患者数順)'!$D$8</f>
        <v>その他の心疾患</v>
      </c>
      <c r="G131" s="120" t="s">
        <v>593</v>
      </c>
      <c r="H131" s="40">
        <v>1848</v>
      </c>
      <c r="I131" s="41">
        <v>5604834230</v>
      </c>
      <c r="J131" s="42">
        <v>1157544670</v>
      </c>
      <c r="K131" s="40">
        <f t="shared" si="16"/>
        <v>6762378900</v>
      </c>
      <c r="L131" s="97">
        <f t="shared" si="15"/>
        <v>3659295.9415584416</v>
      </c>
      <c r="M131" s="217">
        <f t="shared" ref="M131:M134" si="29">IFERROR(H131/$Q$30,"-")</f>
        <v>1.213267155124872E-2</v>
      </c>
      <c r="N131" s="26"/>
      <c r="O131" s="26"/>
      <c r="P131" s="26"/>
      <c r="Q131" s="26"/>
    </row>
    <row r="132" spans="1:17" ht="39.950000000000003" customHeight="1">
      <c r="A132" s="26"/>
      <c r="B132" s="446"/>
      <c r="C132" s="449"/>
      <c r="D132" s="457"/>
      <c r="E132" s="39" t="str">
        <f>'高額レセ疾病傾向(患者数順)'!$C$9</f>
        <v>1011</v>
      </c>
      <c r="F132" s="120" t="str">
        <f>'高額レセ疾病傾向(患者数順)'!$D$9</f>
        <v>その他の呼吸器系の疾患</v>
      </c>
      <c r="G132" s="120" t="s">
        <v>570</v>
      </c>
      <c r="H132" s="40">
        <v>1420</v>
      </c>
      <c r="I132" s="41">
        <v>3315317100</v>
      </c>
      <c r="J132" s="42">
        <v>854245650</v>
      </c>
      <c r="K132" s="40">
        <f t="shared" si="16"/>
        <v>4169562750</v>
      </c>
      <c r="L132" s="97">
        <f t="shared" si="15"/>
        <v>2936311.795774648</v>
      </c>
      <c r="M132" s="217">
        <f t="shared" si="29"/>
        <v>9.3227238110244488E-3</v>
      </c>
      <c r="N132" s="26"/>
      <c r="O132" s="26"/>
      <c r="P132" s="26"/>
      <c r="Q132" s="26"/>
    </row>
    <row r="133" spans="1:17" ht="39.950000000000003" customHeight="1">
      <c r="A133" s="26"/>
      <c r="B133" s="446"/>
      <c r="C133" s="449"/>
      <c r="D133" s="457"/>
      <c r="E133" s="39" t="str">
        <f>'高額レセ疾病傾向(患者数順)'!$C$10</f>
        <v>0210</v>
      </c>
      <c r="F133" s="120" t="str">
        <f>'高額レセ疾病傾向(患者数順)'!$D$10</f>
        <v>その他の悪性新生物＜腫瘍＞</v>
      </c>
      <c r="G133" s="120" t="s">
        <v>550</v>
      </c>
      <c r="H133" s="40">
        <v>1586</v>
      </c>
      <c r="I133" s="41">
        <v>3393884110</v>
      </c>
      <c r="J133" s="42">
        <v>2721999100</v>
      </c>
      <c r="K133" s="40">
        <f t="shared" si="16"/>
        <v>6115883210</v>
      </c>
      <c r="L133" s="97">
        <f t="shared" ref="L133:L196" si="30">IFERROR(K133/H133,"-")</f>
        <v>3856168.4804539722</v>
      </c>
      <c r="M133" s="217">
        <f t="shared" si="29"/>
        <v>1.0412563355130125E-2</v>
      </c>
      <c r="N133" s="26"/>
      <c r="O133" s="26"/>
      <c r="P133" s="26"/>
      <c r="Q133" s="26"/>
    </row>
    <row r="134" spans="1:17" ht="39.950000000000003" customHeight="1" thickBot="1">
      <c r="A134" s="26"/>
      <c r="B134" s="447"/>
      <c r="C134" s="450"/>
      <c r="D134" s="458"/>
      <c r="E134" s="43" t="str">
        <f>'高額レセ疾病傾向(患者数順)'!$C$11</f>
        <v>1310</v>
      </c>
      <c r="F134" s="121" t="str">
        <f>'高額レセ疾病傾向(患者数順)'!$D$11</f>
        <v>その他の筋骨格系及び結合組織の疾患</v>
      </c>
      <c r="G134" s="121" t="s">
        <v>577</v>
      </c>
      <c r="H134" s="44">
        <v>1960</v>
      </c>
      <c r="I134" s="45">
        <v>6798756340</v>
      </c>
      <c r="J134" s="46">
        <v>652530860</v>
      </c>
      <c r="K134" s="44">
        <f t="shared" ref="K134:K197" si="31">IF(SUM(I134:J134)=0,"-",SUM(I134:J134))</f>
        <v>7451287200</v>
      </c>
      <c r="L134" s="98">
        <f t="shared" si="30"/>
        <v>3801677.1428571427</v>
      </c>
      <c r="M134" s="218">
        <f t="shared" si="29"/>
        <v>1.2867984978597128E-2</v>
      </c>
      <c r="N134" s="26"/>
      <c r="O134" s="26"/>
      <c r="P134" s="26"/>
      <c r="Q134" s="26"/>
    </row>
    <row r="135" spans="1:17" ht="39.950000000000003" customHeight="1">
      <c r="A135" s="26"/>
      <c r="B135" s="445">
        <v>27</v>
      </c>
      <c r="C135" s="448" t="s">
        <v>31</v>
      </c>
      <c r="D135" s="456">
        <f>Q31</f>
        <v>25650</v>
      </c>
      <c r="E135" s="47" t="str">
        <f>'高額レセ疾病傾向(患者数順)'!$C$7</f>
        <v>1901</v>
      </c>
      <c r="F135" s="119" t="str">
        <f>'高額レセ疾病傾向(患者数順)'!$D$7</f>
        <v>骨折</v>
      </c>
      <c r="G135" s="119" t="s">
        <v>530</v>
      </c>
      <c r="H135" s="77">
        <v>454</v>
      </c>
      <c r="I135" s="78">
        <v>1256506360</v>
      </c>
      <c r="J135" s="79">
        <v>186817790</v>
      </c>
      <c r="K135" s="77">
        <f t="shared" si="31"/>
        <v>1443324150</v>
      </c>
      <c r="L135" s="99">
        <f t="shared" si="30"/>
        <v>3179128.0837004404</v>
      </c>
      <c r="M135" s="216">
        <f>IFERROR(H135/$Q$31,"-")</f>
        <v>1.7699805068226122E-2</v>
      </c>
      <c r="N135" s="26"/>
      <c r="O135" s="26"/>
      <c r="P135" s="26"/>
      <c r="Q135" s="26"/>
    </row>
    <row r="136" spans="1:17" ht="39.950000000000003" customHeight="1">
      <c r="A136" s="26"/>
      <c r="B136" s="446"/>
      <c r="C136" s="449"/>
      <c r="D136" s="457"/>
      <c r="E136" s="39" t="str">
        <f>'高額レセ疾病傾向(患者数順)'!$C$8</f>
        <v>0903</v>
      </c>
      <c r="F136" s="120" t="str">
        <f>'高額レセ疾病傾向(患者数順)'!$D$8</f>
        <v>その他の心疾患</v>
      </c>
      <c r="G136" s="120" t="s">
        <v>594</v>
      </c>
      <c r="H136" s="40">
        <v>336</v>
      </c>
      <c r="I136" s="41">
        <v>1045876810</v>
      </c>
      <c r="J136" s="42">
        <v>189757060</v>
      </c>
      <c r="K136" s="40">
        <f t="shared" si="31"/>
        <v>1235633870</v>
      </c>
      <c r="L136" s="97">
        <f t="shared" si="30"/>
        <v>3677481.7559523811</v>
      </c>
      <c r="M136" s="217">
        <f t="shared" ref="M136:M139" si="32">IFERROR(H136/$Q$31,"-")</f>
        <v>1.3099415204678362E-2</v>
      </c>
      <c r="N136" s="26"/>
      <c r="O136" s="26"/>
      <c r="P136" s="26"/>
      <c r="Q136" s="26"/>
    </row>
    <row r="137" spans="1:17" ht="39.950000000000003" customHeight="1">
      <c r="A137" s="26"/>
      <c r="B137" s="446"/>
      <c r="C137" s="449"/>
      <c r="D137" s="457"/>
      <c r="E137" s="39" t="str">
        <f>'高額レセ疾病傾向(患者数順)'!$C$9</f>
        <v>1011</v>
      </c>
      <c r="F137" s="120" t="str">
        <f>'高額レセ疾病傾向(患者数順)'!$D$9</f>
        <v>その他の呼吸器系の疾患</v>
      </c>
      <c r="G137" s="120" t="s">
        <v>570</v>
      </c>
      <c r="H137" s="40">
        <v>264</v>
      </c>
      <c r="I137" s="41">
        <v>639863410</v>
      </c>
      <c r="J137" s="42">
        <v>168074480</v>
      </c>
      <c r="K137" s="40">
        <f t="shared" si="31"/>
        <v>807937890</v>
      </c>
      <c r="L137" s="97">
        <f t="shared" si="30"/>
        <v>3060370.7954545454</v>
      </c>
      <c r="M137" s="217">
        <f t="shared" si="32"/>
        <v>1.0292397660818714E-2</v>
      </c>
      <c r="N137" s="26"/>
      <c r="O137" s="26"/>
      <c r="P137" s="26"/>
      <c r="Q137" s="26"/>
    </row>
    <row r="138" spans="1:17" ht="39.950000000000003" customHeight="1">
      <c r="A138" s="26"/>
      <c r="B138" s="446"/>
      <c r="C138" s="449"/>
      <c r="D138" s="457"/>
      <c r="E138" s="39" t="str">
        <f>'高額レセ疾病傾向(患者数順)'!$C$10</f>
        <v>0210</v>
      </c>
      <c r="F138" s="120" t="str">
        <f>'高額レセ疾病傾向(患者数順)'!$D$10</f>
        <v>その他の悪性新生物＜腫瘍＞</v>
      </c>
      <c r="G138" s="120" t="s">
        <v>533</v>
      </c>
      <c r="H138" s="40">
        <v>255</v>
      </c>
      <c r="I138" s="41">
        <v>576464090</v>
      </c>
      <c r="J138" s="42">
        <v>419801060</v>
      </c>
      <c r="K138" s="40">
        <f t="shared" si="31"/>
        <v>996265150</v>
      </c>
      <c r="L138" s="97">
        <f t="shared" si="30"/>
        <v>3906922.1568627451</v>
      </c>
      <c r="M138" s="217">
        <f t="shared" si="32"/>
        <v>9.9415204678362581E-3</v>
      </c>
      <c r="N138" s="26"/>
      <c r="O138" s="26"/>
      <c r="P138" s="26"/>
      <c r="Q138" s="26"/>
    </row>
    <row r="139" spans="1:17" ht="39.950000000000003" customHeight="1" thickBot="1">
      <c r="A139" s="26"/>
      <c r="B139" s="447"/>
      <c r="C139" s="450"/>
      <c r="D139" s="458"/>
      <c r="E139" s="43" t="str">
        <f>'高額レセ疾病傾向(患者数順)'!$C$11</f>
        <v>1310</v>
      </c>
      <c r="F139" s="121" t="str">
        <f>'高額レセ疾病傾向(患者数順)'!$D$11</f>
        <v>その他の筋骨格系及び結合組織の疾患</v>
      </c>
      <c r="G139" s="121" t="s">
        <v>595</v>
      </c>
      <c r="H139" s="44">
        <v>268</v>
      </c>
      <c r="I139" s="45">
        <v>994561810</v>
      </c>
      <c r="J139" s="46">
        <v>67835360</v>
      </c>
      <c r="K139" s="44">
        <f t="shared" si="31"/>
        <v>1062397170</v>
      </c>
      <c r="L139" s="98">
        <f t="shared" si="30"/>
        <v>3964168.5447761193</v>
      </c>
      <c r="M139" s="217">
        <f t="shared" si="32"/>
        <v>1.0448343079922028E-2</v>
      </c>
      <c r="N139" s="26"/>
      <c r="O139" s="26"/>
      <c r="P139" s="26"/>
      <c r="Q139" s="26"/>
    </row>
    <row r="140" spans="1:17" ht="39.950000000000003" customHeight="1">
      <c r="A140" s="26"/>
      <c r="B140" s="445">
        <v>28</v>
      </c>
      <c r="C140" s="448" t="s">
        <v>32</v>
      </c>
      <c r="D140" s="456">
        <f>Q32</f>
        <v>21811</v>
      </c>
      <c r="E140" s="47" t="str">
        <f>'高額レセ疾病傾向(患者数順)'!$C$7</f>
        <v>1901</v>
      </c>
      <c r="F140" s="119" t="str">
        <f>'高額レセ疾病傾向(患者数順)'!$D$7</f>
        <v>骨折</v>
      </c>
      <c r="G140" s="119" t="s">
        <v>530</v>
      </c>
      <c r="H140" s="77">
        <v>385</v>
      </c>
      <c r="I140" s="78">
        <v>1106918910</v>
      </c>
      <c r="J140" s="79">
        <v>140210350</v>
      </c>
      <c r="K140" s="77">
        <f t="shared" si="31"/>
        <v>1247129260</v>
      </c>
      <c r="L140" s="99">
        <f t="shared" si="30"/>
        <v>3239296.7792207794</v>
      </c>
      <c r="M140" s="216">
        <f>IFERROR(H140/$Q$32,"-")</f>
        <v>1.7651643666040072E-2</v>
      </c>
      <c r="N140" s="26"/>
      <c r="O140" s="26"/>
      <c r="P140" s="26"/>
      <c r="Q140" s="26"/>
    </row>
    <row r="141" spans="1:17" ht="39.950000000000003" customHeight="1">
      <c r="A141" s="26"/>
      <c r="B141" s="446"/>
      <c r="C141" s="449"/>
      <c r="D141" s="457"/>
      <c r="E141" s="39" t="str">
        <f>'高額レセ疾病傾向(患者数順)'!$C$8</f>
        <v>0903</v>
      </c>
      <c r="F141" s="120" t="str">
        <f>'高額レセ疾病傾向(患者数順)'!$D$8</f>
        <v>その他の心疾患</v>
      </c>
      <c r="G141" s="120" t="s">
        <v>593</v>
      </c>
      <c r="H141" s="40">
        <v>245</v>
      </c>
      <c r="I141" s="41">
        <v>746233070</v>
      </c>
      <c r="J141" s="42">
        <v>174611720</v>
      </c>
      <c r="K141" s="40">
        <f t="shared" si="31"/>
        <v>920844790</v>
      </c>
      <c r="L141" s="97">
        <f t="shared" si="30"/>
        <v>3758550.163265306</v>
      </c>
      <c r="M141" s="217">
        <f t="shared" ref="M141:M144" si="33">IFERROR(H141/$Q$32,"-")</f>
        <v>1.123286415111641E-2</v>
      </c>
      <c r="N141" s="26"/>
      <c r="O141" s="26"/>
      <c r="P141" s="26"/>
      <c r="Q141" s="26"/>
    </row>
    <row r="142" spans="1:17" ht="39.950000000000003" customHeight="1">
      <c r="A142" s="26"/>
      <c r="B142" s="446"/>
      <c r="C142" s="449"/>
      <c r="D142" s="457"/>
      <c r="E142" s="39" t="str">
        <f>'高額レセ疾病傾向(患者数順)'!$C$9</f>
        <v>1011</v>
      </c>
      <c r="F142" s="120" t="str">
        <f>'高額レセ疾病傾向(患者数順)'!$D$9</f>
        <v>その他の呼吸器系の疾患</v>
      </c>
      <c r="G142" s="120" t="s">
        <v>560</v>
      </c>
      <c r="H142" s="40">
        <v>190</v>
      </c>
      <c r="I142" s="41">
        <v>406905310</v>
      </c>
      <c r="J142" s="42">
        <v>118860310</v>
      </c>
      <c r="K142" s="40">
        <f t="shared" si="31"/>
        <v>525765620</v>
      </c>
      <c r="L142" s="97">
        <f t="shared" si="30"/>
        <v>2767187.4736842103</v>
      </c>
      <c r="M142" s="217">
        <f t="shared" si="33"/>
        <v>8.711200770253542E-3</v>
      </c>
      <c r="N142" s="26"/>
      <c r="O142" s="26"/>
      <c r="P142" s="26"/>
      <c r="Q142" s="26"/>
    </row>
    <row r="143" spans="1:17" ht="39.950000000000003" customHeight="1">
      <c r="A143" s="26"/>
      <c r="B143" s="446"/>
      <c r="C143" s="449"/>
      <c r="D143" s="457"/>
      <c r="E143" s="39" t="str">
        <f>'高額レセ疾病傾向(患者数順)'!$C$10</f>
        <v>0210</v>
      </c>
      <c r="F143" s="120" t="str">
        <f>'高額レセ疾病傾向(患者数順)'!$D$10</f>
        <v>その他の悪性新生物＜腫瘍＞</v>
      </c>
      <c r="G143" s="120" t="s">
        <v>533</v>
      </c>
      <c r="H143" s="40">
        <v>244</v>
      </c>
      <c r="I143" s="41">
        <v>501436810</v>
      </c>
      <c r="J143" s="42">
        <v>456013790</v>
      </c>
      <c r="K143" s="40">
        <f t="shared" si="31"/>
        <v>957450600</v>
      </c>
      <c r="L143" s="97">
        <f t="shared" si="30"/>
        <v>3923977.8688524589</v>
      </c>
      <c r="M143" s="217">
        <f t="shared" si="33"/>
        <v>1.1187015726009811E-2</v>
      </c>
      <c r="N143" s="26"/>
      <c r="O143" s="26"/>
      <c r="P143" s="26"/>
      <c r="Q143" s="26"/>
    </row>
    <row r="144" spans="1:17" ht="39.950000000000003" customHeight="1" thickBot="1">
      <c r="A144" s="26"/>
      <c r="B144" s="447"/>
      <c r="C144" s="450"/>
      <c r="D144" s="458"/>
      <c r="E144" s="43" t="str">
        <f>'高額レセ疾病傾向(患者数順)'!$C$11</f>
        <v>1310</v>
      </c>
      <c r="F144" s="121" t="str">
        <f>'高額レセ疾病傾向(患者数順)'!$D$11</f>
        <v>その他の筋骨格系及び結合組織の疾患</v>
      </c>
      <c r="G144" s="121" t="s">
        <v>596</v>
      </c>
      <c r="H144" s="44">
        <v>426</v>
      </c>
      <c r="I144" s="45">
        <v>1382035660</v>
      </c>
      <c r="J144" s="46">
        <v>147453660</v>
      </c>
      <c r="K144" s="44">
        <f t="shared" si="31"/>
        <v>1529489320</v>
      </c>
      <c r="L144" s="98">
        <f t="shared" si="30"/>
        <v>3590350.5164319249</v>
      </c>
      <c r="M144" s="218">
        <f t="shared" si="33"/>
        <v>1.9531429095410571E-2</v>
      </c>
      <c r="N144" s="26"/>
      <c r="O144" s="26"/>
      <c r="P144" s="26"/>
      <c r="Q144" s="26"/>
    </row>
    <row r="145" spans="1:17" ht="39.950000000000003" customHeight="1">
      <c r="A145" s="26"/>
      <c r="B145" s="445">
        <v>29</v>
      </c>
      <c r="C145" s="448" t="s">
        <v>33</v>
      </c>
      <c r="D145" s="456">
        <f>Q33</f>
        <v>17881</v>
      </c>
      <c r="E145" s="47" t="str">
        <f>'高額レセ疾病傾向(患者数順)'!$C$7</f>
        <v>1901</v>
      </c>
      <c r="F145" s="119" t="str">
        <f>'高額レセ疾病傾向(患者数順)'!$D$7</f>
        <v>骨折</v>
      </c>
      <c r="G145" s="119" t="s">
        <v>530</v>
      </c>
      <c r="H145" s="77">
        <v>281</v>
      </c>
      <c r="I145" s="78">
        <v>810661420</v>
      </c>
      <c r="J145" s="79">
        <v>99628130</v>
      </c>
      <c r="K145" s="77">
        <f t="shared" si="31"/>
        <v>910289550</v>
      </c>
      <c r="L145" s="99">
        <f t="shared" si="30"/>
        <v>3239464.5907473308</v>
      </c>
      <c r="M145" s="216">
        <f>IFERROR(H145/$Q$33,"-")</f>
        <v>1.5715004753649123E-2</v>
      </c>
      <c r="N145" s="26"/>
      <c r="O145" s="26"/>
      <c r="P145" s="26"/>
      <c r="Q145" s="26"/>
    </row>
    <row r="146" spans="1:17" ht="39.950000000000003" customHeight="1">
      <c r="A146" s="26"/>
      <c r="B146" s="446"/>
      <c r="C146" s="449"/>
      <c r="D146" s="457"/>
      <c r="E146" s="39" t="str">
        <f>'高額レセ疾病傾向(患者数順)'!$C$8</f>
        <v>0903</v>
      </c>
      <c r="F146" s="120" t="str">
        <f>'高額レセ疾病傾向(患者数順)'!$D$8</f>
        <v>その他の心疾患</v>
      </c>
      <c r="G146" s="120" t="s">
        <v>563</v>
      </c>
      <c r="H146" s="40">
        <v>225</v>
      </c>
      <c r="I146" s="41">
        <v>731049020</v>
      </c>
      <c r="J146" s="42">
        <v>142853160</v>
      </c>
      <c r="K146" s="40">
        <f t="shared" si="31"/>
        <v>873902180</v>
      </c>
      <c r="L146" s="97">
        <f t="shared" si="30"/>
        <v>3884009.6888888888</v>
      </c>
      <c r="M146" s="217">
        <f t="shared" ref="M146:M149" si="34">IFERROR(H146/$Q$33,"-")</f>
        <v>1.2583188859683464E-2</v>
      </c>
      <c r="N146" s="26"/>
      <c r="O146" s="26"/>
      <c r="P146" s="26"/>
      <c r="Q146" s="26"/>
    </row>
    <row r="147" spans="1:17" ht="39.950000000000003" customHeight="1">
      <c r="A147" s="26"/>
      <c r="B147" s="446"/>
      <c r="C147" s="449"/>
      <c r="D147" s="457"/>
      <c r="E147" s="39" t="str">
        <f>'高額レセ疾病傾向(患者数順)'!$C$9</f>
        <v>1011</v>
      </c>
      <c r="F147" s="120" t="str">
        <f>'高額レセ疾病傾向(患者数順)'!$D$9</f>
        <v>その他の呼吸器系の疾患</v>
      </c>
      <c r="G147" s="120" t="s">
        <v>547</v>
      </c>
      <c r="H147" s="40">
        <v>150</v>
      </c>
      <c r="I147" s="41">
        <v>334460780</v>
      </c>
      <c r="J147" s="42">
        <v>74114200</v>
      </c>
      <c r="K147" s="40">
        <f t="shared" si="31"/>
        <v>408574980</v>
      </c>
      <c r="L147" s="97">
        <f t="shared" si="30"/>
        <v>2723833.2</v>
      </c>
      <c r="M147" s="217">
        <f t="shared" si="34"/>
        <v>8.3887925731223091E-3</v>
      </c>
      <c r="N147" s="26"/>
      <c r="O147" s="26"/>
      <c r="P147" s="26"/>
      <c r="Q147" s="26"/>
    </row>
    <row r="148" spans="1:17" ht="39.950000000000003" customHeight="1">
      <c r="A148" s="26"/>
      <c r="B148" s="446"/>
      <c r="C148" s="449"/>
      <c r="D148" s="457"/>
      <c r="E148" s="39" t="str">
        <f>'高額レセ疾病傾向(患者数順)'!$C$10</f>
        <v>0210</v>
      </c>
      <c r="F148" s="120" t="str">
        <f>'高額レセ疾病傾向(患者数順)'!$D$10</f>
        <v>その他の悪性新生物＜腫瘍＞</v>
      </c>
      <c r="G148" s="120" t="s">
        <v>574</v>
      </c>
      <c r="H148" s="40">
        <v>198</v>
      </c>
      <c r="I148" s="41">
        <v>424334630</v>
      </c>
      <c r="J148" s="42">
        <v>347872790</v>
      </c>
      <c r="K148" s="40">
        <f t="shared" si="31"/>
        <v>772207420</v>
      </c>
      <c r="L148" s="97">
        <f t="shared" si="30"/>
        <v>3900037.4747474748</v>
      </c>
      <c r="M148" s="217">
        <f t="shared" si="34"/>
        <v>1.1073206196521447E-2</v>
      </c>
      <c r="N148" s="26"/>
      <c r="O148" s="26"/>
      <c r="P148" s="26"/>
      <c r="Q148" s="26"/>
    </row>
    <row r="149" spans="1:17" ht="39.950000000000003" customHeight="1" thickBot="1">
      <c r="A149" s="26"/>
      <c r="B149" s="447"/>
      <c r="C149" s="450"/>
      <c r="D149" s="458"/>
      <c r="E149" s="43" t="str">
        <f>'高額レセ疾病傾向(患者数順)'!$C$11</f>
        <v>1310</v>
      </c>
      <c r="F149" s="121" t="str">
        <f>'高額レセ疾病傾向(患者数順)'!$D$11</f>
        <v>その他の筋骨格系及び結合組織の疾患</v>
      </c>
      <c r="G149" s="121" t="s">
        <v>597</v>
      </c>
      <c r="H149" s="44">
        <v>240</v>
      </c>
      <c r="I149" s="45">
        <v>828943870</v>
      </c>
      <c r="J149" s="46">
        <v>74481630</v>
      </c>
      <c r="K149" s="44">
        <f t="shared" si="31"/>
        <v>903425500</v>
      </c>
      <c r="L149" s="98">
        <f t="shared" si="30"/>
        <v>3764272.9166666665</v>
      </c>
      <c r="M149" s="217">
        <f t="shared" si="34"/>
        <v>1.3422068116995693E-2</v>
      </c>
      <c r="N149" s="26"/>
      <c r="O149" s="26"/>
      <c r="P149" s="26"/>
      <c r="Q149" s="26"/>
    </row>
    <row r="150" spans="1:17" ht="39.950000000000003" customHeight="1">
      <c r="A150" s="26"/>
      <c r="B150" s="445">
        <v>30</v>
      </c>
      <c r="C150" s="448" t="s">
        <v>34</v>
      </c>
      <c r="D150" s="456">
        <f>Q34</f>
        <v>23856</v>
      </c>
      <c r="E150" s="47" t="str">
        <f>'高額レセ疾病傾向(患者数順)'!$C$7</f>
        <v>1901</v>
      </c>
      <c r="F150" s="119" t="str">
        <f>'高額レセ疾病傾向(患者数順)'!$D$7</f>
        <v>骨折</v>
      </c>
      <c r="G150" s="119" t="s">
        <v>573</v>
      </c>
      <c r="H150" s="77">
        <v>404</v>
      </c>
      <c r="I150" s="78">
        <v>1129937860</v>
      </c>
      <c r="J150" s="79">
        <v>160636410</v>
      </c>
      <c r="K150" s="77">
        <f t="shared" si="31"/>
        <v>1290574270</v>
      </c>
      <c r="L150" s="99">
        <f t="shared" si="30"/>
        <v>3194490.7673267326</v>
      </c>
      <c r="M150" s="216">
        <f>IFERROR(H150/$Q$34,"-")</f>
        <v>1.6934942991281021E-2</v>
      </c>
      <c r="N150" s="26"/>
      <c r="O150" s="26"/>
      <c r="P150" s="26"/>
      <c r="Q150" s="26"/>
    </row>
    <row r="151" spans="1:17" ht="39.950000000000003" customHeight="1">
      <c r="A151" s="26"/>
      <c r="B151" s="446"/>
      <c r="C151" s="449"/>
      <c r="D151" s="457"/>
      <c r="E151" s="39" t="str">
        <f>'高額レセ疾病傾向(患者数順)'!$C$8</f>
        <v>0903</v>
      </c>
      <c r="F151" s="120" t="str">
        <f>'高額レセ疾病傾向(患者数順)'!$D$8</f>
        <v>その他の心疾患</v>
      </c>
      <c r="G151" s="120" t="s">
        <v>594</v>
      </c>
      <c r="H151" s="40">
        <v>307</v>
      </c>
      <c r="I151" s="41">
        <v>911432150</v>
      </c>
      <c r="J151" s="42">
        <v>194361620</v>
      </c>
      <c r="K151" s="40">
        <f t="shared" si="31"/>
        <v>1105793770</v>
      </c>
      <c r="L151" s="97">
        <f t="shared" si="30"/>
        <v>3601934.1042345278</v>
      </c>
      <c r="M151" s="217">
        <f t="shared" ref="M151:M154" si="35">IFERROR(H151/$Q$34,"-")</f>
        <v>1.2868879946344735E-2</v>
      </c>
      <c r="N151" s="26"/>
      <c r="O151" s="26"/>
      <c r="P151" s="26"/>
      <c r="Q151" s="26"/>
    </row>
    <row r="152" spans="1:17" ht="39.950000000000003" customHeight="1">
      <c r="A152" s="26"/>
      <c r="B152" s="446"/>
      <c r="C152" s="449"/>
      <c r="D152" s="457"/>
      <c r="E152" s="39" t="str">
        <f>'高額レセ疾病傾向(患者数順)'!$C$9</f>
        <v>1011</v>
      </c>
      <c r="F152" s="120" t="str">
        <f>'高額レセ疾病傾向(患者数順)'!$D$9</f>
        <v>その他の呼吸器系の疾患</v>
      </c>
      <c r="G152" s="120" t="s">
        <v>532</v>
      </c>
      <c r="H152" s="40">
        <v>229</v>
      </c>
      <c r="I152" s="41">
        <v>581117430</v>
      </c>
      <c r="J152" s="42">
        <v>126863630</v>
      </c>
      <c r="K152" s="40">
        <f t="shared" si="31"/>
        <v>707981060</v>
      </c>
      <c r="L152" s="97">
        <f t="shared" si="30"/>
        <v>3091620.3493449781</v>
      </c>
      <c r="M152" s="217">
        <f t="shared" si="35"/>
        <v>9.5992622401073098E-3</v>
      </c>
      <c r="N152" s="26"/>
      <c r="O152" s="26"/>
      <c r="P152" s="26"/>
      <c r="Q152" s="26"/>
    </row>
    <row r="153" spans="1:17" ht="39.950000000000003" customHeight="1">
      <c r="A153" s="26"/>
      <c r="B153" s="446"/>
      <c r="C153" s="449"/>
      <c r="D153" s="457"/>
      <c r="E153" s="39" t="str">
        <f>'高額レセ疾病傾向(患者数順)'!$C$10</f>
        <v>0210</v>
      </c>
      <c r="F153" s="120" t="str">
        <f>'高額レセ疾病傾向(患者数順)'!$D$10</f>
        <v>その他の悪性新生物＜腫瘍＞</v>
      </c>
      <c r="G153" s="120" t="s">
        <v>550</v>
      </c>
      <c r="H153" s="40">
        <v>250</v>
      </c>
      <c r="I153" s="41">
        <v>471746150</v>
      </c>
      <c r="J153" s="42">
        <v>405022360</v>
      </c>
      <c r="K153" s="40">
        <f t="shared" si="31"/>
        <v>876768510</v>
      </c>
      <c r="L153" s="97">
        <f t="shared" si="30"/>
        <v>3507074.04</v>
      </c>
      <c r="M153" s="217">
        <f t="shared" si="35"/>
        <v>1.0479543930248155E-2</v>
      </c>
      <c r="N153" s="26"/>
      <c r="O153" s="26"/>
      <c r="P153" s="26"/>
      <c r="Q153" s="26"/>
    </row>
    <row r="154" spans="1:17" ht="39.950000000000003" customHeight="1" thickBot="1">
      <c r="A154" s="26"/>
      <c r="B154" s="447"/>
      <c r="C154" s="450"/>
      <c r="D154" s="458"/>
      <c r="E154" s="43" t="str">
        <f>'高額レセ疾病傾向(患者数順)'!$C$11</f>
        <v>1310</v>
      </c>
      <c r="F154" s="121" t="str">
        <f>'高額レセ疾病傾向(患者数順)'!$D$11</f>
        <v>その他の筋骨格系及び結合組織の疾患</v>
      </c>
      <c r="G154" s="121" t="s">
        <v>598</v>
      </c>
      <c r="H154" s="44">
        <v>285</v>
      </c>
      <c r="I154" s="45">
        <v>964518410</v>
      </c>
      <c r="J154" s="46">
        <v>114078370</v>
      </c>
      <c r="K154" s="44">
        <f t="shared" si="31"/>
        <v>1078596780</v>
      </c>
      <c r="L154" s="98">
        <f t="shared" si="30"/>
        <v>3784550.1052631577</v>
      </c>
      <c r="M154" s="218">
        <f t="shared" si="35"/>
        <v>1.1946680080482898E-2</v>
      </c>
      <c r="N154" s="26"/>
      <c r="O154" s="26"/>
      <c r="P154" s="26"/>
      <c r="Q154" s="26"/>
    </row>
    <row r="155" spans="1:17" ht="39.950000000000003" customHeight="1">
      <c r="A155" s="26"/>
      <c r="B155" s="445">
        <v>31</v>
      </c>
      <c r="C155" s="448" t="s">
        <v>35</v>
      </c>
      <c r="D155" s="456">
        <f>Q35</f>
        <v>32983</v>
      </c>
      <c r="E155" s="47" t="str">
        <f>'高額レセ疾病傾向(患者数順)'!$C$7</f>
        <v>1901</v>
      </c>
      <c r="F155" s="119" t="str">
        <f>'高額レセ疾病傾向(患者数順)'!$D$7</f>
        <v>骨折</v>
      </c>
      <c r="G155" s="119" t="s">
        <v>530</v>
      </c>
      <c r="H155" s="77">
        <v>518</v>
      </c>
      <c r="I155" s="78">
        <v>1413868900</v>
      </c>
      <c r="J155" s="79">
        <v>207669310</v>
      </c>
      <c r="K155" s="77">
        <f t="shared" si="31"/>
        <v>1621538210</v>
      </c>
      <c r="L155" s="99">
        <f t="shared" si="30"/>
        <v>3130382.644787645</v>
      </c>
      <c r="M155" s="216">
        <f>IFERROR(H155/$Q$35,"-")</f>
        <v>1.5705060182518268E-2</v>
      </c>
      <c r="N155" s="26"/>
      <c r="O155" s="26"/>
      <c r="P155" s="26"/>
      <c r="Q155" s="26"/>
    </row>
    <row r="156" spans="1:17" ht="39.950000000000003" customHeight="1">
      <c r="A156" s="26"/>
      <c r="B156" s="446"/>
      <c r="C156" s="449"/>
      <c r="D156" s="457"/>
      <c r="E156" s="39" t="str">
        <f>'高額レセ疾病傾向(患者数順)'!$C$8</f>
        <v>0903</v>
      </c>
      <c r="F156" s="120" t="str">
        <f>'高額レセ疾病傾向(患者数順)'!$D$8</f>
        <v>その他の心疾患</v>
      </c>
      <c r="G156" s="120" t="s">
        <v>552</v>
      </c>
      <c r="H156" s="40">
        <v>345</v>
      </c>
      <c r="I156" s="41">
        <v>1026453340</v>
      </c>
      <c r="J156" s="42">
        <v>250427650</v>
      </c>
      <c r="K156" s="40">
        <f t="shared" si="31"/>
        <v>1276880990</v>
      </c>
      <c r="L156" s="97">
        <f t="shared" si="30"/>
        <v>3701104.3188405796</v>
      </c>
      <c r="M156" s="217">
        <f t="shared" ref="M156:M159" si="36">IFERROR(H156/$Q$35,"-")</f>
        <v>1.0459933905345178E-2</v>
      </c>
      <c r="N156" s="26"/>
      <c r="O156" s="26"/>
      <c r="P156" s="26"/>
      <c r="Q156" s="26"/>
    </row>
    <row r="157" spans="1:17" ht="39.950000000000003" customHeight="1">
      <c r="A157" s="26"/>
      <c r="B157" s="446"/>
      <c r="C157" s="449"/>
      <c r="D157" s="457"/>
      <c r="E157" s="39" t="str">
        <f>'高額レセ疾病傾向(患者数順)'!$C$9</f>
        <v>1011</v>
      </c>
      <c r="F157" s="120" t="str">
        <f>'高額レセ疾病傾向(患者数順)'!$D$9</f>
        <v>その他の呼吸器系の疾患</v>
      </c>
      <c r="G157" s="120" t="s">
        <v>549</v>
      </c>
      <c r="H157" s="40">
        <v>233</v>
      </c>
      <c r="I157" s="41">
        <v>558472450</v>
      </c>
      <c r="J157" s="42">
        <v>156588760</v>
      </c>
      <c r="K157" s="40">
        <f t="shared" si="31"/>
        <v>715061210</v>
      </c>
      <c r="L157" s="97">
        <f t="shared" si="30"/>
        <v>3068932.2317596567</v>
      </c>
      <c r="M157" s="217">
        <f t="shared" si="36"/>
        <v>7.0642452172331198E-3</v>
      </c>
      <c r="N157" s="26"/>
      <c r="O157" s="26"/>
      <c r="P157" s="26"/>
      <c r="Q157" s="26"/>
    </row>
    <row r="158" spans="1:17" ht="39.950000000000003" customHeight="1">
      <c r="A158" s="26"/>
      <c r="B158" s="446"/>
      <c r="C158" s="449"/>
      <c r="D158" s="457"/>
      <c r="E158" s="39" t="str">
        <f>'高額レセ疾病傾向(患者数順)'!$C$10</f>
        <v>0210</v>
      </c>
      <c r="F158" s="120" t="str">
        <f>'高額レセ疾病傾向(患者数順)'!$D$10</f>
        <v>その他の悪性新生物＜腫瘍＞</v>
      </c>
      <c r="G158" s="120" t="s">
        <v>550</v>
      </c>
      <c r="H158" s="40">
        <v>304</v>
      </c>
      <c r="I158" s="41">
        <v>632264630</v>
      </c>
      <c r="J158" s="42">
        <v>594309880</v>
      </c>
      <c r="K158" s="40">
        <f t="shared" si="31"/>
        <v>1226574510</v>
      </c>
      <c r="L158" s="97">
        <f t="shared" si="30"/>
        <v>4034784.5723684211</v>
      </c>
      <c r="M158" s="217">
        <f t="shared" si="36"/>
        <v>9.2168692963041574E-3</v>
      </c>
      <c r="N158" s="26"/>
      <c r="O158" s="26"/>
      <c r="P158" s="26"/>
      <c r="Q158" s="26"/>
    </row>
    <row r="159" spans="1:17" ht="39.950000000000003" customHeight="1" thickBot="1">
      <c r="A159" s="26"/>
      <c r="B159" s="447"/>
      <c r="C159" s="450"/>
      <c r="D159" s="458"/>
      <c r="E159" s="43" t="str">
        <f>'高額レセ疾病傾向(患者数順)'!$C$11</f>
        <v>1310</v>
      </c>
      <c r="F159" s="121" t="str">
        <f>'高額レセ疾病傾向(患者数順)'!$D$11</f>
        <v>その他の筋骨格系及び結合組織の疾患</v>
      </c>
      <c r="G159" s="121" t="s">
        <v>596</v>
      </c>
      <c r="H159" s="44">
        <v>386</v>
      </c>
      <c r="I159" s="45">
        <v>1372204890</v>
      </c>
      <c r="J159" s="46">
        <v>115002720</v>
      </c>
      <c r="K159" s="44">
        <f t="shared" si="31"/>
        <v>1487207610</v>
      </c>
      <c r="L159" s="98">
        <f t="shared" si="30"/>
        <v>3852869.4559585494</v>
      </c>
      <c r="M159" s="217">
        <f t="shared" si="36"/>
        <v>1.1702998514386199E-2</v>
      </c>
      <c r="N159" s="26"/>
      <c r="O159" s="26"/>
      <c r="P159" s="26"/>
      <c r="Q159" s="26"/>
    </row>
    <row r="160" spans="1:17" ht="39.950000000000003" customHeight="1">
      <c r="A160" s="26"/>
      <c r="B160" s="445">
        <v>32</v>
      </c>
      <c r="C160" s="448" t="s">
        <v>36</v>
      </c>
      <c r="D160" s="456">
        <f>Q36</f>
        <v>26529</v>
      </c>
      <c r="E160" s="47" t="str">
        <f>'高額レセ疾病傾向(患者数順)'!$C$7</f>
        <v>1901</v>
      </c>
      <c r="F160" s="119" t="str">
        <f>'高額レセ疾病傾向(患者数順)'!$D$7</f>
        <v>骨折</v>
      </c>
      <c r="G160" s="119" t="s">
        <v>548</v>
      </c>
      <c r="H160" s="77">
        <v>397</v>
      </c>
      <c r="I160" s="78">
        <v>1110727890</v>
      </c>
      <c r="J160" s="79">
        <v>143492660</v>
      </c>
      <c r="K160" s="77">
        <f t="shared" si="31"/>
        <v>1254220550</v>
      </c>
      <c r="L160" s="99">
        <f t="shared" si="30"/>
        <v>3159245.7178841308</v>
      </c>
      <c r="M160" s="216">
        <f>IFERROR(H160/$Q$36,"-")</f>
        <v>1.4964755550529609E-2</v>
      </c>
      <c r="N160" s="26"/>
      <c r="O160" s="26"/>
      <c r="P160" s="26"/>
      <c r="Q160" s="26"/>
    </row>
    <row r="161" spans="1:17" ht="39.950000000000003" customHeight="1">
      <c r="A161" s="26"/>
      <c r="B161" s="446"/>
      <c r="C161" s="449"/>
      <c r="D161" s="457"/>
      <c r="E161" s="39" t="str">
        <f>'高額レセ疾病傾向(患者数順)'!$C$8</f>
        <v>0903</v>
      </c>
      <c r="F161" s="120" t="str">
        <f>'高額レセ疾病傾向(患者数順)'!$D$8</f>
        <v>その他の心疾患</v>
      </c>
      <c r="G161" s="120" t="s">
        <v>599</v>
      </c>
      <c r="H161" s="40">
        <v>301</v>
      </c>
      <c r="I161" s="41">
        <v>860940010</v>
      </c>
      <c r="J161" s="42">
        <v>156810730</v>
      </c>
      <c r="K161" s="40">
        <f t="shared" si="31"/>
        <v>1017750740</v>
      </c>
      <c r="L161" s="97">
        <f t="shared" si="30"/>
        <v>3381231.6943521593</v>
      </c>
      <c r="M161" s="217">
        <f t="shared" ref="M161:M164" si="37">IFERROR(H161/$Q$36,"-")</f>
        <v>1.1346074107580383E-2</v>
      </c>
      <c r="N161" s="26"/>
      <c r="O161" s="26"/>
      <c r="P161" s="26"/>
      <c r="Q161" s="26"/>
    </row>
    <row r="162" spans="1:17" ht="39.950000000000003" customHeight="1">
      <c r="A162" s="26"/>
      <c r="B162" s="446"/>
      <c r="C162" s="449"/>
      <c r="D162" s="457"/>
      <c r="E162" s="39" t="str">
        <f>'高額レセ疾病傾向(患者数順)'!$C$9</f>
        <v>1011</v>
      </c>
      <c r="F162" s="120" t="str">
        <f>'高額レセ疾病傾向(患者数順)'!$D$9</f>
        <v>その他の呼吸器系の疾患</v>
      </c>
      <c r="G162" s="120" t="s">
        <v>549</v>
      </c>
      <c r="H162" s="40">
        <v>271</v>
      </c>
      <c r="I162" s="41">
        <v>634681790</v>
      </c>
      <c r="J162" s="42">
        <v>159601600</v>
      </c>
      <c r="K162" s="40">
        <f t="shared" si="31"/>
        <v>794283390</v>
      </c>
      <c r="L162" s="97">
        <f t="shared" si="30"/>
        <v>2930935.0184501847</v>
      </c>
      <c r="M162" s="217">
        <f t="shared" si="37"/>
        <v>1.0215236156658751E-2</v>
      </c>
      <c r="N162" s="26"/>
      <c r="O162" s="26"/>
      <c r="P162" s="26"/>
      <c r="Q162" s="26"/>
    </row>
    <row r="163" spans="1:17" ht="39.950000000000003" customHeight="1">
      <c r="A163" s="26"/>
      <c r="B163" s="446"/>
      <c r="C163" s="449"/>
      <c r="D163" s="457"/>
      <c r="E163" s="39" t="str">
        <f>'高額レセ疾病傾向(患者数順)'!$C$10</f>
        <v>0210</v>
      </c>
      <c r="F163" s="120" t="str">
        <f>'高額レセ疾病傾向(患者数順)'!$D$10</f>
        <v>その他の悪性新生物＜腫瘍＞</v>
      </c>
      <c r="G163" s="120" t="s">
        <v>586</v>
      </c>
      <c r="H163" s="40">
        <v>249</v>
      </c>
      <c r="I163" s="41">
        <v>586917150</v>
      </c>
      <c r="J163" s="42">
        <v>365537390</v>
      </c>
      <c r="K163" s="40">
        <f t="shared" si="31"/>
        <v>952454540</v>
      </c>
      <c r="L163" s="97">
        <f t="shared" si="30"/>
        <v>3825118.6345381527</v>
      </c>
      <c r="M163" s="217">
        <f t="shared" si="37"/>
        <v>9.385954992649553E-3</v>
      </c>
      <c r="N163" s="26"/>
      <c r="O163" s="26"/>
      <c r="P163" s="26"/>
      <c r="Q163" s="26"/>
    </row>
    <row r="164" spans="1:17" ht="39.950000000000003" customHeight="1" thickBot="1">
      <c r="A164" s="26"/>
      <c r="B164" s="447"/>
      <c r="C164" s="450"/>
      <c r="D164" s="458"/>
      <c r="E164" s="43" t="str">
        <f>'高額レセ疾病傾向(患者数順)'!$C$11</f>
        <v>1310</v>
      </c>
      <c r="F164" s="121" t="str">
        <f>'高額レセ疾病傾向(患者数順)'!$D$11</f>
        <v>その他の筋骨格系及び結合組織の疾患</v>
      </c>
      <c r="G164" s="121" t="s">
        <v>600</v>
      </c>
      <c r="H164" s="44">
        <v>273</v>
      </c>
      <c r="I164" s="45">
        <v>980528290</v>
      </c>
      <c r="J164" s="46">
        <v>107043780</v>
      </c>
      <c r="K164" s="44">
        <f t="shared" si="31"/>
        <v>1087572070</v>
      </c>
      <c r="L164" s="98">
        <f t="shared" si="30"/>
        <v>3983780.4761904762</v>
      </c>
      <c r="M164" s="218">
        <f t="shared" si="37"/>
        <v>1.0290625353386859E-2</v>
      </c>
      <c r="N164" s="26"/>
      <c r="O164" s="26"/>
      <c r="P164" s="26"/>
      <c r="Q164" s="26"/>
    </row>
    <row r="165" spans="1:17" ht="39.950000000000003" customHeight="1">
      <c r="A165" s="26"/>
      <c r="B165" s="445">
        <v>33</v>
      </c>
      <c r="C165" s="448" t="s">
        <v>37</v>
      </c>
      <c r="D165" s="456">
        <f>Q37</f>
        <v>7884</v>
      </c>
      <c r="E165" s="47" t="str">
        <f>'高額レセ疾病傾向(患者数順)'!$C$7</f>
        <v>1901</v>
      </c>
      <c r="F165" s="119" t="str">
        <f>'高額レセ疾病傾向(患者数順)'!$D$7</f>
        <v>骨折</v>
      </c>
      <c r="G165" s="119" t="s">
        <v>588</v>
      </c>
      <c r="H165" s="77">
        <v>143</v>
      </c>
      <c r="I165" s="78">
        <v>370219720</v>
      </c>
      <c r="J165" s="79">
        <v>63829130</v>
      </c>
      <c r="K165" s="77">
        <f t="shared" si="31"/>
        <v>434048850</v>
      </c>
      <c r="L165" s="99">
        <f t="shared" si="30"/>
        <v>3035306.6433566432</v>
      </c>
      <c r="M165" s="216">
        <f>IFERROR(H165/$Q$37,"-")</f>
        <v>1.8138001014713342E-2</v>
      </c>
      <c r="N165" s="26"/>
      <c r="O165" s="26"/>
      <c r="P165" s="26"/>
      <c r="Q165" s="26"/>
    </row>
    <row r="166" spans="1:17" ht="39.950000000000003" customHeight="1">
      <c r="A166" s="26"/>
      <c r="B166" s="446"/>
      <c r="C166" s="449"/>
      <c r="D166" s="457"/>
      <c r="E166" s="39" t="str">
        <f>'高額レセ疾病傾向(患者数順)'!$C$8</f>
        <v>0903</v>
      </c>
      <c r="F166" s="120" t="str">
        <f>'高額レセ疾病傾向(患者数順)'!$D$8</f>
        <v>その他の心疾患</v>
      </c>
      <c r="G166" s="120" t="s">
        <v>601</v>
      </c>
      <c r="H166" s="40">
        <v>89</v>
      </c>
      <c r="I166" s="41">
        <v>282849830</v>
      </c>
      <c r="J166" s="42">
        <v>48722730</v>
      </c>
      <c r="K166" s="40">
        <f t="shared" si="31"/>
        <v>331572560</v>
      </c>
      <c r="L166" s="97">
        <f t="shared" si="30"/>
        <v>3725534.3820224721</v>
      </c>
      <c r="M166" s="217">
        <f t="shared" ref="M166:M169" si="38">IFERROR(H166/$Q$37,"-")</f>
        <v>1.1288685946220192E-2</v>
      </c>
      <c r="N166" s="26"/>
      <c r="O166" s="26"/>
      <c r="P166" s="26"/>
      <c r="Q166" s="26"/>
    </row>
    <row r="167" spans="1:17" ht="39.950000000000003" customHeight="1">
      <c r="A167" s="26"/>
      <c r="B167" s="446"/>
      <c r="C167" s="449"/>
      <c r="D167" s="457"/>
      <c r="E167" s="39" t="str">
        <f>'高額レセ疾病傾向(患者数順)'!$C$9</f>
        <v>1011</v>
      </c>
      <c r="F167" s="120" t="str">
        <f>'高額レセ疾病傾向(患者数順)'!$D$9</f>
        <v>その他の呼吸器系の疾患</v>
      </c>
      <c r="G167" s="120" t="s">
        <v>536</v>
      </c>
      <c r="H167" s="40">
        <v>83</v>
      </c>
      <c r="I167" s="41">
        <v>159815930</v>
      </c>
      <c r="J167" s="42">
        <v>50142670</v>
      </c>
      <c r="K167" s="40">
        <f t="shared" si="31"/>
        <v>209958600</v>
      </c>
      <c r="L167" s="97">
        <f t="shared" si="30"/>
        <v>2529621.686746988</v>
      </c>
      <c r="M167" s="217">
        <f t="shared" si="38"/>
        <v>1.0527650938609842E-2</v>
      </c>
      <c r="N167" s="26"/>
      <c r="O167" s="26"/>
      <c r="P167" s="26"/>
      <c r="Q167" s="26"/>
    </row>
    <row r="168" spans="1:17" ht="39.950000000000003" customHeight="1">
      <c r="A168" s="26"/>
      <c r="B168" s="446"/>
      <c r="C168" s="449"/>
      <c r="D168" s="457"/>
      <c r="E168" s="39" t="str">
        <f>'高額レセ疾病傾向(患者数順)'!$C$10</f>
        <v>0210</v>
      </c>
      <c r="F168" s="120" t="str">
        <f>'高額レセ疾病傾向(患者数順)'!$D$10</f>
        <v>その他の悪性新生物＜腫瘍＞</v>
      </c>
      <c r="G168" s="120" t="s">
        <v>602</v>
      </c>
      <c r="H168" s="40">
        <v>86</v>
      </c>
      <c r="I168" s="41">
        <v>200720650</v>
      </c>
      <c r="J168" s="42">
        <v>133441830</v>
      </c>
      <c r="K168" s="40">
        <f t="shared" si="31"/>
        <v>334162480</v>
      </c>
      <c r="L168" s="97">
        <f t="shared" si="30"/>
        <v>3885610.2325581396</v>
      </c>
      <c r="M168" s="217">
        <f t="shared" si="38"/>
        <v>1.0908168442415017E-2</v>
      </c>
      <c r="N168" s="26"/>
      <c r="O168" s="26"/>
      <c r="P168" s="26"/>
      <c r="Q168" s="26"/>
    </row>
    <row r="169" spans="1:17" ht="39.950000000000003" customHeight="1" thickBot="1">
      <c r="A169" s="26"/>
      <c r="B169" s="447"/>
      <c r="C169" s="450"/>
      <c r="D169" s="458"/>
      <c r="E169" s="43" t="str">
        <f>'高額レセ疾病傾向(患者数順)'!$C$11</f>
        <v>1310</v>
      </c>
      <c r="F169" s="121" t="str">
        <f>'高額レセ疾病傾向(患者数順)'!$D$11</f>
        <v>その他の筋骨格系及び結合組織の疾患</v>
      </c>
      <c r="G169" s="121" t="s">
        <v>603</v>
      </c>
      <c r="H169" s="44">
        <v>82</v>
      </c>
      <c r="I169" s="45">
        <v>275963410</v>
      </c>
      <c r="J169" s="46">
        <v>26635340</v>
      </c>
      <c r="K169" s="44">
        <f t="shared" si="31"/>
        <v>302598750</v>
      </c>
      <c r="L169" s="98">
        <f t="shared" si="30"/>
        <v>3690228.6585365855</v>
      </c>
      <c r="M169" s="218">
        <f t="shared" si="38"/>
        <v>1.0400811770674784E-2</v>
      </c>
      <c r="N169" s="26"/>
      <c r="O169" s="26"/>
      <c r="P169" s="26"/>
      <c r="Q169" s="26"/>
    </row>
    <row r="170" spans="1:17" ht="39.950000000000003" customHeight="1">
      <c r="A170" s="26"/>
      <c r="B170" s="445">
        <v>34</v>
      </c>
      <c r="C170" s="448" t="s">
        <v>38</v>
      </c>
      <c r="D170" s="456">
        <f>Q38</f>
        <v>33432</v>
      </c>
      <c r="E170" s="47" t="str">
        <f>'高額レセ疾病傾向(患者数順)'!$C$7</f>
        <v>1901</v>
      </c>
      <c r="F170" s="119" t="str">
        <f>'高額レセ疾病傾向(患者数順)'!$D$7</f>
        <v>骨折</v>
      </c>
      <c r="G170" s="119" t="s">
        <v>530</v>
      </c>
      <c r="H170" s="77">
        <v>647</v>
      </c>
      <c r="I170" s="78">
        <v>1824351680</v>
      </c>
      <c r="J170" s="79">
        <v>244292340</v>
      </c>
      <c r="K170" s="77">
        <f t="shared" si="31"/>
        <v>2068644020</v>
      </c>
      <c r="L170" s="99">
        <f t="shared" si="30"/>
        <v>3197285.965996909</v>
      </c>
      <c r="M170" s="216">
        <f>IFERROR(H170/$Q$38,"-")</f>
        <v>1.9352715960756162E-2</v>
      </c>
      <c r="N170" s="26"/>
      <c r="O170" s="26"/>
      <c r="P170" s="26"/>
      <c r="Q170" s="26"/>
    </row>
    <row r="171" spans="1:17" ht="39.950000000000003" customHeight="1">
      <c r="A171" s="26"/>
      <c r="B171" s="446"/>
      <c r="C171" s="449"/>
      <c r="D171" s="457"/>
      <c r="E171" s="39" t="str">
        <f>'高額レセ疾病傾向(患者数順)'!$C$8</f>
        <v>0903</v>
      </c>
      <c r="F171" s="120" t="str">
        <f>'高額レセ疾病傾向(患者数順)'!$D$8</f>
        <v>その他の心疾患</v>
      </c>
      <c r="G171" s="120" t="s">
        <v>604</v>
      </c>
      <c r="H171" s="40">
        <v>470</v>
      </c>
      <c r="I171" s="41">
        <v>1376874730</v>
      </c>
      <c r="J171" s="42">
        <v>282856320</v>
      </c>
      <c r="K171" s="40">
        <f t="shared" si="31"/>
        <v>1659731050</v>
      </c>
      <c r="L171" s="97">
        <f t="shared" si="30"/>
        <v>3531342.6595744682</v>
      </c>
      <c r="M171" s="217">
        <f t="shared" ref="M171:M174" si="39">IFERROR(H171/$Q$38,"-")</f>
        <v>1.4058387173965063E-2</v>
      </c>
      <c r="N171" s="26"/>
      <c r="O171" s="26"/>
      <c r="P171" s="26"/>
      <c r="Q171" s="26"/>
    </row>
    <row r="172" spans="1:17" ht="39.950000000000003" customHeight="1">
      <c r="A172" s="26"/>
      <c r="B172" s="446"/>
      <c r="C172" s="449"/>
      <c r="D172" s="457"/>
      <c r="E172" s="39" t="str">
        <f>'高額レセ疾病傾向(患者数順)'!$C$9</f>
        <v>1011</v>
      </c>
      <c r="F172" s="120" t="str">
        <f>'高額レセ疾病傾向(患者数順)'!$D$9</f>
        <v>その他の呼吸器系の疾患</v>
      </c>
      <c r="G172" s="120" t="s">
        <v>570</v>
      </c>
      <c r="H172" s="40">
        <v>304</v>
      </c>
      <c r="I172" s="41">
        <v>725259950</v>
      </c>
      <c r="J172" s="42">
        <v>175531560</v>
      </c>
      <c r="K172" s="40">
        <f t="shared" si="31"/>
        <v>900791510</v>
      </c>
      <c r="L172" s="97">
        <f t="shared" si="30"/>
        <v>2963129.9671052634</v>
      </c>
      <c r="M172" s="217">
        <f t="shared" si="39"/>
        <v>9.0930844699688915E-3</v>
      </c>
      <c r="N172" s="26"/>
      <c r="O172" s="26"/>
      <c r="P172" s="26"/>
      <c r="Q172" s="26"/>
    </row>
    <row r="173" spans="1:17" ht="39.950000000000003" customHeight="1">
      <c r="A173" s="26"/>
      <c r="B173" s="446"/>
      <c r="C173" s="449"/>
      <c r="D173" s="457"/>
      <c r="E173" s="39" t="str">
        <f>'高額レセ疾病傾向(患者数順)'!$C$10</f>
        <v>0210</v>
      </c>
      <c r="F173" s="120" t="str">
        <f>'高額レセ疾病傾向(患者数順)'!$D$10</f>
        <v>その他の悪性新生物＜腫瘍＞</v>
      </c>
      <c r="G173" s="120" t="s">
        <v>550</v>
      </c>
      <c r="H173" s="40">
        <v>328</v>
      </c>
      <c r="I173" s="41">
        <v>657661330</v>
      </c>
      <c r="J173" s="42">
        <v>607509740</v>
      </c>
      <c r="K173" s="40">
        <f t="shared" si="31"/>
        <v>1265171070</v>
      </c>
      <c r="L173" s="97">
        <f t="shared" si="30"/>
        <v>3857228.8719512196</v>
      </c>
      <c r="M173" s="217">
        <f t="shared" si="39"/>
        <v>9.8109595597032778E-3</v>
      </c>
      <c r="N173" s="26"/>
      <c r="O173" s="26"/>
      <c r="P173" s="26"/>
      <c r="Q173" s="26"/>
    </row>
    <row r="174" spans="1:17" ht="39.950000000000003" customHeight="1" thickBot="1">
      <c r="A174" s="26"/>
      <c r="B174" s="447"/>
      <c r="C174" s="450"/>
      <c r="D174" s="458"/>
      <c r="E174" s="43" t="str">
        <f>'高額レセ疾病傾向(患者数順)'!$C$11</f>
        <v>1310</v>
      </c>
      <c r="F174" s="121" t="str">
        <f>'高額レセ疾病傾向(患者数順)'!$D$11</f>
        <v>その他の筋骨格系及び結合組織の疾患</v>
      </c>
      <c r="G174" s="121" t="s">
        <v>545</v>
      </c>
      <c r="H174" s="44">
        <v>430</v>
      </c>
      <c r="I174" s="45">
        <v>1643620000</v>
      </c>
      <c r="J174" s="46">
        <v>162466440</v>
      </c>
      <c r="K174" s="44">
        <f t="shared" si="31"/>
        <v>1806086440</v>
      </c>
      <c r="L174" s="98">
        <f t="shared" si="30"/>
        <v>4200201.0232558139</v>
      </c>
      <c r="M174" s="217">
        <f t="shared" si="39"/>
        <v>1.286192869107442E-2</v>
      </c>
      <c r="N174" s="26"/>
      <c r="O174" s="26"/>
      <c r="P174" s="26"/>
      <c r="Q174" s="26"/>
    </row>
    <row r="175" spans="1:17" ht="39.950000000000003" customHeight="1">
      <c r="A175" s="26"/>
      <c r="B175" s="445">
        <v>35</v>
      </c>
      <c r="C175" s="448" t="s">
        <v>1</v>
      </c>
      <c r="D175" s="456">
        <f>Q39</f>
        <v>68371</v>
      </c>
      <c r="E175" s="47" t="str">
        <f>'高額レセ疾病傾向(患者数順)'!$C$7</f>
        <v>1901</v>
      </c>
      <c r="F175" s="119" t="str">
        <f>'高額レセ疾病傾向(患者数順)'!$D$7</f>
        <v>骨折</v>
      </c>
      <c r="G175" s="119" t="s">
        <v>530</v>
      </c>
      <c r="H175" s="77">
        <v>1156</v>
      </c>
      <c r="I175" s="78">
        <v>3284989670</v>
      </c>
      <c r="J175" s="79">
        <v>493905720</v>
      </c>
      <c r="K175" s="77">
        <f t="shared" si="31"/>
        <v>3778895390</v>
      </c>
      <c r="L175" s="99">
        <f t="shared" si="30"/>
        <v>3268940.6487889271</v>
      </c>
      <c r="M175" s="216">
        <f>IFERROR(H175/$Q$39,"-")</f>
        <v>1.6907753287212415E-2</v>
      </c>
      <c r="N175" s="26"/>
      <c r="O175" s="26"/>
      <c r="P175" s="26"/>
      <c r="Q175" s="26"/>
    </row>
    <row r="176" spans="1:17" ht="39.950000000000003" customHeight="1">
      <c r="A176" s="26"/>
      <c r="B176" s="446"/>
      <c r="C176" s="449"/>
      <c r="D176" s="457"/>
      <c r="E176" s="39" t="str">
        <f>'高額レセ疾病傾向(患者数順)'!$C$8</f>
        <v>0903</v>
      </c>
      <c r="F176" s="120" t="str">
        <f>'高額レセ疾病傾向(患者数順)'!$D$8</f>
        <v>その他の心疾患</v>
      </c>
      <c r="G176" s="120" t="s">
        <v>552</v>
      </c>
      <c r="H176" s="40">
        <v>818</v>
      </c>
      <c r="I176" s="41">
        <v>2272770570</v>
      </c>
      <c r="J176" s="42">
        <v>551687000</v>
      </c>
      <c r="K176" s="40">
        <f t="shared" si="31"/>
        <v>2824457570</v>
      </c>
      <c r="L176" s="97">
        <f t="shared" si="30"/>
        <v>3452882.1149144256</v>
      </c>
      <c r="M176" s="217">
        <f t="shared" ref="M176:M179" si="40">IFERROR(H176/$Q$39,"-")</f>
        <v>1.1964136841643387E-2</v>
      </c>
      <c r="N176" s="26"/>
      <c r="O176" s="26"/>
      <c r="P176" s="26"/>
      <c r="Q176" s="26"/>
    </row>
    <row r="177" spans="1:17" ht="39.950000000000003" customHeight="1">
      <c r="A177" s="26"/>
      <c r="B177" s="446"/>
      <c r="C177" s="449"/>
      <c r="D177" s="457"/>
      <c r="E177" s="39" t="str">
        <f>'高額レセ疾病傾向(患者数順)'!$C$9</f>
        <v>1011</v>
      </c>
      <c r="F177" s="120" t="str">
        <f>'高額レセ疾病傾向(患者数順)'!$D$9</f>
        <v>その他の呼吸器系の疾患</v>
      </c>
      <c r="G177" s="120" t="s">
        <v>556</v>
      </c>
      <c r="H177" s="40">
        <v>678</v>
      </c>
      <c r="I177" s="41">
        <v>1689597390</v>
      </c>
      <c r="J177" s="42">
        <v>341447200</v>
      </c>
      <c r="K177" s="40">
        <f t="shared" si="31"/>
        <v>2031044590</v>
      </c>
      <c r="L177" s="97">
        <f t="shared" si="30"/>
        <v>2995640.98820059</v>
      </c>
      <c r="M177" s="217">
        <f t="shared" si="40"/>
        <v>9.9164850594550321E-3</v>
      </c>
      <c r="N177" s="26"/>
      <c r="O177" s="26"/>
      <c r="P177" s="26"/>
      <c r="Q177" s="26"/>
    </row>
    <row r="178" spans="1:17" ht="39.950000000000003" customHeight="1">
      <c r="A178" s="26"/>
      <c r="B178" s="446"/>
      <c r="C178" s="449"/>
      <c r="D178" s="457"/>
      <c r="E178" s="39" t="str">
        <f>'高額レセ疾病傾向(患者数順)'!$C$10</f>
        <v>0210</v>
      </c>
      <c r="F178" s="120" t="str">
        <f>'高額レセ疾病傾向(患者数順)'!$D$10</f>
        <v>その他の悪性新生物＜腫瘍＞</v>
      </c>
      <c r="G178" s="120" t="s">
        <v>574</v>
      </c>
      <c r="H178" s="40">
        <v>692</v>
      </c>
      <c r="I178" s="41">
        <v>1414554500</v>
      </c>
      <c r="J178" s="42">
        <v>1383923970</v>
      </c>
      <c r="K178" s="40">
        <f t="shared" si="31"/>
        <v>2798478470</v>
      </c>
      <c r="L178" s="97">
        <f t="shared" si="30"/>
        <v>4044044.0317919077</v>
      </c>
      <c r="M178" s="217">
        <f t="shared" si="40"/>
        <v>1.0121250237673867E-2</v>
      </c>
      <c r="N178" s="26"/>
      <c r="O178" s="26"/>
      <c r="P178" s="26"/>
      <c r="Q178" s="26"/>
    </row>
    <row r="179" spans="1:17" ht="39.950000000000003" customHeight="1" thickBot="1">
      <c r="A179" s="26"/>
      <c r="B179" s="447"/>
      <c r="C179" s="450"/>
      <c r="D179" s="458"/>
      <c r="E179" s="43" t="str">
        <f>'高額レセ疾病傾向(患者数順)'!$C$11</f>
        <v>1310</v>
      </c>
      <c r="F179" s="121" t="str">
        <f>'高額レセ疾病傾向(患者数順)'!$D$11</f>
        <v>その他の筋骨格系及び結合組織の疾患</v>
      </c>
      <c r="G179" s="121" t="s">
        <v>534</v>
      </c>
      <c r="H179" s="44">
        <v>548</v>
      </c>
      <c r="I179" s="45">
        <v>1883478570</v>
      </c>
      <c r="J179" s="46">
        <v>215278180</v>
      </c>
      <c r="K179" s="44">
        <f t="shared" si="31"/>
        <v>2098756750</v>
      </c>
      <c r="L179" s="98">
        <f t="shared" si="30"/>
        <v>3829848.0839416059</v>
      </c>
      <c r="M179" s="218">
        <f t="shared" si="40"/>
        <v>8.0150941188515592E-3</v>
      </c>
      <c r="N179" s="26"/>
      <c r="O179" s="26"/>
      <c r="P179" s="26"/>
      <c r="Q179" s="26"/>
    </row>
    <row r="180" spans="1:17" ht="39.950000000000003" customHeight="1">
      <c r="A180" s="26"/>
      <c r="B180" s="445">
        <v>36</v>
      </c>
      <c r="C180" s="448" t="s">
        <v>2</v>
      </c>
      <c r="D180" s="456">
        <f>Q40</f>
        <v>19008</v>
      </c>
      <c r="E180" s="47" t="str">
        <f>'高額レセ疾病傾向(患者数順)'!$C$7</f>
        <v>1901</v>
      </c>
      <c r="F180" s="119" t="str">
        <f>'高額レセ疾病傾向(患者数順)'!$D$7</f>
        <v>骨折</v>
      </c>
      <c r="G180" s="119" t="s">
        <v>530</v>
      </c>
      <c r="H180" s="77">
        <v>360</v>
      </c>
      <c r="I180" s="78">
        <v>1051861890</v>
      </c>
      <c r="J180" s="79">
        <v>143980930</v>
      </c>
      <c r="K180" s="77">
        <f t="shared" si="31"/>
        <v>1195842820</v>
      </c>
      <c r="L180" s="99">
        <f t="shared" si="30"/>
        <v>3321785.611111111</v>
      </c>
      <c r="M180" s="216">
        <f>IFERROR(H180/$Q$40,"-")</f>
        <v>1.893939393939394E-2</v>
      </c>
      <c r="N180" s="26"/>
      <c r="O180" s="26"/>
      <c r="P180" s="26"/>
      <c r="Q180" s="26"/>
    </row>
    <row r="181" spans="1:17" ht="39.950000000000003" customHeight="1">
      <c r="A181" s="26"/>
      <c r="B181" s="446"/>
      <c r="C181" s="449"/>
      <c r="D181" s="457"/>
      <c r="E181" s="39" t="str">
        <f>'高額レセ疾病傾向(患者数順)'!$C$8</f>
        <v>0903</v>
      </c>
      <c r="F181" s="120" t="str">
        <f>'高額レセ疾病傾向(患者数順)'!$D$8</f>
        <v>その他の心疾患</v>
      </c>
      <c r="G181" s="120" t="s">
        <v>567</v>
      </c>
      <c r="H181" s="40">
        <v>179</v>
      </c>
      <c r="I181" s="41">
        <v>519524510</v>
      </c>
      <c r="J181" s="42">
        <v>108552350</v>
      </c>
      <c r="K181" s="40">
        <f t="shared" si="31"/>
        <v>628076860</v>
      </c>
      <c r="L181" s="97">
        <f t="shared" si="30"/>
        <v>3508809.2737430166</v>
      </c>
      <c r="M181" s="217">
        <f t="shared" ref="M181:M184" si="41">IFERROR(H181/$Q$40,"-")</f>
        <v>9.4170875420875426E-3</v>
      </c>
      <c r="N181" s="26"/>
      <c r="O181" s="26"/>
      <c r="P181" s="26"/>
      <c r="Q181" s="26"/>
    </row>
    <row r="182" spans="1:17" ht="39.950000000000003" customHeight="1">
      <c r="A182" s="26"/>
      <c r="B182" s="446"/>
      <c r="C182" s="449"/>
      <c r="D182" s="457"/>
      <c r="E182" s="39" t="str">
        <f>'高額レセ疾病傾向(患者数順)'!$C$9</f>
        <v>1011</v>
      </c>
      <c r="F182" s="120" t="str">
        <f>'高額レセ疾病傾向(患者数順)'!$D$9</f>
        <v>その他の呼吸器系の疾患</v>
      </c>
      <c r="G182" s="120" t="s">
        <v>570</v>
      </c>
      <c r="H182" s="40">
        <v>222</v>
      </c>
      <c r="I182" s="41">
        <v>592810540</v>
      </c>
      <c r="J182" s="42">
        <v>106315830</v>
      </c>
      <c r="K182" s="40">
        <f t="shared" si="31"/>
        <v>699126370</v>
      </c>
      <c r="L182" s="97">
        <f t="shared" si="30"/>
        <v>3149217.8828828828</v>
      </c>
      <c r="M182" s="217">
        <f t="shared" si="41"/>
        <v>1.167929292929293E-2</v>
      </c>
      <c r="N182" s="26"/>
      <c r="O182" s="26"/>
      <c r="P182" s="26"/>
      <c r="Q182" s="26"/>
    </row>
    <row r="183" spans="1:17" ht="39.950000000000003" customHeight="1">
      <c r="A183" s="26"/>
      <c r="B183" s="446"/>
      <c r="C183" s="449"/>
      <c r="D183" s="457"/>
      <c r="E183" s="39" t="str">
        <f>'高額レセ疾病傾向(患者数順)'!$C$10</f>
        <v>0210</v>
      </c>
      <c r="F183" s="120" t="str">
        <f>'高額レセ疾病傾向(患者数順)'!$D$10</f>
        <v>その他の悪性新生物＜腫瘍＞</v>
      </c>
      <c r="G183" s="120" t="s">
        <v>605</v>
      </c>
      <c r="H183" s="40">
        <v>184</v>
      </c>
      <c r="I183" s="41">
        <v>456283020</v>
      </c>
      <c r="J183" s="42">
        <v>308120610</v>
      </c>
      <c r="K183" s="40">
        <f t="shared" si="31"/>
        <v>764403630</v>
      </c>
      <c r="L183" s="97">
        <f t="shared" si="30"/>
        <v>4154367.5543478262</v>
      </c>
      <c r="M183" s="217">
        <f t="shared" si="41"/>
        <v>9.6801346801346794E-3</v>
      </c>
      <c r="N183" s="26"/>
      <c r="O183" s="26"/>
      <c r="P183" s="26"/>
      <c r="Q183" s="26"/>
    </row>
    <row r="184" spans="1:17" ht="39.950000000000003" customHeight="1" thickBot="1">
      <c r="A184" s="26"/>
      <c r="B184" s="447"/>
      <c r="C184" s="450"/>
      <c r="D184" s="458"/>
      <c r="E184" s="43" t="str">
        <f>'高額レセ疾病傾向(患者数順)'!$C$11</f>
        <v>1310</v>
      </c>
      <c r="F184" s="121" t="str">
        <f>'高額レセ疾病傾向(患者数順)'!$D$11</f>
        <v>その他の筋骨格系及び結合組織の疾患</v>
      </c>
      <c r="G184" s="121" t="s">
        <v>545</v>
      </c>
      <c r="H184" s="44">
        <v>127</v>
      </c>
      <c r="I184" s="45">
        <v>507912960</v>
      </c>
      <c r="J184" s="46">
        <v>45434810</v>
      </c>
      <c r="K184" s="44">
        <f t="shared" si="31"/>
        <v>553347770</v>
      </c>
      <c r="L184" s="98">
        <f t="shared" si="30"/>
        <v>4357069.05511811</v>
      </c>
      <c r="M184" s="218">
        <f t="shared" si="41"/>
        <v>6.6813973063973063E-3</v>
      </c>
      <c r="N184" s="26"/>
      <c r="O184" s="26"/>
      <c r="P184" s="26"/>
      <c r="Q184" s="26"/>
    </row>
    <row r="185" spans="1:17" ht="39.950000000000003" customHeight="1">
      <c r="A185" s="26"/>
      <c r="B185" s="445">
        <v>37</v>
      </c>
      <c r="C185" s="448" t="s">
        <v>3</v>
      </c>
      <c r="D185" s="456">
        <f>Q41</f>
        <v>59482</v>
      </c>
      <c r="E185" s="47" t="str">
        <f>'高額レセ疾病傾向(患者数順)'!$C$7</f>
        <v>1901</v>
      </c>
      <c r="F185" s="119" t="str">
        <f>'高額レセ疾病傾向(患者数順)'!$D$7</f>
        <v>骨折</v>
      </c>
      <c r="G185" s="119" t="s">
        <v>530</v>
      </c>
      <c r="H185" s="77">
        <v>1001</v>
      </c>
      <c r="I185" s="78">
        <v>2791364210</v>
      </c>
      <c r="J185" s="79">
        <v>446852210</v>
      </c>
      <c r="K185" s="77">
        <f t="shared" si="31"/>
        <v>3238216420</v>
      </c>
      <c r="L185" s="99">
        <f t="shared" si="30"/>
        <v>3234981.4385614386</v>
      </c>
      <c r="M185" s="216">
        <f>IFERROR(H185/$Q$41,"-")</f>
        <v>1.6828620422985104E-2</v>
      </c>
      <c r="N185" s="26"/>
      <c r="O185" s="26"/>
      <c r="P185" s="26"/>
      <c r="Q185" s="26"/>
    </row>
    <row r="186" spans="1:17" ht="39.950000000000003" customHeight="1">
      <c r="A186" s="26"/>
      <c r="B186" s="446"/>
      <c r="C186" s="449"/>
      <c r="D186" s="457"/>
      <c r="E186" s="39" t="str">
        <f>'高額レセ疾病傾向(患者数順)'!$C$8</f>
        <v>0903</v>
      </c>
      <c r="F186" s="120" t="str">
        <f>'高額レセ疾病傾向(患者数順)'!$D$8</f>
        <v>その他の心疾患</v>
      </c>
      <c r="G186" s="120" t="s">
        <v>552</v>
      </c>
      <c r="H186" s="40">
        <v>706</v>
      </c>
      <c r="I186" s="41">
        <v>2120543450</v>
      </c>
      <c r="J186" s="42">
        <v>446647300</v>
      </c>
      <c r="K186" s="40">
        <f t="shared" si="31"/>
        <v>2567190750</v>
      </c>
      <c r="L186" s="97">
        <f t="shared" si="30"/>
        <v>3636247.5212464589</v>
      </c>
      <c r="M186" s="217">
        <f t="shared" ref="M186:M189" si="42">IFERROR(H186/$Q$41,"-")</f>
        <v>1.1869136881745738E-2</v>
      </c>
      <c r="N186" s="26"/>
      <c r="O186" s="26"/>
      <c r="P186" s="26"/>
      <c r="Q186" s="26"/>
    </row>
    <row r="187" spans="1:17" ht="39.950000000000003" customHeight="1">
      <c r="A187" s="26"/>
      <c r="B187" s="446"/>
      <c r="C187" s="449"/>
      <c r="D187" s="457"/>
      <c r="E187" s="39" t="str">
        <f>'高額レセ疾病傾向(患者数順)'!$C$9</f>
        <v>1011</v>
      </c>
      <c r="F187" s="120" t="str">
        <f>'高額レセ疾病傾向(患者数順)'!$D$9</f>
        <v>その他の呼吸器系の疾患</v>
      </c>
      <c r="G187" s="120" t="s">
        <v>570</v>
      </c>
      <c r="H187" s="40">
        <v>650</v>
      </c>
      <c r="I187" s="41">
        <v>1602862680</v>
      </c>
      <c r="J187" s="42">
        <v>310384380</v>
      </c>
      <c r="K187" s="40">
        <f t="shared" si="31"/>
        <v>1913247060</v>
      </c>
      <c r="L187" s="97">
        <f t="shared" si="30"/>
        <v>2943457.0153846154</v>
      </c>
      <c r="M187" s="217">
        <f t="shared" si="42"/>
        <v>1.0927675599340977E-2</v>
      </c>
      <c r="N187" s="26"/>
      <c r="O187" s="26"/>
      <c r="P187" s="26"/>
      <c r="Q187" s="26"/>
    </row>
    <row r="188" spans="1:17" ht="39.950000000000003" customHeight="1">
      <c r="A188" s="26"/>
      <c r="B188" s="446"/>
      <c r="C188" s="449"/>
      <c r="D188" s="457"/>
      <c r="E188" s="39" t="str">
        <f>'高額レセ疾病傾向(患者数順)'!$C$10</f>
        <v>0210</v>
      </c>
      <c r="F188" s="120" t="str">
        <f>'高額レセ疾病傾向(患者数順)'!$D$10</f>
        <v>その他の悪性新生物＜腫瘍＞</v>
      </c>
      <c r="G188" s="120" t="s">
        <v>533</v>
      </c>
      <c r="H188" s="40">
        <v>647</v>
      </c>
      <c r="I188" s="41">
        <v>1406168050</v>
      </c>
      <c r="J188" s="42">
        <v>1109854110</v>
      </c>
      <c r="K188" s="40">
        <f t="shared" si="31"/>
        <v>2516022160</v>
      </c>
      <c r="L188" s="97">
        <f t="shared" si="30"/>
        <v>3888751.4064914994</v>
      </c>
      <c r="M188" s="217">
        <f t="shared" si="42"/>
        <v>1.0877240173497865E-2</v>
      </c>
      <c r="N188" s="26"/>
      <c r="O188" s="26"/>
      <c r="P188" s="26"/>
      <c r="Q188" s="26"/>
    </row>
    <row r="189" spans="1:17" ht="39.950000000000003" customHeight="1" thickBot="1">
      <c r="A189" s="26"/>
      <c r="B189" s="447"/>
      <c r="C189" s="450"/>
      <c r="D189" s="458"/>
      <c r="E189" s="43" t="str">
        <f>'高額レセ疾病傾向(患者数順)'!$C$11</f>
        <v>1310</v>
      </c>
      <c r="F189" s="121" t="str">
        <f>'高額レセ疾病傾向(患者数順)'!$D$11</f>
        <v>その他の筋骨格系及び結合組織の疾患</v>
      </c>
      <c r="G189" s="121" t="s">
        <v>606</v>
      </c>
      <c r="H189" s="44">
        <v>442</v>
      </c>
      <c r="I189" s="45">
        <v>1583113320</v>
      </c>
      <c r="J189" s="46">
        <v>158318090</v>
      </c>
      <c r="K189" s="44">
        <f t="shared" si="31"/>
        <v>1741431410</v>
      </c>
      <c r="L189" s="98">
        <f t="shared" si="30"/>
        <v>3939890.0678733033</v>
      </c>
      <c r="M189" s="217">
        <f t="shared" si="42"/>
        <v>7.4308194075518646E-3</v>
      </c>
      <c r="N189" s="26"/>
      <c r="O189" s="26"/>
      <c r="P189" s="26"/>
      <c r="Q189" s="26"/>
    </row>
    <row r="190" spans="1:17" ht="39.950000000000003" customHeight="1">
      <c r="A190" s="26"/>
      <c r="B190" s="445">
        <v>38</v>
      </c>
      <c r="C190" s="448" t="s">
        <v>39</v>
      </c>
      <c r="D190" s="456">
        <f>Q42</f>
        <v>12436</v>
      </c>
      <c r="E190" s="47" t="str">
        <f>'高額レセ疾病傾向(患者数順)'!$C$7</f>
        <v>1901</v>
      </c>
      <c r="F190" s="119" t="str">
        <f>'高額レセ疾病傾向(患者数順)'!$D$7</f>
        <v>骨折</v>
      </c>
      <c r="G190" s="119" t="s">
        <v>530</v>
      </c>
      <c r="H190" s="77">
        <v>230</v>
      </c>
      <c r="I190" s="78">
        <v>646150530</v>
      </c>
      <c r="J190" s="79">
        <v>91262450</v>
      </c>
      <c r="K190" s="77">
        <f t="shared" si="31"/>
        <v>737412980</v>
      </c>
      <c r="L190" s="99">
        <f t="shared" si="30"/>
        <v>3206143.3913043477</v>
      </c>
      <c r="M190" s="216">
        <f>IFERROR(H190/$Q$42,"-")</f>
        <v>1.8494692827275651E-2</v>
      </c>
      <c r="N190" s="26"/>
      <c r="O190" s="26"/>
      <c r="P190" s="26"/>
      <c r="Q190" s="26"/>
    </row>
    <row r="191" spans="1:17" ht="39.950000000000003" customHeight="1">
      <c r="A191" s="26"/>
      <c r="B191" s="446"/>
      <c r="C191" s="449"/>
      <c r="D191" s="457"/>
      <c r="E191" s="39" t="str">
        <f>'高額レセ疾病傾向(患者数順)'!$C$8</f>
        <v>0903</v>
      </c>
      <c r="F191" s="120" t="str">
        <f>'高額レセ疾病傾向(患者数順)'!$D$8</f>
        <v>その他の心疾患</v>
      </c>
      <c r="G191" s="120" t="s">
        <v>607</v>
      </c>
      <c r="H191" s="40">
        <v>128</v>
      </c>
      <c r="I191" s="41">
        <v>456502310</v>
      </c>
      <c r="J191" s="42">
        <v>92101540</v>
      </c>
      <c r="K191" s="40">
        <f t="shared" si="31"/>
        <v>548603850</v>
      </c>
      <c r="L191" s="97">
        <f t="shared" si="30"/>
        <v>4285967.578125</v>
      </c>
      <c r="M191" s="217">
        <f t="shared" ref="M191:M194" si="43">IFERROR(H191/$Q$42,"-")</f>
        <v>1.0292698616918623E-2</v>
      </c>
      <c r="N191" s="26"/>
      <c r="O191" s="26"/>
      <c r="P191" s="26"/>
      <c r="Q191" s="26"/>
    </row>
    <row r="192" spans="1:17" ht="39.950000000000003" customHeight="1">
      <c r="A192" s="26"/>
      <c r="B192" s="446"/>
      <c r="C192" s="449"/>
      <c r="D192" s="457"/>
      <c r="E192" s="39" t="str">
        <f>'高額レセ疾病傾向(患者数順)'!$C$9</f>
        <v>1011</v>
      </c>
      <c r="F192" s="120" t="str">
        <f>'高額レセ疾病傾向(患者数順)'!$D$9</f>
        <v>その他の呼吸器系の疾患</v>
      </c>
      <c r="G192" s="120" t="s">
        <v>570</v>
      </c>
      <c r="H192" s="40">
        <v>128</v>
      </c>
      <c r="I192" s="41">
        <v>296062040</v>
      </c>
      <c r="J192" s="42">
        <v>89369920</v>
      </c>
      <c r="K192" s="40">
        <f t="shared" si="31"/>
        <v>385431960</v>
      </c>
      <c r="L192" s="97">
        <f t="shared" si="30"/>
        <v>3011187.1875</v>
      </c>
      <c r="M192" s="217">
        <f t="shared" si="43"/>
        <v>1.0292698616918623E-2</v>
      </c>
      <c r="N192" s="26"/>
      <c r="O192" s="26"/>
      <c r="P192" s="26"/>
      <c r="Q192" s="26"/>
    </row>
    <row r="193" spans="1:17" ht="39.950000000000003" customHeight="1">
      <c r="A193" s="26"/>
      <c r="B193" s="446"/>
      <c r="C193" s="449"/>
      <c r="D193" s="457"/>
      <c r="E193" s="39" t="str">
        <f>'高額レセ疾病傾向(患者数順)'!$C$10</f>
        <v>0210</v>
      </c>
      <c r="F193" s="120" t="str">
        <f>'高額レセ疾病傾向(患者数順)'!$D$10</f>
        <v>その他の悪性新生物＜腫瘍＞</v>
      </c>
      <c r="G193" s="120" t="s">
        <v>533</v>
      </c>
      <c r="H193" s="40">
        <v>104</v>
      </c>
      <c r="I193" s="41">
        <v>201319460</v>
      </c>
      <c r="J193" s="42">
        <v>188846430</v>
      </c>
      <c r="K193" s="40">
        <f t="shared" si="31"/>
        <v>390165890</v>
      </c>
      <c r="L193" s="97">
        <f t="shared" si="30"/>
        <v>3751595.096153846</v>
      </c>
      <c r="M193" s="217">
        <f t="shared" si="43"/>
        <v>8.362817626246381E-3</v>
      </c>
      <c r="N193" s="26"/>
      <c r="O193" s="26"/>
      <c r="P193" s="26"/>
      <c r="Q193" s="26"/>
    </row>
    <row r="194" spans="1:17" ht="39.950000000000003" customHeight="1" thickBot="1">
      <c r="A194" s="26"/>
      <c r="B194" s="447"/>
      <c r="C194" s="450"/>
      <c r="D194" s="458"/>
      <c r="E194" s="43" t="str">
        <f>'高額レセ疾病傾向(患者数順)'!$C$11</f>
        <v>1310</v>
      </c>
      <c r="F194" s="121" t="str">
        <f>'高額レセ疾病傾向(患者数順)'!$D$11</f>
        <v>その他の筋骨格系及び結合組織の疾患</v>
      </c>
      <c r="G194" s="121" t="s">
        <v>608</v>
      </c>
      <c r="H194" s="44">
        <v>148</v>
      </c>
      <c r="I194" s="45">
        <v>577453360</v>
      </c>
      <c r="J194" s="46">
        <v>53331710</v>
      </c>
      <c r="K194" s="44">
        <f t="shared" si="31"/>
        <v>630785070</v>
      </c>
      <c r="L194" s="98">
        <f t="shared" si="30"/>
        <v>4262061.2837837841</v>
      </c>
      <c r="M194" s="217">
        <f t="shared" si="43"/>
        <v>1.1900932775812159E-2</v>
      </c>
      <c r="N194" s="26"/>
      <c r="O194" s="26"/>
      <c r="P194" s="26"/>
      <c r="Q194" s="26"/>
    </row>
    <row r="195" spans="1:17" ht="39.950000000000003" customHeight="1">
      <c r="A195" s="26"/>
      <c r="B195" s="445">
        <v>39</v>
      </c>
      <c r="C195" s="448" t="s">
        <v>7</v>
      </c>
      <c r="D195" s="456">
        <f>Q43</f>
        <v>68514</v>
      </c>
      <c r="E195" s="47" t="str">
        <f>'高額レセ疾病傾向(患者数順)'!$C$7</f>
        <v>1901</v>
      </c>
      <c r="F195" s="119" t="str">
        <f>'高額レセ疾病傾向(患者数順)'!$D$7</f>
        <v>骨折</v>
      </c>
      <c r="G195" s="119" t="s">
        <v>530</v>
      </c>
      <c r="H195" s="77">
        <v>1261</v>
      </c>
      <c r="I195" s="78">
        <v>3330490960</v>
      </c>
      <c r="J195" s="79">
        <v>530195470</v>
      </c>
      <c r="K195" s="77">
        <f t="shared" si="31"/>
        <v>3860686430</v>
      </c>
      <c r="L195" s="99">
        <f t="shared" si="30"/>
        <v>3061607.0023790644</v>
      </c>
      <c r="M195" s="216">
        <f>IFERROR(H195/$Q$43,"-")</f>
        <v>1.8404997518755292E-2</v>
      </c>
      <c r="N195" s="26"/>
      <c r="O195" s="26"/>
      <c r="P195" s="26"/>
      <c r="Q195" s="26"/>
    </row>
    <row r="196" spans="1:17" ht="39.950000000000003" customHeight="1">
      <c r="A196" s="26"/>
      <c r="B196" s="446"/>
      <c r="C196" s="449"/>
      <c r="D196" s="457"/>
      <c r="E196" s="39" t="str">
        <f>'高額レセ疾病傾向(患者数順)'!$C$8</f>
        <v>0903</v>
      </c>
      <c r="F196" s="120" t="str">
        <f>'高額レセ疾病傾向(患者数順)'!$D$8</f>
        <v>その他の心疾患</v>
      </c>
      <c r="G196" s="120" t="s">
        <v>531</v>
      </c>
      <c r="H196" s="40">
        <v>888</v>
      </c>
      <c r="I196" s="41">
        <v>2445168290</v>
      </c>
      <c r="J196" s="42">
        <v>538972460</v>
      </c>
      <c r="K196" s="40">
        <f t="shared" si="31"/>
        <v>2984140750</v>
      </c>
      <c r="L196" s="97">
        <f t="shared" si="30"/>
        <v>3360518.8626126125</v>
      </c>
      <c r="M196" s="217">
        <f t="shared" ref="M196:M199" si="44">IFERROR(H196/$Q$43,"-")</f>
        <v>1.2960854715824503E-2</v>
      </c>
      <c r="N196" s="26"/>
      <c r="O196" s="26"/>
      <c r="P196" s="26"/>
      <c r="Q196" s="26"/>
    </row>
    <row r="197" spans="1:17" ht="39.950000000000003" customHeight="1">
      <c r="A197" s="26"/>
      <c r="B197" s="446"/>
      <c r="C197" s="449"/>
      <c r="D197" s="457"/>
      <c r="E197" s="39" t="str">
        <f>'高額レセ疾病傾向(患者数順)'!$C$9</f>
        <v>1011</v>
      </c>
      <c r="F197" s="120" t="str">
        <f>'高額レセ疾病傾向(患者数順)'!$D$9</f>
        <v>その他の呼吸器系の疾患</v>
      </c>
      <c r="G197" s="120" t="s">
        <v>539</v>
      </c>
      <c r="H197" s="40">
        <v>876</v>
      </c>
      <c r="I197" s="41">
        <v>2003159640</v>
      </c>
      <c r="J197" s="42">
        <v>432207690</v>
      </c>
      <c r="K197" s="40">
        <f t="shared" si="31"/>
        <v>2435367330</v>
      </c>
      <c r="L197" s="97">
        <f t="shared" ref="L197:L260" si="45">IFERROR(K197/H197,"-")</f>
        <v>2780099.6917808219</v>
      </c>
      <c r="M197" s="217">
        <f t="shared" si="44"/>
        <v>1.2785708030475523E-2</v>
      </c>
      <c r="N197" s="26"/>
      <c r="O197" s="26"/>
      <c r="P197" s="26"/>
      <c r="Q197" s="26"/>
    </row>
    <row r="198" spans="1:17" ht="39.950000000000003" customHeight="1">
      <c r="A198" s="26"/>
      <c r="B198" s="446"/>
      <c r="C198" s="449"/>
      <c r="D198" s="457"/>
      <c r="E198" s="39" t="str">
        <f>'高額レセ疾病傾向(患者数順)'!$C$10</f>
        <v>0210</v>
      </c>
      <c r="F198" s="120" t="str">
        <f>'高額レセ疾病傾向(患者数順)'!$D$10</f>
        <v>その他の悪性新生物＜腫瘍＞</v>
      </c>
      <c r="G198" s="120" t="s">
        <v>533</v>
      </c>
      <c r="H198" s="40">
        <v>690</v>
      </c>
      <c r="I198" s="41">
        <v>1645960330</v>
      </c>
      <c r="J198" s="42">
        <v>1115938720</v>
      </c>
      <c r="K198" s="40">
        <f t="shared" ref="K198:K261" si="46">IF(SUM(I198:J198)=0,"-",SUM(I198:J198))</f>
        <v>2761899050</v>
      </c>
      <c r="L198" s="97">
        <f t="shared" si="45"/>
        <v>4002752.2463768115</v>
      </c>
      <c r="M198" s="217">
        <f t="shared" si="44"/>
        <v>1.0070934407566337E-2</v>
      </c>
      <c r="N198" s="26"/>
      <c r="O198" s="26"/>
      <c r="P198" s="26"/>
      <c r="Q198" s="26"/>
    </row>
    <row r="199" spans="1:17" ht="39.950000000000003" customHeight="1" thickBot="1">
      <c r="A199" s="26"/>
      <c r="B199" s="447"/>
      <c r="C199" s="450"/>
      <c r="D199" s="458"/>
      <c r="E199" s="43" t="str">
        <f>'高額レセ疾病傾向(患者数順)'!$C$11</f>
        <v>1310</v>
      </c>
      <c r="F199" s="121" t="str">
        <f>'高額レセ疾病傾向(患者数順)'!$D$11</f>
        <v>その他の筋骨格系及び結合組織の疾患</v>
      </c>
      <c r="G199" s="121" t="s">
        <v>609</v>
      </c>
      <c r="H199" s="44">
        <v>585</v>
      </c>
      <c r="I199" s="45">
        <v>1781287380</v>
      </c>
      <c r="J199" s="46">
        <v>266693640</v>
      </c>
      <c r="K199" s="44">
        <f t="shared" si="46"/>
        <v>2047981020</v>
      </c>
      <c r="L199" s="98">
        <f t="shared" si="45"/>
        <v>3500822.2564102565</v>
      </c>
      <c r="M199" s="217">
        <f t="shared" si="44"/>
        <v>8.5384009107627636E-3</v>
      </c>
      <c r="N199" s="26"/>
      <c r="O199" s="26"/>
      <c r="P199" s="26"/>
      <c r="Q199" s="26"/>
    </row>
    <row r="200" spans="1:17" ht="39.950000000000003" customHeight="1">
      <c r="A200" s="26"/>
      <c r="B200" s="445">
        <v>40</v>
      </c>
      <c r="C200" s="448" t="s">
        <v>40</v>
      </c>
      <c r="D200" s="456">
        <f>Q44</f>
        <v>14756</v>
      </c>
      <c r="E200" s="47" t="str">
        <f>'高額レセ疾病傾向(患者数順)'!$C$7</f>
        <v>1901</v>
      </c>
      <c r="F200" s="119" t="str">
        <f>'高額レセ疾病傾向(患者数順)'!$D$7</f>
        <v>骨折</v>
      </c>
      <c r="G200" s="119" t="s">
        <v>530</v>
      </c>
      <c r="H200" s="77">
        <v>319</v>
      </c>
      <c r="I200" s="78">
        <v>875938810</v>
      </c>
      <c r="J200" s="79">
        <v>106580440</v>
      </c>
      <c r="K200" s="77">
        <f t="shared" si="46"/>
        <v>982519250</v>
      </c>
      <c r="L200" s="99">
        <f t="shared" si="45"/>
        <v>3079997.6489028214</v>
      </c>
      <c r="M200" s="216">
        <f>IFERROR(H200/$Q$44,"-")</f>
        <v>2.1618324749254542E-2</v>
      </c>
      <c r="N200" s="26"/>
      <c r="O200" s="26"/>
      <c r="P200" s="26"/>
      <c r="Q200" s="26"/>
    </row>
    <row r="201" spans="1:17" ht="39.950000000000003" customHeight="1">
      <c r="A201" s="26"/>
      <c r="B201" s="446"/>
      <c r="C201" s="449"/>
      <c r="D201" s="457"/>
      <c r="E201" s="39" t="str">
        <f>'高額レセ疾病傾向(患者数順)'!$C$8</f>
        <v>0903</v>
      </c>
      <c r="F201" s="120" t="str">
        <f>'高額レセ疾病傾向(患者数順)'!$D$8</f>
        <v>その他の心疾患</v>
      </c>
      <c r="G201" s="120" t="s">
        <v>610</v>
      </c>
      <c r="H201" s="40">
        <v>166</v>
      </c>
      <c r="I201" s="41">
        <v>473325760</v>
      </c>
      <c r="J201" s="42">
        <v>111194880</v>
      </c>
      <c r="K201" s="40">
        <f t="shared" si="46"/>
        <v>584520640</v>
      </c>
      <c r="L201" s="97">
        <f t="shared" si="45"/>
        <v>3521208.6746987952</v>
      </c>
      <c r="M201" s="217">
        <f t="shared" ref="M201:M204" si="47">IFERROR(H201/$Q$44,"-")</f>
        <v>1.1249661154784494E-2</v>
      </c>
      <c r="N201" s="26"/>
      <c r="O201" s="26"/>
      <c r="P201" s="26"/>
      <c r="Q201" s="26"/>
    </row>
    <row r="202" spans="1:17" ht="39.950000000000003" customHeight="1">
      <c r="A202" s="26"/>
      <c r="B202" s="446"/>
      <c r="C202" s="449"/>
      <c r="D202" s="457"/>
      <c r="E202" s="39" t="str">
        <f>'高額レセ疾病傾向(患者数順)'!$C$9</f>
        <v>1011</v>
      </c>
      <c r="F202" s="120" t="str">
        <f>'高額レセ疾病傾向(患者数順)'!$D$9</f>
        <v>その他の呼吸器系の疾患</v>
      </c>
      <c r="G202" s="120" t="s">
        <v>536</v>
      </c>
      <c r="H202" s="40">
        <v>107</v>
      </c>
      <c r="I202" s="41">
        <v>245908700</v>
      </c>
      <c r="J202" s="42">
        <v>59418370</v>
      </c>
      <c r="K202" s="40">
        <f t="shared" si="46"/>
        <v>305327070</v>
      </c>
      <c r="L202" s="97">
        <f t="shared" si="45"/>
        <v>2853524.0186915887</v>
      </c>
      <c r="M202" s="217">
        <f t="shared" si="47"/>
        <v>7.2512876118189214E-3</v>
      </c>
      <c r="N202" s="26"/>
      <c r="O202" s="26"/>
      <c r="P202" s="26"/>
      <c r="Q202" s="26"/>
    </row>
    <row r="203" spans="1:17" ht="39.950000000000003" customHeight="1">
      <c r="A203" s="26"/>
      <c r="B203" s="446"/>
      <c r="C203" s="449"/>
      <c r="D203" s="457"/>
      <c r="E203" s="39" t="str">
        <f>'高額レセ疾病傾向(患者数順)'!$C$10</f>
        <v>0210</v>
      </c>
      <c r="F203" s="120" t="str">
        <f>'高額レセ疾病傾向(患者数順)'!$D$10</f>
        <v>その他の悪性新生物＜腫瘍＞</v>
      </c>
      <c r="G203" s="120" t="s">
        <v>568</v>
      </c>
      <c r="H203" s="40">
        <v>127</v>
      </c>
      <c r="I203" s="41">
        <v>241233610</v>
      </c>
      <c r="J203" s="42">
        <v>233475060</v>
      </c>
      <c r="K203" s="40">
        <f t="shared" si="46"/>
        <v>474708670</v>
      </c>
      <c r="L203" s="97">
        <f t="shared" si="45"/>
        <v>3737863.5433070865</v>
      </c>
      <c r="M203" s="217">
        <f t="shared" si="47"/>
        <v>8.60666847384115E-3</v>
      </c>
      <c r="N203" s="26"/>
      <c r="O203" s="26"/>
      <c r="P203" s="26"/>
      <c r="Q203" s="26"/>
    </row>
    <row r="204" spans="1:17" ht="39.950000000000003" customHeight="1" thickBot="1">
      <c r="A204" s="26"/>
      <c r="B204" s="447"/>
      <c r="C204" s="450"/>
      <c r="D204" s="458"/>
      <c r="E204" s="43" t="str">
        <f>'高額レセ疾病傾向(患者数順)'!$C$11</f>
        <v>1310</v>
      </c>
      <c r="F204" s="121" t="str">
        <f>'高額レセ疾病傾向(患者数順)'!$D$11</f>
        <v>その他の筋骨格系及び結合組織の疾患</v>
      </c>
      <c r="G204" s="121" t="s">
        <v>611</v>
      </c>
      <c r="H204" s="44">
        <v>173</v>
      </c>
      <c r="I204" s="45">
        <v>620331690</v>
      </c>
      <c r="J204" s="46">
        <v>54433900</v>
      </c>
      <c r="K204" s="44">
        <f t="shared" si="46"/>
        <v>674765590</v>
      </c>
      <c r="L204" s="98">
        <f t="shared" si="45"/>
        <v>3900379.1329479767</v>
      </c>
      <c r="M204" s="218">
        <f t="shared" si="47"/>
        <v>1.1724044456492274E-2</v>
      </c>
      <c r="N204" s="26"/>
      <c r="O204" s="26"/>
      <c r="P204" s="26"/>
      <c r="Q204" s="26"/>
    </row>
    <row r="205" spans="1:17" ht="39.950000000000003" customHeight="1">
      <c r="A205" s="26"/>
      <c r="B205" s="445">
        <v>41</v>
      </c>
      <c r="C205" s="448" t="s">
        <v>11</v>
      </c>
      <c r="D205" s="456">
        <f>Q45</f>
        <v>26853</v>
      </c>
      <c r="E205" s="47" t="str">
        <f>'高額レセ疾病傾向(患者数順)'!$C$7</f>
        <v>1901</v>
      </c>
      <c r="F205" s="119" t="str">
        <f>'高額レセ疾病傾向(患者数順)'!$D$7</f>
        <v>骨折</v>
      </c>
      <c r="G205" s="119" t="s">
        <v>530</v>
      </c>
      <c r="H205" s="77">
        <v>530</v>
      </c>
      <c r="I205" s="78">
        <v>1381759610</v>
      </c>
      <c r="J205" s="79">
        <v>213865010</v>
      </c>
      <c r="K205" s="77">
        <f t="shared" si="46"/>
        <v>1595624620</v>
      </c>
      <c r="L205" s="99">
        <f t="shared" si="45"/>
        <v>3010612.4905660376</v>
      </c>
      <c r="M205" s="216">
        <f>IFERROR(H205/$Q$45,"-")</f>
        <v>1.9737087103861767E-2</v>
      </c>
      <c r="N205" s="26"/>
      <c r="O205" s="26"/>
      <c r="P205" s="26"/>
      <c r="Q205" s="26"/>
    </row>
    <row r="206" spans="1:17" ht="39.950000000000003" customHeight="1">
      <c r="A206" s="26"/>
      <c r="B206" s="446"/>
      <c r="C206" s="449"/>
      <c r="D206" s="457"/>
      <c r="E206" s="39" t="str">
        <f>'高額レセ疾病傾向(患者数順)'!$C$8</f>
        <v>0903</v>
      </c>
      <c r="F206" s="120" t="str">
        <f>'高額レセ疾病傾向(患者数順)'!$D$8</f>
        <v>その他の心疾患</v>
      </c>
      <c r="G206" s="120" t="s">
        <v>567</v>
      </c>
      <c r="H206" s="40">
        <v>325</v>
      </c>
      <c r="I206" s="41">
        <v>946955430</v>
      </c>
      <c r="J206" s="42">
        <v>220964230</v>
      </c>
      <c r="K206" s="40">
        <f t="shared" si="46"/>
        <v>1167919660</v>
      </c>
      <c r="L206" s="97">
        <f t="shared" si="45"/>
        <v>3593598.9538461538</v>
      </c>
      <c r="M206" s="217">
        <f t="shared" ref="M206:M209" si="48">IFERROR(H206/$Q$45,"-")</f>
        <v>1.2102930771235988E-2</v>
      </c>
      <c r="N206" s="26"/>
      <c r="O206" s="26"/>
      <c r="P206" s="26"/>
      <c r="Q206" s="26"/>
    </row>
    <row r="207" spans="1:17" ht="39.950000000000003" customHeight="1">
      <c r="A207" s="26"/>
      <c r="B207" s="446"/>
      <c r="C207" s="449"/>
      <c r="D207" s="457"/>
      <c r="E207" s="39" t="str">
        <f>'高額レセ疾病傾向(患者数順)'!$C$9</f>
        <v>1011</v>
      </c>
      <c r="F207" s="120" t="str">
        <f>'高額レセ疾病傾向(患者数順)'!$D$9</f>
        <v>その他の呼吸器系の疾患</v>
      </c>
      <c r="G207" s="120" t="s">
        <v>539</v>
      </c>
      <c r="H207" s="40">
        <v>329</v>
      </c>
      <c r="I207" s="41">
        <v>804092660</v>
      </c>
      <c r="J207" s="42">
        <v>134406720</v>
      </c>
      <c r="K207" s="40">
        <f t="shared" si="46"/>
        <v>938499380</v>
      </c>
      <c r="L207" s="97">
        <f t="shared" si="45"/>
        <v>2852581.7021276597</v>
      </c>
      <c r="M207" s="217">
        <f t="shared" si="48"/>
        <v>1.2251889919189662E-2</v>
      </c>
      <c r="N207" s="26"/>
      <c r="O207" s="26"/>
      <c r="P207" s="26"/>
      <c r="Q207" s="26"/>
    </row>
    <row r="208" spans="1:17" ht="39.950000000000003" customHeight="1">
      <c r="A208" s="26"/>
      <c r="B208" s="446"/>
      <c r="C208" s="449"/>
      <c r="D208" s="457"/>
      <c r="E208" s="39" t="str">
        <f>'高額レセ疾病傾向(患者数順)'!$C$10</f>
        <v>0210</v>
      </c>
      <c r="F208" s="120" t="str">
        <f>'高額レセ疾病傾向(患者数順)'!$D$10</f>
        <v>その他の悪性新生物＜腫瘍＞</v>
      </c>
      <c r="G208" s="120" t="s">
        <v>550</v>
      </c>
      <c r="H208" s="40">
        <v>246</v>
      </c>
      <c r="I208" s="41">
        <v>519525620</v>
      </c>
      <c r="J208" s="42">
        <v>511780050</v>
      </c>
      <c r="K208" s="40">
        <f t="shared" si="46"/>
        <v>1031305670</v>
      </c>
      <c r="L208" s="97">
        <f t="shared" si="45"/>
        <v>4192299.4715447156</v>
      </c>
      <c r="M208" s="217">
        <f t="shared" si="48"/>
        <v>9.1609875991509326E-3</v>
      </c>
      <c r="N208" s="26"/>
      <c r="O208" s="26"/>
      <c r="P208" s="26"/>
      <c r="Q208" s="26"/>
    </row>
    <row r="209" spans="1:17" ht="39.950000000000003" customHeight="1" thickBot="1">
      <c r="A209" s="26"/>
      <c r="B209" s="447"/>
      <c r="C209" s="450"/>
      <c r="D209" s="458"/>
      <c r="E209" s="43" t="str">
        <f>'高額レセ疾病傾向(患者数順)'!$C$11</f>
        <v>1310</v>
      </c>
      <c r="F209" s="121" t="str">
        <f>'高額レセ疾病傾向(患者数順)'!$D$11</f>
        <v>その他の筋骨格系及び結合組織の疾患</v>
      </c>
      <c r="G209" s="121" t="s">
        <v>534</v>
      </c>
      <c r="H209" s="44">
        <v>206</v>
      </c>
      <c r="I209" s="45">
        <v>756268020</v>
      </c>
      <c r="J209" s="46">
        <v>86544420</v>
      </c>
      <c r="K209" s="44">
        <f t="shared" si="46"/>
        <v>842812440</v>
      </c>
      <c r="L209" s="98">
        <f t="shared" si="45"/>
        <v>4091322.5242718449</v>
      </c>
      <c r="M209" s="217">
        <f t="shared" si="48"/>
        <v>7.6713961196141957E-3</v>
      </c>
      <c r="N209" s="26"/>
      <c r="O209" s="26"/>
      <c r="P209" s="26"/>
      <c r="Q209" s="26"/>
    </row>
    <row r="210" spans="1:17" ht="39.950000000000003" customHeight="1">
      <c r="A210" s="26"/>
      <c r="B210" s="445">
        <v>42</v>
      </c>
      <c r="C210" s="448" t="s">
        <v>12</v>
      </c>
      <c r="D210" s="456">
        <f>Q46</f>
        <v>73347</v>
      </c>
      <c r="E210" s="47" t="str">
        <f>'高額レセ疾病傾向(患者数順)'!$C$7</f>
        <v>1901</v>
      </c>
      <c r="F210" s="119" t="str">
        <f>'高額レセ疾病傾向(患者数順)'!$D$7</f>
        <v>骨折</v>
      </c>
      <c r="G210" s="119" t="s">
        <v>588</v>
      </c>
      <c r="H210" s="77">
        <v>1395</v>
      </c>
      <c r="I210" s="78">
        <v>3370503750</v>
      </c>
      <c r="J210" s="79">
        <v>545952510</v>
      </c>
      <c r="K210" s="77">
        <f t="shared" si="46"/>
        <v>3916456260</v>
      </c>
      <c r="L210" s="99">
        <f t="shared" si="45"/>
        <v>2807495.5268817204</v>
      </c>
      <c r="M210" s="216">
        <f>IFERROR(H210/$Q$46,"-")</f>
        <v>1.9019182788662114E-2</v>
      </c>
      <c r="N210" s="26"/>
      <c r="O210" s="26"/>
      <c r="P210" s="26"/>
      <c r="Q210" s="26"/>
    </row>
    <row r="211" spans="1:17" ht="39.950000000000003" customHeight="1">
      <c r="A211" s="26"/>
      <c r="B211" s="446"/>
      <c r="C211" s="449"/>
      <c r="D211" s="457"/>
      <c r="E211" s="39" t="str">
        <f>'高額レセ疾病傾向(患者数順)'!$C$8</f>
        <v>0903</v>
      </c>
      <c r="F211" s="120" t="str">
        <f>'高額レセ疾病傾向(患者数順)'!$D$8</f>
        <v>その他の心疾患</v>
      </c>
      <c r="G211" s="120" t="s">
        <v>531</v>
      </c>
      <c r="H211" s="40">
        <v>855</v>
      </c>
      <c r="I211" s="41">
        <v>2295364670</v>
      </c>
      <c r="J211" s="42">
        <v>542405130</v>
      </c>
      <c r="K211" s="40">
        <f t="shared" si="46"/>
        <v>2837769800</v>
      </c>
      <c r="L211" s="97">
        <f t="shared" si="45"/>
        <v>3319029.0058479533</v>
      </c>
      <c r="M211" s="217">
        <f t="shared" ref="M211:M214" si="49">IFERROR(H211/$Q$46,"-")</f>
        <v>1.1656918483373553E-2</v>
      </c>
      <c r="N211" s="26"/>
      <c r="O211" s="26"/>
      <c r="P211" s="26"/>
      <c r="Q211" s="26"/>
    </row>
    <row r="212" spans="1:17" ht="39.950000000000003" customHeight="1">
      <c r="A212" s="26"/>
      <c r="B212" s="446"/>
      <c r="C212" s="449"/>
      <c r="D212" s="457"/>
      <c r="E212" s="39" t="str">
        <f>'高額レセ疾病傾向(患者数順)'!$C$9</f>
        <v>1011</v>
      </c>
      <c r="F212" s="120" t="str">
        <f>'高額レセ疾病傾向(患者数順)'!$D$9</f>
        <v>その他の呼吸器系の疾患</v>
      </c>
      <c r="G212" s="120" t="s">
        <v>532</v>
      </c>
      <c r="H212" s="40">
        <v>734</v>
      </c>
      <c r="I212" s="41">
        <v>1582929570</v>
      </c>
      <c r="J212" s="42">
        <v>378627150</v>
      </c>
      <c r="K212" s="40">
        <f t="shared" si="46"/>
        <v>1961556720</v>
      </c>
      <c r="L212" s="97">
        <f t="shared" si="45"/>
        <v>2672420.5994550409</v>
      </c>
      <c r="M212" s="217">
        <f t="shared" si="49"/>
        <v>1.0007225926077412E-2</v>
      </c>
      <c r="N212" s="26"/>
      <c r="O212" s="26"/>
      <c r="P212" s="26"/>
      <c r="Q212" s="26"/>
    </row>
    <row r="213" spans="1:17" ht="39.950000000000003" customHeight="1">
      <c r="A213" s="26"/>
      <c r="B213" s="446"/>
      <c r="C213" s="449"/>
      <c r="D213" s="457"/>
      <c r="E213" s="39" t="str">
        <f>'高額レセ疾病傾向(患者数順)'!$C$10</f>
        <v>0210</v>
      </c>
      <c r="F213" s="120" t="str">
        <f>'高額レセ疾病傾向(患者数順)'!$D$10</f>
        <v>その他の悪性新生物＜腫瘍＞</v>
      </c>
      <c r="G213" s="120" t="s">
        <v>550</v>
      </c>
      <c r="H213" s="40">
        <v>715</v>
      </c>
      <c r="I213" s="41">
        <v>1524192460</v>
      </c>
      <c r="J213" s="42">
        <v>1302673980</v>
      </c>
      <c r="K213" s="40">
        <f t="shared" si="46"/>
        <v>2826866440</v>
      </c>
      <c r="L213" s="97">
        <f t="shared" si="45"/>
        <v>3953659.3566433568</v>
      </c>
      <c r="M213" s="217">
        <f t="shared" si="49"/>
        <v>9.7481832931135565E-3</v>
      </c>
      <c r="N213" s="26"/>
      <c r="O213" s="26"/>
      <c r="P213" s="26"/>
      <c r="Q213" s="26"/>
    </row>
    <row r="214" spans="1:17" ht="39.950000000000003" customHeight="1" thickBot="1">
      <c r="A214" s="26"/>
      <c r="B214" s="447"/>
      <c r="C214" s="450"/>
      <c r="D214" s="458"/>
      <c r="E214" s="43" t="str">
        <f>'高額レセ疾病傾向(患者数順)'!$C$11</f>
        <v>1310</v>
      </c>
      <c r="F214" s="121" t="str">
        <f>'高額レセ疾病傾向(患者数順)'!$D$11</f>
        <v>その他の筋骨格系及び結合組織の疾患</v>
      </c>
      <c r="G214" s="121" t="s">
        <v>566</v>
      </c>
      <c r="H214" s="44">
        <v>639</v>
      </c>
      <c r="I214" s="45">
        <v>1780140670</v>
      </c>
      <c r="J214" s="46">
        <v>266887000</v>
      </c>
      <c r="K214" s="44">
        <f t="shared" si="46"/>
        <v>2047027670</v>
      </c>
      <c r="L214" s="98">
        <f t="shared" si="45"/>
        <v>3203486.1815336463</v>
      </c>
      <c r="M214" s="218">
        <f t="shared" si="49"/>
        <v>8.7120127612581293E-3</v>
      </c>
      <c r="N214" s="26"/>
      <c r="O214" s="26"/>
      <c r="P214" s="26"/>
      <c r="Q214" s="26"/>
    </row>
    <row r="215" spans="1:17" ht="39.950000000000003" customHeight="1">
      <c r="A215" s="26"/>
      <c r="B215" s="445">
        <v>43</v>
      </c>
      <c r="C215" s="448" t="s">
        <v>8</v>
      </c>
      <c r="D215" s="456">
        <f>Q47</f>
        <v>45204</v>
      </c>
      <c r="E215" s="47" t="str">
        <f>'高額レセ疾病傾向(患者数順)'!$C$7</f>
        <v>1901</v>
      </c>
      <c r="F215" s="119" t="str">
        <f>'高額レセ疾病傾向(患者数順)'!$D$7</f>
        <v>骨折</v>
      </c>
      <c r="G215" s="119" t="s">
        <v>530</v>
      </c>
      <c r="H215" s="77">
        <v>813</v>
      </c>
      <c r="I215" s="78">
        <v>2258971010</v>
      </c>
      <c r="J215" s="79">
        <v>334313060</v>
      </c>
      <c r="K215" s="77">
        <f t="shared" si="46"/>
        <v>2593284070</v>
      </c>
      <c r="L215" s="99">
        <f t="shared" si="45"/>
        <v>3189771.3038130379</v>
      </c>
      <c r="M215" s="216">
        <f>IFERROR(H215/$Q$47,"-")</f>
        <v>1.7985134058932838E-2</v>
      </c>
      <c r="N215" s="26"/>
      <c r="O215" s="26"/>
      <c r="P215" s="26"/>
      <c r="Q215" s="26"/>
    </row>
    <row r="216" spans="1:17" ht="39.950000000000003" customHeight="1">
      <c r="A216" s="26"/>
      <c r="B216" s="446"/>
      <c r="C216" s="449"/>
      <c r="D216" s="457"/>
      <c r="E216" s="39" t="str">
        <f>'高額レセ疾病傾向(患者数順)'!$C$8</f>
        <v>0903</v>
      </c>
      <c r="F216" s="120" t="str">
        <f>'高額レセ疾病傾向(患者数順)'!$D$8</f>
        <v>その他の心疾患</v>
      </c>
      <c r="G216" s="120" t="s">
        <v>552</v>
      </c>
      <c r="H216" s="40">
        <v>547</v>
      </c>
      <c r="I216" s="41">
        <v>1474465940</v>
      </c>
      <c r="J216" s="42">
        <v>331965000</v>
      </c>
      <c r="K216" s="40">
        <f t="shared" si="46"/>
        <v>1806430940</v>
      </c>
      <c r="L216" s="97">
        <f t="shared" si="45"/>
        <v>3302433.1627056673</v>
      </c>
      <c r="M216" s="217">
        <f t="shared" ref="M216:M219" si="50">IFERROR(H216/$Q$47,"-")</f>
        <v>1.2100699053181134E-2</v>
      </c>
      <c r="N216" s="26"/>
      <c r="O216" s="26"/>
      <c r="P216" s="26"/>
      <c r="Q216" s="26"/>
    </row>
    <row r="217" spans="1:17" ht="39.950000000000003" customHeight="1">
      <c r="A217" s="26"/>
      <c r="B217" s="446"/>
      <c r="C217" s="449"/>
      <c r="D217" s="457"/>
      <c r="E217" s="39" t="str">
        <f>'高額レセ疾病傾向(患者数順)'!$C$9</f>
        <v>1011</v>
      </c>
      <c r="F217" s="120" t="str">
        <f>'高額レセ疾病傾向(患者数順)'!$D$9</f>
        <v>その他の呼吸器系の疾患</v>
      </c>
      <c r="G217" s="120" t="s">
        <v>612</v>
      </c>
      <c r="H217" s="40">
        <v>575</v>
      </c>
      <c r="I217" s="41">
        <v>1487210680</v>
      </c>
      <c r="J217" s="42">
        <v>271562560</v>
      </c>
      <c r="K217" s="40">
        <f t="shared" si="46"/>
        <v>1758773240</v>
      </c>
      <c r="L217" s="97">
        <f t="shared" si="45"/>
        <v>3058736.0695652175</v>
      </c>
      <c r="M217" s="217">
        <f t="shared" si="50"/>
        <v>1.2720113264312893E-2</v>
      </c>
      <c r="N217" s="26"/>
      <c r="O217" s="26"/>
      <c r="P217" s="26"/>
      <c r="Q217" s="26"/>
    </row>
    <row r="218" spans="1:17" ht="39.950000000000003" customHeight="1">
      <c r="A218" s="26"/>
      <c r="B218" s="446"/>
      <c r="C218" s="449"/>
      <c r="D218" s="457"/>
      <c r="E218" s="39" t="str">
        <f>'高額レセ疾病傾向(患者数順)'!$C$10</f>
        <v>0210</v>
      </c>
      <c r="F218" s="120" t="str">
        <f>'高額レセ疾病傾向(患者数順)'!$D$10</f>
        <v>その他の悪性新生物＜腫瘍＞</v>
      </c>
      <c r="G218" s="120" t="s">
        <v>613</v>
      </c>
      <c r="H218" s="40">
        <v>492</v>
      </c>
      <c r="I218" s="41">
        <v>1175505150</v>
      </c>
      <c r="J218" s="42">
        <v>741932800</v>
      </c>
      <c r="K218" s="40">
        <f t="shared" si="46"/>
        <v>1917437950</v>
      </c>
      <c r="L218" s="97">
        <f t="shared" si="45"/>
        <v>3897231.6056910567</v>
      </c>
      <c r="M218" s="217">
        <f t="shared" si="50"/>
        <v>1.0883992567029467E-2</v>
      </c>
      <c r="N218" s="26"/>
      <c r="O218" s="26"/>
      <c r="P218" s="26"/>
      <c r="Q218" s="26"/>
    </row>
    <row r="219" spans="1:17" ht="39.950000000000003" customHeight="1" thickBot="1">
      <c r="A219" s="26"/>
      <c r="B219" s="447"/>
      <c r="C219" s="450"/>
      <c r="D219" s="458"/>
      <c r="E219" s="43" t="str">
        <f>'高額レセ疾病傾向(患者数順)'!$C$11</f>
        <v>1310</v>
      </c>
      <c r="F219" s="121" t="str">
        <f>'高額レセ疾病傾向(患者数順)'!$D$11</f>
        <v>その他の筋骨格系及び結合組織の疾患</v>
      </c>
      <c r="G219" s="121" t="s">
        <v>596</v>
      </c>
      <c r="H219" s="44">
        <v>407</v>
      </c>
      <c r="I219" s="45">
        <v>1329567700</v>
      </c>
      <c r="J219" s="46">
        <v>180337770</v>
      </c>
      <c r="K219" s="44">
        <f t="shared" si="46"/>
        <v>1509905470</v>
      </c>
      <c r="L219" s="98">
        <f t="shared" si="45"/>
        <v>3709841.4496314498</v>
      </c>
      <c r="M219" s="217">
        <f t="shared" si="50"/>
        <v>9.0036279975223427E-3</v>
      </c>
      <c r="N219" s="26"/>
      <c r="O219" s="26"/>
      <c r="P219" s="26"/>
      <c r="Q219" s="26"/>
    </row>
    <row r="220" spans="1:17" ht="39.950000000000003" customHeight="1">
      <c r="A220" s="26"/>
      <c r="B220" s="445">
        <v>44</v>
      </c>
      <c r="C220" s="448" t="s">
        <v>18</v>
      </c>
      <c r="D220" s="456">
        <f>Q48</f>
        <v>47986</v>
      </c>
      <c r="E220" s="47" t="str">
        <f>'高額レセ疾病傾向(患者数順)'!$C$7</f>
        <v>1901</v>
      </c>
      <c r="F220" s="119" t="str">
        <f>'高額レセ疾病傾向(患者数順)'!$D$7</f>
        <v>骨折</v>
      </c>
      <c r="G220" s="119" t="s">
        <v>530</v>
      </c>
      <c r="H220" s="77">
        <v>794</v>
      </c>
      <c r="I220" s="78">
        <v>2064616340</v>
      </c>
      <c r="J220" s="79">
        <v>342279850</v>
      </c>
      <c r="K220" s="77">
        <f t="shared" si="46"/>
        <v>2406896190</v>
      </c>
      <c r="L220" s="99">
        <f t="shared" si="45"/>
        <v>3031355.4030226702</v>
      </c>
      <c r="M220" s="216">
        <f>IFERROR(H220/$Q$48,"-")</f>
        <v>1.6546492727045389E-2</v>
      </c>
      <c r="N220" s="26"/>
      <c r="O220" s="26"/>
      <c r="P220" s="26"/>
      <c r="Q220" s="26"/>
    </row>
    <row r="221" spans="1:17" ht="39.950000000000003" customHeight="1">
      <c r="A221" s="26"/>
      <c r="B221" s="446"/>
      <c r="C221" s="449"/>
      <c r="D221" s="457"/>
      <c r="E221" s="39" t="str">
        <f>'高額レセ疾病傾向(患者数順)'!$C$8</f>
        <v>0903</v>
      </c>
      <c r="F221" s="120" t="str">
        <f>'高額レセ疾病傾向(患者数順)'!$D$8</f>
        <v>その他の心疾患</v>
      </c>
      <c r="G221" s="120" t="s">
        <v>552</v>
      </c>
      <c r="H221" s="40">
        <v>596</v>
      </c>
      <c r="I221" s="41">
        <v>1680939960</v>
      </c>
      <c r="J221" s="42">
        <v>359478540</v>
      </c>
      <c r="K221" s="40">
        <f t="shared" si="46"/>
        <v>2040418500</v>
      </c>
      <c r="L221" s="97">
        <f t="shared" si="45"/>
        <v>3423520.9731543623</v>
      </c>
      <c r="M221" s="217">
        <f t="shared" ref="M221:M224" si="51">IFERROR(H221/$Q$48,"-")</f>
        <v>1.2420289251031551E-2</v>
      </c>
      <c r="N221" s="26"/>
      <c r="O221" s="26"/>
      <c r="P221" s="26"/>
      <c r="Q221" s="26"/>
    </row>
    <row r="222" spans="1:17" ht="39.950000000000003" customHeight="1">
      <c r="A222" s="26"/>
      <c r="B222" s="446"/>
      <c r="C222" s="449"/>
      <c r="D222" s="457"/>
      <c r="E222" s="39" t="str">
        <f>'高額レセ疾病傾向(患者数順)'!$C$9</f>
        <v>1011</v>
      </c>
      <c r="F222" s="120" t="str">
        <f>'高額レセ疾病傾向(患者数順)'!$D$9</f>
        <v>その他の呼吸器系の疾患</v>
      </c>
      <c r="G222" s="120" t="s">
        <v>614</v>
      </c>
      <c r="H222" s="40">
        <v>475</v>
      </c>
      <c r="I222" s="41">
        <v>1027722640</v>
      </c>
      <c r="J222" s="42">
        <v>252406660</v>
      </c>
      <c r="K222" s="40">
        <f t="shared" si="46"/>
        <v>1280129300</v>
      </c>
      <c r="L222" s="97">
        <f t="shared" si="45"/>
        <v>2695009.0526315789</v>
      </c>
      <c r="M222" s="217">
        <f t="shared" si="51"/>
        <v>9.8987204601342065E-3</v>
      </c>
      <c r="N222" s="26"/>
      <c r="O222" s="26"/>
      <c r="P222" s="26"/>
      <c r="Q222" s="26"/>
    </row>
    <row r="223" spans="1:17" ht="39.950000000000003" customHeight="1">
      <c r="A223" s="26"/>
      <c r="B223" s="446"/>
      <c r="C223" s="449"/>
      <c r="D223" s="457"/>
      <c r="E223" s="39" t="str">
        <f>'高額レセ疾病傾向(患者数順)'!$C$10</f>
        <v>0210</v>
      </c>
      <c r="F223" s="120" t="str">
        <f>'高額レセ疾病傾向(患者数順)'!$D$10</f>
        <v>その他の悪性新生物＜腫瘍＞</v>
      </c>
      <c r="G223" s="120" t="s">
        <v>533</v>
      </c>
      <c r="H223" s="40">
        <v>475</v>
      </c>
      <c r="I223" s="41">
        <v>918260710</v>
      </c>
      <c r="J223" s="42">
        <v>979401760</v>
      </c>
      <c r="K223" s="40">
        <f t="shared" si="46"/>
        <v>1897662470</v>
      </c>
      <c r="L223" s="97">
        <f t="shared" si="45"/>
        <v>3995078.8842105265</v>
      </c>
      <c r="M223" s="217">
        <f t="shared" si="51"/>
        <v>9.8987204601342065E-3</v>
      </c>
      <c r="N223" s="26"/>
      <c r="O223" s="26"/>
      <c r="P223" s="26"/>
      <c r="Q223" s="26"/>
    </row>
    <row r="224" spans="1:17" ht="39.950000000000003" customHeight="1" thickBot="1">
      <c r="A224" s="26"/>
      <c r="B224" s="447"/>
      <c r="C224" s="450"/>
      <c r="D224" s="458"/>
      <c r="E224" s="43" t="str">
        <f>'高額レセ疾病傾向(患者数順)'!$C$11</f>
        <v>1310</v>
      </c>
      <c r="F224" s="121" t="str">
        <f>'高額レセ疾病傾向(患者数順)'!$D$11</f>
        <v>その他の筋骨格系及び結合組織の疾患</v>
      </c>
      <c r="G224" s="121" t="s">
        <v>609</v>
      </c>
      <c r="H224" s="44">
        <v>220</v>
      </c>
      <c r="I224" s="45">
        <v>649044570</v>
      </c>
      <c r="J224" s="46">
        <v>87989510</v>
      </c>
      <c r="K224" s="44">
        <f t="shared" si="46"/>
        <v>737034080</v>
      </c>
      <c r="L224" s="98">
        <f t="shared" si="45"/>
        <v>3350154.9090909092</v>
      </c>
      <c r="M224" s="217">
        <f t="shared" si="51"/>
        <v>4.584670528904264E-3</v>
      </c>
      <c r="N224" s="26"/>
      <c r="O224" s="26"/>
      <c r="P224" s="26"/>
      <c r="Q224" s="26"/>
    </row>
    <row r="225" spans="1:17" ht="39.950000000000003" customHeight="1">
      <c r="A225" s="26"/>
      <c r="B225" s="445">
        <v>45</v>
      </c>
      <c r="C225" s="448" t="s">
        <v>41</v>
      </c>
      <c r="D225" s="456">
        <f>Q49</f>
        <v>16826</v>
      </c>
      <c r="E225" s="47" t="str">
        <f>'高額レセ疾病傾向(患者数順)'!$C$7</f>
        <v>1901</v>
      </c>
      <c r="F225" s="119" t="str">
        <f>'高額レセ疾病傾向(患者数順)'!$D$7</f>
        <v>骨折</v>
      </c>
      <c r="G225" s="119" t="s">
        <v>530</v>
      </c>
      <c r="H225" s="77">
        <v>317</v>
      </c>
      <c r="I225" s="78">
        <v>870722000</v>
      </c>
      <c r="J225" s="79">
        <v>138665000</v>
      </c>
      <c r="K225" s="77">
        <f t="shared" si="46"/>
        <v>1009387000</v>
      </c>
      <c r="L225" s="99">
        <f t="shared" si="45"/>
        <v>3184186.1198738171</v>
      </c>
      <c r="M225" s="216">
        <f>IFERROR(H225/$Q$49,"-")</f>
        <v>1.8839890645429694E-2</v>
      </c>
      <c r="N225" s="26"/>
      <c r="O225" s="26"/>
      <c r="P225" s="26"/>
      <c r="Q225" s="26"/>
    </row>
    <row r="226" spans="1:17" ht="39.950000000000003" customHeight="1">
      <c r="A226" s="26"/>
      <c r="B226" s="446"/>
      <c r="C226" s="449"/>
      <c r="D226" s="457"/>
      <c r="E226" s="39" t="str">
        <f>'高額レセ疾病傾向(患者数順)'!$C$8</f>
        <v>0903</v>
      </c>
      <c r="F226" s="120" t="str">
        <f>'高額レセ疾病傾向(患者数順)'!$D$8</f>
        <v>その他の心疾患</v>
      </c>
      <c r="G226" s="120" t="s">
        <v>546</v>
      </c>
      <c r="H226" s="40">
        <v>172</v>
      </c>
      <c r="I226" s="41">
        <v>547445130</v>
      </c>
      <c r="J226" s="42">
        <v>98264850</v>
      </c>
      <c r="K226" s="40">
        <f t="shared" si="46"/>
        <v>645709980</v>
      </c>
      <c r="L226" s="97">
        <f t="shared" si="45"/>
        <v>3754127.7906976743</v>
      </c>
      <c r="M226" s="217">
        <f t="shared" ref="M226:M229" si="52">IFERROR(H226/$Q$49,"-")</f>
        <v>1.0222275050517057E-2</v>
      </c>
      <c r="N226" s="26"/>
      <c r="O226" s="26"/>
      <c r="P226" s="26"/>
      <c r="Q226" s="26"/>
    </row>
    <row r="227" spans="1:17" ht="39.950000000000003" customHeight="1">
      <c r="A227" s="26"/>
      <c r="B227" s="446"/>
      <c r="C227" s="449"/>
      <c r="D227" s="457"/>
      <c r="E227" s="39" t="str">
        <f>'高額レセ疾病傾向(患者数順)'!$C$9</f>
        <v>1011</v>
      </c>
      <c r="F227" s="120" t="str">
        <f>'高額レセ疾病傾向(患者数順)'!$D$9</f>
        <v>その他の呼吸器系の疾患</v>
      </c>
      <c r="G227" s="120" t="s">
        <v>536</v>
      </c>
      <c r="H227" s="40">
        <v>129</v>
      </c>
      <c r="I227" s="41">
        <v>320594340</v>
      </c>
      <c r="J227" s="42">
        <v>65813740</v>
      </c>
      <c r="K227" s="40">
        <f t="shared" si="46"/>
        <v>386408080</v>
      </c>
      <c r="L227" s="97">
        <f t="shared" si="45"/>
        <v>2995411.4728682172</v>
      </c>
      <c r="M227" s="217">
        <f t="shared" si="52"/>
        <v>7.6667062878877923E-3</v>
      </c>
      <c r="N227" s="26"/>
      <c r="O227" s="26"/>
      <c r="P227" s="26"/>
      <c r="Q227" s="26"/>
    </row>
    <row r="228" spans="1:17" ht="39.950000000000003" customHeight="1">
      <c r="A228" s="26"/>
      <c r="B228" s="446"/>
      <c r="C228" s="449"/>
      <c r="D228" s="457"/>
      <c r="E228" s="39" t="str">
        <f>'高額レセ疾病傾向(患者数順)'!$C$10</f>
        <v>0210</v>
      </c>
      <c r="F228" s="120" t="str">
        <f>'高額レセ疾病傾向(患者数順)'!$D$10</f>
        <v>その他の悪性新生物＜腫瘍＞</v>
      </c>
      <c r="G228" s="120" t="s">
        <v>550</v>
      </c>
      <c r="H228" s="40">
        <v>157</v>
      </c>
      <c r="I228" s="41">
        <v>319094020</v>
      </c>
      <c r="J228" s="42">
        <v>341524800</v>
      </c>
      <c r="K228" s="40">
        <f t="shared" si="46"/>
        <v>660618820</v>
      </c>
      <c r="L228" s="97">
        <f t="shared" si="45"/>
        <v>4207763.1847133758</v>
      </c>
      <c r="M228" s="217">
        <f t="shared" si="52"/>
        <v>9.3307975751812672E-3</v>
      </c>
      <c r="N228" s="26"/>
      <c r="O228" s="26"/>
      <c r="P228" s="26"/>
      <c r="Q228" s="26"/>
    </row>
    <row r="229" spans="1:17" ht="39.950000000000003" customHeight="1" thickBot="1">
      <c r="A229" s="26"/>
      <c r="B229" s="447"/>
      <c r="C229" s="450"/>
      <c r="D229" s="458"/>
      <c r="E229" s="43" t="str">
        <f>'高額レセ疾病傾向(患者数順)'!$C$11</f>
        <v>1310</v>
      </c>
      <c r="F229" s="121" t="str">
        <f>'高額レセ疾病傾向(患者数順)'!$D$11</f>
        <v>その他の筋骨格系及び結合組織の疾患</v>
      </c>
      <c r="G229" s="121" t="s">
        <v>615</v>
      </c>
      <c r="H229" s="44">
        <v>235</v>
      </c>
      <c r="I229" s="45">
        <v>939692330</v>
      </c>
      <c r="J229" s="46">
        <v>84547750</v>
      </c>
      <c r="K229" s="44">
        <f t="shared" si="46"/>
        <v>1024240080</v>
      </c>
      <c r="L229" s="98">
        <f t="shared" si="45"/>
        <v>4358468.4255319145</v>
      </c>
      <c r="M229" s="217">
        <f t="shared" si="52"/>
        <v>1.3966480446927373E-2</v>
      </c>
      <c r="N229" s="26"/>
      <c r="O229" s="26"/>
      <c r="P229" s="26"/>
      <c r="Q229" s="26"/>
    </row>
    <row r="230" spans="1:17" ht="39.950000000000003" customHeight="1">
      <c r="A230" s="26"/>
      <c r="B230" s="445">
        <v>46</v>
      </c>
      <c r="C230" s="448" t="s">
        <v>21</v>
      </c>
      <c r="D230" s="456">
        <f>Q50</f>
        <v>21932</v>
      </c>
      <c r="E230" s="47" t="str">
        <f>'高額レセ疾病傾向(患者数順)'!$C$7</f>
        <v>1901</v>
      </c>
      <c r="F230" s="119" t="str">
        <f>'高額レセ疾病傾向(患者数順)'!$D$7</f>
        <v>骨折</v>
      </c>
      <c r="G230" s="119" t="s">
        <v>530</v>
      </c>
      <c r="H230" s="77">
        <v>376</v>
      </c>
      <c r="I230" s="78">
        <v>931084070</v>
      </c>
      <c r="J230" s="79">
        <v>137234380</v>
      </c>
      <c r="K230" s="77">
        <f t="shared" si="46"/>
        <v>1068318450</v>
      </c>
      <c r="L230" s="99">
        <f t="shared" si="45"/>
        <v>2841272.4734042552</v>
      </c>
      <c r="M230" s="216">
        <f>IFERROR(H230/$Q$50,"-")</f>
        <v>1.7143899325186941E-2</v>
      </c>
      <c r="N230" s="26"/>
      <c r="O230" s="26"/>
      <c r="P230" s="26"/>
      <c r="Q230" s="26"/>
    </row>
    <row r="231" spans="1:17" ht="39.950000000000003" customHeight="1">
      <c r="A231" s="26"/>
      <c r="B231" s="446"/>
      <c r="C231" s="449"/>
      <c r="D231" s="457"/>
      <c r="E231" s="39" t="str">
        <f>'高額レセ疾病傾向(患者数順)'!$C$8</f>
        <v>0903</v>
      </c>
      <c r="F231" s="120" t="str">
        <f>'高額レセ疾病傾向(患者数順)'!$D$8</f>
        <v>その他の心疾患</v>
      </c>
      <c r="G231" s="120" t="s">
        <v>552</v>
      </c>
      <c r="H231" s="40">
        <v>229</v>
      </c>
      <c r="I231" s="41">
        <v>585847230</v>
      </c>
      <c r="J231" s="42">
        <v>126264220</v>
      </c>
      <c r="K231" s="40">
        <f t="shared" si="46"/>
        <v>712111450</v>
      </c>
      <c r="L231" s="97">
        <f t="shared" si="45"/>
        <v>3109656.9868995631</v>
      </c>
      <c r="M231" s="217">
        <f t="shared" ref="M231:M234" si="53">IFERROR(H231/$Q$50,"-")</f>
        <v>1.0441364216669706E-2</v>
      </c>
      <c r="N231" s="26"/>
      <c r="O231" s="26"/>
      <c r="P231" s="26"/>
      <c r="Q231" s="26"/>
    </row>
    <row r="232" spans="1:17" ht="39.950000000000003" customHeight="1">
      <c r="A232" s="26"/>
      <c r="B232" s="446"/>
      <c r="C232" s="449"/>
      <c r="D232" s="457"/>
      <c r="E232" s="39" t="str">
        <f>'高額レセ疾病傾向(患者数順)'!$C$9</f>
        <v>1011</v>
      </c>
      <c r="F232" s="120" t="str">
        <f>'高額レセ疾病傾向(患者数順)'!$D$9</f>
        <v>その他の呼吸器系の疾患</v>
      </c>
      <c r="G232" s="120" t="s">
        <v>549</v>
      </c>
      <c r="H232" s="40">
        <v>222</v>
      </c>
      <c r="I232" s="41">
        <v>514560430</v>
      </c>
      <c r="J232" s="42">
        <v>116377760</v>
      </c>
      <c r="K232" s="40">
        <f t="shared" si="46"/>
        <v>630938190</v>
      </c>
      <c r="L232" s="97">
        <f t="shared" si="45"/>
        <v>2842063.9189189188</v>
      </c>
      <c r="M232" s="217">
        <f t="shared" si="53"/>
        <v>1.0122195878168885E-2</v>
      </c>
      <c r="N232" s="26"/>
      <c r="O232" s="26"/>
      <c r="P232" s="26"/>
      <c r="Q232" s="26"/>
    </row>
    <row r="233" spans="1:17" ht="39.950000000000003" customHeight="1">
      <c r="A233" s="26"/>
      <c r="B233" s="446"/>
      <c r="C233" s="449"/>
      <c r="D233" s="457"/>
      <c r="E233" s="39" t="str">
        <f>'高額レセ疾病傾向(患者数順)'!$C$10</f>
        <v>0210</v>
      </c>
      <c r="F233" s="120" t="str">
        <f>'高額レセ疾病傾向(患者数順)'!$D$10</f>
        <v>その他の悪性新生物＜腫瘍＞</v>
      </c>
      <c r="G233" s="120" t="s">
        <v>540</v>
      </c>
      <c r="H233" s="40">
        <v>244</v>
      </c>
      <c r="I233" s="41">
        <v>433358300</v>
      </c>
      <c r="J233" s="42">
        <v>483974320</v>
      </c>
      <c r="K233" s="40">
        <f t="shared" si="46"/>
        <v>917332620</v>
      </c>
      <c r="L233" s="97">
        <f t="shared" si="45"/>
        <v>3759559.9180327868</v>
      </c>
      <c r="M233" s="217">
        <f t="shared" si="53"/>
        <v>1.1125296370600037E-2</v>
      </c>
      <c r="N233" s="26"/>
      <c r="O233" s="26"/>
      <c r="P233" s="26"/>
      <c r="Q233" s="26"/>
    </row>
    <row r="234" spans="1:17" ht="39.950000000000003" customHeight="1" thickBot="1">
      <c r="A234" s="26"/>
      <c r="B234" s="447"/>
      <c r="C234" s="450"/>
      <c r="D234" s="458"/>
      <c r="E234" s="43" t="str">
        <f>'高額レセ疾病傾向(患者数順)'!$C$11</f>
        <v>1310</v>
      </c>
      <c r="F234" s="121" t="str">
        <f>'高額レセ疾病傾向(患者数順)'!$D$11</f>
        <v>その他の筋骨格系及び結合組織の疾患</v>
      </c>
      <c r="G234" s="121" t="s">
        <v>616</v>
      </c>
      <c r="H234" s="44">
        <v>132</v>
      </c>
      <c r="I234" s="45">
        <v>441727470</v>
      </c>
      <c r="J234" s="46">
        <v>42463560</v>
      </c>
      <c r="K234" s="44">
        <f t="shared" si="46"/>
        <v>484191030</v>
      </c>
      <c r="L234" s="98">
        <f t="shared" si="45"/>
        <v>3668113.8636363638</v>
      </c>
      <c r="M234" s="217">
        <f t="shared" si="53"/>
        <v>6.0186029545869048E-3</v>
      </c>
      <c r="N234" s="26"/>
      <c r="O234" s="26"/>
      <c r="P234" s="26"/>
      <c r="Q234" s="26"/>
    </row>
    <row r="235" spans="1:17" ht="39.950000000000003" customHeight="1">
      <c r="A235" s="26"/>
      <c r="B235" s="445">
        <v>47</v>
      </c>
      <c r="C235" s="448" t="s">
        <v>13</v>
      </c>
      <c r="D235" s="456">
        <f>Q51</f>
        <v>44410</v>
      </c>
      <c r="E235" s="47" t="str">
        <f>'高額レセ疾病傾向(患者数順)'!$C$7</f>
        <v>1901</v>
      </c>
      <c r="F235" s="119" t="str">
        <f>'高額レセ疾病傾向(患者数順)'!$D$7</f>
        <v>骨折</v>
      </c>
      <c r="G235" s="119" t="s">
        <v>588</v>
      </c>
      <c r="H235" s="77">
        <v>799</v>
      </c>
      <c r="I235" s="78">
        <v>1918479660</v>
      </c>
      <c r="J235" s="79">
        <v>299513040</v>
      </c>
      <c r="K235" s="77">
        <f t="shared" si="46"/>
        <v>2217992700</v>
      </c>
      <c r="L235" s="99">
        <f t="shared" si="45"/>
        <v>2775960.8260325408</v>
      </c>
      <c r="M235" s="216">
        <f>IFERROR(H235/$Q$51,"-")</f>
        <v>1.7991443368610673E-2</v>
      </c>
      <c r="N235" s="26"/>
      <c r="O235" s="26"/>
      <c r="P235" s="26"/>
      <c r="Q235" s="26"/>
    </row>
    <row r="236" spans="1:17" ht="39.950000000000003" customHeight="1">
      <c r="A236" s="26"/>
      <c r="B236" s="446"/>
      <c r="C236" s="449"/>
      <c r="D236" s="457"/>
      <c r="E236" s="39" t="str">
        <f>'高額レセ疾病傾向(患者数順)'!$C$8</f>
        <v>0903</v>
      </c>
      <c r="F236" s="120" t="str">
        <f>'高額レセ疾病傾向(患者数順)'!$D$8</f>
        <v>その他の心疾患</v>
      </c>
      <c r="G236" s="120" t="s">
        <v>552</v>
      </c>
      <c r="H236" s="40">
        <v>507</v>
      </c>
      <c r="I236" s="41">
        <v>1397600340</v>
      </c>
      <c r="J236" s="42">
        <v>343338630</v>
      </c>
      <c r="K236" s="40">
        <f t="shared" si="46"/>
        <v>1740938970</v>
      </c>
      <c r="L236" s="97">
        <f t="shared" si="45"/>
        <v>3433804.674556213</v>
      </c>
      <c r="M236" s="217">
        <f t="shared" ref="M236:M239" si="54">IFERROR(H236/$Q$51,"-")</f>
        <v>1.1416347669443818E-2</v>
      </c>
      <c r="N236" s="26"/>
      <c r="O236" s="26"/>
      <c r="P236" s="26"/>
      <c r="Q236" s="26"/>
    </row>
    <row r="237" spans="1:17" ht="39.950000000000003" customHeight="1">
      <c r="A237" s="26"/>
      <c r="B237" s="446"/>
      <c r="C237" s="449"/>
      <c r="D237" s="457"/>
      <c r="E237" s="39" t="str">
        <f>'高額レセ疾病傾向(患者数順)'!$C$9</f>
        <v>1011</v>
      </c>
      <c r="F237" s="120" t="str">
        <f>'高額レセ疾病傾向(患者数順)'!$D$9</f>
        <v>その他の呼吸器系の疾患</v>
      </c>
      <c r="G237" s="120" t="s">
        <v>539</v>
      </c>
      <c r="H237" s="40">
        <v>516</v>
      </c>
      <c r="I237" s="41">
        <v>1193510190</v>
      </c>
      <c r="J237" s="42">
        <v>240620440</v>
      </c>
      <c r="K237" s="40">
        <f t="shared" si="46"/>
        <v>1434130630</v>
      </c>
      <c r="L237" s="97">
        <f t="shared" si="45"/>
        <v>2779322.926356589</v>
      </c>
      <c r="M237" s="217">
        <f t="shared" si="54"/>
        <v>1.1619004728664716E-2</v>
      </c>
      <c r="N237" s="26"/>
      <c r="O237" s="26"/>
      <c r="P237" s="26"/>
      <c r="Q237" s="26"/>
    </row>
    <row r="238" spans="1:17" ht="39.950000000000003" customHeight="1">
      <c r="A238" s="26"/>
      <c r="B238" s="446"/>
      <c r="C238" s="449"/>
      <c r="D238" s="457"/>
      <c r="E238" s="39" t="str">
        <f>'高額レセ疾病傾向(患者数順)'!$C$10</f>
        <v>0210</v>
      </c>
      <c r="F238" s="120" t="str">
        <f>'高額レセ疾病傾向(患者数順)'!$D$10</f>
        <v>その他の悪性新生物＜腫瘍＞</v>
      </c>
      <c r="G238" s="120" t="s">
        <v>586</v>
      </c>
      <c r="H238" s="40">
        <v>441</v>
      </c>
      <c r="I238" s="41">
        <v>962990830</v>
      </c>
      <c r="J238" s="42">
        <v>876237380</v>
      </c>
      <c r="K238" s="40">
        <f t="shared" si="46"/>
        <v>1839228210</v>
      </c>
      <c r="L238" s="97">
        <f t="shared" si="45"/>
        <v>4170585.5102040814</v>
      </c>
      <c r="M238" s="217">
        <f t="shared" si="54"/>
        <v>9.9301959018239135E-3</v>
      </c>
      <c r="N238" s="26"/>
      <c r="O238" s="26"/>
      <c r="P238" s="26"/>
      <c r="Q238" s="26"/>
    </row>
    <row r="239" spans="1:17" ht="39.950000000000003" customHeight="1" thickBot="1">
      <c r="A239" s="26"/>
      <c r="B239" s="447"/>
      <c r="C239" s="450"/>
      <c r="D239" s="458"/>
      <c r="E239" s="43" t="str">
        <f>'高額レセ疾病傾向(患者数順)'!$C$11</f>
        <v>1310</v>
      </c>
      <c r="F239" s="121" t="str">
        <f>'高額レセ疾病傾向(患者数順)'!$D$11</f>
        <v>その他の筋骨格系及び結合組織の疾患</v>
      </c>
      <c r="G239" s="121" t="s">
        <v>617</v>
      </c>
      <c r="H239" s="44">
        <v>234</v>
      </c>
      <c r="I239" s="45">
        <v>748952450</v>
      </c>
      <c r="J239" s="46">
        <v>94836330</v>
      </c>
      <c r="K239" s="44">
        <f t="shared" si="46"/>
        <v>843788780</v>
      </c>
      <c r="L239" s="98">
        <f t="shared" si="45"/>
        <v>3605934.9572649575</v>
      </c>
      <c r="M239" s="217">
        <f t="shared" si="54"/>
        <v>5.2690835397433012E-3</v>
      </c>
      <c r="N239" s="26"/>
      <c r="O239" s="26"/>
      <c r="P239" s="26"/>
      <c r="Q239" s="26"/>
    </row>
    <row r="240" spans="1:17" ht="39.950000000000003" customHeight="1">
      <c r="A240" s="26"/>
      <c r="B240" s="445">
        <v>48</v>
      </c>
      <c r="C240" s="448" t="s">
        <v>22</v>
      </c>
      <c r="D240" s="456">
        <f>Q52</f>
        <v>23886</v>
      </c>
      <c r="E240" s="47" t="str">
        <f>'高額レセ疾病傾向(患者数順)'!$C$7</f>
        <v>1901</v>
      </c>
      <c r="F240" s="119" t="str">
        <f>'高額レセ疾病傾向(患者数順)'!$D$7</f>
        <v>骨折</v>
      </c>
      <c r="G240" s="119" t="s">
        <v>530</v>
      </c>
      <c r="H240" s="77">
        <v>356</v>
      </c>
      <c r="I240" s="78">
        <v>936318770</v>
      </c>
      <c r="J240" s="79">
        <v>117698130</v>
      </c>
      <c r="K240" s="77">
        <f t="shared" si="46"/>
        <v>1054016900</v>
      </c>
      <c r="L240" s="99">
        <f t="shared" si="45"/>
        <v>2960721.6292134831</v>
      </c>
      <c r="M240" s="216">
        <f>IFERROR(H240/$Q$52,"-")</f>
        <v>1.4904127941053337E-2</v>
      </c>
      <c r="N240" s="26"/>
      <c r="O240" s="26"/>
      <c r="P240" s="26"/>
      <c r="Q240" s="26"/>
    </row>
    <row r="241" spans="1:17" ht="39.950000000000003" customHeight="1">
      <c r="A241" s="26"/>
      <c r="B241" s="446"/>
      <c r="C241" s="449"/>
      <c r="D241" s="457"/>
      <c r="E241" s="39" t="str">
        <f>'高額レセ疾病傾向(患者数順)'!$C$8</f>
        <v>0903</v>
      </c>
      <c r="F241" s="120" t="str">
        <f>'高額レセ疾病傾向(患者数順)'!$D$8</f>
        <v>その他の心疾患</v>
      </c>
      <c r="G241" s="120" t="s">
        <v>567</v>
      </c>
      <c r="H241" s="40">
        <v>274</v>
      </c>
      <c r="I241" s="41">
        <v>803852030</v>
      </c>
      <c r="J241" s="42">
        <v>149400280</v>
      </c>
      <c r="K241" s="40">
        <f t="shared" si="46"/>
        <v>953252310</v>
      </c>
      <c r="L241" s="97">
        <f t="shared" si="45"/>
        <v>3479023.0291970801</v>
      </c>
      <c r="M241" s="217">
        <f t="shared" ref="M241:M244" si="55">IFERROR(H241/$Q$52,"-")</f>
        <v>1.1471154651260152E-2</v>
      </c>
      <c r="N241" s="26"/>
      <c r="O241" s="26"/>
      <c r="P241" s="26"/>
      <c r="Q241" s="26"/>
    </row>
    <row r="242" spans="1:17" ht="39.950000000000003" customHeight="1">
      <c r="A242" s="26"/>
      <c r="B242" s="446"/>
      <c r="C242" s="449"/>
      <c r="D242" s="457"/>
      <c r="E242" s="39" t="str">
        <f>'高額レセ疾病傾向(患者数順)'!$C$9</f>
        <v>1011</v>
      </c>
      <c r="F242" s="120" t="str">
        <f>'高額レセ疾病傾向(患者数順)'!$D$9</f>
        <v>その他の呼吸器系の疾患</v>
      </c>
      <c r="G242" s="120" t="s">
        <v>570</v>
      </c>
      <c r="H242" s="40">
        <v>204</v>
      </c>
      <c r="I242" s="41">
        <v>437207650</v>
      </c>
      <c r="J242" s="42">
        <v>109560700</v>
      </c>
      <c r="K242" s="40">
        <f t="shared" si="46"/>
        <v>546768350</v>
      </c>
      <c r="L242" s="97">
        <f t="shared" si="45"/>
        <v>2680237.0098039214</v>
      </c>
      <c r="M242" s="217">
        <f t="shared" si="55"/>
        <v>8.5405676965586534E-3</v>
      </c>
      <c r="N242" s="26"/>
      <c r="O242" s="26"/>
      <c r="P242" s="26"/>
      <c r="Q242" s="26"/>
    </row>
    <row r="243" spans="1:17" ht="39.950000000000003" customHeight="1">
      <c r="A243" s="26"/>
      <c r="B243" s="446"/>
      <c r="C243" s="449"/>
      <c r="D243" s="457"/>
      <c r="E243" s="39" t="str">
        <f>'高額レセ疾病傾向(患者数順)'!$C$10</f>
        <v>0210</v>
      </c>
      <c r="F243" s="120" t="str">
        <f>'高額レセ疾病傾向(患者数順)'!$D$10</f>
        <v>その他の悪性新生物＜腫瘍＞</v>
      </c>
      <c r="G243" s="120" t="s">
        <v>540</v>
      </c>
      <c r="H243" s="40">
        <v>231</v>
      </c>
      <c r="I243" s="41">
        <v>445041350</v>
      </c>
      <c r="J243" s="42">
        <v>522189280</v>
      </c>
      <c r="K243" s="40">
        <f t="shared" si="46"/>
        <v>967230630</v>
      </c>
      <c r="L243" s="97">
        <f t="shared" si="45"/>
        <v>4187145.5844155843</v>
      </c>
      <c r="M243" s="217">
        <f t="shared" si="55"/>
        <v>9.670936950514946E-3</v>
      </c>
      <c r="N243" s="26"/>
      <c r="O243" s="26"/>
      <c r="P243" s="26"/>
      <c r="Q243" s="26"/>
    </row>
    <row r="244" spans="1:17" ht="39.950000000000003" customHeight="1" thickBot="1">
      <c r="A244" s="26"/>
      <c r="B244" s="447"/>
      <c r="C244" s="450"/>
      <c r="D244" s="458"/>
      <c r="E244" s="43" t="str">
        <f>'高額レセ疾病傾向(患者数順)'!$C$11</f>
        <v>1310</v>
      </c>
      <c r="F244" s="121" t="str">
        <f>'高額レセ疾病傾向(患者数順)'!$D$11</f>
        <v>その他の筋骨格系及び結合組織の疾患</v>
      </c>
      <c r="G244" s="121" t="s">
        <v>577</v>
      </c>
      <c r="H244" s="44">
        <v>169</v>
      </c>
      <c r="I244" s="45">
        <v>615287350</v>
      </c>
      <c r="J244" s="46">
        <v>40877020</v>
      </c>
      <c r="K244" s="44">
        <f t="shared" si="46"/>
        <v>656164370</v>
      </c>
      <c r="L244" s="98">
        <f t="shared" si="45"/>
        <v>3882629.4082840239</v>
      </c>
      <c r="M244" s="218">
        <f t="shared" si="55"/>
        <v>7.0752742192079039E-3</v>
      </c>
      <c r="N244" s="26"/>
      <c r="O244" s="26"/>
      <c r="P244" s="26"/>
      <c r="Q244" s="26"/>
    </row>
    <row r="245" spans="1:17" ht="39.950000000000003" customHeight="1">
      <c r="A245" s="26"/>
      <c r="B245" s="445">
        <v>49</v>
      </c>
      <c r="C245" s="448" t="s">
        <v>23</v>
      </c>
      <c r="D245" s="456">
        <f>Q53</f>
        <v>23606</v>
      </c>
      <c r="E245" s="47" t="str">
        <f>'高額レセ疾病傾向(患者数順)'!$C$7</f>
        <v>1901</v>
      </c>
      <c r="F245" s="119" t="str">
        <f>'高額レセ疾病傾向(患者数順)'!$D$7</f>
        <v>骨折</v>
      </c>
      <c r="G245" s="119" t="s">
        <v>565</v>
      </c>
      <c r="H245" s="77">
        <v>399</v>
      </c>
      <c r="I245" s="78">
        <v>999012770</v>
      </c>
      <c r="J245" s="79">
        <v>173171090</v>
      </c>
      <c r="K245" s="77">
        <f t="shared" si="46"/>
        <v>1172183860</v>
      </c>
      <c r="L245" s="99">
        <f t="shared" si="45"/>
        <v>2937804.1604010025</v>
      </c>
      <c r="M245" s="216">
        <f>IFERROR(H245/$Q$53,"-")</f>
        <v>1.6902482419723797E-2</v>
      </c>
      <c r="N245" s="26"/>
      <c r="O245" s="26"/>
      <c r="P245" s="26"/>
      <c r="Q245" s="26"/>
    </row>
    <row r="246" spans="1:17" ht="39.950000000000003" customHeight="1">
      <c r="A246" s="26"/>
      <c r="B246" s="446"/>
      <c r="C246" s="449"/>
      <c r="D246" s="457"/>
      <c r="E246" s="39" t="str">
        <f>'高額レセ疾病傾向(患者数順)'!$C$8</f>
        <v>0903</v>
      </c>
      <c r="F246" s="120" t="str">
        <f>'高額レセ疾病傾向(患者数順)'!$D$8</f>
        <v>その他の心疾患</v>
      </c>
      <c r="G246" s="120" t="s">
        <v>607</v>
      </c>
      <c r="H246" s="40">
        <v>262</v>
      </c>
      <c r="I246" s="41">
        <v>743535600</v>
      </c>
      <c r="J246" s="42">
        <v>161306100</v>
      </c>
      <c r="K246" s="40">
        <f t="shared" si="46"/>
        <v>904841700</v>
      </c>
      <c r="L246" s="97">
        <f t="shared" si="45"/>
        <v>3453594.2748091603</v>
      </c>
      <c r="M246" s="217">
        <f t="shared" ref="M246:M249" si="56">IFERROR(H246/$Q$53,"-")</f>
        <v>1.1098873167838684E-2</v>
      </c>
      <c r="N246" s="26"/>
      <c r="O246" s="26"/>
      <c r="P246" s="26"/>
      <c r="Q246" s="26"/>
    </row>
    <row r="247" spans="1:17" ht="39.950000000000003" customHeight="1">
      <c r="A247" s="26"/>
      <c r="B247" s="446"/>
      <c r="C247" s="449"/>
      <c r="D247" s="457"/>
      <c r="E247" s="39" t="str">
        <f>'高額レセ疾病傾向(患者数順)'!$C$9</f>
        <v>1011</v>
      </c>
      <c r="F247" s="120" t="str">
        <f>'高額レセ疾病傾向(患者数順)'!$D$9</f>
        <v>その他の呼吸器系の疾患</v>
      </c>
      <c r="G247" s="120" t="s">
        <v>536</v>
      </c>
      <c r="H247" s="40">
        <v>245</v>
      </c>
      <c r="I247" s="41">
        <v>652783540</v>
      </c>
      <c r="J247" s="42">
        <v>110012530</v>
      </c>
      <c r="K247" s="40">
        <f t="shared" si="46"/>
        <v>762796070</v>
      </c>
      <c r="L247" s="97">
        <f t="shared" si="45"/>
        <v>3113453.3469387754</v>
      </c>
      <c r="M247" s="217">
        <f t="shared" si="56"/>
        <v>1.0378717275268999E-2</v>
      </c>
      <c r="N247" s="26"/>
      <c r="O247" s="26"/>
      <c r="P247" s="26"/>
      <c r="Q247" s="26"/>
    </row>
    <row r="248" spans="1:17" ht="39.950000000000003" customHeight="1">
      <c r="A248" s="26"/>
      <c r="B248" s="446"/>
      <c r="C248" s="449"/>
      <c r="D248" s="457"/>
      <c r="E248" s="39" t="str">
        <f>'高額レセ疾病傾向(患者数順)'!$C$10</f>
        <v>0210</v>
      </c>
      <c r="F248" s="120" t="str">
        <f>'高額レセ疾病傾向(患者数順)'!$D$10</f>
        <v>その他の悪性新生物＜腫瘍＞</v>
      </c>
      <c r="G248" s="120" t="s">
        <v>550</v>
      </c>
      <c r="H248" s="40">
        <v>229</v>
      </c>
      <c r="I248" s="41">
        <v>502287410</v>
      </c>
      <c r="J248" s="42">
        <v>352065930</v>
      </c>
      <c r="K248" s="40">
        <f t="shared" si="46"/>
        <v>854353340</v>
      </c>
      <c r="L248" s="97">
        <f t="shared" si="45"/>
        <v>3730800.6113537117</v>
      </c>
      <c r="M248" s="217">
        <f t="shared" si="56"/>
        <v>9.7009234940269428E-3</v>
      </c>
      <c r="N248" s="26"/>
      <c r="O248" s="26"/>
      <c r="P248" s="26"/>
      <c r="Q248" s="26"/>
    </row>
    <row r="249" spans="1:17" ht="39.950000000000003" customHeight="1" thickBot="1">
      <c r="A249" s="26"/>
      <c r="B249" s="447"/>
      <c r="C249" s="450"/>
      <c r="D249" s="458"/>
      <c r="E249" s="43" t="str">
        <f>'高額レセ疾病傾向(患者数順)'!$C$11</f>
        <v>1310</v>
      </c>
      <c r="F249" s="121" t="str">
        <f>'高額レセ疾病傾向(患者数順)'!$D$11</f>
        <v>その他の筋骨格系及び結合組織の疾患</v>
      </c>
      <c r="G249" s="121" t="s">
        <v>582</v>
      </c>
      <c r="H249" s="44">
        <v>201</v>
      </c>
      <c r="I249" s="45">
        <v>625419870</v>
      </c>
      <c r="J249" s="46">
        <v>66791810</v>
      </c>
      <c r="K249" s="44">
        <f t="shared" si="46"/>
        <v>692211680</v>
      </c>
      <c r="L249" s="98">
        <f t="shared" si="45"/>
        <v>3443839.2039800994</v>
      </c>
      <c r="M249" s="218">
        <f t="shared" si="56"/>
        <v>8.5147843768533429E-3</v>
      </c>
      <c r="N249" s="26"/>
      <c r="O249" s="26"/>
      <c r="P249" s="26"/>
      <c r="Q249" s="26"/>
    </row>
    <row r="250" spans="1:17" ht="39.950000000000003" customHeight="1">
      <c r="A250" s="26"/>
      <c r="B250" s="445">
        <v>50</v>
      </c>
      <c r="C250" s="448" t="s">
        <v>14</v>
      </c>
      <c r="D250" s="456">
        <f>Q54</f>
        <v>21606</v>
      </c>
      <c r="E250" s="47" t="str">
        <f>'高額レセ疾病傾向(患者数順)'!$C$7</f>
        <v>1901</v>
      </c>
      <c r="F250" s="119" t="str">
        <f>'高額レセ疾病傾向(患者数順)'!$D$7</f>
        <v>骨折</v>
      </c>
      <c r="G250" s="119" t="s">
        <v>530</v>
      </c>
      <c r="H250" s="77">
        <v>359</v>
      </c>
      <c r="I250" s="78">
        <v>1011457050</v>
      </c>
      <c r="J250" s="79">
        <v>131427870</v>
      </c>
      <c r="K250" s="77">
        <f t="shared" si="46"/>
        <v>1142884920</v>
      </c>
      <c r="L250" s="99">
        <f t="shared" si="45"/>
        <v>3183523.4540389972</v>
      </c>
      <c r="M250" s="216">
        <f>IFERROR(H250/$Q$54,"-")</f>
        <v>1.6615754882902897E-2</v>
      </c>
      <c r="N250" s="26"/>
      <c r="O250" s="26"/>
      <c r="P250" s="26"/>
      <c r="Q250" s="26"/>
    </row>
    <row r="251" spans="1:17" ht="39.950000000000003" customHeight="1">
      <c r="A251" s="26"/>
      <c r="B251" s="446"/>
      <c r="C251" s="449"/>
      <c r="D251" s="457"/>
      <c r="E251" s="39" t="str">
        <f>'高額レセ疾病傾向(患者数順)'!$C$8</f>
        <v>0903</v>
      </c>
      <c r="F251" s="120" t="str">
        <f>'高額レセ疾病傾向(患者数順)'!$D$8</f>
        <v>その他の心疾患</v>
      </c>
      <c r="G251" s="120" t="s">
        <v>552</v>
      </c>
      <c r="H251" s="40">
        <v>256</v>
      </c>
      <c r="I251" s="41">
        <v>844311170</v>
      </c>
      <c r="J251" s="42">
        <v>149953020</v>
      </c>
      <c r="K251" s="40">
        <f t="shared" si="46"/>
        <v>994264190</v>
      </c>
      <c r="L251" s="97">
        <f t="shared" si="45"/>
        <v>3883844.4921875</v>
      </c>
      <c r="M251" s="220">
        <f t="shared" ref="M251:M254" si="57">IFERROR(H251/$Q$54,"-")</f>
        <v>1.1848560585022679E-2</v>
      </c>
      <c r="N251" s="26"/>
      <c r="O251" s="26"/>
      <c r="P251" s="26"/>
      <c r="Q251" s="26"/>
    </row>
    <row r="252" spans="1:17" ht="39.950000000000003" customHeight="1">
      <c r="A252" s="26"/>
      <c r="B252" s="446"/>
      <c r="C252" s="449"/>
      <c r="D252" s="457"/>
      <c r="E252" s="39" t="str">
        <f>'高額レセ疾病傾向(患者数順)'!$C$9</f>
        <v>1011</v>
      </c>
      <c r="F252" s="120" t="str">
        <f>'高額レセ疾病傾向(患者数順)'!$D$9</f>
        <v>その他の呼吸器系の疾患</v>
      </c>
      <c r="G252" s="120" t="s">
        <v>532</v>
      </c>
      <c r="H252" s="40">
        <v>198</v>
      </c>
      <c r="I252" s="41">
        <v>455857440</v>
      </c>
      <c r="J252" s="42">
        <v>109073150</v>
      </c>
      <c r="K252" s="40">
        <f t="shared" si="46"/>
        <v>564930590</v>
      </c>
      <c r="L252" s="97">
        <f t="shared" si="45"/>
        <v>2853184.7979797982</v>
      </c>
      <c r="M252" s="217">
        <f t="shared" si="57"/>
        <v>9.1641210774784775E-3</v>
      </c>
      <c r="N252" s="26"/>
      <c r="O252" s="26"/>
      <c r="P252" s="26"/>
      <c r="Q252" s="26"/>
    </row>
    <row r="253" spans="1:17" ht="39.950000000000003" customHeight="1">
      <c r="A253" s="26"/>
      <c r="B253" s="446"/>
      <c r="C253" s="449"/>
      <c r="D253" s="457"/>
      <c r="E253" s="39" t="str">
        <f>'高額レセ疾病傾向(患者数順)'!$C$10</f>
        <v>0210</v>
      </c>
      <c r="F253" s="120" t="str">
        <f>'高額レセ疾病傾向(患者数順)'!$D$10</f>
        <v>その他の悪性新生物＜腫瘍＞</v>
      </c>
      <c r="G253" s="120" t="s">
        <v>550</v>
      </c>
      <c r="H253" s="40">
        <v>225</v>
      </c>
      <c r="I253" s="41">
        <v>465063040</v>
      </c>
      <c r="J253" s="42">
        <v>466910010</v>
      </c>
      <c r="K253" s="40">
        <f t="shared" si="46"/>
        <v>931973050</v>
      </c>
      <c r="L253" s="97">
        <f t="shared" si="45"/>
        <v>4142102.4444444445</v>
      </c>
      <c r="M253" s="217">
        <f t="shared" si="57"/>
        <v>1.0413773951680088E-2</v>
      </c>
      <c r="N253" s="26"/>
      <c r="O253" s="26"/>
      <c r="P253" s="26"/>
      <c r="Q253" s="26"/>
    </row>
    <row r="254" spans="1:17" ht="39.950000000000003" customHeight="1" thickBot="1">
      <c r="A254" s="26"/>
      <c r="B254" s="447"/>
      <c r="C254" s="450"/>
      <c r="D254" s="458"/>
      <c r="E254" s="43" t="str">
        <f>'高額レセ疾病傾向(患者数順)'!$C$11</f>
        <v>1310</v>
      </c>
      <c r="F254" s="121" t="str">
        <f>'高額レセ疾病傾向(患者数順)'!$D$11</f>
        <v>その他の筋骨格系及び結合組織の疾患</v>
      </c>
      <c r="G254" s="121" t="s">
        <v>617</v>
      </c>
      <c r="H254" s="44">
        <v>205</v>
      </c>
      <c r="I254" s="45">
        <v>694106970</v>
      </c>
      <c r="J254" s="46">
        <v>80153100</v>
      </c>
      <c r="K254" s="44">
        <f t="shared" si="46"/>
        <v>774260070</v>
      </c>
      <c r="L254" s="98">
        <f t="shared" si="45"/>
        <v>3776878.3902439023</v>
      </c>
      <c r="M254" s="218">
        <f t="shared" si="57"/>
        <v>9.4881051559751912E-3</v>
      </c>
      <c r="N254" s="26"/>
      <c r="O254" s="26"/>
      <c r="P254" s="26"/>
      <c r="Q254" s="26"/>
    </row>
    <row r="255" spans="1:17" ht="39.950000000000003" customHeight="1">
      <c r="A255" s="26"/>
      <c r="B255" s="445">
        <v>51</v>
      </c>
      <c r="C255" s="448" t="s">
        <v>42</v>
      </c>
      <c r="D255" s="456">
        <f>Q55</f>
        <v>29940</v>
      </c>
      <c r="E255" s="47" t="str">
        <f>'高額レセ疾病傾向(患者数順)'!$C$7</f>
        <v>1901</v>
      </c>
      <c r="F255" s="119" t="str">
        <f>'高額レセ疾病傾向(患者数順)'!$D$7</f>
        <v>骨折</v>
      </c>
      <c r="G255" s="119" t="s">
        <v>530</v>
      </c>
      <c r="H255" s="77">
        <v>521</v>
      </c>
      <c r="I255" s="78">
        <v>1470777130</v>
      </c>
      <c r="J255" s="79">
        <v>207425210</v>
      </c>
      <c r="K255" s="77">
        <f t="shared" si="46"/>
        <v>1678202340</v>
      </c>
      <c r="L255" s="99">
        <f t="shared" si="45"/>
        <v>3221117.7351247603</v>
      </c>
      <c r="M255" s="216">
        <f>IFERROR(H255/$Q$55,"-")</f>
        <v>1.7401469605878423E-2</v>
      </c>
      <c r="N255" s="26"/>
      <c r="O255" s="26"/>
      <c r="P255" s="26"/>
      <c r="Q255" s="26"/>
    </row>
    <row r="256" spans="1:17" ht="39.950000000000003" customHeight="1">
      <c r="A256" s="26"/>
      <c r="B256" s="446"/>
      <c r="C256" s="449"/>
      <c r="D256" s="457"/>
      <c r="E256" s="39" t="str">
        <f>'高額レセ疾病傾向(患者数順)'!$C$8</f>
        <v>0903</v>
      </c>
      <c r="F256" s="120" t="str">
        <f>'高額レセ疾病傾向(患者数順)'!$D$8</f>
        <v>その他の心疾患</v>
      </c>
      <c r="G256" s="120" t="s">
        <v>607</v>
      </c>
      <c r="H256" s="40">
        <v>336</v>
      </c>
      <c r="I256" s="41">
        <v>1067872480</v>
      </c>
      <c r="J256" s="42">
        <v>219495680</v>
      </c>
      <c r="K256" s="40">
        <f t="shared" si="46"/>
        <v>1287368160</v>
      </c>
      <c r="L256" s="97">
        <f t="shared" si="45"/>
        <v>3831452.8571428573</v>
      </c>
      <c r="M256" s="217">
        <f t="shared" ref="M256:M259" si="58">IFERROR(H256/$Q$55,"-")</f>
        <v>1.1222444889779559E-2</v>
      </c>
      <c r="N256" s="26"/>
      <c r="O256" s="26"/>
      <c r="P256" s="26"/>
      <c r="Q256" s="26"/>
    </row>
    <row r="257" spans="1:17" ht="39.950000000000003" customHeight="1">
      <c r="A257" s="26"/>
      <c r="B257" s="446"/>
      <c r="C257" s="449"/>
      <c r="D257" s="457"/>
      <c r="E257" s="39" t="str">
        <f>'高額レセ疾病傾向(患者数順)'!$C$9</f>
        <v>1011</v>
      </c>
      <c r="F257" s="120" t="str">
        <f>'高額レセ疾病傾向(患者数順)'!$D$9</f>
        <v>その他の呼吸器系の疾患</v>
      </c>
      <c r="G257" s="120" t="s">
        <v>618</v>
      </c>
      <c r="H257" s="40">
        <v>276</v>
      </c>
      <c r="I257" s="41">
        <v>622875310</v>
      </c>
      <c r="J257" s="42">
        <v>194870010</v>
      </c>
      <c r="K257" s="40">
        <f t="shared" si="46"/>
        <v>817745320</v>
      </c>
      <c r="L257" s="97">
        <f t="shared" si="45"/>
        <v>2962845.3623188408</v>
      </c>
      <c r="M257" s="217">
        <f t="shared" si="58"/>
        <v>9.2184368737474945E-3</v>
      </c>
      <c r="N257" s="26"/>
      <c r="O257" s="26"/>
      <c r="P257" s="26"/>
      <c r="Q257" s="26"/>
    </row>
    <row r="258" spans="1:17" ht="39.950000000000003" customHeight="1">
      <c r="A258" s="26"/>
      <c r="B258" s="446"/>
      <c r="C258" s="449"/>
      <c r="D258" s="457"/>
      <c r="E258" s="39" t="str">
        <f>'高額レセ疾病傾向(患者数順)'!$C$10</f>
        <v>0210</v>
      </c>
      <c r="F258" s="120" t="str">
        <f>'高額レセ疾病傾向(患者数順)'!$D$10</f>
        <v>その他の悪性新生物＜腫瘍＞</v>
      </c>
      <c r="G258" s="120" t="s">
        <v>533</v>
      </c>
      <c r="H258" s="40">
        <v>297</v>
      </c>
      <c r="I258" s="41">
        <v>623593460</v>
      </c>
      <c r="J258" s="42">
        <v>484514150</v>
      </c>
      <c r="K258" s="40">
        <f t="shared" si="46"/>
        <v>1108107610</v>
      </c>
      <c r="L258" s="97">
        <f t="shared" si="45"/>
        <v>3731002.053872054</v>
      </c>
      <c r="M258" s="217">
        <f t="shared" si="58"/>
        <v>9.9198396793587166E-3</v>
      </c>
      <c r="N258" s="26"/>
      <c r="O258" s="26"/>
      <c r="P258" s="26"/>
      <c r="Q258" s="26"/>
    </row>
    <row r="259" spans="1:17" ht="39.950000000000003" customHeight="1" thickBot="1">
      <c r="A259" s="26"/>
      <c r="B259" s="447"/>
      <c r="C259" s="450"/>
      <c r="D259" s="458"/>
      <c r="E259" s="43" t="str">
        <f>'高額レセ疾病傾向(患者数順)'!$C$11</f>
        <v>1310</v>
      </c>
      <c r="F259" s="121" t="str">
        <f>'高額レセ疾病傾向(患者数順)'!$D$11</f>
        <v>その他の筋骨格系及び結合組織の疾患</v>
      </c>
      <c r="G259" s="121" t="s">
        <v>577</v>
      </c>
      <c r="H259" s="44">
        <v>317</v>
      </c>
      <c r="I259" s="45">
        <v>1129868690</v>
      </c>
      <c r="J259" s="46">
        <v>120345020</v>
      </c>
      <c r="K259" s="44">
        <f t="shared" si="46"/>
        <v>1250213710</v>
      </c>
      <c r="L259" s="98">
        <f t="shared" si="45"/>
        <v>3943891.8296529967</v>
      </c>
      <c r="M259" s="217">
        <f t="shared" si="58"/>
        <v>1.0587842351369406E-2</v>
      </c>
      <c r="N259" s="26"/>
      <c r="O259" s="26"/>
      <c r="P259" s="26"/>
      <c r="Q259" s="26"/>
    </row>
    <row r="260" spans="1:17" ht="39.950000000000003" customHeight="1">
      <c r="A260" s="26"/>
      <c r="B260" s="445">
        <v>52</v>
      </c>
      <c r="C260" s="448" t="s">
        <v>4</v>
      </c>
      <c r="D260" s="456">
        <f>Q56</f>
        <v>23896</v>
      </c>
      <c r="E260" s="47" t="str">
        <f>'高額レセ疾病傾向(患者数順)'!$C$7</f>
        <v>1901</v>
      </c>
      <c r="F260" s="119" t="str">
        <f>'高額レセ疾病傾向(患者数順)'!$D$7</f>
        <v>骨折</v>
      </c>
      <c r="G260" s="119" t="s">
        <v>530</v>
      </c>
      <c r="H260" s="77">
        <v>345</v>
      </c>
      <c r="I260" s="78">
        <v>941054250</v>
      </c>
      <c r="J260" s="79">
        <v>135024990</v>
      </c>
      <c r="K260" s="77">
        <f t="shared" si="46"/>
        <v>1076079240</v>
      </c>
      <c r="L260" s="99">
        <f t="shared" si="45"/>
        <v>3119070.2608695654</v>
      </c>
      <c r="M260" s="216">
        <f>IFERROR(H260/$Q$56,"-")</f>
        <v>1.4437562772012053E-2</v>
      </c>
      <c r="N260" s="26"/>
      <c r="O260" s="26"/>
      <c r="P260" s="26"/>
      <c r="Q260" s="26"/>
    </row>
    <row r="261" spans="1:17" ht="39.950000000000003" customHeight="1">
      <c r="A261" s="26"/>
      <c r="B261" s="446"/>
      <c r="C261" s="449"/>
      <c r="D261" s="457"/>
      <c r="E261" s="39" t="str">
        <f>'高額レセ疾病傾向(患者数順)'!$C$8</f>
        <v>0903</v>
      </c>
      <c r="F261" s="120" t="str">
        <f>'高額レセ疾病傾向(患者数順)'!$D$8</f>
        <v>その他の心疾患</v>
      </c>
      <c r="G261" s="120" t="s">
        <v>619</v>
      </c>
      <c r="H261" s="40">
        <v>264</v>
      </c>
      <c r="I261" s="41">
        <v>778519520</v>
      </c>
      <c r="J261" s="42">
        <v>153975400</v>
      </c>
      <c r="K261" s="40">
        <f t="shared" si="46"/>
        <v>932494920</v>
      </c>
      <c r="L261" s="97">
        <f t="shared" ref="L261:L324" si="59">IFERROR(K261/H261,"-")</f>
        <v>3532177.7272727271</v>
      </c>
      <c r="M261" s="217">
        <f t="shared" ref="M261:M264" si="60">IFERROR(H261/$Q$56,"-")</f>
        <v>1.1047874121191832E-2</v>
      </c>
      <c r="N261" s="26"/>
      <c r="O261" s="26"/>
      <c r="P261" s="26"/>
      <c r="Q261" s="26"/>
    </row>
    <row r="262" spans="1:17" ht="39.950000000000003" customHeight="1">
      <c r="A262" s="26"/>
      <c r="B262" s="446"/>
      <c r="C262" s="449"/>
      <c r="D262" s="457"/>
      <c r="E262" s="39" t="str">
        <f>'高額レセ疾病傾向(患者数順)'!$C$9</f>
        <v>1011</v>
      </c>
      <c r="F262" s="120" t="str">
        <f>'高額レセ疾病傾向(患者数順)'!$D$9</f>
        <v>その他の呼吸器系の疾患</v>
      </c>
      <c r="G262" s="120" t="s">
        <v>549</v>
      </c>
      <c r="H262" s="40">
        <v>284</v>
      </c>
      <c r="I262" s="41">
        <v>800041540</v>
      </c>
      <c r="J262" s="42">
        <v>130774690</v>
      </c>
      <c r="K262" s="40">
        <f t="shared" ref="K262:K325" si="61">IF(SUM(I262:J262)=0,"-",SUM(I262:J262))</f>
        <v>930816230</v>
      </c>
      <c r="L262" s="97">
        <f t="shared" si="59"/>
        <v>3277521.9366197181</v>
      </c>
      <c r="M262" s="217">
        <f t="shared" si="60"/>
        <v>1.1884834281888182E-2</v>
      </c>
      <c r="N262" s="26"/>
      <c r="O262" s="26"/>
      <c r="P262" s="26"/>
      <c r="Q262" s="26"/>
    </row>
    <row r="263" spans="1:17" ht="39.950000000000003" customHeight="1">
      <c r="A263" s="26"/>
      <c r="B263" s="446"/>
      <c r="C263" s="449"/>
      <c r="D263" s="457"/>
      <c r="E263" s="39" t="str">
        <f>'高額レセ疾病傾向(患者数順)'!$C$10</f>
        <v>0210</v>
      </c>
      <c r="F263" s="120" t="str">
        <f>'高額レセ疾病傾向(患者数順)'!$D$10</f>
        <v>その他の悪性新生物＜腫瘍＞</v>
      </c>
      <c r="G263" s="120" t="s">
        <v>574</v>
      </c>
      <c r="H263" s="40">
        <v>249</v>
      </c>
      <c r="I263" s="41">
        <v>584035940</v>
      </c>
      <c r="J263" s="42">
        <v>401998440</v>
      </c>
      <c r="K263" s="40">
        <f t="shared" si="61"/>
        <v>986034380</v>
      </c>
      <c r="L263" s="97">
        <f t="shared" si="59"/>
        <v>3959977.4297188753</v>
      </c>
      <c r="M263" s="217">
        <f t="shared" si="60"/>
        <v>1.0420154000669568E-2</v>
      </c>
      <c r="N263" s="26"/>
      <c r="O263" s="26"/>
      <c r="P263" s="26"/>
      <c r="Q263" s="26"/>
    </row>
    <row r="264" spans="1:17" ht="39.950000000000003" customHeight="1" thickBot="1">
      <c r="A264" s="26"/>
      <c r="B264" s="447"/>
      <c r="C264" s="450"/>
      <c r="D264" s="458"/>
      <c r="E264" s="43" t="str">
        <f>'高額レセ疾病傾向(患者数順)'!$C$11</f>
        <v>1310</v>
      </c>
      <c r="F264" s="121" t="str">
        <f>'高額レセ疾病傾向(患者数順)'!$D$11</f>
        <v>その他の筋骨格系及び結合組織の疾患</v>
      </c>
      <c r="G264" s="121" t="s">
        <v>541</v>
      </c>
      <c r="H264" s="44">
        <v>190</v>
      </c>
      <c r="I264" s="45">
        <v>622861500</v>
      </c>
      <c r="J264" s="46">
        <v>71377140</v>
      </c>
      <c r="K264" s="44">
        <f t="shared" si="61"/>
        <v>694238640</v>
      </c>
      <c r="L264" s="98">
        <f t="shared" si="59"/>
        <v>3653887.5789473685</v>
      </c>
      <c r="M264" s="217">
        <f t="shared" si="60"/>
        <v>7.9511215266153332E-3</v>
      </c>
      <c r="N264" s="26"/>
      <c r="O264" s="26"/>
      <c r="P264" s="26"/>
      <c r="Q264" s="26"/>
    </row>
    <row r="265" spans="1:17" ht="39.950000000000003" customHeight="1">
      <c r="A265" s="26"/>
      <c r="B265" s="445">
        <v>53</v>
      </c>
      <c r="C265" s="448" t="s">
        <v>19</v>
      </c>
      <c r="D265" s="456">
        <f>Q57</f>
        <v>13289</v>
      </c>
      <c r="E265" s="47" t="str">
        <f>'高額レセ疾病傾向(患者数順)'!$C$7</f>
        <v>1901</v>
      </c>
      <c r="F265" s="119" t="str">
        <f>'高額レセ疾病傾向(患者数順)'!$D$7</f>
        <v>骨折</v>
      </c>
      <c r="G265" s="119" t="s">
        <v>620</v>
      </c>
      <c r="H265" s="77">
        <v>233</v>
      </c>
      <c r="I265" s="78">
        <v>574549860</v>
      </c>
      <c r="J265" s="79">
        <v>94749350</v>
      </c>
      <c r="K265" s="77">
        <f t="shared" si="61"/>
        <v>669299210</v>
      </c>
      <c r="L265" s="99">
        <f t="shared" si="59"/>
        <v>2872528.7982832617</v>
      </c>
      <c r="M265" s="216">
        <f>IFERROR(H265/$Q$57,"-")</f>
        <v>1.7533298216570094E-2</v>
      </c>
      <c r="N265" s="26"/>
      <c r="O265" s="26"/>
      <c r="P265" s="26"/>
      <c r="Q265" s="26"/>
    </row>
    <row r="266" spans="1:17" ht="39.950000000000003" customHeight="1">
      <c r="A266" s="26"/>
      <c r="B266" s="446"/>
      <c r="C266" s="449"/>
      <c r="D266" s="457"/>
      <c r="E266" s="39" t="str">
        <f>'高額レセ疾病傾向(患者数順)'!$C$8</f>
        <v>0903</v>
      </c>
      <c r="F266" s="120" t="str">
        <f>'高額レセ疾病傾向(患者数順)'!$D$8</f>
        <v>その他の心疾患</v>
      </c>
      <c r="G266" s="120" t="s">
        <v>552</v>
      </c>
      <c r="H266" s="40">
        <v>151</v>
      </c>
      <c r="I266" s="41">
        <v>432813580</v>
      </c>
      <c r="J266" s="42">
        <v>93903820</v>
      </c>
      <c r="K266" s="40">
        <f t="shared" si="61"/>
        <v>526717400</v>
      </c>
      <c r="L266" s="97">
        <f t="shared" si="59"/>
        <v>3488194.7019867548</v>
      </c>
      <c r="M266" s="217">
        <f t="shared" ref="M266:M269" si="62">IFERROR(H266/$Q$57,"-")</f>
        <v>1.1362781247648432E-2</v>
      </c>
      <c r="N266" s="26"/>
      <c r="O266" s="26"/>
      <c r="P266" s="26"/>
      <c r="Q266" s="26"/>
    </row>
    <row r="267" spans="1:17" ht="39.950000000000003" customHeight="1">
      <c r="A267" s="26"/>
      <c r="B267" s="446"/>
      <c r="C267" s="449"/>
      <c r="D267" s="457"/>
      <c r="E267" s="39" t="str">
        <f>'高額レセ疾病傾向(患者数順)'!$C$9</f>
        <v>1011</v>
      </c>
      <c r="F267" s="120" t="str">
        <f>'高額レセ疾病傾向(患者数順)'!$D$9</f>
        <v>その他の呼吸器系の疾患</v>
      </c>
      <c r="G267" s="120" t="s">
        <v>532</v>
      </c>
      <c r="H267" s="40">
        <v>124</v>
      </c>
      <c r="I267" s="41">
        <v>267172810</v>
      </c>
      <c r="J267" s="42">
        <v>68848740</v>
      </c>
      <c r="K267" s="40">
        <f t="shared" si="61"/>
        <v>336021550</v>
      </c>
      <c r="L267" s="97">
        <f t="shared" si="59"/>
        <v>2709851.2096774192</v>
      </c>
      <c r="M267" s="217">
        <f t="shared" si="62"/>
        <v>9.3310256603205653E-3</v>
      </c>
      <c r="N267" s="26"/>
      <c r="O267" s="26"/>
      <c r="P267" s="26"/>
      <c r="Q267" s="26"/>
    </row>
    <row r="268" spans="1:17" ht="39.950000000000003" customHeight="1">
      <c r="A268" s="26"/>
      <c r="B268" s="446"/>
      <c r="C268" s="449"/>
      <c r="D268" s="457"/>
      <c r="E268" s="39" t="str">
        <f>'高額レセ疾病傾向(患者数順)'!$C$10</f>
        <v>0210</v>
      </c>
      <c r="F268" s="120" t="str">
        <f>'高額レセ疾病傾向(患者数順)'!$D$10</f>
        <v>その他の悪性新生物＜腫瘍＞</v>
      </c>
      <c r="G268" s="120" t="s">
        <v>621</v>
      </c>
      <c r="H268" s="40">
        <v>140</v>
      </c>
      <c r="I268" s="41">
        <v>285644270</v>
      </c>
      <c r="J268" s="42">
        <v>244671680</v>
      </c>
      <c r="K268" s="40">
        <f t="shared" si="61"/>
        <v>530315950</v>
      </c>
      <c r="L268" s="97">
        <f t="shared" si="59"/>
        <v>3787971.0714285714</v>
      </c>
      <c r="M268" s="217">
        <f t="shared" si="62"/>
        <v>1.0535028971329671E-2</v>
      </c>
      <c r="N268" s="26"/>
      <c r="O268" s="26"/>
      <c r="P268" s="26"/>
      <c r="Q268" s="26"/>
    </row>
    <row r="269" spans="1:17" ht="39.950000000000003" customHeight="1" thickBot="1">
      <c r="A269" s="26"/>
      <c r="B269" s="447"/>
      <c r="C269" s="450"/>
      <c r="D269" s="458"/>
      <c r="E269" s="43" t="str">
        <f>'高額レセ疾病傾向(患者数順)'!$C$11</f>
        <v>1310</v>
      </c>
      <c r="F269" s="121" t="str">
        <f>'高額レセ疾病傾向(患者数順)'!$D$11</f>
        <v>その他の筋骨格系及び結合組織の疾患</v>
      </c>
      <c r="G269" s="121" t="s">
        <v>622</v>
      </c>
      <c r="H269" s="44">
        <v>56</v>
      </c>
      <c r="I269" s="45">
        <v>180054630</v>
      </c>
      <c r="J269" s="46">
        <v>23094220</v>
      </c>
      <c r="K269" s="44">
        <f t="shared" si="61"/>
        <v>203148850</v>
      </c>
      <c r="L269" s="98">
        <f t="shared" si="59"/>
        <v>3627658.0357142859</v>
      </c>
      <c r="M269" s="217">
        <f t="shared" si="62"/>
        <v>4.2140115885318684E-3</v>
      </c>
      <c r="N269" s="26"/>
      <c r="O269" s="26"/>
      <c r="P269" s="26"/>
      <c r="Q269" s="26"/>
    </row>
    <row r="270" spans="1:17" ht="39.950000000000003" customHeight="1">
      <c r="A270" s="26"/>
      <c r="B270" s="445">
        <v>54</v>
      </c>
      <c r="C270" s="448" t="s">
        <v>24</v>
      </c>
      <c r="D270" s="456">
        <f>Q58</f>
        <v>21893</v>
      </c>
      <c r="E270" s="47" t="str">
        <f>'高額レセ疾病傾向(患者数順)'!$C$7</f>
        <v>1901</v>
      </c>
      <c r="F270" s="119" t="str">
        <f>'高額レセ疾病傾向(患者数順)'!$D$7</f>
        <v>骨折</v>
      </c>
      <c r="G270" s="119" t="s">
        <v>530</v>
      </c>
      <c r="H270" s="77">
        <v>387</v>
      </c>
      <c r="I270" s="78">
        <v>965547070</v>
      </c>
      <c r="J270" s="79">
        <v>151646940</v>
      </c>
      <c r="K270" s="77">
        <f t="shared" si="61"/>
        <v>1117194010</v>
      </c>
      <c r="L270" s="99">
        <f t="shared" si="59"/>
        <v>2886806.2273901808</v>
      </c>
      <c r="M270" s="216">
        <f>IFERROR(H270/$Q$58,"-")</f>
        <v>1.7676883021970492E-2</v>
      </c>
      <c r="N270" s="26"/>
      <c r="O270" s="26"/>
      <c r="P270" s="26"/>
      <c r="Q270" s="26"/>
    </row>
    <row r="271" spans="1:17" ht="39.950000000000003" customHeight="1">
      <c r="A271" s="26"/>
      <c r="B271" s="446"/>
      <c r="C271" s="449"/>
      <c r="D271" s="457"/>
      <c r="E271" s="39" t="str">
        <f>'高額レセ疾病傾向(患者数順)'!$C$8</f>
        <v>0903</v>
      </c>
      <c r="F271" s="120" t="str">
        <f>'高額レセ疾病傾向(患者数順)'!$D$8</f>
        <v>その他の心疾患</v>
      </c>
      <c r="G271" s="120" t="s">
        <v>604</v>
      </c>
      <c r="H271" s="40">
        <v>272</v>
      </c>
      <c r="I271" s="41">
        <v>833383900</v>
      </c>
      <c r="J271" s="42">
        <v>201559170</v>
      </c>
      <c r="K271" s="40">
        <f t="shared" si="61"/>
        <v>1034943070</v>
      </c>
      <c r="L271" s="97">
        <f t="shared" si="59"/>
        <v>3804937.7573529412</v>
      </c>
      <c r="M271" s="217">
        <f t="shared" ref="M271:M274" si="63">IFERROR(H271/$Q$58,"-")</f>
        <v>1.2424062485726032E-2</v>
      </c>
      <c r="N271" s="26"/>
      <c r="O271" s="26"/>
      <c r="P271" s="26"/>
      <c r="Q271" s="26"/>
    </row>
    <row r="272" spans="1:17" ht="39.950000000000003" customHeight="1">
      <c r="A272" s="26"/>
      <c r="B272" s="446"/>
      <c r="C272" s="449"/>
      <c r="D272" s="457"/>
      <c r="E272" s="39" t="str">
        <f>'高額レセ疾病傾向(患者数順)'!$C$9</f>
        <v>1011</v>
      </c>
      <c r="F272" s="120" t="str">
        <f>'高額レセ疾病傾向(患者数順)'!$D$9</f>
        <v>その他の呼吸器系の疾患</v>
      </c>
      <c r="G272" s="120" t="s">
        <v>532</v>
      </c>
      <c r="H272" s="40">
        <v>212</v>
      </c>
      <c r="I272" s="41">
        <v>494886960</v>
      </c>
      <c r="J272" s="42">
        <v>110200360</v>
      </c>
      <c r="K272" s="40">
        <f t="shared" si="61"/>
        <v>605087320</v>
      </c>
      <c r="L272" s="97">
        <f t="shared" si="59"/>
        <v>2854185.4716981133</v>
      </c>
      <c r="M272" s="217">
        <f t="shared" si="63"/>
        <v>9.6834604668158773E-3</v>
      </c>
      <c r="N272" s="26"/>
      <c r="O272" s="26"/>
      <c r="P272" s="26"/>
      <c r="Q272" s="26"/>
    </row>
    <row r="273" spans="1:17" ht="39.950000000000003" customHeight="1">
      <c r="A273" s="26"/>
      <c r="B273" s="446"/>
      <c r="C273" s="449"/>
      <c r="D273" s="457"/>
      <c r="E273" s="39" t="str">
        <f>'高額レセ疾病傾向(患者数順)'!$C$10</f>
        <v>0210</v>
      </c>
      <c r="F273" s="120" t="str">
        <f>'高額レセ疾病傾向(患者数順)'!$D$10</f>
        <v>その他の悪性新生物＜腫瘍＞</v>
      </c>
      <c r="G273" s="120" t="s">
        <v>533</v>
      </c>
      <c r="H273" s="40">
        <v>213</v>
      </c>
      <c r="I273" s="41">
        <v>451121490</v>
      </c>
      <c r="J273" s="42">
        <v>380699960</v>
      </c>
      <c r="K273" s="40">
        <f t="shared" si="61"/>
        <v>831821450</v>
      </c>
      <c r="L273" s="97">
        <f t="shared" si="59"/>
        <v>3905265.0234741783</v>
      </c>
      <c r="M273" s="217">
        <f t="shared" si="63"/>
        <v>9.7291371671310457E-3</v>
      </c>
      <c r="N273" s="26"/>
      <c r="O273" s="26"/>
      <c r="P273" s="26"/>
      <c r="Q273" s="26"/>
    </row>
    <row r="274" spans="1:17" ht="39.950000000000003" customHeight="1" thickBot="1">
      <c r="A274" s="26"/>
      <c r="B274" s="447"/>
      <c r="C274" s="450"/>
      <c r="D274" s="458"/>
      <c r="E274" s="43" t="str">
        <f>'高額レセ疾病傾向(患者数順)'!$C$11</f>
        <v>1310</v>
      </c>
      <c r="F274" s="121" t="str">
        <f>'高額レセ疾病傾向(患者数順)'!$D$11</f>
        <v>その他の筋骨格系及び結合組織の疾患</v>
      </c>
      <c r="G274" s="121" t="s">
        <v>623</v>
      </c>
      <c r="H274" s="44">
        <v>273</v>
      </c>
      <c r="I274" s="45">
        <v>909018340</v>
      </c>
      <c r="J274" s="46">
        <v>67563080</v>
      </c>
      <c r="K274" s="44">
        <f t="shared" si="61"/>
        <v>976581420</v>
      </c>
      <c r="L274" s="98">
        <f t="shared" si="59"/>
        <v>3577221.3186813188</v>
      </c>
      <c r="M274" s="218">
        <f t="shared" si="63"/>
        <v>1.24697391860412E-2</v>
      </c>
      <c r="N274" s="26"/>
      <c r="O274" s="26"/>
      <c r="P274" s="26"/>
      <c r="Q274" s="26"/>
    </row>
    <row r="275" spans="1:17" ht="39.950000000000003" customHeight="1">
      <c r="A275" s="26"/>
      <c r="B275" s="445">
        <v>55</v>
      </c>
      <c r="C275" s="448" t="s">
        <v>15</v>
      </c>
      <c r="D275" s="456">
        <f>Q59</f>
        <v>22636</v>
      </c>
      <c r="E275" s="47" t="str">
        <f>'高額レセ疾病傾向(患者数順)'!$C$7</f>
        <v>1901</v>
      </c>
      <c r="F275" s="119" t="str">
        <f>'高額レセ疾病傾向(患者数順)'!$D$7</f>
        <v>骨折</v>
      </c>
      <c r="G275" s="119" t="s">
        <v>565</v>
      </c>
      <c r="H275" s="77">
        <v>399</v>
      </c>
      <c r="I275" s="78">
        <v>932509590</v>
      </c>
      <c r="J275" s="79">
        <v>153107500</v>
      </c>
      <c r="K275" s="77">
        <f t="shared" si="61"/>
        <v>1085617090</v>
      </c>
      <c r="L275" s="99">
        <f t="shared" si="59"/>
        <v>2720844.8370927316</v>
      </c>
      <c r="M275" s="216">
        <f>IFERROR(H275/$Q$59,"-")</f>
        <v>1.762678918536844E-2</v>
      </c>
      <c r="N275" s="26"/>
      <c r="O275" s="26"/>
      <c r="P275" s="26"/>
      <c r="Q275" s="26"/>
    </row>
    <row r="276" spans="1:17" ht="39.950000000000003" customHeight="1">
      <c r="A276" s="26"/>
      <c r="B276" s="446"/>
      <c r="C276" s="449"/>
      <c r="D276" s="457"/>
      <c r="E276" s="39" t="str">
        <f>'高額レセ疾病傾向(患者数順)'!$C$8</f>
        <v>0903</v>
      </c>
      <c r="F276" s="120" t="str">
        <f>'高額レセ疾病傾向(患者数順)'!$D$8</f>
        <v>その他の心疾患</v>
      </c>
      <c r="G276" s="120" t="s">
        <v>567</v>
      </c>
      <c r="H276" s="40">
        <v>283</v>
      </c>
      <c r="I276" s="41">
        <v>737501130</v>
      </c>
      <c r="J276" s="42">
        <v>198602180</v>
      </c>
      <c r="K276" s="40">
        <f t="shared" si="61"/>
        <v>936103310</v>
      </c>
      <c r="L276" s="97">
        <f t="shared" si="59"/>
        <v>3307785.54770318</v>
      </c>
      <c r="M276" s="217">
        <f t="shared" ref="M276:M279" si="64">IFERROR(H276/$Q$59,"-")</f>
        <v>1.2502208870825234E-2</v>
      </c>
      <c r="N276" s="26"/>
      <c r="O276" s="26"/>
      <c r="P276" s="26"/>
      <c r="Q276" s="26"/>
    </row>
    <row r="277" spans="1:17" ht="39.950000000000003" customHeight="1">
      <c r="A277" s="26"/>
      <c r="B277" s="446"/>
      <c r="C277" s="449"/>
      <c r="D277" s="457"/>
      <c r="E277" s="39" t="str">
        <f>'高額レセ疾病傾向(患者数順)'!$C$9</f>
        <v>1011</v>
      </c>
      <c r="F277" s="120" t="str">
        <f>'高額レセ疾病傾向(患者数順)'!$D$9</f>
        <v>その他の呼吸器系の疾患</v>
      </c>
      <c r="G277" s="120" t="s">
        <v>624</v>
      </c>
      <c r="H277" s="40">
        <v>209</v>
      </c>
      <c r="I277" s="41">
        <v>458496980</v>
      </c>
      <c r="J277" s="42">
        <v>93086650</v>
      </c>
      <c r="K277" s="40">
        <f t="shared" si="61"/>
        <v>551583630</v>
      </c>
      <c r="L277" s="97">
        <f t="shared" si="59"/>
        <v>2639156.124401914</v>
      </c>
      <c r="M277" s="217">
        <f t="shared" si="64"/>
        <v>9.233080049478707E-3</v>
      </c>
      <c r="N277" s="26"/>
      <c r="O277" s="26"/>
      <c r="P277" s="26"/>
      <c r="Q277" s="26"/>
    </row>
    <row r="278" spans="1:17" ht="39.950000000000003" customHeight="1">
      <c r="A278" s="26"/>
      <c r="B278" s="446"/>
      <c r="C278" s="449"/>
      <c r="D278" s="457"/>
      <c r="E278" s="39" t="str">
        <f>'高額レセ疾病傾向(患者数順)'!$C$10</f>
        <v>0210</v>
      </c>
      <c r="F278" s="120" t="str">
        <f>'高額レセ疾病傾向(患者数順)'!$D$10</f>
        <v>その他の悪性新生物＜腫瘍＞</v>
      </c>
      <c r="G278" s="120" t="s">
        <v>540</v>
      </c>
      <c r="H278" s="40">
        <v>206</v>
      </c>
      <c r="I278" s="41">
        <v>412261730</v>
      </c>
      <c r="J278" s="42">
        <v>357112800</v>
      </c>
      <c r="K278" s="40">
        <f t="shared" si="61"/>
        <v>769374530</v>
      </c>
      <c r="L278" s="97">
        <f t="shared" si="59"/>
        <v>3734827.8155339807</v>
      </c>
      <c r="M278" s="217">
        <f t="shared" si="64"/>
        <v>9.1005477999646575E-3</v>
      </c>
      <c r="N278" s="26"/>
      <c r="O278" s="26"/>
      <c r="P278" s="26"/>
      <c r="Q278" s="26"/>
    </row>
    <row r="279" spans="1:17" ht="39.950000000000003" customHeight="1" thickBot="1">
      <c r="A279" s="26"/>
      <c r="B279" s="447"/>
      <c r="C279" s="450"/>
      <c r="D279" s="458"/>
      <c r="E279" s="43" t="str">
        <f>'高額レセ疾病傾向(患者数順)'!$C$11</f>
        <v>1310</v>
      </c>
      <c r="F279" s="121" t="str">
        <f>'高額レセ疾病傾向(患者数順)'!$D$11</f>
        <v>その他の筋骨格系及び結合組織の疾患</v>
      </c>
      <c r="G279" s="121" t="s">
        <v>625</v>
      </c>
      <c r="H279" s="44">
        <v>166</v>
      </c>
      <c r="I279" s="45">
        <v>463880190</v>
      </c>
      <c r="J279" s="46">
        <v>50817680</v>
      </c>
      <c r="K279" s="44">
        <f t="shared" si="61"/>
        <v>514697870</v>
      </c>
      <c r="L279" s="98">
        <f t="shared" si="59"/>
        <v>3100589.5783132529</v>
      </c>
      <c r="M279" s="217">
        <f t="shared" si="64"/>
        <v>7.3334511397773455E-3</v>
      </c>
      <c r="N279" s="26"/>
      <c r="O279" s="26"/>
      <c r="P279" s="26"/>
      <c r="Q279" s="26"/>
    </row>
    <row r="280" spans="1:17" ht="39.950000000000003" customHeight="1">
      <c r="A280" s="26"/>
      <c r="B280" s="445">
        <v>56</v>
      </c>
      <c r="C280" s="448" t="s">
        <v>9</v>
      </c>
      <c r="D280" s="456">
        <f>Q60</f>
        <v>14774</v>
      </c>
      <c r="E280" s="47" t="str">
        <f>'高額レセ疾病傾向(患者数順)'!$C$7</f>
        <v>1901</v>
      </c>
      <c r="F280" s="119" t="str">
        <f>'高額レセ疾病傾向(患者数順)'!$D$7</f>
        <v>骨折</v>
      </c>
      <c r="G280" s="119" t="s">
        <v>530</v>
      </c>
      <c r="H280" s="77">
        <v>247</v>
      </c>
      <c r="I280" s="78">
        <v>659557070</v>
      </c>
      <c r="J280" s="79">
        <v>103391090</v>
      </c>
      <c r="K280" s="77">
        <f t="shared" si="61"/>
        <v>762948160</v>
      </c>
      <c r="L280" s="99">
        <f t="shared" si="59"/>
        <v>3088858.9473684211</v>
      </c>
      <c r="M280" s="216">
        <f>IFERROR(H280/$Q$60,"-")</f>
        <v>1.6718559631785569E-2</v>
      </c>
      <c r="N280" s="26"/>
      <c r="O280" s="26"/>
      <c r="P280" s="26"/>
      <c r="Q280" s="26"/>
    </row>
    <row r="281" spans="1:17" ht="39.950000000000003" customHeight="1">
      <c r="A281" s="26"/>
      <c r="B281" s="446"/>
      <c r="C281" s="449"/>
      <c r="D281" s="457"/>
      <c r="E281" s="39" t="str">
        <f>'高額レセ疾病傾向(患者数順)'!$C$8</f>
        <v>0903</v>
      </c>
      <c r="F281" s="120" t="str">
        <f>'高額レセ疾病傾向(患者数順)'!$D$8</f>
        <v>その他の心疾患</v>
      </c>
      <c r="G281" s="120" t="s">
        <v>552</v>
      </c>
      <c r="H281" s="40">
        <v>179</v>
      </c>
      <c r="I281" s="41">
        <v>564776800</v>
      </c>
      <c r="J281" s="42">
        <v>137146010</v>
      </c>
      <c r="K281" s="40">
        <f t="shared" si="61"/>
        <v>701922810</v>
      </c>
      <c r="L281" s="97">
        <f t="shared" si="59"/>
        <v>3921356.4804469272</v>
      </c>
      <c r="M281" s="217">
        <f t="shared" ref="M281:M284" si="65">IFERROR(H281/$Q$60,"-")</f>
        <v>1.2115879247326385E-2</v>
      </c>
      <c r="N281" s="26"/>
      <c r="O281" s="26"/>
      <c r="P281" s="26"/>
      <c r="Q281" s="26"/>
    </row>
    <row r="282" spans="1:17" ht="39.950000000000003" customHeight="1">
      <c r="A282" s="26"/>
      <c r="B282" s="446"/>
      <c r="C282" s="449"/>
      <c r="D282" s="457"/>
      <c r="E282" s="39" t="str">
        <f>'高額レセ疾病傾向(患者数順)'!$C$9</f>
        <v>1011</v>
      </c>
      <c r="F282" s="120" t="str">
        <f>'高額レセ疾病傾向(患者数順)'!$D$9</f>
        <v>その他の呼吸器系の疾患</v>
      </c>
      <c r="G282" s="120" t="s">
        <v>626</v>
      </c>
      <c r="H282" s="40">
        <v>129</v>
      </c>
      <c r="I282" s="41">
        <v>309402980</v>
      </c>
      <c r="J282" s="42">
        <v>45226650</v>
      </c>
      <c r="K282" s="40">
        <f t="shared" si="61"/>
        <v>354629630</v>
      </c>
      <c r="L282" s="97">
        <f t="shared" si="59"/>
        <v>2749066.8992248061</v>
      </c>
      <c r="M282" s="217">
        <f t="shared" si="65"/>
        <v>8.7315554352240428E-3</v>
      </c>
      <c r="N282" s="26"/>
      <c r="O282" s="26"/>
      <c r="P282" s="26"/>
      <c r="Q282" s="26"/>
    </row>
    <row r="283" spans="1:17" ht="39.950000000000003" customHeight="1">
      <c r="A283" s="26"/>
      <c r="B283" s="446"/>
      <c r="C283" s="449"/>
      <c r="D283" s="457"/>
      <c r="E283" s="39" t="str">
        <f>'高額レセ疾病傾向(患者数順)'!$C$10</f>
        <v>0210</v>
      </c>
      <c r="F283" s="120" t="str">
        <f>'高額レセ疾病傾向(患者数順)'!$D$10</f>
        <v>その他の悪性新生物＜腫瘍＞</v>
      </c>
      <c r="G283" s="120" t="s">
        <v>574</v>
      </c>
      <c r="H283" s="40">
        <v>161</v>
      </c>
      <c r="I283" s="41">
        <v>341559110</v>
      </c>
      <c r="J283" s="42">
        <v>262896480</v>
      </c>
      <c r="K283" s="40">
        <f t="shared" si="61"/>
        <v>604455590</v>
      </c>
      <c r="L283" s="97">
        <f t="shared" si="59"/>
        <v>3754382.5465838509</v>
      </c>
      <c r="M283" s="217">
        <f t="shared" si="65"/>
        <v>1.0897522674969542E-2</v>
      </c>
      <c r="N283" s="26"/>
      <c r="O283" s="26"/>
      <c r="P283" s="26"/>
      <c r="Q283" s="26"/>
    </row>
    <row r="284" spans="1:17" ht="39.950000000000003" customHeight="1" thickBot="1">
      <c r="A284" s="26"/>
      <c r="B284" s="447"/>
      <c r="C284" s="450"/>
      <c r="D284" s="458"/>
      <c r="E284" s="43" t="str">
        <f>'高額レセ疾病傾向(患者数順)'!$C$11</f>
        <v>1310</v>
      </c>
      <c r="F284" s="121" t="str">
        <f>'高額レセ疾病傾向(患者数順)'!$D$11</f>
        <v>その他の筋骨格系及び結合組織の疾患</v>
      </c>
      <c r="G284" s="121" t="s">
        <v>627</v>
      </c>
      <c r="H284" s="44">
        <v>114</v>
      </c>
      <c r="I284" s="45">
        <v>382219000</v>
      </c>
      <c r="J284" s="46">
        <v>57139000</v>
      </c>
      <c r="K284" s="44">
        <f t="shared" si="61"/>
        <v>439358000</v>
      </c>
      <c r="L284" s="98">
        <f t="shared" si="59"/>
        <v>3854017.543859649</v>
      </c>
      <c r="M284" s="218">
        <f t="shared" si="65"/>
        <v>7.7162582915933399E-3</v>
      </c>
      <c r="N284" s="26"/>
      <c r="O284" s="26"/>
      <c r="P284" s="26"/>
      <c r="Q284" s="26"/>
    </row>
    <row r="285" spans="1:17" ht="39.950000000000003" customHeight="1">
      <c r="A285" s="26"/>
      <c r="B285" s="445">
        <v>57</v>
      </c>
      <c r="C285" s="448" t="s">
        <v>43</v>
      </c>
      <c r="D285" s="456">
        <f>Q61</f>
        <v>10376</v>
      </c>
      <c r="E285" s="47" t="str">
        <f>'高額レセ疾病傾向(患者数順)'!$C$7</f>
        <v>1901</v>
      </c>
      <c r="F285" s="119" t="str">
        <f>'高額レセ疾病傾向(患者数順)'!$D$7</f>
        <v>骨折</v>
      </c>
      <c r="G285" s="119" t="s">
        <v>530</v>
      </c>
      <c r="H285" s="77">
        <v>206</v>
      </c>
      <c r="I285" s="78">
        <v>576843790</v>
      </c>
      <c r="J285" s="79">
        <v>78178120</v>
      </c>
      <c r="K285" s="77">
        <f t="shared" si="61"/>
        <v>655021910</v>
      </c>
      <c r="L285" s="99">
        <f t="shared" si="59"/>
        <v>3179718.009708738</v>
      </c>
      <c r="M285" s="216">
        <f>IFERROR(H285/$Q$61,"-")</f>
        <v>1.9853508095605241E-2</v>
      </c>
      <c r="N285" s="26"/>
      <c r="O285" s="26"/>
      <c r="P285" s="26"/>
      <c r="Q285" s="26"/>
    </row>
    <row r="286" spans="1:17" ht="39.950000000000003" customHeight="1">
      <c r="A286" s="26"/>
      <c r="B286" s="446"/>
      <c r="C286" s="449"/>
      <c r="D286" s="457"/>
      <c r="E286" s="39" t="str">
        <f>'高額レセ疾病傾向(患者数順)'!$C$8</f>
        <v>0903</v>
      </c>
      <c r="F286" s="120" t="str">
        <f>'高額レセ疾病傾向(患者数順)'!$D$8</f>
        <v>その他の心疾患</v>
      </c>
      <c r="G286" s="120" t="s">
        <v>593</v>
      </c>
      <c r="H286" s="40">
        <v>123</v>
      </c>
      <c r="I286" s="41">
        <v>365939230</v>
      </c>
      <c r="J286" s="42">
        <v>61994730</v>
      </c>
      <c r="K286" s="40">
        <f t="shared" si="61"/>
        <v>427933960</v>
      </c>
      <c r="L286" s="97">
        <f t="shared" si="59"/>
        <v>3479137.8861788618</v>
      </c>
      <c r="M286" s="217">
        <f t="shared" ref="M286:M289" si="66">IFERROR(H286/$Q$61,"-")</f>
        <v>1.1854279105628373E-2</v>
      </c>
      <c r="N286" s="26"/>
      <c r="O286" s="26"/>
      <c r="P286" s="26"/>
      <c r="Q286" s="26"/>
    </row>
    <row r="287" spans="1:17" ht="39.950000000000003" customHeight="1">
      <c r="A287" s="26"/>
      <c r="B287" s="446"/>
      <c r="C287" s="449"/>
      <c r="D287" s="457"/>
      <c r="E287" s="39" t="str">
        <f>'高額レセ疾病傾向(患者数順)'!$C$9</f>
        <v>1011</v>
      </c>
      <c r="F287" s="120" t="str">
        <f>'高額レセ疾病傾向(患者数順)'!$D$9</f>
        <v>その他の呼吸器系の疾患</v>
      </c>
      <c r="G287" s="120" t="s">
        <v>570</v>
      </c>
      <c r="H287" s="40">
        <v>102</v>
      </c>
      <c r="I287" s="41">
        <v>212411190</v>
      </c>
      <c r="J287" s="42">
        <v>66574880</v>
      </c>
      <c r="K287" s="40">
        <f t="shared" si="61"/>
        <v>278986070</v>
      </c>
      <c r="L287" s="97">
        <f t="shared" si="59"/>
        <v>2735157.5490196077</v>
      </c>
      <c r="M287" s="217">
        <f t="shared" si="66"/>
        <v>9.8303777949113342E-3</v>
      </c>
      <c r="N287" s="26"/>
      <c r="O287" s="26"/>
      <c r="P287" s="26"/>
      <c r="Q287" s="26"/>
    </row>
    <row r="288" spans="1:17" ht="39.950000000000003" customHeight="1">
      <c r="A288" s="26"/>
      <c r="B288" s="446"/>
      <c r="C288" s="449"/>
      <c r="D288" s="457"/>
      <c r="E288" s="39" t="str">
        <f>'高額レセ疾病傾向(患者数順)'!$C$10</f>
        <v>0210</v>
      </c>
      <c r="F288" s="120" t="str">
        <f>'高額レセ疾病傾向(患者数順)'!$D$10</f>
        <v>その他の悪性新生物＜腫瘍＞</v>
      </c>
      <c r="G288" s="120" t="s">
        <v>574</v>
      </c>
      <c r="H288" s="40">
        <v>86</v>
      </c>
      <c r="I288" s="41">
        <v>201657380</v>
      </c>
      <c r="J288" s="42">
        <v>154652040</v>
      </c>
      <c r="K288" s="40">
        <f t="shared" si="61"/>
        <v>356309420</v>
      </c>
      <c r="L288" s="97">
        <f t="shared" si="59"/>
        <v>4143132.7906976743</v>
      </c>
      <c r="M288" s="217">
        <f t="shared" si="66"/>
        <v>8.2883577486507331E-3</v>
      </c>
      <c r="N288" s="26"/>
      <c r="O288" s="26"/>
      <c r="P288" s="26"/>
      <c r="Q288" s="26"/>
    </row>
    <row r="289" spans="1:17" ht="39.950000000000003" customHeight="1" thickBot="1">
      <c r="A289" s="26"/>
      <c r="B289" s="447"/>
      <c r="C289" s="450"/>
      <c r="D289" s="458"/>
      <c r="E289" s="43" t="str">
        <f>'高額レセ疾病傾向(患者数順)'!$C$11</f>
        <v>1310</v>
      </c>
      <c r="F289" s="121" t="str">
        <f>'高額レセ疾病傾向(患者数順)'!$D$11</f>
        <v>その他の筋骨格系及び結合組織の疾患</v>
      </c>
      <c r="G289" s="121" t="s">
        <v>628</v>
      </c>
      <c r="H289" s="44">
        <v>110</v>
      </c>
      <c r="I289" s="45">
        <v>416847580</v>
      </c>
      <c r="J289" s="46">
        <v>36191590</v>
      </c>
      <c r="K289" s="44">
        <f t="shared" si="61"/>
        <v>453039170</v>
      </c>
      <c r="L289" s="98">
        <f t="shared" si="59"/>
        <v>4118537.9090909092</v>
      </c>
      <c r="M289" s="217">
        <f t="shared" si="66"/>
        <v>1.0601387818041635E-2</v>
      </c>
      <c r="N289" s="26"/>
      <c r="O289" s="26"/>
      <c r="P289" s="26"/>
      <c r="Q289" s="26"/>
    </row>
    <row r="290" spans="1:17" ht="39.950000000000003" customHeight="1">
      <c r="A290" s="26"/>
      <c r="B290" s="445">
        <v>58</v>
      </c>
      <c r="C290" s="448" t="s">
        <v>25</v>
      </c>
      <c r="D290" s="456">
        <f>Q62</f>
        <v>12086</v>
      </c>
      <c r="E290" s="47" t="str">
        <f>'高額レセ疾病傾向(患者数順)'!$C$7</f>
        <v>1901</v>
      </c>
      <c r="F290" s="119" t="str">
        <f>'高額レセ疾病傾向(患者数順)'!$D$7</f>
        <v>骨折</v>
      </c>
      <c r="G290" s="119" t="s">
        <v>530</v>
      </c>
      <c r="H290" s="77">
        <v>212</v>
      </c>
      <c r="I290" s="78">
        <v>502257480</v>
      </c>
      <c r="J290" s="79">
        <v>76569090</v>
      </c>
      <c r="K290" s="77">
        <f t="shared" si="61"/>
        <v>578826570</v>
      </c>
      <c r="L290" s="99">
        <f t="shared" si="59"/>
        <v>2730314.0094339624</v>
      </c>
      <c r="M290" s="216">
        <f>IFERROR(H290/$Q$62,"-")</f>
        <v>1.7540956478570246E-2</v>
      </c>
      <c r="N290" s="26"/>
      <c r="O290" s="26"/>
      <c r="P290" s="26"/>
      <c r="Q290" s="26"/>
    </row>
    <row r="291" spans="1:17" ht="39.950000000000003" customHeight="1">
      <c r="A291" s="26"/>
      <c r="B291" s="446"/>
      <c r="C291" s="449"/>
      <c r="D291" s="457"/>
      <c r="E291" s="39" t="str">
        <f>'高額レセ疾病傾向(患者数順)'!$C$8</f>
        <v>0903</v>
      </c>
      <c r="F291" s="120" t="str">
        <f>'高額レセ疾病傾向(患者数順)'!$D$8</f>
        <v>その他の心疾患</v>
      </c>
      <c r="G291" s="120" t="s">
        <v>604</v>
      </c>
      <c r="H291" s="40">
        <v>141</v>
      </c>
      <c r="I291" s="41">
        <v>375745290</v>
      </c>
      <c r="J291" s="42">
        <v>83968690</v>
      </c>
      <c r="K291" s="40">
        <f t="shared" si="61"/>
        <v>459713980</v>
      </c>
      <c r="L291" s="97">
        <f t="shared" si="59"/>
        <v>3260382.8368794327</v>
      </c>
      <c r="M291" s="217">
        <f t="shared" ref="M291:M294" si="67">IFERROR(H291/$Q$62,"-")</f>
        <v>1.1666390865464173E-2</v>
      </c>
      <c r="N291" s="26"/>
      <c r="O291" s="26"/>
      <c r="P291" s="26"/>
      <c r="Q291" s="26"/>
    </row>
    <row r="292" spans="1:17" ht="39.950000000000003" customHeight="1">
      <c r="A292" s="26"/>
      <c r="B292" s="446"/>
      <c r="C292" s="449"/>
      <c r="D292" s="457"/>
      <c r="E292" s="39" t="str">
        <f>'高額レセ疾病傾向(患者数順)'!$C$9</f>
        <v>1011</v>
      </c>
      <c r="F292" s="120" t="str">
        <f>'高額レセ疾病傾向(患者数順)'!$D$9</f>
        <v>その他の呼吸器系の疾患</v>
      </c>
      <c r="G292" s="120" t="s">
        <v>536</v>
      </c>
      <c r="H292" s="40">
        <v>109</v>
      </c>
      <c r="I292" s="41">
        <v>293519810</v>
      </c>
      <c r="J292" s="42">
        <v>54424830</v>
      </c>
      <c r="K292" s="40">
        <f t="shared" si="61"/>
        <v>347944640</v>
      </c>
      <c r="L292" s="97">
        <f t="shared" si="59"/>
        <v>3192152.6605504588</v>
      </c>
      <c r="M292" s="217">
        <f t="shared" si="67"/>
        <v>9.0186993215290411E-3</v>
      </c>
      <c r="N292" s="26"/>
      <c r="O292" s="26"/>
      <c r="P292" s="26"/>
      <c r="Q292" s="26"/>
    </row>
    <row r="293" spans="1:17" ht="39.950000000000003" customHeight="1">
      <c r="A293" s="26"/>
      <c r="B293" s="446"/>
      <c r="C293" s="449"/>
      <c r="D293" s="457"/>
      <c r="E293" s="39" t="str">
        <f>'高額レセ疾病傾向(患者数順)'!$C$10</f>
        <v>0210</v>
      </c>
      <c r="F293" s="120" t="str">
        <f>'高額レセ疾病傾向(患者数順)'!$D$10</f>
        <v>その他の悪性新生物＜腫瘍＞</v>
      </c>
      <c r="G293" s="120" t="s">
        <v>533</v>
      </c>
      <c r="H293" s="40">
        <v>110</v>
      </c>
      <c r="I293" s="41">
        <v>254445090</v>
      </c>
      <c r="J293" s="42">
        <v>199058950</v>
      </c>
      <c r="K293" s="40">
        <f t="shared" si="61"/>
        <v>453504040</v>
      </c>
      <c r="L293" s="97">
        <f t="shared" si="59"/>
        <v>4122764</v>
      </c>
      <c r="M293" s="217">
        <f t="shared" si="67"/>
        <v>9.1014396822770155E-3</v>
      </c>
      <c r="N293" s="26"/>
      <c r="O293" s="26"/>
      <c r="P293" s="26"/>
      <c r="Q293" s="26"/>
    </row>
    <row r="294" spans="1:17" ht="39.950000000000003" customHeight="1" thickBot="1">
      <c r="A294" s="26"/>
      <c r="B294" s="447"/>
      <c r="C294" s="450"/>
      <c r="D294" s="458"/>
      <c r="E294" s="43" t="str">
        <f>'高額レセ疾病傾向(患者数順)'!$C$11</f>
        <v>1310</v>
      </c>
      <c r="F294" s="121" t="str">
        <f>'高額レセ疾病傾向(患者数順)'!$D$11</f>
        <v>その他の筋骨格系及び結合組織の疾患</v>
      </c>
      <c r="G294" s="121" t="s">
        <v>616</v>
      </c>
      <c r="H294" s="44">
        <v>137</v>
      </c>
      <c r="I294" s="45">
        <v>471244230</v>
      </c>
      <c r="J294" s="46">
        <v>46419070</v>
      </c>
      <c r="K294" s="44">
        <f t="shared" si="61"/>
        <v>517663300</v>
      </c>
      <c r="L294" s="98">
        <f t="shared" si="59"/>
        <v>3778564.2335766423</v>
      </c>
      <c r="M294" s="217">
        <f t="shared" si="67"/>
        <v>1.1335429422472282E-2</v>
      </c>
      <c r="N294" s="26"/>
      <c r="O294" s="26"/>
      <c r="P294" s="26"/>
      <c r="Q294" s="26"/>
    </row>
    <row r="295" spans="1:17" ht="39.950000000000003" customHeight="1">
      <c r="A295" s="26"/>
      <c r="B295" s="445">
        <v>59</v>
      </c>
      <c r="C295" s="448" t="s">
        <v>20</v>
      </c>
      <c r="D295" s="456">
        <f>Q63</f>
        <v>85998</v>
      </c>
      <c r="E295" s="47" t="str">
        <f>'高額レセ疾病傾向(患者数順)'!$C$7</f>
        <v>1901</v>
      </c>
      <c r="F295" s="119" t="str">
        <f>'高額レセ疾病傾向(患者数順)'!$D$7</f>
        <v>骨折</v>
      </c>
      <c r="G295" s="119" t="s">
        <v>530</v>
      </c>
      <c r="H295" s="77">
        <v>1523</v>
      </c>
      <c r="I295" s="78">
        <v>3971512400</v>
      </c>
      <c r="J295" s="79">
        <v>588344970</v>
      </c>
      <c r="K295" s="77">
        <f t="shared" si="61"/>
        <v>4559857370</v>
      </c>
      <c r="L295" s="99">
        <f t="shared" si="59"/>
        <v>2993996.959947472</v>
      </c>
      <c r="M295" s="216">
        <f>IFERROR(H295/$Q$63,"-")</f>
        <v>1.7709714179399521E-2</v>
      </c>
      <c r="N295" s="26"/>
      <c r="O295" s="26"/>
      <c r="P295" s="26"/>
      <c r="Q295" s="26"/>
    </row>
    <row r="296" spans="1:17" ht="39.950000000000003" customHeight="1">
      <c r="A296" s="26"/>
      <c r="B296" s="446"/>
      <c r="C296" s="449"/>
      <c r="D296" s="457"/>
      <c r="E296" s="39" t="str">
        <f>'高額レセ疾病傾向(患者数順)'!$C$8</f>
        <v>0903</v>
      </c>
      <c r="F296" s="120" t="str">
        <f>'高額レセ疾病傾向(患者数順)'!$D$8</f>
        <v>その他の心疾患</v>
      </c>
      <c r="G296" s="120" t="s">
        <v>552</v>
      </c>
      <c r="H296" s="40">
        <v>1118</v>
      </c>
      <c r="I296" s="41">
        <v>3243323500</v>
      </c>
      <c r="J296" s="42">
        <v>667077300</v>
      </c>
      <c r="K296" s="40">
        <f t="shared" si="61"/>
        <v>3910400800</v>
      </c>
      <c r="L296" s="97">
        <f t="shared" si="59"/>
        <v>3497675.1341681574</v>
      </c>
      <c r="M296" s="217">
        <f t="shared" ref="M296:M299" si="68">IFERROR(H296/$Q$63,"-")</f>
        <v>1.3000302332612386E-2</v>
      </c>
      <c r="N296" s="26"/>
      <c r="O296" s="26"/>
      <c r="P296" s="26"/>
      <c r="Q296" s="26"/>
    </row>
    <row r="297" spans="1:17" ht="39.950000000000003" customHeight="1">
      <c r="A297" s="26"/>
      <c r="B297" s="446"/>
      <c r="C297" s="449"/>
      <c r="D297" s="457"/>
      <c r="E297" s="39" t="str">
        <f>'高額レセ疾病傾向(患者数順)'!$C$9</f>
        <v>1011</v>
      </c>
      <c r="F297" s="120" t="str">
        <f>'高額レセ疾病傾向(患者数順)'!$D$9</f>
        <v>その他の呼吸器系の疾患</v>
      </c>
      <c r="G297" s="120" t="s">
        <v>532</v>
      </c>
      <c r="H297" s="40">
        <v>831</v>
      </c>
      <c r="I297" s="41">
        <v>1816337360</v>
      </c>
      <c r="J297" s="42">
        <v>417955610</v>
      </c>
      <c r="K297" s="40">
        <f t="shared" si="61"/>
        <v>2234292970</v>
      </c>
      <c r="L297" s="97">
        <f t="shared" si="59"/>
        <v>2688679.8676293623</v>
      </c>
      <c r="M297" s="217">
        <f t="shared" si="68"/>
        <v>9.6630154189632309E-3</v>
      </c>
      <c r="N297" s="26"/>
      <c r="O297" s="26"/>
      <c r="P297" s="26"/>
      <c r="Q297" s="26"/>
    </row>
    <row r="298" spans="1:17" ht="39.950000000000003" customHeight="1">
      <c r="A298" s="26"/>
      <c r="B298" s="446"/>
      <c r="C298" s="449"/>
      <c r="D298" s="457"/>
      <c r="E298" s="39" t="str">
        <f>'高額レセ疾病傾向(患者数順)'!$C$10</f>
        <v>0210</v>
      </c>
      <c r="F298" s="120" t="str">
        <f>'高額レセ疾病傾向(患者数順)'!$D$10</f>
        <v>その他の悪性新生物＜腫瘍＞</v>
      </c>
      <c r="G298" s="120" t="s">
        <v>540</v>
      </c>
      <c r="H298" s="40">
        <v>821</v>
      </c>
      <c r="I298" s="41">
        <v>1731627820</v>
      </c>
      <c r="J298" s="42">
        <v>1474809620</v>
      </c>
      <c r="K298" s="40">
        <f t="shared" si="61"/>
        <v>3206437440</v>
      </c>
      <c r="L298" s="97">
        <f t="shared" si="59"/>
        <v>3905526.723507917</v>
      </c>
      <c r="M298" s="217">
        <f t="shared" si="68"/>
        <v>9.5467336449684883E-3</v>
      </c>
      <c r="N298" s="26"/>
      <c r="O298" s="26"/>
      <c r="P298" s="26"/>
      <c r="Q298" s="26"/>
    </row>
    <row r="299" spans="1:17" ht="39.950000000000003" customHeight="1" thickBot="1">
      <c r="A299" s="26"/>
      <c r="B299" s="447"/>
      <c r="C299" s="450"/>
      <c r="D299" s="458"/>
      <c r="E299" s="43" t="str">
        <f>'高額レセ疾病傾向(患者数順)'!$C$11</f>
        <v>1310</v>
      </c>
      <c r="F299" s="121" t="str">
        <f>'高額レセ疾病傾向(患者数順)'!$D$11</f>
        <v>その他の筋骨格系及び結合組織の疾患</v>
      </c>
      <c r="G299" s="121" t="s">
        <v>566</v>
      </c>
      <c r="H299" s="44">
        <v>861</v>
      </c>
      <c r="I299" s="45">
        <v>2800300220</v>
      </c>
      <c r="J299" s="46">
        <v>321668860</v>
      </c>
      <c r="K299" s="44">
        <f t="shared" si="61"/>
        <v>3121969080</v>
      </c>
      <c r="L299" s="98">
        <f t="shared" si="59"/>
        <v>3625980.3484320557</v>
      </c>
      <c r="M299" s="217">
        <f t="shared" si="68"/>
        <v>1.0011860740947464E-2</v>
      </c>
      <c r="N299" s="26"/>
      <c r="O299" s="26"/>
      <c r="P299" s="26"/>
      <c r="Q299" s="26"/>
    </row>
    <row r="300" spans="1:17" ht="39.950000000000003" customHeight="1">
      <c r="A300" s="26"/>
      <c r="B300" s="445">
        <v>60</v>
      </c>
      <c r="C300" s="448" t="s">
        <v>44</v>
      </c>
      <c r="D300" s="456">
        <f>Q64</f>
        <v>11563</v>
      </c>
      <c r="E300" s="47" t="str">
        <f>'高額レセ疾病傾向(患者数順)'!$C$7</f>
        <v>1901</v>
      </c>
      <c r="F300" s="119" t="str">
        <f>'高額レセ疾病傾向(患者数順)'!$D$7</f>
        <v>骨折</v>
      </c>
      <c r="G300" s="119" t="s">
        <v>530</v>
      </c>
      <c r="H300" s="77">
        <v>210</v>
      </c>
      <c r="I300" s="78">
        <v>589655560</v>
      </c>
      <c r="J300" s="79">
        <v>69676370</v>
      </c>
      <c r="K300" s="77">
        <f t="shared" si="61"/>
        <v>659331930</v>
      </c>
      <c r="L300" s="99">
        <f t="shared" si="59"/>
        <v>3139675.8571428573</v>
      </c>
      <c r="M300" s="216">
        <f>IFERROR(H300/$Q$64,"-")</f>
        <v>1.8161376805327336E-2</v>
      </c>
      <c r="N300" s="26"/>
      <c r="O300" s="26"/>
      <c r="P300" s="26"/>
      <c r="Q300" s="26"/>
    </row>
    <row r="301" spans="1:17" ht="39.950000000000003" customHeight="1">
      <c r="A301" s="26"/>
      <c r="B301" s="446"/>
      <c r="C301" s="449"/>
      <c r="D301" s="457"/>
      <c r="E301" s="39" t="str">
        <f>'高額レセ疾病傾向(患者数順)'!$C$8</f>
        <v>0903</v>
      </c>
      <c r="F301" s="120" t="str">
        <f>'高額レセ疾病傾向(患者数順)'!$D$8</f>
        <v>その他の心疾患</v>
      </c>
      <c r="G301" s="120" t="s">
        <v>629</v>
      </c>
      <c r="H301" s="40">
        <v>152</v>
      </c>
      <c r="I301" s="41">
        <v>464265440</v>
      </c>
      <c r="J301" s="42">
        <v>84786730</v>
      </c>
      <c r="K301" s="40">
        <f t="shared" si="61"/>
        <v>549052170</v>
      </c>
      <c r="L301" s="97">
        <f t="shared" si="59"/>
        <v>3612185.3289473685</v>
      </c>
      <c r="M301" s="217">
        <f t="shared" ref="M301:M304" si="69">IFERROR(H301/$Q$64,"-")</f>
        <v>1.314537749718931E-2</v>
      </c>
      <c r="N301" s="26"/>
      <c r="O301" s="26"/>
      <c r="P301" s="26"/>
      <c r="Q301" s="26"/>
    </row>
    <row r="302" spans="1:17" ht="39.950000000000003" customHeight="1">
      <c r="A302" s="26"/>
      <c r="B302" s="446"/>
      <c r="C302" s="449"/>
      <c r="D302" s="457"/>
      <c r="E302" s="39" t="str">
        <f>'高額レセ疾病傾向(患者数順)'!$C$9</f>
        <v>1011</v>
      </c>
      <c r="F302" s="120" t="str">
        <f>'高額レセ疾病傾向(患者数順)'!$D$9</f>
        <v>その他の呼吸器系の疾患</v>
      </c>
      <c r="G302" s="120" t="s">
        <v>532</v>
      </c>
      <c r="H302" s="40">
        <v>74</v>
      </c>
      <c r="I302" s="41">
        <v>206744700</v>
      </c>
      <c r="J302" s="42">
        <v>25452440</v>
      </c>
      <c r="K302" s="40">
        <f t="shared" si="61"/>
        <v>232197140</v>
      </c>
      <c r="L302" s="97">
        <f t="shared" si="59"/>
        <v>3137799.1891891891</v>
      </c>
      <c r="M302" s="217">
        <f t="shared" si="69"/>
        <v>6.3997232552105857E-3</v>
      </c>
      <c r="N302" s="26"/>
      <c r="O302" s="26"/>
      <c r="P302" s="26"/>
      <c r="Q302" s="26"/>
    </row>
    <row r="303" spans="1:17" ht="39.950000000000003" customHeight="1">
      <c r="A303" s="26"/>
      <c r="B303" s="446"/>
      <c r="C303" s="449"/>
      <c r="D303" s="457"/>
      <c r="E303" s="39" t="str">
        <f>'高額レセ疾病傾向(患者数順)'!$C$10</f>
        <v>0210</v>
      </c>
      <c r="F303" s="120" t="str">
        <f>'高額レセ疾病傾向(患者数順)'!$D$10</f>
        <v>その他の悪性新生物＜腫瘍＞</v>
      </c>
      <c r="G303" s="120" t="s">
        <v>533</v>
      </c>
      <c r="H303" s="40">
        <v>108</v>
      </c>
      <c r="I303" s="41">
        <v>212465910</v>
      </c>
      <c r="J303" s="42">
        <v>247145940</v>
      </c>
      <c r="K303" s="40">
        <f t="shared" si="61"/>
        <v>459611850</v>
      </c>
      <c r="L303" s="97">
        <f t="shared" si="59"/>
        <v>4255665.277777778</v>
      </c>
      <c r="M303" s="217">
        <f t="shared" si="69"/>
        <v>9.3401366427397735E-3</v>
      </c>
      <c r="N303" s="26"/>
      <c r="O303" s="26"/>
      <c r="P303" s="26"/>
      <c r="Q303" s="26"/>
    </row>
    <row r="304" spans="1:17" ht="39.950000000000003" customHeight="1" thickBot="1">
      <c r="A304" s="26"/>
      <c r="B304" s="447"/>
      <c r="C304" s="450"/>
      <c r="D304" s="458"/>
      <c r="E304" s="43" t="str">
        <f>'高額レセ疾病傾向(患者数順)'!$C$11</f>
        <v>1310</v>
      </c>
      <c r="F304" s="121" t="str">
        <f>'高額レセ疾病傾向(患者数順)'!$D$11</f>
        <v>その他の筋骨格系及び結合組織の疾患</v>
      </c>
      <c r="G304" s="121" t="s">
        <v>630</v>
      </c>
      <c r="H304" s="44">
        <v>85</v>
      </c>
      <c r="I304" s="45">
        <v>341465340</v>
      </c>
      <c r="J304" s="46">
        <v>18747440</v>
      </c>
      <c r="K304" s="44">
        <f t="shared" si="61"/>
        <v>360212780</v>
      </c>
      <c r="L304" s="98">
        <f t="shared" si="59"/>
        <v>4237797.4117647056</v>
      </c>
      <c r="M304" s="218">
        <f t="shared" si="69"/>
        <v>7.3510334688229699E-3</v>
      </c>
      <c r="N304" s="26"/>
      <c r="O304" s="26"/>
      <c r="P304" s="26"/>
      <c r="Q304" s="26"/>
    </row>
    <row r="305" spans="1:17" ht="39.950000000000003" customHeight="1">
      <c r="A305" s="26"/>
      <c r="B305" s="445">
        <v>61</v>
      </c>
      <c r="C305" s="448" t="s">
        <v>16</v>
      </c>
      <c r="D305" s="456">
        <f>Q65</f>
        <v>10060</v>
      </c>
      <c r="E305" s="47" t="str">
        <f>'高額レセ疾病傾向(患者数順)'!$C$7</f>
        <v>1901</v>
      </c>
      <c r="F305" s="119" t="str">
        <f>'高額レセ疾病傾向(患者数順)'!$D$7</f>
        <v>骨折</v>
      </c>
      <c r="G305" s="119" t="s">
        <v>530</v>
      </c>
      <c r="H305" s="77">
        <v>188</v>
      </c>
      <c r="I305" s="78">
        <v>486550250</v>
      </c>
      <c r="J305" s="79">
        <v>71256250</v>
      </c>
      <c r="K305" s="77">
        <f t="shared" si="61"/>
        <v>557806500</v>
      </c>
      <c r="L305" s="99">
        <f t="shared" si="59"/>
        <v>2967055.8510638298</v>
      </c>
      <c r="M305" s="216">
        <f>IFERROR(H305/$Q$65,"-")</f>
        <v>1.8687872763419482E-2</v>
      </c>
      <c r="N305" s="26"/>
      <c r="O305" s="26"/>
      <c r="P305" s="26"/>
      <c r="Q305" s="26"/>
    </row>
    <row r="306" spans="1:17" ht="39.950000000000003" customHeight="1">
      <c r="A306" s="26"/>
      <c r="B306" s="446"/>
      <c r="C306" s="449"/>
      <c r="D306" s="457"/>
      <c r="E306" s="39" t="str">
        <f>'高額レセ疾病傾向(患者数順)'!$C$8</f>
        <v>0903</v>
      </c>
      <c r="F306" s="120" t="str">
        <f>'高額レセ疾病傾向(患者数順)'!$D$8</f>
        <v>その他の心疾患</v>
      </c>
      <c r="G306" s="120" t="s">
        <v>552</v>
      </c>
      <c r="H306" s="40">
        <v>124</v>
      </c>
      <c r="I306" s="41">
        <v>361429510</v>
      </c>
      <c r="J306" s="42">
        <v>73679220</v>
      </c>
      <c r="K306" s="40">
        <f t="shared" si="61"/>
        <v>435108730</v>
      </c>
      <c r="L306" s="97">
        <f t="shared" si="59"/>
        <v>3508941.3709677421</v>
      </c>
      <c r="M306" s="217">
        <f t="shared" ref="M306:M309" si="70">IFERROR(H306/$Q$65,"-")</f>
        <v>1.2326043737574552E-2</v>
      </c>
      <c r="N306" s="26"/>
      <c r="O306" s="26"/>
      <c r="P306" s="26"/>
      <c r="Q306" s="26"/>
    </row>
    <row r="307" spans="1:17" ht="39.950000000000003" customHeight="1">
      <c r="A307" s="26"/>
      <c r="B307" s="446"/>
      <c r="C307" s="449"/>
      <c r="D307" s="457"/>
      <c r="E307" s="39" t="str">
        <f>'高額レセ疾病傾向(患者数順)'!$C$9</f>
        <v>1011</v>
      </c>
      <c r="F307" s="120" t="str">
        <f>'高額レセ疾病傾向(患者数順)'!$D$9</f>
        <v>その他の呼吸器系の疾患</v>
      </c>
      <c r="G307" s="120" t="s">
        <v>570</v>
      </c>
      <c r="H307" s="40">
        <v>113</v>
      </c>
      <c r="I307" s="41">
        <v>242932780</v>
      </c>
      <c r="J307" s="42">
        <v>58209420</v>
      </c>
      <c r="K307" s="40">
        <f t="shared" si="61"/>
        <v>301142200</v>
      </c>
      <c r="L307" s="97">
        <f t="shared" si="59"/>
        <v>2664975.2212389382</v>
      </c>
      <c r="M307" s="217">
        <f t="shared" si="70"/>
        <v>1.1232604373757456E-2</v>
      </c>
      <c r="N307" s="26"/>
      <c r="O307" s="26"/>
      <c r="P307" s="26"/>
      <c r="Q307" s="26"/>
    </row>
    <row r="308" spans="1:17" ht="39.950000000000003" customHeight="1">
      <c r="A308" s="26"/>
      <c r="B308" s="446"/>
      <c r="C308" s="449"/>
      <c r="D308" s="457"/>
      <c r="E308" s="39" t="str">
        <f>'高額レセ疾病傾向(患者数順)'!$C$10</f>
        <v>0210</v>
      </c>
      <c r="F308" s="120" t="str">
        <f>'高額レセ疾病傾向(患者数順)'!$D$10</f>
        <v>その他の悪性新生物＜腫瘍＞</v>
      </c>
      <c r="G308" s="120" t="s">
        <v>631</v>
      </c>
      <c r="H308" s="40">
        <v>97</v>
      </c>
      <c r="I308" s="41">
        <v>215978640</v>
      </c>
      <c r="J308" s="42">
        <v>160132350</v>
      </c>
      <c r="K308" s="40">
        <f t="shared" si="61"/>
        <v>376110990</v>
      </c>
      <c r="L308" s="97">
        <f t="shared" si="59"/>
        <v>3877432.8865979384</v>
      </c>
      <c r="M308" s="217">
        <f t="shared" si="70"/>
        <v>9.6421471172962233E-3</v>
      </c>
      <c r="N308" s="26"/>
      <c r="O308" s="26"/>
      <c r="P308" s="26"/>
      <c r="Q308" s="26"/>
    </row>
    <row r="309" spans="1:17" ht="39.950000000000003" customHeight="1" thickBot="1">
      <c r="A309" s="26"/>
      <c r="B309" s="447"/>
      <c r="C309" s="450"/>
      <c r="D309" s="458"/>
      <c r="E309" s="43" t="str">
        <f>'高額レセ疾病傾向(患者数順)'!$C$11</f>
        <v>1310</v>
      </c>
      <c r="F309" s="121" t="str">
        <f>'高額レセ疾病傾向(患者数順)'!$D$11</f>
        <v>その他の筋骨格系及び結合組織の疾患</v>
      </c>
      <c r="G309" s="121" t="s">
        <v>589</v>
      </c>
      <c r="H309" s="44">
        <v>92</v>
      </c>
      <c r="I309" s="45">
        <v>313858360</v>
      </c>
      <c r="J309" s="46">
        <v>33753320</v>
      </c>
      <c r="K309" s="44">
        <f t="shared" si="61"/>
        <v>347611680</v>
      </c>
      <c r="L309" s="98">
        <f t="shared" si="59"/>
        <v>3778387.8260869565</v>
      </c>
      <c r="M309" s="217">
        <f t="shared" si="70"/>
        <v>9.145129224652087E-3</v>
      </c>
      <c r="N309" s="26"/>
      <c r="O309" s="26"/>
      <c r="P309" s="26"/>
      <c r="Q309" s="26"/>
    </row>
    <row r="310" spans="1:17" ht="39.950000000000003" customHeight="1">
      <c r="A310" s="26"/>
      <c r="B310" s="445">
        <v>62</v>
      </c>
      <c r="C310" s="448" t="s">
        <v>17</v>
      </c>
      <c r="D310" s="456">
        <f>Q66</f>
        <v>14913</v>
      </c>
      <c r="E310" s="47" t="str">
        <f>'高額レセ疾病傾向(患者数順)'!$C$7</f>
        <v>1901</v>
      </c>
      <c r="F310" s="119" t="str">
        <f>'高額レセ疾病傾向(患者数順)'!$D$7</f>
        <v>骨折</v>
      </c>
      <c r="G310" s="119" t="s">
        <v>542</v>
      </c>
      <c r="H310" s="77">
        <v>319</v>
      </c>
      <c r="I310" s="78">
        <v>739455370</v>
      </c>
      <c r="J310" s="79">
        <v>131590330</v>
      </c>
      <c r="K310" s="77">
        <f t="shared" si="61"/>
        <v>871045700</v>
      </c>
      <c r="L310" s="99">
        <f t="shared" si="59"/>
        <v>2730550.7836990594</v>
      </c>
      <c r="M310" s="216">
        <f>IFERROR(H310/$Q$66,"-")</f>
        <v>2.1390732917588681E-2</v>
      </c>
      <c r="N310" s="26"/>
      <c r="O310" s="26"/>
      <c r="P310" s="26"/>
      <c r="Q310" s="26"/>
    </row>
    <row r="311" spans="1:17" ht="39.950000000000003" customHeight="1">
      <c r="A311" s="26"/>
      <c r="B311" s="446"/>
      <c r="C311" s="449"/>
      <c r="D311" s="457"/>
      <c r="E311" s="39" t="str">
        <f>'高額レセ疾病傾向(患者数順)'!$C$8</f>
        <v>0903</v>
      </c>
      <c r="F311" s="120" t="str">
        <f>'高額レセ疾病傾向(患者数順)'!$D$8</f>
        <v>その他の心疾患</v>
      </c>
      <c r="G311" s="120" t="s">
        <v>632</v>
      </c>
      <c r="H311" s="40">
        <v>169</v>
      </c>
      <c r="I311" s="41">
        <v>391358870</v>
      </c>
      <c r="J311" s="42">
        <v>117166640</v>
      </c>
      <c r="K311" s="40">
        <f t="shared" si="61"/>
        <v>508525510</v>
      </c>
      <c r="L311" s="97">
        <f t="shared" si="59"/>
        <v>3009026.6863905326</v>
      </c>
      <c r="M311" s="217">
        <f t="shared" ref="M311:M314" si="71">IFERROR(H311/$Q$66,"-")</f>
        <v>1.1332394555086167E-2</v>
      </c>
      <c r="N311" s="26"/>
      <c r="O311" s="26"/>
      <c r="P311" s="26"/>
      <c r="Q311" s="26"/>
    </row>
    <row r="312" spans="1:17" ht="39.950000000000003" customHeight="1">
      <c r="A312" s="26"/>
      <c r="B312" s="446"/>
      <c r="C312" s="449"/>
      <c r="D312" s="457"/>
      <c r="E312" s="39" t="str">
        <f>'高額レセ疾病傾向(患者数順)'!$C$9</f>
        <v>1011</v>
      </c>
      <c r="F312" s="120" t="str">
        <f>'高額レセ疾病傾向(患者数順)'!$D$9</f>
        <v>その他の呼吸器系の疾患</v>
      </c>
      <c r="G312" s="120" t="s">
        <v>532</v>
      </c>
      <c r="H312" s="40">
        <v>169</v>
      </c>
      <c r="I312" s="41">
        <v>352346930</v>
      </c>
      <c r="J312" s="42">
        <v>85625360</v>
      </c>
      <c r="K312" s="40">
        <f t="shared" si="61"/>
        <v>437972290</v>
      </c>
      <c r="L312" s="97">
        <f t="shared" si="59"/>
        <v>2591552.0118343197</v>
      </c>
      <c r="M312" s="217">
        <f t="shared" si="71"/>
        <v>1.1332394555086167E-2</v>
      </c>
      <c r="N312" s="26"/>
      <c r="O312" s="26"/>
      <c r="P312" s="26"/>
      <c r="Q312" s="26"/>
    </row>
    <row r="313" spans="1:17" ht="39.950000000000003" customHeight="1">
      <c r="A313" s="26"/>
      <c r="B313" s="446"/>
      <c r="C313" s="449"/>
      <c r="D313" s="457"/>
      <c r="E313" s="39" t="str">
        <f>'高額レセ疾病傾向(患者数順)'!$C$10</f>
        <v>0210</v>
      </c>
      <c r="F313" s="120" t="str">
        <f>'高額レセ疾病傾向(患者数順)'!$D$10</f>
        <v>その他の悪性新生物＜腫瘍＞</v>
      </c>
      <c r="G313" s="120" t="s">
        <v>633</v>
      </c>
      <c r="H313" s="40">
        <v>161</v>
      </c>
      <c r="I313" s="41">
        <v>363585710</v>
      </c>
      <c r="J313" s="42">
        <v>343607850</v>
      </c>
      <c r="K313" s="40">
        <f t="shared" si="61"/>
        <v>707193560</v>
      </c>
      <c r="L313" s="97">
        <f t="shared" si="59"/>
        <v>4392506.5838509314</v>
      </c>
      <c r="M313" s="217">
        <f t="shared" si="71"/>
        <v>1.0795949842419366E-2</v>
      </c>
      <c r="N313" s="26"/>
      <c r="O313" s="26"/>
      <c r="P313" s="26"/>
      <c r="Q313" s="26"/>
    </row>
    <row r="314" spans="1:17" ht="39.950000000000003" customHeight="1" thickBot="1">
      <c r="A314" s="26"/>
      <c r="B314" s="447"/>
      <c r="C314" s="450"/>
      <c r="D314" s="458"/>
      <c r="E314" s="43" t="str">
        <f>'高額レセ疾病傾向(患者数順)'!$C$11</f>
        <v>1310</v>
      </c>
      <c r="F314" s="121" t="str">
        <f>'高額レセ疾病傾向(患者数順)'!$D$11</f>
        <v>その他の筋骨格系及び結合組織の疾患</v>
      </c>
      <c r="G314" s="121" t="s">
        <v>634</v>
      </c>
      <c r="H314" s="44">
        <v>66</v>
      </c>
      <c r="I314" s="45">
        <v>207177610</v>
      </c>
      <c r="J314" s="46">
        <v>39766090</v>
      </c>
      <c r="K314" s="44">
        <f t="shared" si="61"/>
        <v>246943700</v>
      </c>
      <c r="L314" s="98">
        <f t="shared" si="59"/>
        <v>3741571.2121212119</v>
      </c>
      <c r="M314" s="217">
        <f t="shared" si="71"/>
        <v>4.4256688795011063E-3</v>
      </c>
      <c r="N314" s="26"/>
      <c r="O314" s="26"/>
      <c r="P314" s="26"/>
      <c r="Q314" s="26"/>
    </row>
    <row r="315" spans="1:17" ht="39.950000000000003" customHeight="1">
      <c r="A315" s="26"/>
      <c r="B315" s="445">
        <v>63</v>
      </c>
      <c r="C315" s="448" t="s">
        <v>26</v>
      </c>
      <c r="D315" s="456">
        <f>Q67</f>
        <v>10994</v>
      </c>
      <c r="E315" s="47" t="str">
        <f>'高額レセ疾病傾向(患者数順)'!$C$7</f>
        <v>1901</v>
      </c>
      <c r="F315" s="119" t="str">
        <f>'高額レセ疾病傾向(患者数順)'!$D$7</f>
        <v>骨折</v>
      </c>
      <c r="G315" s="119" t="s">
        <v>530</v>
      </c>
      <c r="H315" s="77">
        <v>201</v>
      </c>
      <c r="I315" s="78">
        <v>512833300</v>
      </c>
      <c r="J315" s="79">
        <v>74497990</v>
      </c>
      <c r="K315" s="77">
        <f t="shared" si="61"/>
        <v>587331290</v>
      </c>
      <c r="L315" s="99">
        <f t="shared" si="59"/>
        <v>2922046.2189054727</v>
      </c>
      <c r="M315" s="216">
        <f>IFERROR(H315/$Q$67,"-")</f>
        <v>1.8282699654356922E-2</v>
      </c>
      <c r="N315" s="26"/>
      <c r="O315" s="26"/>
      <c r="P315" s="26"/>
      <c r="Q315" s="26"/>
    </row>
    <row r="316" spans="1:17" ht="39.950000000000003" customHeight="1">
      <c r="A316" s="26"/>
      <c r="B316" s="446"/>
      <c r="C316" s="449"/>
      <c r="D316" s="457"/>
      <c r="E316" s="39" t="str">
        <f>'高額レセ疾病傾向(患者数順)'!$C$8</f>
        <v>0903</v>
      </c>
      <c r="F316" s="120" t="str">
        <f>'高額レセ疾病傾向(患者数順)'!$D$8</f>
        <v>その他の心疾患</v>
      </c>
      <c r="G316" s="120" t="s">
        <v>531</v>
      </c>
      <c r="H316" s="40">
        <v>153</v>
      </c>
      <c r="I316" s="41">
        <v>497805520</v>
      </c>
      <c r="J316" s="42">
        <v>107087210</v>
      </c>
      <c r="K316" s="40">
        <f t="shared" si="61"/>
        <v>604892730</v>
      </c>
      <c r="L316" s="97">
        <f t="shared" si="59"/>
        <v>3953547.254901961</v>
      </c>
      <c r="M316" s="217">
        <f t="shared" ref="M316:M319" si="72">IFERROR(H316/$Q$67,"-")</f>
        <v>1.3916681826450792E-2</v>
      </c>
      <c r="N316" s="26"/>
      <c r="O316" s="26"/>
      <c r="P316" s="26"/>
      <c r="Q316" s="26"/>
    </row>
    <row r="317" spans="1:17" ht="39.950000000000003" customHeight="1">
      <c r="A317" s="26"/>
      <c r="B317" s="446"/>
      <c r="C317" s="449"/>
      <c r="D317" s="457"/>
      <c r="E317" s="39" t="str">
        <f>'高額レセ疾病傾向(患者数順)'!$C$9</f>
        <v>1011</v>
      </c>
      <c r="F317" s="120" t="str">
        <f>'高額レセ疾病傾向(患者数順)'!$D$9</f>
        <v>その他の呼吸器系の疾患</v>
      </c>
      <c r="G317" s="120" t="s">
        <v>570</v>
      </c>
      <c r="H317" s="40">
        <v>90</v>
      </c>
      <c r="I317" s="41">
        <v>204252590</v>
      </c>
      <c r="J317" s="42">
        <v>61372750</v>
      </c>
      <c r="K317" s="40">
        <f t="shared" si="61"/>
        <v>265625340</v>
      </c>
      <c r="L317" s="97">
        <f t="shared" si="59"/>
        <v>2951392.6666666665</v>
      </c>
      <c r="M317" s="217">
        <f t="shared" si="72"/>
        <v>8.1862834273239947E-3</v>
      </c>
      <c r="N317" s="26"/>
      <c r="O317" s="26"/>
      <c r="P317" s="26"/>
      <c r="Q317" s="26"/>
    </row>
    <row r="318" spans="1:17" ht="39.950000000000003" customHeight="1">
      <c r="A318" s="26"/>
      <c r="B318" s="446"/>
      <c r="C318" s="449"/>
      <c r="D318" s="457"/>
      <c r="E318" s="39" t="str">
        <f>'高額レセ疾病傾向(患者数順)'!$C$10</f>
        <v>0210</v>
      </c>
      <c r="F318" s="120" t="str">
        <f>'高額レセ疾病傾向(患者数順)'!$D$10</f>
        <v>その他の悪性新生物＜腫瘍＞</v>
      </c>
      <c r="G318" s="120" t="s">
        <v>533</v>
      </c>
      <c r="H318" s="40">
        <v>111</v>
      </c>
      <c r="I318" s="41">
        <v>211243180</v>
      </c>
      <c r="J318" s="42">
        <v>236430780</v>
      </c>
      <c r="K318" s="40">
        <f t="shared" si="61"/>
        <v>447673960</v>
      </c>
      <c r="L318" s="97">
        <f t="shared" si="59"/>
        <v>4033098.7387387389</v>
      </c>
      <c r="M318" s="217">
        <f t="shared" si="72"/>
        <v>1.0096416227032928E-2</v>
      </c>
      <c r="N318" s="26"/>
      <c r="O318" s="26"/>
      <c r="P318" s="26"/>
      <c r="Q318" s="26"/>
    </row>
    <row r="319" spans="1:17" ht="39.950000000000003" customHeight="1" thickBot="1">
      <c r="A319" s="26"/>
      <c r="B319" s="447"/>
      <c r="C319" s="450"/>
      <c r="D319" s="458"/>
      <c r="E319" s="43" t="str">
        <f>'高額レセ疾病傾向(患者数順)'!$C$11</f>
        <v>1310</v>
      </c>
      <c r="F319" s="121" t="str">
        <f>'高額レセ疾病傾向(患者数順)'!$D$11</f>
        <v>その他の筋骨格系及び結合組織の疾患</v>
      </c>
      <c r="G319" s="121" t="s">
        <v>635</v>
      </c>
      <c r="H319" s="44">
        <v>85</v>
      </c>
      <c r="I319" s="45">
        <v>297852410</v>
      </c>
      <c r="J319" s="46">
        <v>31183650</v>
      </c>
      <c r="K319" s="44">
        <f t="shared" si="61"/>
        <v>329036060</v>
      </c>
      <c r="L319" s="98">
        <f t="shared" si="59"/>
        <v>3871012.4705882352</v>
      </c>
      <c r="M319" s="218">
        <f t="shared" si="72"/>
        <v>7.7314899035837732E-3</v>
      </c>
      <c r="N319" s="26"/>
      <c r="O319" s="26"/>
      <c r="P319" s="26"/>
      <c r="Q319" s="26"/>
    </row>
    <row r="320" spans="1:17" ht="39.950000000000003" customHeight="1">
      <c r="A320" s="26"/>
      <c r="B320" s="445">
        <v>64</v>
      </c>
      <c r="C320" s="448" t="s">
        <v>45</v>
      </c>
      <c r="D320" s="456">
        <f>Q68</f>
        <v>11433</v>
      </c>
      <c r="E320" s="47" t="str">
        <f>'高額レセ疾病傾向(患者数順)'!$C$7</f>
        <v>1901</v>
      </c>
      <c r="F320" s="119" t="str">
        <f>'高額レセ疾病傾向(患者数順)'!$D$7</f>
        <v>骨折</v>
      </c>
      <c r="G320" s="119" t="s">
        <v>530</v>
      </c>
      <c r="H320" s="77">
        <v>199</v>
      </c>
      <c r="I320" s="78">
        <v>507746350</v>
      </c>
      <c r="J320" s="79">
        <v>76958410</v>
      </c>
      <c r="K320" s="77">
        <f t="shared" si="61"/>
        <v>584704760</v>
      </c>
      <c r="L320" s="99">
        <f t="shared" si="59"/>
        <v>2938214.8743718592</v>
      </c>
      <c r="M320" s="216">
        <f>IFERROR(H320/$Q$68,"-")</f>
        <v>1.7405755269832939E-2</v>
      </c>
      <c r="N320" s="26"/>
      <c r="O320" s="26"/>
      <c r="P320" s="26"/>
      <c r="Q320" s="26"/>
    </row>
    <row r="321" spans="1:17" ht="39.950000000000003" customHeight="1">
      <c r="A321" s="26"/>
      <c r="B321" s="446"/>
      <c r="C321" s="449"/>
      <c r="D321" s="457"/>
      <c r="E321" s="39" t="str">
        <f>'高額レセ疾病傾向(患者数順)'!$C$8</f>
        <v>0903</v>
      </c>
      <c r="F321" s="120" t="str">
        <f>'高額レセ疾病傾向(患者数順)'!$D$8</f>
        <v>その他の心疾患</v>
      </c>
      <c r="G321" s="120" t="s">
        <v>636</v>
      </c>
      <c r="H321" s="40">
        <v>143</v>
      </c>
      <c r="I321" s="41">
        <v>475683590</v>
      </c>
      <c r="J321" s="42">
        <v>62001300</v>
      </c>
      <c r="K321" s="40">
        <f t="shared" si="61"/>
        <v>537684890</v>
      </c>
      <c r="L321" s="97">
        <f t="shared" si="59"/>
        <v>3760034.1958041959</v>
      </c>
      <c r="M321" s="217">
        <f t="shared" ref="M321:M324" si="73">IFERROR(H321/$Q$68,"-")</f>
        <v>1.2507653284352313E-2</v>
      </c>
      <c r="N321" s="26"/>
      <c r="O321" s="26"/>
      <c r="P321" s="26"/>
      <c r="Q321" s="26"/>
    </row>
    <row r="322" spans="1:17" ht="39.950000000000003" customHeight="1">
      <c r="A322" s="26"/>
      <c r="B322" s="446"/>
      <c r="C322" s="449"/>
      <c r="D322" s="457"/>
      <c r="E322" s="39" t="str">
        <f>'高額レセ疾病傾向(患者数順)'!$C$9</f>
        <v>1011</v>
      </c>
      <c r="F322" s="120" t="str">
        <f>'高額レセ疾病傾向(患者数順)'!$D$9</f>
        <v>その他の呼吸器系の疾患</v>
      </c>
      <c r="G322" s="120" t="s">
        <v>618</v>
      </c>
      <c r="H322" s="40">
        <v>83</v>
      </c>
      <c r="I322" s="41">
        <v>181731890</v>
      </c>
      <c r="J322" s="42">
        <v>45434600</v>
      </c>
      <c r="K322" s="40">
        <f t="shared" si="61"/>
        <v>227166490</v>
      </c>
      <c r="L322" s="97">
        <f t="shared" si="59"/>
        <v>2736945.6626506024</v>
      </c>
      <c r="M322" s="217">
        <f t="shared" si="73"/>
        <v>7.2596868713373569E-3</v>
      </c>
      <c r="N322" s="26"/>
      <c r="O322" s="26"/>
      <c r="P322" s="26"/>
      <c r="Q322" s="26"/>
    </row>
    <row r="323" spans="1:17" ht="39.950000000000003" customHeight="1">
      <c r="A323" s="26"/>
      <c r="B323" s="446"/>
      <c r="C323" s="449"/>
      <c r="D323" s="457"/>
      <c r="E323" s="39" t="str">
        <f>'高額レセ疾病傾向(患者数順)'!$C$10</f>
        <v>0210</v>
      </c>
      <c r="F323" s="120" t="str">
        <f>'高額レセ疾病傾向(患者数順)'!$D$10</f>
        <v>その他の悪性新生物＜腫瘍＞</v>
      </c>
      <c r="G323" s="120" t="s">
        <v>586</v>
      </c>
      <c r="H323" s="40">
        <v>104</v>
      </c>
      <c r="I323" s="41">
        <v>269794130</v>
      </c>
      <c r="J323" s="42">
        <v>278282970</v>
      </c>
      <c r="K323" s="40">
        <f t="shared" si="61"/>
        <v>548077100</v>
      </c>
      <c r="L323" s="97">
        <f t="shared" si="59"/>
        <v>5269972.115384615</v>
      </c>
      <c r="M323" s="217">
        <f t="shared" si="73"/>
        <v>9.0964751158925921E-3</v>
      </c>
      <c r="N323" s="26"/>
      <c r="O323" s="26"/>
      <c r="P323" s="26"/>
      <c r="Q323" s="26"/>
    </row>
    <row r="324" spans="1:17" ht="39.950000000000003" customHeight="1" thickBot="1">
      <c r="A324" s="26"/>
      <c r="B324" s="447"/>
      <c r="C324" s="450"/>
      <c r="D324" s="458"/>
      <c r="E324" s="43" t="str">
        <f>'高額レセ疾病傾向(患者数順)'!$C$11</f>
        <v>1310</v>
      </c>
      <c r="F324" s="121" t="str">
        <f>'高額レセ疾病傾向(患者数順)'!$D$11</f>
        <v>その他の筋骨格系及び結合組織の疾患</v>
      </c>
      <c r="G324" s="121" t="s">
        <v>615</v>
      </c>
      <c r="H324" s="44">
        <v>113</v>
      </c>
      <c r="I324" s="45">
        <v>393244670</v>
      </c>
      <c r="J324" s="46">
        <v>38678020</v>
      </c>
      <c r="K324" s="44">
        <f t="shared" si="61"/>
        <v>431922690</v>
      </c>
      <c r="L324" s="98">
        <f t="shared" si="59"/>
        <v>3822324.6902654869</v>
      </c>
      <c r="M324" s="218">
        <f t="shared" si="73"/>
        <v>9.8836700778448354E-3</v>
      </c>
      <c r="N324" s="26"/>
      <c r="O324" s="26"/>
      <c r="P324" s="26"/>
      <c r="Q324" s="26"/>
    </row>
    <row r="325" spans="1:17" ht="39.950000000000003" customHeight="1">
      <c r="A325" s="26"/>
      <c r="B325" s="445">
        <v>65</v>
      </c>
      <c r="C325" s="448" t="s">
        <v>10</v>
      </c>
      <c r="D325" s="456">
        <f>Q69</f>
        <v>5802</v>
      </c>
      <c r="E325" s="47" t="str">
        <f>'高額レセ疾病傾向(患者数順)'!$C$7</f>
        <v>1901</v>
      </c>
      <c r="F325" s="119" t="str">
        <f>'高額レセ疾病傾向(患者数順)'!$D$7</f>
        <v>骨折</v>
      </c>
      <c r="G325" s="119" t="s">
        <v>530</v>
      </c>
      <c r="H325" s="77">
        <v>83</v>
      </c>
      <c r="I325" s="78">
        <v>239506990</v>
      </c>
      <c r="J325" s="79">
        <v>29547950</v>
      </c>
      <c r="K325" s="77">
        <f t="shared" si="61"/>
        <v>269054940</v>
      </c>
      <c r="L325" s="99">
        <f t="shared" ref="L325:L374" si="74">IFERROR(K325/H325,"-")</f>
        <v>3241625.7831325303</v>
      </c>
      <c r="M325" s="216">
        <f>IFERROR(H325/$Q$69,"-")</f>
        <v>1.4305411926921752E-2</v>
      </c>
      <c r="N325" s="26"/>
      <c r="O325" s="26"/>
      <c r="P325" s="26"/>
      <c r="Q325" s="26"/>
    </row>
    <row r="326" spans="1:17" ht="39.950000000000003" customHeight="1">
      <c r="A326" s="26"/>
      <c r="B326" s="446"/>
      <c r="C326" s="449"/>
      <c r="D326" s="457"/>
      <c r="E326" s="39" t="str">
        <f>'高額レセ疾病傾向(患者数順)'!$C$8</f>
        <v>0903</v>
      </c>
      <c r="F326" s="120" t="str">
        <f>'高額レセ疾病傾向(患者数順)'!$D$8</f>
        <v>その他の心疾患</v>
      </c>
      <c r="G326" s="120" t="s">
        <v>538</v>
      </c>
      <c r="H326" s="40">
        <v>66</v>
      </c>
      <c r="I326" s="41">
        <v>157480280</v>
      </c>
      <c r="J326" s="42">
        <v>41581470</v>
      </c>
      <c r="K326" s="40">
        <f t="shared" ref="K326:K373" si="75">IF(SUM(I326:J326)=0,"-",SUM(I326:J326))</f>
        <v>199061750</v>
      </c>
      <c r="L326" s="97">
        <f t="shared" si="74"/>
        <v>3016087.1212121211</v>
      </c>
      <c r="M326" s="217">
        <f t="shared" ref="M326:M329" si="76">IFERROR(H326/$Q$69,"-")</f>
        <v>1.1375387797311272E-2</v>
      </c>
      <c r="N326" s="26"/>
      <c r="O326" s="26"/>
      <c r="P326" s="26"/>
      <c r="Q326" s="26"/>
    </row>
    <row r="327" spans="1:17" ht="39.950000000000003" customHeight="1">
      <c r="A327" s="26"/>
      <c r="B327" s="446"/>
      <c r="C327" s="449"/>
      <c r="D327" s="457"/>
      <c r="E327" s="39" t="str">
        <f>'高額レセ疾病傾向(患者数順)'!$C$9</f>
        <v>1011</v>
      </c>
      <c r="F327" s="120" t="str">
        <f>'高額レセ疾病傾向(患者数順)'!$D$9</f>
        <v>その他の呼吸器系の疾患</v>
      </c>
      <c r="G327" s="120" t="s">
        <v>637</v>
      </c>
      <c r="H327" s="40">
        <v>53</v>
      </c>
      <c r="I327" s="41">
        <v>138913650</v>
      </c>
      <c r="J327" s="42">
        <v>21233400</v>
      </c>
      <c r="K327" s="40">
        <f t="shared" si="75"/>
        <v>160147050</v>
      </c>
      <c r="L327" s="97">
        <f t="shared" si="74"/>
        <v>3021642.4528301889</v>
      </c>
      <c r="M327" s="217">
        <f t="shared" si="76"/>
        <v>9.1347811099620826E-3</v>
      </c>
      <c r="N327" s="26"/>
      <c r="O327" s="26"/>
      <c r="P327" s="26"/>
      <c r="Q327" s="26"/>
    </row>
    <row r="328" spans="1:17" ht="39.950000000000003" customHeight="1">
      <c r="A328" s="26"/>
      <c r="B328" s="446"/>
      <c r="C328" s="449"/>
      <c r="D328" s="457"/>
      <c r="E328" s="39" t="str">
        <f>'高額レセ疾病傾向(患者数順)'!$C$10</f>
        <v>0210</v>
      </c>
      <c r="F328" s="120" t="str">
        <f>'高額レセ疾病傾向(患者数順)'!$D$10</f>
        <v>その他の悪性新生物＜腫瘍＞</v>
      </c>
      <c r="G328" s="120" t="s">
        <v>638</v>
      </c>
      <c r="H328" s="40">
        <v>59</v>
      </c>
      <c r="I328" s="41">
        <v>108734650</v>
      </c>
      <c r="J328" s="42">
        <v>96537480</v>
      </c>
      <c r="K328" s="40">
        <f t="shared" si="75"/>
        <v>205272130</v>
      </c>
      <c r="L328" s="97">
        <f t="shared" si="74"/>
        <v>3479188.6440677964</v>
      </c>
      <c r="M328" s="217">
        <f t="shared" si="76"/>
        <v>1.0168907273354016E-2</v>
      </c>
      <c r="N328" s="26"/>
      <c r="O328" s="26"/>
      <c r="P328" s="26"/>
      <c r="Q328" s="26"/>
    </row>
    <row r="329" spans="1:17" ht="39.950000000000003" customHeight="1" thickBot="1">
      <c r="A329" s="26"/>
      <c r="B329" s="447"/>
      <c r="C329" s="450"/>
      <c r="D329" s="458"/>
      <c r="E329" s="43" t="str">
        <f>'高額レセ疾病傾向(患者数順)'!$C$11</f>
        <v>1310</v>
      </c>
      <c r="F329" s="121" t="str">
        <f>'高額レセ疾病傾向(患者数順)'!$D$11</f>
        <v>その他の筋骨格系及び結合組織の疾患</v>
      </c>
      <c r="G329" s="121" t="s">
        <v>639</v>
      </c>
      <c r="H329" s="44">
        <v>134</v>
      </c>
      <c r="I329" s="45">
        <v>421809170</v>
      </c>
      <c r="J329" s="46">
        <v>46387050</v>
      </c>
      <c r="K329" s="44">
        <f t="shared" si="75"/>
        <v>468196220</v>
      </c>
      <c r="L329" s="98">
        <f t="shared" si="74"/>
        <v>3494001.6417910447</v>
      </c>
      <c r="M329" s="217">
        <f t="shared" si="76"/>
        <v>2.3095484315753187E-2</v>
      </c>
      <c r="N329" s="26"/>
      <c r="O329" s="26"/>
      <c r="P329" s="26"/>
      <c r="Q329" s="26"/>
    </row>
    <row r="330" spans="1:17" ht="39.950000000000003" customHeight="1">
      <c r="A330" s="26"/>
      <c r="B330" s="445">
        <v>66</v>
      </c>
      <c r="C330" s="448" t="s">
        <v>5</v>
      </c>
      <c r="D330" s="456">
        <f>Q70</f>
        <v>5981</v>
      </c>
      <c r="E330" s="47" t="str">
        <f>'高額レセ疾病傾向(患者数順)'!$C$7</f>
        <v>1901</v>
      </c>
      <c r="F330" s="119" t="str">
        <f>'高額レセ疾病傾向(患者数順)'!$D$7</f>
        <v>骨折</v>
      </c>
      <c r="G330" s="119" t="s">
        <v>548</v>
      </c>
      <c r="H330" s="77">
        <v>85</v>
      </c>
      <c r="I330" s="78">
        <v>208254350</v>
      </c>
      <c r="J330" s="79">
        <v>28218080</v>
      </c>
      <c r="K330" s="77">
        <f t="shared" si="75"/>
        <v>236472430</v>
      </c>
      <c r="L330" s="99">
        <f t="shared" si="74"/>
        <v>2782028.588235294</v>
      </c>
      <c r="M330" s="216">
        <f>IFERROR(H330/$Q$70,"-")</f>
        <v>1.4211670289249289E-2</v>
      </c>
      <c r="N330" s="26"/>
      <c r="O330" s="26"/>
      <c r="P330" s="26"/>
      <c r="Q330" s="26"/>
    </row>
    <row r="331" spans="1:17" ht="39.950000000000003" customHeight="1">
      <c r="A331" s="26"/>
      <c r="B331" s="446"/>
      <c r="C331" s="449"/>
      <c r="D331" s="457"/>
      <c r="E331" s="39" t="str">
        <f>'高額レセ疾病傾向(患者数順)'!$C$8</f>
        <v>0903</v>
      </c>
      <c r="F331" s="120" t="str">
        <f>'高額レセ疾病傾向(患者数順)'!$D$8</f>
        <v>その他の心疾患</v>
      </c>
      <c r="G331" s="120" t="s">
        <v>546</v>
      </c>
      <c r="H331" s="40">
        <v>74</v>
      </c>
      <c r="I331" s="41">
        <v>209505340</v>
      </c>
      <c r="J331" s="42">
        <v>48178800</v>
      </c>
      <c r="K331" s="40">
        <f t="shared" si="75"/>
        <v>257684140</v>
      </c>
      <c r="L331" s="97">
        <f t="shared" si="74"/>
        <v>3482218.1081081079</v>
      </c>
      <c r="M331" s="217">
        <f t="shared" ref="M331:M334" si="77">IFERROR(H331/$Q$70,"-")</f>
        <v>1.2372512957699382E-2</v>
      </c>
      <c r="N331" s="26"/>
      <c r="O331" s="26"/>
      <c r="P331" s="26"/>
      <c r="Q331" s="26"/>
    </row>
    <row r="332" spans="1:17" ht="39.950000000000003" customHeight="1">
      <c r="A332" s="26"/>
      <c r="B332" s="446"/>
      <c r="C332" s="449"/>
      <c r="D332" s="457"/>
      <c r="E332" s="39" t="str">
        <f>'高額レセ疾病傾向(患者数順)'!$C$9</f>
        <v>1011</v>
      </c>
      <c r="F332" s="120" t="str">
        <f>'高額レセ疾病傾向(患者数順)'!$D$9</f>
        <v>その他の呼吸器系の疾患</v>
      </c>
      <c r="G332" s="120" t="s">
        <v>556</v>
      </c>
      <c r="H332" s="40">
        <v>65</v>
      </c>
      <c r="I332" s="41">
        <v>180460610</v>
      </c>
      <c r="J332" s="42">
        <v>29976810</v>
      </c>
      <c r="K332" s="40">
        <f t="shared" si="75"/>
        <v>210437420</v>
      </c>
      <c r="L332" s="97">
        <f t="shared" si="74"/>
        <v>3237498.769230769</v>
      </c>
      <c r="M332" s="217">
        <f t="shared" si="77"/>
        <v>1.0867747868249457E-2</v>
      </c>
      <c r="N332" s="26"/>
      <c r="O332" s="26"/>
      <c r="P332" s="26"/>
      <c r="Q332" s="26"/>
    </row>
    <row r="333" spans="1:17" ht="39.950000000000003" customHeight="1">
      <c r="A333" s="26"/>
      <c r="B333" s="446"/>
      <c r="C333" s="449"/>
      <c r="D333" s="457"/>
      <c r="E333" s="39" t="str">
        <f>'高額レセ疾病傾向(患者数順)'!$C$10</f>
        <v>0210</v>
      </c>
      <c r="F333" s="120" t="str">
        <f>'高額レセ疾病傾向(患者数順)'!$D$10</f>
        <v>その他の悪性新生物＜腫瘍＞</v>
      </c>
      <c r="G333" s="120" t="s">
        <v>583</v>
      </c>
      <c r="H333" s="40">
        <v>76</v>
      </c>
      <c r="I333" s="41">
        <v>151293810</v>
      </c>
      <c r="J333" s="42">
        <v>157556400</v>
      </c>
      <c r="K333" s="40">
        <f t="shared" si="75"/>
        <v>308850210</v>
      </c>
      <c r="L333" s="97">
        <f t="shared" si="74"/>
        <v>4063818.5526315789</v>
      </c>
      <c r="M333" s="217">
        <f t="shared" si="77"/>
        <v>1.2706905199799364E-2</v>
      </c>
      <c r="N333" s="26"/>
      <c r="O333" s="26"/>
      <c r="P333" s="26"/>
      <c r="Q333" s="26"/>
    </row>
    <row r="334" spans="1:17" ht="39.950000000000003" customHeight="1" thickBot="1">
      <c r="A334" s="26"/>
      <c r="B334" s="447"/>
      <c r="C334" s="450"/>
      <c r="D334" s="458"/>
      <c r="E334" s="43" t="str">
        <f>'高額レセ疾病傾向(患者数順)'!$C$11</f>
        <v>1310</v>
      </c>
      <c r="F334" s="121" t="str">
        <f>'高額レセ疾病傾向(患者数順)'!$D$11</f>
        <v>その他の筋骨格系及び結合組織の疾患</v>
      </c>
      <c r="G334" s="121" t="s">
        <v>640</v>
      </c>
      <c r="H334" s="44">
        <v>53</v>
      </c>
      <c r="I334" s="45">
        <v>190602090</v>
      </c>
      <c r="J334" s="46">
        <v>22532530</v>
      </c>
      <c r="K334" s="44">
        <f t="shared" si="75"/>
        <v>213134620</v>
      </c>
      <c r="L334" s="98">
        <f t="shared" si="74"/>
        <v>4021407.9245283017</v>
      </c>
      <c r="M334" s="218">
        <f t="shared" si="77"/>
        <v>8.8613944156495563E-3</v>
      </c>
      <c r="N334" s="26"/>
      <c r="O334" s="26"/>
      <c r="P334" s="26"/>
      <c r="Q334" s="26"/>
    </row>
    <row r="335" spans="1:17" ht="39.950000000000003" customHeight="1">
      <c r="A335" s="26"/>
      <c r="B335" s="445">
        <v>67</v>
      </c>
      <c r="C335" s="448" t="s">
        <v>6</v>
      </c>
      <c r="D335" s="456">
        <f>Q71</f>
        <v>2538</v>
      </c>
      <c r="E335" s="47" t="str">
        <f>'高額レセ疾病傾向(患者数順)'!$C$7</f>
        <v>1901</v>
      </c>
      <c r="F335" s="119" t="str">
        <f>'高額レセ疾病傾向(患者数順)'!$D$7</f>
        <v>骨折</v>
      </c>
      <c r="G335" s="119" t="s">
        <v>641</v>
      </c>
      <c r="H335" s="77">
        <v>50</v>
      </c>
      <c r="I335" s="78">
        <v>148294620</v>
      </c>
      <c r="J335" s="79">
        <v>21162290</v>
      </c>
      <c r="K335" s="77">
        <f t="shared" si="75"/>
        <v>169456910</v>
      </c>
      <c r="L335" s="99">
        <f t="shared" si="74"/>
        <v>3389138.2</v>
      </c>
      <c r="M335" s="216">
        <f>IFERROR(H335/$Q$71,"-")</f>
        <v>1.9700551615445233E-2</v>
      </c>
      <c r="N335" s="26"/>
      <c r="O335" s="26"/>
      <c r="P335" s="26"/>
      <c r="Q335" s="26"/>
    </row>
    <row r="336" spans="1:17" ht="39.950000000000003" customHeight="1">
      <c r="A336" s="26"/>
      <c r="B336" s="446"/>
      <c r="C336" s="449"/>
      <c r="D336" s="457"/>
      <c r="E336" s="39" t="str">
        <f>'高額レセ疾病傾向(患者数順)'!$C$8</f>
        <v>0903</v>
      </c>
      <c r="F336" s="120" t="str">
        <f>'高額レセ疾病傾向(患者数順)'!$D$8</f>
        <v>その他の心疾患</v>
      </c>
      <c r="G336" s="120" t="s">
        <v>531</v>
      </c>
      <c r="H336" s="40">
        <v>25</v>
      </c>
      <c r="I336" s="41">
        <v>60672960</v>
      </c>
      <c r="J336" s="42">
        <v>18740770</v>
      </c>
      <c r="K336" s="40">
        <f t="shared" si="75"/>
        <v>79413730</v>
      </c>
      <c r="L336" s="97">
        <f t="shared" si="74"/>
        <v>3176549.2</v>
      </c>
      <c r="M336" s="217">
        <f t="shared" ref="M336:M339" si="78">IFERROR(H336/$Q$71,"-")</f>
        <v>9.8502758077226166E-3</v>
      </c>
      <c r="N336" s="26"/>
      <c r="O336" s="26"/>
      <c r="P336" s="26"/>
      <c r="Q336" s="26"/>
    </row>
    <row r="337" spans="1:17" ht="39.950000000000003" customHeight="1">
      <c r="A337" s="26"/>
      <c r="B337" s="446"/>
      <c r="C337" s="449"/>
      <c r="D337" s="457"/>
      <c r="E337" s="39" t="str">
        <f>'高額レセ疾病傾向(患者数順)'!$C$9</f>
        <v>1011</v>
      </c>
      <c r="F337" s="120" t="str">
        <f>'高額レセ疾病傾向(患者数順)'!$D$9</f>
        <v>その他の呼吸器系の疾患</v>
      </c>
      <c r="G337" s="120" t="s">
        <v>642</v>
      </c>
      <c r="H337" s="40">
        <v>22</v>
      </c>
      <c r="I337" s="41">
        <v>51103080</v>
      </c>
      <c r="J337" s="42">
        <v>7379140</v>
      </c>
      <c r="K337" s="40">
        <f t="shared" si="75"/>
        <v>58482220</v>
      </c>
      <c r="L337" s="97">
        <f t="shared" si="74"/>
        <v>2658282.7272727271</v>
      </c>
      <c r="M337" s="217">
        <f t="shared" si="78"/>
        <v>8.6682427107959027E-3</v>
      </c>
      <c r="N337" s="26"/>
      <c r="O337" s="26"/>
      <c r="P337" s="26"/>
      <c r="Q337" s="26"/>
    </row>
    <row r="338" spans="1:17" ht="39.950000000000003" customHeight="1">
      <c r="A338" s="26"/>
      <c r="B338" s="446"/>
      <c r="C338" s="449"/>
      <c r="D338" s="457"/>
      <c r="E338" s="39" t="str">
        <f>'高額レセ疾病傾向(患者数順)'!$C$10</f>
        <v>0210</v>
      </c>
      <c r="F338" s="120" t="str">
        <f>'高額レセ疾病傾向(患者数順)'!$D$10</f>
        <v>その他の悪性新生物＜腫瘍＞</v>
      </c>
      <c r="G338" s="120" t="s">
        <v>643</v>
      </c>
      <c r="H338" s="40">
        <v>25</v>
      </c>
      <c r="I338" s="41">
        <v>48825730</v>
      </c>
      <c r="J338" s="42">
        <v>44577550</v>
      </c>
      <c r="K338" s="40">
        <f t="shared" si="75"/>
        <v>93403280</v>
      </c>
      <c r="L338" s="97">
        <f t="shared" si="74"/>
        <v>3736131.2</v>
      </c>
      <c r="M338" s="217">
        <f t="shared" si="78"/>
        <v>9.8502758077226166E-3</v>
      </c>
      <c r="N338" s="26"/>
      <c r="O338" s="26"/>
      <c r="P338" s="26"/>
      <c r="Q338" s="26"/>
    </row>
    <row r="339" spans="1:17" ht="39.950000000000003" customHeight="1" thickBot="1">
      <c r="A339" s="26"/>
      <c r="B339" s="447"/>
      <c r="C339" s="450"/>
      <c r="D339" s="458"/>
      <c r="E339" s="43" t="str">
        <f>'高額レセ疾病傾向(患者数順)'!$C$11</f>
        <v>1310</v>
      </c>
      <c r="F339" s="121" t="str">
        <f>'高額レセ疾病傾向(患者数順)'!$D$11</f>
        <v>その他の筋骨格系及び結合組織の疾患</v>
      </c>
      <c r="G339" s="121" t="s">
        <v>644</v>
      </c>
      <c r="H339" s="44">
        <v>27</v>
      </c>
      <c r="I339" s="45">
        <v>102793840</v>
      </c>
      <c r="J339" s="46">
        <v>11220810</v>
      </c>
      <c r="K339" s="44">
        <f t="shared" si="75"/>
        <v>114014650</v>
      </c>
      <c r="L339" s="98">
        <f t="shared" si="74"/>
        <v>4222764.8148148144</v>
      </c>
      <c r="M339" s="217">
        <f t="shared" si="78"/>
        <v>1.0638297872340425E-2</v>
      </c>
      <c r="N339" s="26"/>
      <c r="O339" s="26"/>
      <c r="P339" s="26"/>
      <c r="Q339" s="26"/>
    </row>
    <row r="340" spans="1:17" ht="39.950000000000003" customHeight="1">
      <c r="A340" s="26"/>
      <c r="B340" s="445">
        <v>68</v>
      </c>
      <c r="C340" s="448" t="s">
        <v>46</v>
      </c>
      <c r="D340" s="456">
        <f>Q72</f>
        <v>3267</v>
      </c>
      <c r="E340" s="47" t="str">
        <f>'高額レセ疾病傾向(患者数順)'!$C$7</f>
        <v>1901</v>
      </c>
      <c r="F340" s="119" t="str">
        <f>'高額レセ疾病傾向(患者数順)'!$D$7</f>
        <v>骨折</v>
      </c>
      <c r="G340" s="119" t="s">
        <v>548</v>
      </c>
      <c r="H340" s="77">
        <v>64</v>
      </c>
      <c r="I340" s="78">
        <v>179931450</v>
      </c>
      <c r="J340" s="79">
        <v>27960610</v>
      </c>
      <c r="K340" s="77">
        <f t="shared" si="75"/>
        <v>207892060</v>
      </c>
      <c r="L340" s="99">
        <f t="shared" si="74"/>
        <v>3248313.4375</v>
      </c>
      <c r="M340" s="216">
        <f>IFERROR(H340/$Q$72,"-")</f>
        <v>1.9589837771655953E-2</v>
      </c>
      <c r="N340" s="26"/>
      <c r="O340" s="26"/>
      <c r="P340" s="26"/>
      <c r="Q340" s="26"/>
    </row>
    <row r="341" spans="1:17" ht="39.950000000000003" customHeight="1">
      <c r="A341" s="26"/>
      <c r="B341" s="446"/>
      <c r="C341" s="449"/>
      <c r="D341" s="457"/>
      <c r="E341" s="39" t="str">
        <f>'高額レセ疾病傾向(患者数順)'!$C$8</f>
        <v>0903</v>
      </c>
      <c r="F341" s="120" t="str">
        <f>'高額レセ疾病傾向(患者数順)'!$D$8</f>
        <v>その他の心疾患</v>
      </c>
      <c r="G341" s="120" t="s">
        <v>645</v>
      </c>
      <c r="H341" s="40">
        <v>36</v>
      </c>
      <c r="I341" s="41">
        <v>130358860</v>
      </c>
      <c r="J341" s="42">
        <v>20568840</v>
      </c>
      <c r="K341" s="40">
        <f t="shared" si="75"/>
        <v>150927700</v>
      </c>
      <c r="L341" s="97">
        <f t="shared" si="74"/>
        <v>4192436.111111111</v>
      </c>
      <c r="M341" s="217">
        <f t="shared" ref="M341:M344" si="79">IFERROR(H341/$Q$72,"-")</f>
        <v>1.1019283746556474E-2</v>
      </c>
      <c r="N341" s="26"/>
      <c r="O341" s="26"/>
      <c r="P341" s="26"/>
      <c r="Q341" s="26"/>
    </row>
    <row r="342" spans="1:17" ht="39.950000000000003" customHeight="1">
      <c r="A342" s="26"/>
      <c r="B342" s="446"/>
      <c r="C342" s="449"/>
      <c r="D342" s="457"/>
      <c r="E342" s="39" t="str">
        <f>'高額レセ疾病傾向(患者数順)'!$C$9</f>
        <v>1011</v>
      </c>
      <c r="F342" s="120" t="str">
        <f>'高額レセ疾病傾向(患者数順)'!$D$9</f>
        <v>その他の呼吸器系の疾患</v>
      </c>
      <c r="G342" s="120" t="s">
        <v>549</v>
      </c>
      <c r="H342" s="40">
        <v>29</v>
      </c>
      <c r="I342" s="41">
        <v>53023400</v>
      </c>
      <c r="J342" s="42">
        <v>18429040</v>
      </c>
      <c r="K342" s="40">
        <f t="shared" si="75"/>
        <v>71452440</v>
      </c>
      <c r="L342" s="97">
        <f t="shared" si="74"/>
        <v>2463877.2413793104</v>
      </c>
      <c r="M342" s="217">
        <f t="shared" si="79"/>
        <v>8.8766452402816044E-3</v>
      </c>
      <c r="N342" s="26"/>
      <c r="O342" s="26"/>
      <c r="P342" s="26"/>
      <c r="Q342" s="26"/>
    </row>
    <row r="343" spans="1:17" ht="39.950000000000003" customHeight="1">
      <c r="A343" s="26"/>
      <c r="B343" s="446"/>
      <c r="C343" s="449"/>
      <c r="D343" s="457"/>
      <c r="E343" s="39" t="str">
        <f>'高額レセ疾病傾向(患者数順)'!$C$10</f>
        <v>0210</v>
      </c>
      <c r="F343" s="120" t="str">
        <f>'高額レセ疾病傾向(患者数順)'!$D$10</f>
        <v>その他の悪性新生物＜腫瘍＞</v>
      </c>
      <c r="G343" s="120" t="s">
        <v>646</v>
      </c>
      <c r="H343" s="40">
        <v>31</v>
      </c>
      <c r="I343" s="41">
        <v>62807960</v>
      </c>
      <c r="J343" s="42">
        <v>23420570</v>
      </c>
      <c r="K343" s="40">
        <f t="shared" si="75"/>
        <v>86228530</v>
      </c>
      <c r="L343" s="97">
        <f t="shared" si="74"/>
        <v>2781565.4838709678</v>
      </c>
      <c r="M343" s="217">
        <f t="shared" si="79"/>
        <v>9.4888276706458531E-3</v>
      </c>
      <c r="N343" s="26"/>
      <c r="O343" s="26"/>
      <c r="P343" s="26"/>
      <c r="Q343" s="26"/>
    </row>
    <row r="344" spans="1:17" ht="39.950000000000003" customHeight="1" thickBot="1">
      <c r="A344" s="26"/>
      <c r="B344" s="447"/>
      <c r="C344" s="450"/>
      <c r="D344" s="458"/>
      <c r="E344" s="43" t="str">
        <f>'高額レセ疾病傾向(患者数順)'!$C$11</f>
        <v>1310</v>
      </c>
      <c r="F344" s="121" t="str">
        <f>'高額レセ疾病傾向(患者数順)'!$D$11</f>
        <v>その他の筋骨格系及び結合組織の疾患</v>
      </c>
      <c r="G344" s="121" t="s">
        <v>647</v>
      </c>
      <c r="H344" s="44">
        <v>26</v>
      </c>
      <c r="I344" s="45">
        <v>108386890</v>
      </c>
      <c r="J344" s="46">
        <v>4351990</v>
      </c>
      <c r="K344" s="44">
        <f t="shared" si="75"/>
        <v>112738880</v>
      </c>
      <c r="L344" s="98">
        <f t="shared" si="74"/>
        <v>4336110.769230769</v>
      </c>
      <c r="M344" s="217">
        <f t="shared" si="79"/>
        <v>7.9583715947352304E-3</v>
      </c>
      <c r="N344" s="26"/>
      <c r="O344" s="26"/>
      <c r="P344" s="26"/>
      <c r="Q344" s="26"/>
    </row>
    <row r="345" spans="1:17" ht="39.950000000000003" customHeight="1">
      <c r="A345" s="26"/>
      <c r="B345" s="445">
        <v>69</v>
      </c>
      <c r="C345" s="448" t="s">
        <v>47</v>
      </c>
      <c r="D345" s="456">
        <f>Q73</f>
        <v>8285</v>
      </c>
      <c r="E345" s="47" t="str">
        <f>'高額レセ疾病傾向(患者数順)'!$C$7</f>
        <v>1901</v>
      </c>
      <c r="F345" s="119" t="str">
        <f>'高額レセ疾病傾向(患者数順)'!$D$7</f>
        <v>骨折</v>
      </c>
      <c r="G345" s="119" t="s">
        <v>588</v>
      </c>
      <c r="H345" s="77">
        <v>155</v>
      </c>
      <c r="I345" s="78">
        <v>366921830</v>
      </c>
      <c r="J345" s="79">
        <v>66487680</v>
      </c>
      <c r="K345" s="77">
        <f t="shared" si="75"/>
        <v>433409510</v>
      </c>
      <c r="L345" s="99">
        <f t="shared" si="74"/>
        <v>2796190.3870967743</v>
      </c>
      <c r="M345" s="216">
        <f>IFERROR(H345/$Q$73,"-")</f>
        <v>1.8708509354254676E-2</v>
      </c>
      <c r="N345" s="26"/>
      <c r="O345" s="26"/>
      <c r="P345" s="26"/>
      <c r="Q345" s="26"/>
    </row>
    <row r="346" spans="1:17" ht="39.950000000000003" customHeight="1">
      <c r="A346" s="26"/>
      <c r="B346" s="446"/>
      <c r="C346" s="449"/>
      <c r="D346" s="457"/>
      <c r="E346" s="39" t="str">
        <f>'高額レセ疾病傾向(患者数順)'!$C$8</f>
        <v>0903</v>
      </c>
      <c r="F346" s="120" t="str">
        <f>'高額レセ疾病傾向(患者数順)'!$D$8</f>
        <v>その他の心疾患</v>
      </c>
      <c r="G346" s="120" t="s">
        <v>546</v>
      </c>
      <c r="H346" s="40">
        <v>99</v>
      </c>
      <c r="I346" s="41">
        <v>374404580</v>
      </c>
      <c r="J346" s="42">
        <v>60979550</v>
      </c>
      <c r="K346" s="40">
        <f t="shared" si="75"/>
        <v>435384130</v>
      </c>
      <c r="L346" s="97">
        <f t="shared" si="74"/>
        <v>4397819.4949494945</v>
      </c>
      <c r="M346" s="217">
        <f t="shared" ref="M346:M349" si="80">IFERROR(H346/$Q$73,"-")</f>
        <v>1.1949305974652987E-2</v>
      </c>
      <c r="N346" s="26"/>
      <c r="O346" s="26"/>
      <c r="P346" s="26"/>
      <c r="Q346" s="26"/>
    </row>
    <row r="347" spans="1:17" ht="39.950000000000003" customHeight="1">
      <c r="A347" s="26"/>
      <c r="B347" s="446"/>
      <c r="C347" s="449"/>
      <c r="D347" s="457"/>
      <c r="E347" s="39" t="str">
        <f>'高額レセ疾病傾向(患者数順)'!$C$9</f>
        <v>1011</v>
      </c>
      <c r="F347" s="120" t="str">
        <f>'高額レセ疾病傾向(患者数順)'!$D$9</f>
        <v>その他の呼吸器系の疾患</v>
      </c>
      <c r="G347" s="120" t="s">
        <v>648</v>
      </c>
      <c r="H347" s="40">
        <v>72</v>
      </c>
      <c r="I347" s="41">
        <v>163748620</v>
      </c>
      <c r="J347" s="42">
        <v>30802460</v>
      </c>
      <c r="K347" s="40">
        <f t="shared" si="75"/>
        <v>194551080</v>
      </c>
      <c r="L347" s="97">
        <f t="shared" si="74"/>
        <v>2702098.3333333335</v>
      </c>
      <c r="M347" s="217">
        <f t="shared" si="80"/>
        <v>8.6904043452021729E-3</v>
      </c>
      <c r="N347" s="26"/>
      <c r="O347" s="26"/>
      <c r="P347" s="26"/>
      <c r="Q347" s="26"/>
    </row>
    <row r="348" spans="1:17" ht="39.950000000000003" customHeight="1">
      <c r="A348" s="26"/>
      <c r="B348" s="446"/>
      <c r="C348" s="449"/>
      <c r="D348" s="457"/>
      <c r="E348" s="39" t="str">
        <f>'高額レセ疾病傾向(患者数順)'!$C$10</f>
        <v>0210</v>
      </c>
      <c r="F348" s="120" t="str">
        <f>'高額レセ疾病傾向(患者数順)'!$D$10</f>
        <v>その他の悪性新生物＜腫瘍＞</v>
      </c>
      <c r="G348" s="120" t="s">
        <v>586</v>
      </c>
      <c r="H348" s="40">
        <v>72</v>
      </c>
      <c r="I348" s="41">
        <v>128248010</v>
      </c>
      <c r="J348" s="42">
        <v>155647720</v>
      </c>
      <c r="K348" s="40">
        <f t="shared" si="75"/>
        <v>283895730</v>
      </c>
      <c r="L348" s="97">
        <f t="shared" si="74"/>
        <v>3942996.25</v>
      </c>
      <c r="M348" s="217">
        <f t="shared" si="80"/>
        <v>8.6904043452021729E-3</v>
      </c>
      <c r="N348" s="26"/>
      <c r="O348" s="26"/>
      <c r="P348" s="26"/>
      <c r="Q348" s="26"/>
    </row>
    <row r="349" spans="1:17" ht="39.950000000000003" customHeight="1" thickBot="1">
      <c r="A349" s="26"/>
      <c r="B349" s="447"/>
      <c r="C349" s="450"/>
      <c r="D349" s="458"/>
      <c r="E349" s="43" t="str">
        <f>'高額レセ疾病傾向(患者数順)'!$C$11</f>
        <v>1310</v>
      </c>
      <c r="F349" s="121" t="str">
        <f>'高額レセ疾病傾向(患者数順)'!$D$11</f>
        <v>その他の筋骨格系及び結合組織の疾患</v>
      </c>
      <c r="G349" s="121" t="s">
        <v>649</v>
      </c>
      <c r="H349" s="44">
        <v>74</v>
      </c>
      <c r="I349" s="45">
        <v>258985090</v>
      </c>
      <c r="J349" s="46">
        <v>27563060</v>
      </c>
      <c r="K349" s="44">
        <f t="shared" si="75"/>
        <v>286548150</v>
      </c>
      <c r="L349" s="98">
        <f t="shared" si="74"/>
        <v>3872272.2972972975</v>
      </c>
      <c r="M349" s="217">
        <f t="shared" si="80"/>
        <v>8.9318044659022332E-3</v>
      </c>
      <c r="N349" s="26"/>
      <c r="O349" s="26"/>
      <c r="P349" s="26"/>
      <c r="Q349" s="26"/>
    </row>
    <row r="350" spans="1:17" ht="39.950000000000003" customHeight="1">
      <c r="A350" s="26"/>
      <c r="B350" s="445">
        <v>70</v>
      </c>
      <c r="C350" s="448" t="s">
        <v>48</v>
      </c>
      <c r="D350" s="456">
        <f>Q74</f>
        <v>1345</v>
      </c>
      <c r="E350" s="47" t="str">
        <f>'高額レセ疾病傾向(患者数順)'!$C$7</f>
        <v>1901</v>
      </c>
      <c r="F350" s="119" t="str">
        <f>'高額レセ疾病傾向(患者数順)'!$D$7</f>
        <v>骨折</v>
      </c>
      <c r="G350" s="119" t="s">
        <v>650</v>
      </c>
      <c r="H350" s="77">
        <v>18</v>
      </c>
      <c r="I350" s="78">
        <v>39715610</v>
      </c>
      <c r="J350" s="79">
        <v>9159000</v>
      </c>
      <c r="K350" s="77">
        <f t="shared" si="75"/>
        <v>48874610</v>
      </c>
      <c r="L350" s="99">
        <f t="shared" si="74"/>
        <v>2715256.111111111</v>
      </c>
      <c r="M350" s="216">
        <f>IFERROR(H350/$Q$74,"-")</f>
        <v>1.3382899628252789E-2</v>
      </c>
      <c r="N350" s="26"/>
      <c r="O350" s="26"/>
      <c r="P350" s="26"/>
      <c r="Q350" s="26"/>
    </row>
    <row r="351" spans="1:17" ht="39.950000000000003" customHeight="1">
      <c r="A351" s="26"/>
      <c r="B351" s="446"/>
      <c r="C351" s="449"/>
      <c r="D351" s="457"/>
      <c r="E351" s="39" t="str">
        <f>'高額レセ疾病傾向(患者数順)'!$C$8</f>
        <v>0903</v>
      </c>
      <c r="F351" s="120" t="str">
        <f>'高額レセ疾病傾向(患者数順)'!$D$8</f>
        <v>その他の心疾患</v>
      </c>
      <c r="G351" s="120" t="s">
        <v>651</v>
      </c>
      <c r="H351" s="40">
        <v>17</v>
      </c>
      <c r="I351" s="41">
        <v>61914450</v>
      </c>
      <c r="J351" s="42">
        <v>12588470</v>
      </c>
      <c r="K351" s="40">
        <f t="shared" si="75"/>
        <v>74502920</v>
      </c>
      <c r="L351" s="97">
        <f t="shared" si="74"/>
        <v>4382524.7058823528</v>
      </c>
      <c r="M351" s="217">
        <f t="shared" ref="M351:M354" si="81">IFERROR(H351/$Q$74,"-")</f>
        <v>1.2639405204460967E-2</v>
      </c>
      <c r="N351" s="26"/>
      <c r="O351" s="26"/>
      <c r="P351" s="26"/>
      <c r="Q351" s="26"/>
    </row>
    <row r="352" spans="1:17" ht="39.950000000000003" customHeight="1">
      <c r="A352" s="26"/>
      <c r="B352" s="446"/>
      <c r="C352" s="449"/>
      <c r="D352" s="457"/>
      <c r="E352" s="39" t="str">
        <f>'高額レセ疾病傾向(患者数順)'!$C$9</f>
        <v>1011</v>
      </c>
      <c r="F352" s="120" t="str">
        <f>'高額レセ疾病傾向(患者数順)'!$D$9</f>
        <v>その他の呼吸器系の疾患</v>
      </c>
      <c r="G352" s="120" t="s">
        <v>652</v>
      </c>
      <c r="H352" s="40">
        <v>10</v>
      </c>
      <c r="I352" s="41">
        <v>15355360</v>
      </c>
      <c r="J352" s="42">
        <v>2936190</v>
      </c>
      <c r="K352" s="40">
        <f t="shared" si="75"/>
        <v>18291550</v>
      </c>
      <c r="L352" s="97">
        <f t="shared" si="74"/>
        <v>1829155</v>
      </c>
      <c r="M352" s="217">
        <f t="shared" si="81"/>
        <v>7.4349442379182153E-3</v>
      </c>
      <c r="N352" s="26"/>
      <c r="O352" s="26"/>
      <c r="P352" s="26"/>
      <c r="Q352" s="26"/>
    </row>
    <row r="353" spans="1:17" ht="39.950000000000003" customHeight="1">
      <c r="A353" s="26"/>
      <c r="B353" s="446"/>
      <c r="C353" s="449"/>
      <c r="D353" s="457"/>
      <c r="E353" s="39" t="str">
        <f>'高額レセ疾病傾向(患者数順)'!$C$10</f>
        <v>0210</v>
      </c>
      <c r="F353" s="120" t="str">
        <f>'高額レセ疾病傾向(患者数順)'!$D$10</f>
        <v>その他の悪性新生物＜腫瘍＞</v>
      </c>
      <c r="G353" s="120" t="s">
        <v>653</v>
      </c>
      <c r="H353" s="40">
        <v>11</v>
      </c>
      <c r="I353" s="41">
        <v>35495920</v>
      </c>
      <c r="J353" s="42">
        <v>8336360</v>
      </c>
      <c r="K353" s="40">
        <f t="shared" si="75"/>
        <v>43832280</v>
      </c>
      <c r="L353" s="97">
        <f t="shared" si="74"/>
        <v>3984752.7272727271</v>
      </c>
      <c r="M353" s="217">
        <f t="shared" si="81"/>
        <v>8.1784386617100371E-3</v>
      </c>
      <c r="N353" s="26"/>
      <c r="O353" s="26"/>
      <c r="P353" s="26"/>
      <c r="Q353" s="26"/>
    </row>
    <row r="354" spans="1:17" ht="39.950000000000003" customHeight="1" thickBot="1">
      <c r="A354" s="26"/>
      <c r="B354" s="447"/>
      <c r="C354" s="450"/>
      <c r="D354" s="458"/>
      <c r="E354" s="43" t="str">
        <f>'高額レセ疾病傾向(患者数順)'!$C$11</f>
        <v>1310</v>
      </c>
      <c r="F354" s="121" t="str">
        <f>'高額レセ疾病傾向(患者数順)'!$D$11</f>
        <v>その他の筋骨格系及び結合組織の疾患</v>
      </c>
      <c r="G354" s="121" t="s">
        <v>654</v>
      </c>
      <c r="H354" s="44">
        <v>15</v>
      </c>
      <c r="I354" s="45">
        <v>58661430</v>
      </c>
      <c r="J354" s="46">
        <v>2641630</v>
      </c>
      <c r="K354" s="44">
        <f t="shared" si="75"/>
        <v>61303060</v>
      </c>
      <c r="L354" s="98">
        <f t="shared" si="74"/>
        <v>4086870.6666666665</v>
      </c>
      <c r="M354" s="218">
        <f t="shared" si="81"/>
        <v>1.1152416356877323E-2</v>
      </c>
      <c r="N354" s="26"/>
      <c r="O354" s="26"/>
      <c r="P354" s="26"/>
      <c r="Q354" s="26"/>
    </row>
    <row r="355" spans="1:17" ht="39.950000000000003" customHeight="1">
      <c r="A355" s="26"/>
      <c r="B355" s="445">
        <v>71</v>
      </c>
      <c r="C355" s="448" t="s">
        <v>49</v>
      </c>
      <c r="D355" s="456">
        <f>Q75</f>
        <v>3966</v>
      </c>
      <c r="E355" s="47" t="str">
        <f>'高額レセ疾病傾向(患者数順)'!$C$7</f>
        <v>1901</v>
      </c>
      <c r="F355" s="119" t="str">
        <f>'高額レセ疾病傾向(患者数順)'!$D$7</f>
        <v>骨折</v>
      </c>
      <c r="G355" s="119" t="s">
        <v>565</v>
      </c>
      <c r="H355" s="77">
        <v>74</v>
      </c>
      <c r="I355" s="78">
        <v>220084780</v>
      </c>
      <c r="J355" s="79">
        <v>27118170</v>
      </c>
      <c r="K355" s="77">
        <f t="shared" si="75"/>
        <v>247202950</v>
      </c>
      <c r="L355" s="99">
        <f t="shared" si="74"/>
        <v>3340580.4054054054</v>
      </c>
      <c r="M355" s="216">
        <f>IFERROR(H355/$Q$75,"-")</f>
        <v>1.8658598083711547E-2</v>
      </c>
      <c r="N355" s="26"/>
      <c r="O355" s="26"/>
      <c r="P355" s="26"/>
      <c r="Q355" s="26"/>
    </row>
    <row r="356" spans="1:17" ht="39.950000000000003" customHeight="1">
      <c r="A356" s="26"/>
      <c r="B356" s="446"/>
      <c r="C356" s="449"/>
      <c r="D356" s="457"/>
      <c r="E356" s="39" t="str">
        <f>'高額レセ疾病傾向(患者数順)'!$C$8</f>
        <v>0903</v>
      </c>
      <c r="F356" s="120" t="str">
        <f>'高額レセ疾病傾向(患者数順)'!$D$8</f>
        <v>その他の心疾患</v>
      </c>
      <c r="G356" s="120" t="s">
        <v>552</v>
      </c>
      <c r="H356" s="40">
        <v>46</v>
      </c>
      <c r="I356" s="41">
        <v>137887360</v>
      </c>
      <c r="J356" s="42">
        <v>31294470</v>
      </c>
      <c r="K356" s="40">
        <f t="shared" si="75"/>
        <v>169181830</v>
      </c>
      <c r="L356" s="97">
        <f t="shared" si="74"/>
        <v>3677865.8695652173</v>
      </c>
      <c r="M356" s="217">
        <f t="shared" ref="M356:M359" si="82">IFERROR(H356/$Q$75,"-")</f>
        <v>1.1598587997982855E-2</v>
      </c>
      <c r="N356" s="26"/>
      <c r="O356" s="26"/>
      <c r="P356" s="26"/>
      <c r="Q356" s="26"/>
    </row>
    <row r="357" spans="1:17" ht="39.950000000000003" customHeight="1">
      <c r="A357" s="26"/>
      <c r="B357" s="446"/>
      <c r="C357" s="449"/>
      <c r="D357" s="457"/>
      <c r="E357" s="39" t="str">
        <f>'高額レセ疾病傾向(患者数順)'!$C$9</f>
        <v>1011</v>
      </c>
      <c r="F357" s="120" t="str">
        <f>'高額レセ疾病傾向(患者数順)'!$D$9</f>
        <v>その他の呼吸器系の疾患</v>
      </c>
      <c r="G357" s="120" t="s">
        <v>655</v>
      </c>
      <c r="H357" s="40">
        <v>19</v>
      </c>
      <c r="I357" s="41">
        <v>55091160</v>
      </c>
      <c r="J357" s="42">
        <v>6258700</v>
      </c>
      <c r="K357" s="40">
        <f t="shared" si="75"/>
        <v>61349860</v>
      </c>
      <c r="L357" s="97">
        <f t="shared" si="74"/>
        <v>3228940</v>
      </c>
      <c r="M357" s="217">
        <f t="shared" si="82"/>
        <v>4.7907211296016137E-3</v>
      </c>
      <c r="N357" s="26"/>
      <c r="O357" s="26"/>
      <c r="P357" s="26"/>
      <c r="Q357" s="26"/>
    </row>
    <row r="358" spans="1:17" ht="39.950000000000003" customHeight="1">
      <c r="A358" s="26"/>
      <c r="B358" s="446"/>
      <c r="C358" s="449"/>
      <c r="D358" s="457"/>
      <c r="E358" s="39" t="str">
        <f>'高額レセ疾病傾向(患者数順)'!$C$10</f>
        <v>0210</v>
      </c>
      <c r="F358" s="120" t="str">
        <f>'高額レセ疾病傾向(患者数順)'!$D$10</f>
        <v>その他の悪性新生物＜腫瘍＞</v>
      </c>
      <c r="G358" s="120" t="s">
        <v>656</v>
      </c>
      <c r="H358" s="40">
        <v>39</v>
      </c>
      <c r="I358" s="41">
        <v>76772680</v>
      </c>
      <c r="J358" s="42">
        <v>93541230</v>
      </c>
      <c r="K358" s="40">
        <f t="shared" si="75"/>
        <v>170313910</v>
      </c>
      <c r="L358" s="97">
        <f t="shared" si="74"/>
        <v>4367023.333333333</v>
      </c>
      <c r="M358" s="217">
        <f t="shared" si="82"/>
        <v>9.8335854765506815E-3</v>
      </c>
      <c r="N358" s="26"/>
      <c r="O358" s="26"/>
      <c r="P358" s="26"/>
      <c r="Q358" s="26"/>
    </row>
    <row r="359" spans="1:17" ht="39.950000000000003" customHeight="1" thickBot="1">
      <c r="A359" s="26"/>
      <c r="B359" s="447"/>
      <c r="C359" s="450"/>
      <c r="D359" s="458"/>
      <c r="E359" s="43" t="str">
        <f>'高額レセ疾病傾向(患者数順)'!$C$11</f>
        <v>1310</v>
      </c>
      <c r="F359" s="121" t="str">
        <f>'高額レセ疾病傾向(患者数順)'!$D$11</f>
        <v>その他の筋骨格系及び結合組織の疾患</v>
      </c>
      <c r="G359" s="121" t="s">
        <v>657</v>
      </c>
      <c r="H359" s="44">
        <v>48</v>
      </c>
      <c r="I359" s="45">
        <v>189914030</v>
      </c>
      <c r="J359" s="46">
        <v>20110550</v>
      </c>
      <c r="K359" s="44">
        <f t="shared" si="75"/>
        <v>210024580</v>
      </c>
      <c r="L359" s="98">
        <f t="shared" si="74"/>
        <v>4375512.083333333</v>
      </c>
      <c r="M359" s="217">
        <f t="shared" si="82"/>
        <v>1.2102874432677761E-2</v>
      </c>
      <c r="N359" s="26"/>
      <c r="O359" s="26"/>
      <c r="P359" s="26"/>
      <c r="Q359" s="26"/>
    </row>
    <row r="360" spans="1:17" ht="39.950000000000003" customHeight="1">
      <c r="A360" s="26"/>
      <c r="B360" s="445">
        <v>72</v>
      </c>
      <c r="C360" s="448" t="s">
        <v>27</v>
      </c>
      <c r="D360" s="456">
        <f>Q76</f>
        <v>2559</v>
      </c>
      <c r="E360" s="47" t="str">
        <f>'高額レセ疾病傾向(患者数順)'!$C$7</f>
        <v>1901</v>
      </c>
      <c r="F360" s="119" t="str">
        <f>'高額レセ疾病傾向(患者数順)'!$D$7</f>
        <v>骨折</v>
      </c>
      <c r="G360" s="119" t="s">
        <v>565</v>
      </c>
      <c r="H360" s="77">
        <v>41</v>
      </c>
      <c r="I360" s="78">
        <v>103970380</v>
      </c>
      <c r="J360" s="79">
        <v>13839280</v>
      </c>
      <c r="K360" s="77">
        <f t="shared" si="75"/>
        <v>117809660</v>
      </c>
      <c r="L360" s="99">
        <f t="shared" si="74"/>
        <v>2873406.3414634145</v>
      </c>
      <c r="M360" s="216">
        <f>IFERROR(H360/$Q$76,"-")</f>
        <v>1.6021883548261038E-2</v>
      </c>
      <c r="N360" s="26"/>
      <c r="O360" s="26"/>
      <c r="P360" s="26"/>
      <c r="Q360" s="26"/>
    </row>
    <row r="361" spans="1:17" ht="39.950000000000003" customHeight="1">
      <c r="A361" s="26"/>
      <c r="B361" s="446"/>
      <c r="C361" s="449"/>
      <c r="D361" s="457"/>
      <c r="E361" s="39" t="str">
        <f>'高額レセ疾病傾向(患者数順)'!$C$8</f>
        <v>0903</v>
      </c>
      <c r="F361" s="120" t="str">
        <f>'高額レセ疾病傾向(患者数順)'!$D$8</f>
        <v>その他の心疾患</v>
      </c>
      <c r="G361" s="120" t="s">
        <v>658</v>
      </c>
      <c r="H361" s="40">
        <v>33</v>
      </c>
      <c r="I361" s="41">
        <v>99586980</v>
      </c>
      <c r="J361" s="42">
        <v>18360390</v>
      </c>
      <c r="K361" s="40">
        <f t="shared" si="75"/>
        <v>117947370</v>
      </c>
      <c r="L361" s="97">
        <f t="shared" si="74"/>
        <v>3574162.7272727271</v>
      </c>
      <c r="M361" s="217">
        <f t="shared" ref="M361:M364" si="83">IFERROR(H361/$Q$76,"-")</f>
        <v>1.2895662368112544E-2</v>
      </c>
      <c r="N361" s="26"/>
      <c r="O361" s="26"/>
      <c r="P361" s="26"/>
      <c r="Q361" s="26"/>
    </row>
    <row r="362" spans="1:17" ht="39.950000000000003" customHeight="1">
      <c r="A362" s="26"/>
      <c r="B362" s="446"/>
      <c r="C362" s="449"/>
      <c r="D362" s="457"/>
      <c r="E362" s="39" t="str">
        <f>'高額レセ疾病傾向(患者数順)'!$C$9</f>
        <v>1011</v>
      </c>
      <c r="F362" s="120" t="str">
        <f>'高額レセ疾病傾向(患者数順)'!$D$9</f>
        <v>その他の呼吸器系の疾患</v>
      </c>
      <c r="G362" s="120" t="s">
        <v>659</v>
      </c>
      <c r="H362" s="40">
        <v>25</v>
      </c>
      <c r="I362" s="41">
        <v>44772820</v>
      </c>
      <c r="J362" s="42">
        <v>9829850</v>
      </c>
      <c r="K362" s="40">
        <f t="shared" si="75"/>
        <v>54602670</v>
      </c>
      <c r="L362" s="97">
        <f t="shared" si="74"/>
        <v>2184106.7999999998</v>
      </c>
      <c r="M362" s="217">
        <f t="shared" si="83"/>
        <v>9.7694411879640491E-3</v>
      </c>
      <c r="N362" s="26"/>
      <c r="O362" s="26"/>
      <c r="P362" s="26"/>
      <c r="Q362" s="26"/>
    </row>
    <row r="363" spans="1:17" ht="39.950000000000003" customHeight="1">
      <c r="A363" s="26"/>
      <c r="B363" s="446"/>
      <c r="C363" s="449"/>
      <c r="D363" s="457"/>
      <c r="E363" s="39" t="str">
        <f>'高額レセ疾病傾向(患者数順)'!$C$10</f>
        <v>0210</v>
      </c>
      <c r="F363" s="120" t="str">
        <f>'高額レセ疾病傾向(患者数順)'!$D$10</f>
        <v>その他の悪性新生物＜腫瘍＞</v>
      </c>
      <c r="G363" s="120" t="s">
        <v>561</v>
      </c>
      <c r="H363" s="40">
        <v>29</v>
      </c>
      <c r="I363" s="41">
        <v>65661230</v>
      </c>
      <c r="J363" s="42">
        <v>61354230</v>
      </c>
      <c r="K363" s="40">
        <f t="shared" si="75"/>
        <v>127015460</v>
      </c>
      <c r="L363" s="97">
        <f t="shared" si="74"/>
        <v>4379843.4482758623</v>
      </c>
      <c r="M363" s="217">
        <f t="shared" si="83"/>
        <v>1.1332551778038297E-2</v>
      </c>
      <c r="N363" s="26"/>
      <c r="O363" s="26"/>
      <c r="P363" s="26"/>
      <c r="Q363" s="26"/>
    </row>
    <row r="364" spans="1:17" ht="39.950000000000003" customHeight="1" thickBot="1">
      <c r="A364" s="26"/>
      <c r="B364" s="447"/>
      <c r="C364" s="450"/>
      <c r="D364" s="458"/>
      <c r="E364" s="43" t="str">
        <f>'高額レセ疾病傾向(患者数順)'!$C$11</f>
        <v>1310</v>
      </c>
      <c r="F364" s="121" t="str">
        <f>'高額レセ疾病傾向(患者数順)'!$D$11</f>
        <v>その他の筋骨格系及び結合組織の疾患</v>
      </c>
      <c r="G364" s="121" t="s">
        <v>616</v>
      </c>
      <c r="H364" s="44">
        <v>21</v>
      </c>
      <c r="I364" s="45">
        <v>60475900</v>
      </c>
      <c r="J364" s="46">
        <v>7197560</v>
      </c>
      <c r="K364" s="44">
        <f t="shared" si="75"/>
        <v>67673460</v>
      </c>
      <c r="L364" s="98">
        <f t="shared" si="74"/>
        <v>3222545.7142857141</v>
      </c>
      <c r="M364" s="218">
        <f t="shared" si="83"/>
        <v>8.2063305978898014E-3</v>
      </c>
      <c r="N364" s="26"/>
      <c r="O364" s="26"/>
      <c r="P364" s="26"/>
      <c r="Q364" s="26"/>
    </row>
    <row r="365" spans="1:17" ht="39.950000000000003" customHeight="1">
      <c r="A365" s="26"/>
      <c r="B365" s="445">
        <v>73</v>
      </c>
      <c r="C365" s="448" t="s">
        <v>28</v>
      </c>
      <c r="D365" s="456">
        <f>Q77</f>
        <v>3428</v>
      </c>
      <c r="E365" s="47" t="str">
        <f>'高額レセ疾病傾向(患者数順)'!$C$7</f>
        <v>1901</v>
      </c>
      <c r="F365" s="119" t="str">
        <f>'高額レセ疾病傾向(患者数順)'!$D$7</f>
        <v>骨折</v>
      </c>
      <c r="G365" s="119" t="s">
        <v>660</v>
      </c>
      <c r="H365" s="77">
        <v>54</v>
      </c>
      <c r="I365" s="78">
        <v>116233960</v>
      </c>
      <c r="J365" s="79">
        <v>18240390</v>
      </c>
      <c r="K365" s="77">
        <f t="shared" si="75"/>
        <v>134474350</v>
      </c>
      <c r="L365" s="99">
        <f t="shared" si="74"/>
        <v>2490265.7407407407</v>
      </c>
      <c r="M365" s="216">
        <f>IFERROR(H365/$Q$77,"-")</f>
        <v>1.5752625437572929E-2</v>
      </c>
      <c r="N365" s="26"/>
      <c r="O365" s="26"/>
      <c r="P365" s="26"/>
      <c r="Q365" s="26"/>
    </row>
    <row r="366" spans="1:17" ht="39.950000000000003" customHeight="1">
      <c r="A366" s="26"/>
      <c r="B366" s="446"/>
      <c r="C366" s="449"/>
      <c r="D366" s="457"/>
      <c r="E366" s="39" t="str">
        <f>'高額レセ疾病傾向(患者数順)'!$C$8</f>
        <v>0903</v>
      </c>
      <c r="F366" s="120" t="str">
        <f>'高額レセ疾病傾向(患者数順)'!$D$8</f>
        <v>その他の心疾患</v>
      </c>
      <c r="G366" s="120" t="s">
        <v>661</v>
      </c>
      <c r="H366" s="40">
        <v>43</v>
      </c>
      <c r="I366" s="41">
        <v>123853570</v>
      </c>
      <c r="J366" s="42">
        <v>26074970</v>
      </c>
      <c r="K366" s="40">
        <f t="shared" si="75"/>
        <v>149928540</v>
      </c>
      <c r="L366" s="97">
        <f t="shared" si="74"/>
        <v>3486710.2325581396</v>
      </c>
      <c r="M366" s="217">
        <f t="shared" ref="M366:M369" si="84">IFERROR(H366/$Q$77,"-")</f>
        <v>1.2543757292882146E-2</v>
      </c>
      <c r="N366" s="26"/>
      <c r="O366" s="26"/>
      <c r="P366" s="26"/>
      <c r="Q366" s="26"/>
    </row>
    <row r="367" spans="1:17" ht="39.950000000000003" customHeight="1">
      <c r="A367" s="26"/>
      <c r="B367" s="446"/>
      <c r="C367" s="449"/>
      <c r="D367" s="457"/>
      <c r="E367" s="39" t="str">
        <f>'高額レセ疾病傾向(患者数順)'!$C$9</f>
        <v>1011</v>
      </c>
      <c r="F367" s="120" t="str">
        <f>'高額レセ疾病傾向(患者数順)'!$D$9</f>
        <v>その他の呼吸器系の疾患</v>
      </c>
      <c r="G367" s="120" t="s">
        <v>662</v>
      </c>
      <c r="H367" s="40">
        <v>32</v>
      </c>
      <c r="I367" s="41">
        <v>77801070</v>
      </c>
      <c r="J367" s="42">
        <v>16806390</v>
      </c>
      <c r="K367" s="40">
        <f t="shared" si="75"/>
        <v>94607460</v>
      </c>
      <c r="L367" s="97">
        <f t="shared" si="74"/>
        <v>2956483.125</v>
      </c>
      <c r="M367" s="217">
        <f t="shared" si="84"/>
        <v>9.3348891481913644E-3</v>
      </c>
      <c r="N367" s="26"/>
      <c r="O367" s="26"/>
      <c r="P367" s="26"/>
      <c r="Q367" s="26"/>
    </row>
    <row r="368" spans="1:17" ht="39.950000000000003" customHeight="1">
      <c r="A368" s="26"/>
      <c r="B368" s="446"/>
      <c r="C368" s="449"/>
      <c r="D368" s="457"/>
      <c r="E368" s="39" t="str">
        <f>'高額レセ疾病傾向(患者数順)'!$C$10</f>
        <v>0210</v>
      </c>
      <c r="F368" s="120" t="str">
        <f>'高額レセ疾病傾向(患者数順)'!$D$10</f>
        <v>その他の悪性新生物＜腫瘍＞</v>
      </c>
      <c r="G368" s="120" t="s">
        <v>550</v>
      </c>
      <c r="H368" s="40">
        <v>57</v>
      </c>
      <c r="I368" s="41">
        <v>106469390</v>
      </c>
      <c r="J368" s="42">
        <v>168324400</v>
      </c>
      <c r="K368" s="40">
        <f t="shared" si="75"/>
        <v>274793790</v>
      </c>
      <c r="L368" s="97">
        <f t="shared" si="74"/>
        <v>4820943.6842105268</v>
      </c>
      <c r="M368" s="217">
        <f t="shared" si="84"/>
        <v>1.6627771295215869E-2</v>
      </c>
      <c r="N368" s="26"/>
      <c r="O368" s="26"/>
      <c r="P368" s="26"/>
      <c r="Q368" s="26"/>
    </row>
    <row r="369" spans="1:17" ht="39.950000000000003" customHeight="1" thickBot="1">
      <c r="A369" s="26"/>
      <c r="B369" s="447"/>
      <c r="C369" s="450"/>
      <c r="D369" s="458"/>
      <c r="E369" s="43" t="str">
        <f>'高額レセ疾病傾向(患者数順)'!$C$11</f>
        <v>1310</v>
      </c>
      <c r="F369" s="121" t="str">
        <f>'高額レセ疾病傾向(患者数順)'!$D$11</f>
        <v>その他の筋骨格系及び結合組織の疾患</v>
      </c>
      <c r="G369" s="121" t="s">
        <v>663</v>
      </c>
      <c r="H369" s="44">
        <v>21</v>
      </c>
      <c r="I369" s="45">
        <v>83867890</v>
      </c>
      <c r="J369" s="46">
        <v>3640790</v>
      </c>
      <c r="K369" s="44">
        <f t="shared" si="75"/>
        <v>87508680</v>
      </c>
      <c r="L369" s="98">
        <f t="shared" si="74"/>
        <v>4167080</v>
      </c>
      <c r="M369" s="217">
        <f t="shared" si="84"/>
        <v>6.1260210035005832E-3</v>
      </c>
      <c r="N369" s="26"/>
      <c r="O369" s="26"/>
      <c r="P369" s="26"/>
      <c r="Q369" s="26"/>
    </row>
    <row r="370" spans="1:17" ht="39.950000000000003" customHeight="1">
      <c r="A370" s="26"/>
      <c r="B370" s="445">
        <v>74</v>
      </c>
      <c r="C370" s="448" t="s">
        <v>29</v>
      </c>
      <c r="D370" s="456">
        <f>Q78</f>
        <v>1606</v>
      </c>
      <c r="E370" s="47" t="str">
        <f>'高額レセ疾病傾向(患者数順)'!$C$7</f>
        <v>1901</v>
      </c>
      <c r="F370" s="119" t="str">
        <f>'高額レセ疾病傾向(患者数順)'!$D$7</f>
        <v>骨折</v>
      </c>
      <c r="G370" s="119" t="s">
        <v>542</v>
      </c>
      <c r="H370" s="77">
        <v>27</v>
      </c>
      <c r="I370" s="78">
        <v>52721950</v>
      </c>
      <c r="J370" s="79">
        <v>8996850</v>
      </c>
      <c r="K370" s="77">
        <f t="shared" si="75"/>
        <v>61718800</v>
      </c>
      <c r="L370" s="99">
        <f t="shared" si="74"/>
        <v>2285881.4814814813</v>
      </c>
      <c r="M370" s="216">
        <f>IFERROR(H370/$Q$78,"-")</f>
        <v>1.6811955168119553E-2</v>
      </c>
      <c r="N370" s="26"/>
      <c r="O370" s="26"/>
      <c r="P370" s="26"/>
      <c r="Q370" s="26"/>
    </row>
    <row r="371" spans="1:17" ht="39.950000000000003" customHeight="1">
      <c r="A371" s="26"/>
      <c r="B371" s="446"/>
      <c r="C371" s="449"/>
      <c r="D371" s="457"/>
      <c r="E371" s="39" t="str">
        <f>'高額レセ疾病傾向(患者数順)'!$C$8</f>
        <v>0903</v>
      </c>
      <c r="F371" s="120" t="str">
        <f>'高額レセ疾病傾向(患者数順)'!$D$8</f>
        <v>その他の心疾患</v>
      </c>
      <c r="G371" s="120" t="s">
        <v>664</v>
      </c>
      <c r="H371" s="40">
        <v>18</v>
      </c>
      <c r="I371" s="41">
        <v>52187870</v>
      </c>
      <c r="J371" s="42">
        <v>12390360</v>
      </c>
      <c r="K371" s="40">
        <f t="shared" si="75"/>
        <v>64578230</v>
      </c>
      <c r="L371" s="97">
        <f t="shared" si="74"/>
        <v>3587679.4444444445</v>
      </c>
      <c r="M371" s="217">
        <f t="shared" ref="M371:M374" si="85">IFERROR(H371/$Q$78,"-")</f>
        <v>1.1207970112079701E-2</v>
      </c>
      <c r="N371" s="26"/>
      <c r="O371" s="26"/>
      <c r="P371" s="26"/>
      <c r="Q371" s="26"/>
    </row>
    <row r="372" spans="1:17" ht="39.950000000000003" customHeight="1">
      <c r="A372" s="26"/>
      <c r="B372" s="446"/>
      <c r="C372" s="449"/>
      <c r="D372" s="457"/>
      <c r="E372" s="39" t="str">
        <f>'高額レセ疾病傾向(患者数順)'!$C$9</f>
        <v>1011</v>
      </c>
      <c r="F372" s="120" t="str">
        <f>'高額レセ疾病傾向(患者数順)'!$D$9</f>
        <v>その他の呼吸器系の疾患</v>
      </c>
      <c r="G372" s="120" t="s">
        <v>665</v>
      </c>
      <c r="H372" s="40">
        <v>17</v>
      </c>
      <c r="I372" s="41">
        <v>35311460</v>
      </c>
      <c r="J372" s="42">
        <v>5676190</v>
      </c>
      <c r="K372" s="40">
        <f t="shared" si="75"/>
        <v>40987650</v>
      </c>
      <c r="L372" s="97">
        <f t="shared" si="74"/>
        <v>2411038.2352941176</v>
      </c>
      <c r="M372" s="217">
        <f t="shared" si="85"/>
        <v>1.0585305105853052E-2</v>
      </c>
      <c r="N372" s="26"/>
      <c r="O372" s="26"/>
      <c r="P372" s="26"/>
      <c r="Q372" s="26"/>
    </row>
    <row r="373" spans="1:17" ht="39.950000000000003" customHeight="1">
      <c r="A373" s="26"/>
      <c r="B373" s="446"/>
      <c r="C373" s="449"/>
      <c r="D373" s="457"/>
      <c r="E373" s="39" t="str">
        <f>'高額レセ疾病傾向(患者数順)'!$C$10</f>
        <v>0210</v>
      </c>
      <c r="F373" s="120" t="str">
        <f>'高額レセ疾病傾向(患者数順)'!$D$10</f>
        <v>その他の悪性新生物＜腫瘍＞</v>
      </c>
      <c r="G373" s="120" t="s">
        <v>666</v>
      </c>
      <c r="H373" s="40">
        <v>20</v>
      </c>
      <c r="I373" s="41">
        <v>37205500</v>
      </c>
      <c r="J373" s="42">
        <v>39333950</v>
      </c>
      <c r="K373" s="40">
        <f t="shared" si="75"/>
        <v>76539450</v>
      </c>
      <c r="L373" s="97">
        <f t="shared" si="74"/>
        <v>3826972.5</v>
      </c>
      <c r="M373" s="217">
        <f t="shared" si="85"/>
        <v>1.2453300124533001E-2</v>
      </c>
      <c r="N373" s="26"/>
      <c r="O373" s="26"/>
      <c r="P373" s="26"/>
      <c r="Q373" s="26"/>
    </row>
    <row r="374" spans="1:17" ht="39.950000000000003" customHeight="1" thickBot="1">
      <c r="A374" s="26"/>
      <c r="B374" s="446"/>
      <c r="C374" s="449"/>
      <c r="D374" s="457"/>
      <c r="E374" s="48" t="str">
        <f>'高額レセ疾病傾向(患者数順)'!$C$11</f>
        <v>1310</v>
      </c>
      <c r="F374" s="122" t="str">
        <f>'高額レセ疾病傾向(患者数順)'!$D$11</f>
        <v>その他の筋骨格系及び結合組織の疾患</v>
      </c>
      <c r="G374" s="122" t="s">
        <v>667</v>
      </c>
      <c r="H374" s="80">
        <v>10</v>
      </c>
      <c r="I374" s="81">
        <v>18264310</v>
      </c>
      <c r="J374" s="46">
        <v>3387360</v>
      </c>
      <c r="K374" s="44">
        <f>IF(SUM(I374:J374)=0,"-",SUM(I374:J374))</f>
        <v>21651670</v>
      </c>
      <c r="L374" s="98">
        <f t="shared" si="74"/>
        <v>2165167</v>
      </c>
      <c r="M374" s="220">
        <f t="shared" si="85"/>
        <v>6.2266500622665004E-3</v>
      </c>
      <c r="N374" s="26"/>
      <c r="O374" s="26"/>
      <c r="P374" s="26"/>
      <c r="Q374" s="26"/>
    </row>
    <row r="375" spans="1:17" ht="39.950000000000003" customHeight="1" thickTop="1">
      <c r="A375" s="26"/>
      <c r="B375" s="459" t="s">
        <v>187</v>
      </c>
      <c r="C375" s="460"/>
      <c r="D375" s="463">
        <f>Q79</f>
        <v>1473357</v>
      </c>
      <c r="E375" s="35" t="str">
        <f>'高額レセ疾病傾向(患者数順)'!$C$7</f>
        <v>1901</v>
      </c>
      <c r="F375" s="123" t="str">
        <f>'高額レセ疾病傾向(患者数順)'!$D$7</f>
        <v>骨折</v>
      </c>
      <c r="G375" s="123" t="str">
        <f>'高額レセ疾病傾向(患者数順)'!E7</f>
        <v>大腿骨頚部骨折，大腿骨転子部骨折，腰椎圧迫骨折</v>
      </c>
      <c r="H375" s="36">
        <f>'高額レセ疾病傾向(患者数順)'!F7</f>
        <v>27024</v>
      </c>
      <c r="I375" s="37">
        <f>'高額レセ疾病傾向(患者数順)'!G7</f>
        <v>72260782240</v>
      </c>
      <c r="J375" s="38">
        <f>'高額レセ疾病傾向(患者数順)'!H7</f>
        <v>10906608720</v>
      </c>
      <c r="K375" s="36">
        <f>'高額レセ疾病傾向(患者数順)'!I7</f>
        <v>83167390960</v>
      </c>
      <c r="L375" s="36">
        <f>'高額レセ疾病傾向(患者数順)'!J7</f>
        <v>3077538.1497927802</v>
      </c>
      <c r="M375" s="225">
        <f>'高額レセ疾病傾向(患者数順)'!K7</f>
        <v>1.8341786817451574E-2</v>
      </c>
      <c r="N375" s="26"/>
      <c r="O375" s="26"/>
      <c r="P375" s="26"/>
      <c r="Q375" s="26"/>
    </row>
    <row r="376" spans="1:17" ht="39.950000000000003" customHeight="1">
      <c r="A376" s="26"/>
      <c r="B376" s="461"/>
      <c r="C376" s="449"/>
      <c r="D376" s="457"/>
      <c r="E376" s="39" t="str">
        <f>'高額レセ疾病傾向(患者数順)'!$C$8</f>
        <v>0903</v>
      </c>
      <c r="F376" s="120" t="str">
        <f>'高額レセ疾病傾向(患者数順)'!$D$8</f>
        <v>その他の心疾患</v>
      </c>
      <c r="G376" s="120" t="str">
        <f>'高額レセ疾病傾向(患者数順)'!E8</f>
        <v>うっ血性心不全，慢性心不全，大動脈弁狭窄症</v>
      </c>
      <c r="H376" s="40">
        <f>'高額レセ疾病傾向(患者数順)'!F8</f>
        <v>18989</v>
      </c>
      <c r="I376" s="41">
        <f>'高額レセ疾病傾向(患者数順)'!G8</f>
        <v>55757814770</v>
      </c>
      <c r="J376" s="42">
        <f>'高額レセ疾病傾向(患者数順)'!H8</f>
        <v>12139900750</v>
      </c>
      <c r="K376" s="40">
        <f>'高額レセ疾病傾向(患者数順)'!I8</f>
        <v>67897715520</v>
      </c>
      <c r="L376" s="226">
        <f>'高額レセ疾病傾向(患者数順)'!J8</f>
        <v>3575634.0786771299</v>
      </c>
      <c r="M376" s="217">
        <f>'高額レセ疾病傾向(患者数順)'!K8</f>
        <v>1.2888254509938867E-2</v>
      </c>
      <c r="N376" s="26"/>
      <c r="O376" s="26"/>
      <c r="P376" s="26"/>
      <c r="Q376" s="26"/>
    </row>
    <row r="377" spans="1:17" ht="39.950000000000003" customHeight="1">
      <c r="A377" s="26"/>
      <c r="B377" s="461"/>
      <c r="C377" s="449"/>
      <c r="D377" s="457"/>
      <c r="E377" s="39" t="str">
        <f>'高額レセ疾病傾向(患者数順)'!$C$9</f>
        <v>1011</v>
      </c>
      <c r="F377" s="120" t="str">
        <f>'高額レセ疾病傾向(患者数順)'!$D$9</f>
        <v>その他の呼吸器系の疾患</v>
      </c>
      <c r="G377" s="120" t="str">
        <f>'高額レセ疾病傾向(患者数順)'!E9</f>
        <v>誤嚥性肺炎，間質性肺炎，胸水貯留</v>
      </c>
      <c r="H377" s="40">
        <f>'高額レセ疾病傾向(患者数順)'!F9</f>
        <v>15795</v>
      </c>
      <c r="I377" s="41">
        <f>'高額レセ疾病傾向(患者数順)'!G9</f>
        <v>37367226630</v>
      </c>
      <c r="J377" s="42">
        <f>'高額レセ疾病傾向(患者数順)'!H9</f>
        <v>8091412410</v>
      </c>
      <c r="K377" s="40">
        <f>'高額レセ疾病傾向(患者数順)'!I9</f>
        <v>45458639040</v>
      </c>
      <c r="L377" s="219">
        <f>'高額レセ疾病傾向(患者数順)'!J9</f>
        <v>2878039.8252611598</v>
      </c>
      <c r="M377" s="217">
        <f>'高額レセ疾病傾向(患者数順)'!K9</f>
        <v>1.0720416029516268E-2</v>
      </c>
      <c r="N377" s="26"/>
      <c r="O377" s="26"/>
      <c r="P377" s="26"/>
      <c r="Q377" s="26"/>
    </row>
    <row r="378" spans="1:17" ht="39.950000000000003" customHeight="1">
      <c r="A378" s="26"/>
      <c r="B378" s="461"/>
      <c r="C378" s="449"/>
      <c r="D378" s="457"/>
      <c r="E378" s="39" t="str">
        <f>'高額レセ疾病傾向(患者数順)'!$C$10</f>
        <v>0210</v>
      </c>
      <c r="F378" s="120" t="str">
        <f>'高額レセ疾病傾向(患者数順)'!$D$10</f>
        <v>その他の悪性新生物＜腫瘍＞</v>
      </c>
      <c r="G378" s="120" t="str">
        <f>'高額レセ疾病傾向(患者数順)'!E10</f>
        <v>前立腺癌，膵頭部癌，多発性骨髄腫</v>
      </c>
      <c r="H378" s="40">
        <f>'高額レセ疾病傾向(患者数順)'!F10</f>
        <v>14969</v>
      </c>
      <c r="I378" s="41">
        <f>'高額レセ疾病傾向(患者数順)'!G10</f>
        <v>31846262080</v>
      </c>
      <c r="J378" s="42">
        <f>'高額レセ疾病傾向(患者数順)'!H10</f>
        <v>27343059240</v>
      </c>
      <c r="K378" s="40">
        <f>'高額レセ疾病傾向(患者数順)'!I10</f>
        <v>59189321320</v>
      </c>
      <c r="L378" s="80">
        <f>'高額レセ疾病傾向(患者数順)'!J10</f>
        <v>3954126.6163404402</v>
      </c>
      <c r="M378" s="220">
        <f>'高額レセ疾病傾向(患者数順)'!K10</f>
        <v>1.0159791550859703E-2</v>
      </c>
      <c r="N378" s="26"/>
      <c r="O378" s="26"/>
      <c r="P378" s="26"/>
      <c r="Q378" s="26"/>
    </row>
    <row r="379" spans="1:17" ht="39.950000000000003" customHeight="1" thickBot="1">
      <c r="A379" s="26"/>
      <c r="B379" s="462"/>
      <c r="C379" s="450"/>
      <c r="D379" s="458"/>
      <c r="E379" s="43" t="str">
        <f>'高額レセ疾病傾向(患者数順)'!$C$11</f>
        <v>1310</v>
      </c>
      <c r="F379" s="121" t="str">
        <f>'高額レセ疾病傾向(患者数順)'!$D$11</f>
        <v>その他の筋骨格系及び結合組織の疾患</v>
      </c>
      <c r="G379" s="121" t="str">
        <f>'高額レセ疾病傾向(患者数順)'!E11</f>
        <v>廃用症候群，顕微鏡的多発血管炎，人工股関節周囲骨折</v>
      </c>
      <c r="H379" s="44">
        <f>'高額レセ疾病傾向(患者数順)'!F11</f>
        <v>14205</v>
      </c>
      <c r="I379" s="45">
        <f>'高額レセ疾病傾向(患者数順)'!G11</f>
        <v>47688503370</v>
      </c>
      <c r="J379" s="46">
        <f>'高額レセ疾病傾向(患者数順)'!H11</f>
        <v>5185672210</v>
      </c>
      <c r="K379" s="44">
        <f>'高額レセ疾病傾向(患者数順)'!I11</f>
        <v>52874175580</v>
      </c>
      <c r="L379" s="44">
        <f>'高額レセ疾病傾向(患者数順)'!J11</f>
        <v>3722222.8497008099</v>
      </c>
      <c r="M379" s="218">
        <f>'高額レセ疾病傾向(患者数順)'!K11</f>
        <v>9.6412478442088369E-3</v>
      </c>
      <c r="N379" s="26"/>
      <c r="O379" s="26"/>
      <c r="P379" s="26"/>
      <c r="Q379" s="26"/>
    </row>
    <row r="380" spans="1:17" ht="13.5" customHeight="1">
      <c r="A380" s="26"/>
      <c r="B380" s="14" t="s">
        <v>279</v>
      </c>
      <c r="C380" s="26"/>
      <c r="D380" s="14"/>
      <c r="E380" s="213"/>
      <c r="F380" s="213"/>
      <c r="G380" s="213"/>
      <c r="H380" s="213"/>
      <c r="I380" s="213"/>
      <c r="J380" s="26"/>
      <c r="K380" s="26"/>
      <c r="L380" s="26"/>
      <c r="M380" s="26"/>
      <c r="N380" s="26"/>
      <c r="O380" s="26"/>
      <c r="P380" s="26"/>
      <c r="Q380" s="26"/>
    </row>
    <row r="381" spans="1:17" ht="13.5" customHeight="1">
      <c r="A381" s="26"/>
      <c r="B381" s="184" t="s">
        <v>144</v>
      </c>
      <c r="C381" s="26"/>
      <c r="D381" s="184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3.5" customHeight="1">
      <c r="A382" s="26"/>
      <c r="B382" s="214" t="s">
        <v>119</v>
      </c>
      <c r="C382" s="26"/>
      <c r="D382" s="214"/>
      <c r="E382" s="26"/>
      <c r="F382" s="26"/>
      <c r="G382" s="125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3.5" customHeight="1">
      <c r="A383" s="26"/>
      <c r="B383" s="214" t="s">
        <v>161</v>
      </c>
      <c r="C383" s="26"/>
      <c r="D383" s="214"/>
      <c r="E383" s="26"/>
      <c r="F383" s="26"/>
      <c r="G383" s="1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3.5" customHeight="1">
      <c r="A384" s="26"/>
      <c r="B384" s="214" t="s">
        <v>184</v>
      </c>
      <c r="C384" s="26"/>
      <c r="D384" s="214"/>
      <c r="E384" s="26"/>
      <c r="F384" s="26"/>
      <c r="G384" s="125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3.5" customHeight="1">
      <c r="A385" s="26"/>
      <c r="B385" s="214" t="s">
        <v>120</v>
      </c>
      <c r="C385" s="26"/>
      <c r="D385" s="214"/>
      <c r="E385" s="26"/>
      <c r="F385" s="26"/>
      <c r="G385" s="125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</sheetData>
  <mergeCells count="233">
    <mergeCell ref="M3:M4"/>
    <mergeCell ref="D355:D359"/>
    <mergeCell ref="D360:D364"/>
    <mergeCell ref="D365:D369"/>
    <mergeCell ref="D370:D374"/>
    <mergeCell ref="D375:D379"/>
    <mergeCell ref="D330:D334"/>
    <mergeCell ref="D335:D339"/>
    <mergeCell ref="D340:D344"/>
    <mergeCell ref="D345:D349"/>
    <mergeCell ref="D350:D354"/>
    <mergeCell ref="D305:D309"/>
    <mergeCell ref="D310:D314"/>
    <mergeCell ref="D315:D319"/>
    <mergeCell ref="D320:D324"/>
    <mergeCell ref="D325:D329"/>
    <mergeCell ref="D280:D284"/>
    <mergeCell ref="D285:D289"/>
    <mergeCell ref="D290:D294"/>
    <mergeCell ref="D295:D299"/>
    <mergeCell ref="D300:D304"/>
    <mergeCell ref="D255:D259"/>
    <mergeCell ref="D260:D264"/>
    <mergeCell ref="D265:D269"/>
    <mergeCell ref="D270:D274"/>
    <mergeCell ref="D275:D279"/>
    <mergeCell ref="D230:D234"/>
    <mergeCell ref="D235:D239"/>
    <mergeCell ref="D240:D244"/>
    <mergeCell ref="D245:D249"/>
    <mergeCell ref="D250:D254"/>
    <mergeCell ref="D205:D209"/>
    <mergeCell ref="D210:D214"/>
    <mergeCell ref="D215:D219"/>
    <mergeCell ref="D220:D224"/>
    <mergeCell ref="D225:D229"/>
    <mergeCell ref="D180:D184"/>
    <mergeCell ref="D185:D189"/>
    <mergeCell ref="D190:D194"/>
    <mergeCell ref="D195:D199"/>
    <mergeCell ref="D200:D204"/>
    <mergeCell ref="D155:D159"/>
    <mergeCell ref="D160:D164"/>
    <mergeCell ref="D165:D169"/>
    <mergeCell ref="D170:D174"/>
    <mergeCell ref="D175:D179"/>
    <mergeCell ref="D130:D134"/>
    <mergeCell ref="D135:D139"/>
    <mergeCell ref="D140:D144"/>
    <mergeCell ref="D145:D149"/>
    <mergeCell ref="D150:D154"/>
    <mergeCell ref="D105:D109"/>
    <mergeCell ref="D110:D114"/>
    <mergeCell ref="D115:D119"/>
    <mergeCell ref="D120:D124"/>
    <mergeCell ref="D125:D129"/>
    <mergeCell ref="D80:D84"/>
    <mergeCell ref="D85:D89"/>
    <mergeCell ref="D90:D94"/>
    <mergeCell ref="D95:D99"/>
    <mergeCell ref="D100:D104"/>
    <mergeCell ref="D55:D59"/>
    <mergeCell ref="D60:D64"/>
    <mergeCell ref="D65:D69"/>
    <mergeCell ref="D70:D74"/>
    <mergeCell ref="D75:D79"/>
    <mergeCell ref="D30:D34"/>
    <mergeCell ref="D35:D39"/>
    <mergeCell ref="D40:D44"/>
    <mergeCell ref="D45:D49"/>
    <mergeCell ref="D50:D54"/>
    <mergeCell ref="C360:C364"/>
    <mergeCell ref="C365:C369"/>
    <mergeCell ref="C370:C374"/>
    <mergeCell ref="C330:C334"/>
    <mergeCell ref="C335:C339"/>
    <mergeCell ref="C340:C344"/>
    <mergeCell ref="C345:C349"/>
    <mergeCell ref="C350:C354"/>
    <mergeCell ref="C355:C359"/>
    <mergeCell ref="C325:C329"/>
    <mergeCell ref="C270:C274"/>
    <mergeCell ref="C275:C279"/>
    <mergeCell ref="C280:C284"/>
    <mergeCell ref="C285:C289"/>
    <mergeCell ref="C290:C294"/>
    <mergeCell ref="C295:C299"/>
    <mergeCell ref="C300:C304"/>
    <mergeCell ref="C305:C309"/>
    <mergeCell ref="C310:C314"/>
    <mergeCell ref="C265:C269"/>
    <mergeCell ref="C210:C214"/>
    <mergeCell ref="C215:C219"/>
    <mergeCell ref="C220:C224"/>
    <mergeCell ref="C225:C229"/>
    <mergeCell ref="C230:C234"/>
    <mergeCell ref="C235:C239"/>
    <mergeCell ref="C240:C244"/>
    <mergeCell ref="C245:C249"/>
    <mergeCell ref="C250:C254"/>
    <mergeCell ref="C255:C259"/>
    <mergeCell ref="C260:C264"/>
    <mergeCell ref="C205:C209"/>
    <mergeCell ref="C150:C154"/>
    <mergeCell ref="C155:C159"/>
    <mergeCell ref="C160:C164"/>
    <mergeCell ref="C165:C169"/>
    <mergeCell ref="C170:C174"/>
    <mergeCell ref="C175:C179"/>
    <mergeCell ref="C180:C184"/>
    <mergeCell ref="C185:C189"/>
    <mergeCell ref="C190:C194"/>
    <mergeCell ref="C195:C199"/>
    <mergeCell ref="C200:C204"/>
    <mergeCell ref="C145:C149"/>
    <mergeCell ref="C90:C94"/>
    <mergeCell ref="C95:C99"/>
    <mergeCell ref="C100:C104"/>
    <mergeCell ref="C105:C109"/>
    <mergeCell ref="C110:C114"/>
    <mergeCell ref="C115:C119"/>
    <mergeCell ref="C120:C124"/>
    <mergeCell ref="C125:C129"/>
    <mergeCell ref="C130:C134"/>
    <mergeCell ref="C135:C139"/>
    <mergeCell ref="C140:C144"/>
    <mergeCell ref="C85:C89"/>
    <mergeCell ref="C30:C3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C80:C84"/>
    <mergeCell ref="C25:C29"/>
    <mergeCell ref="C3:C4"/>
    <mergeCell ref="E3:F4"/>
    <mergeCell ref="G3:G4"/>
    <mergeCell ref="H3:H4"/>
    <mergeCell ref="D25:D29"/>
    <mergeCell ref="L3:L4"/>
    <mergeCell ref="C5:C9"/>
    <mergeCell ref="C10:C14"/>
    <mergeCell ref="C15:C19"/>
    <mergeCell ref="C20:C24"/>
    <mergeCell ref="I3:K3"/>
    <mergeCell ref="D3:D4"/>
    <mergeCell ref="D5:D9"/>
    <mergeCell ref="D10:D14"/>
    <mergeCell ref="D15:D19"/>
    <mergeCell ref="D20:D24"/>
    <mergeCell ref="B3:B4"/>
    <mergeCell ref="B5:B9"/>
    <mergeCell ref="B10:B14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135:B139"/>
    <mergeCell ref="B140:B144"/>
    <mergeCell ref="B145:B149"/>
    <mergeCell ref="B150:B154"/>
    <mergeCell ref="B155:B159"/>
    <mergeCell ref="B160:B164"/>
    <mergeCell ref="B165:B169"/>
    <mergeCell ref="B170:B174"/>
    <mergeCell ref="B175:B179"/>
    <mergeCell ref="B180:B184"/>
    <mergeCell ref="B185:B189"/>
    <mergeCell ref="B190:B194"/>
    <mergeCell ref="B195:B199"/>
    <mergeCell ref="B200:B204"/>
    <mergeCell ref="B205:B209"/>
    <mergeCell ref="B210:B214"/>
    <mergeCell ref="B215:B219"/>
    <mergeCell ref="B220:B224"/>
    <mergeCell ref="B225:B229"/>
    <mergeCell ref="B230:B234"/>
    <mergeCell ref="B235:B239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85:B289"/>
    <mergeCell ref="B290:B294"/>
    <mergeCell ref="B295:B299"/>
    <mergeCell ref="B300:B304"/>
    <mergeCell ref="B305:B309"/>
    <mergeCell ref="B310:B314"/>
    <mergeCell ref="B375:C379"/>
    <mergeCell ref="B360:B364"/>
    <mergeCell ref="B365:B369"/>
    <mergeCell ref="B370:B374"/>
    <mergeCell ref="B315:B319"/>
    <mergeCell ref="B320:B324"/>
    <mergeCell ref="B325:B329"/>
    <mergeCell ref="B330:B334"/>
    <mergeCell ref="B335:B339"/>
    <mergeCell ref="B340:B344"/>
    <mergeCell ref="B345:B349"/>
    <mergeCell ref="B350:B354"/>
    <mergeCell ref="B355:B359"/>
    <mergeCell ref="C315:C319"/>
    <mergeCell ref="C320:C324"/>
  </mergeCells>
  <phoneticPr fontId="4"/>
  <pageMargins left="0.59055118110236227" right="0.43307086614173229" top="0.74803149606299213" bottom="0.74803149606299213" header="0.31496062992125984" footer="0.31496062992125984"/>
  <pageSetup paperSize="8" scale="62" orientation="landscape" r:id="rId1"/>
  <headerFooter>
    <oddHeader>&amp;R&amp;"ＭＳ 明朝,標準"&amp;12高額レセプトの件数及び医療費</oddHeader>
  </headerFooter>
  <ignoredErrors>
    <ignoredError sqref="K5:K374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Q385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3.375" style="3" customWidth="1"/>
    <col min="3" max="3" width="11.625" style="3" customWidth="1"/>
    <col min="4" max="4" width="9.75" style="3" customWidth="1"/>
    <col min="5" max="5" width="6" style="3" customWidth="1"/>
    <col min="6" max="6" width="24.625" style="3" customWidth="1"/>
    <col min="7" max="7" width="44.625" style="3" customWidth="1"/>
    <col min="8" max="8" width="8.25" style="3" customWidth="1"/>
    <col min="9" max="12" width="9.75" style="3" customWidth="1"/>
    <col min="13" max="13" width="10.25" style="3" customWidth="1"/>
    <col min="14" max="15" width="9" style="3"/>
    <col min="16" max="17" width="15.625" style="3" customWidth="1"/>
    <col min="18" max="16384" width="9" style="3"/>
  </cols>
  <sheetData>
    <row r="1" spans="1:17" ht="16.5" customHeight="1">
      <c r="A1" s="26"/>
      <c r="B1" s="208" t="s">
        <v>227</v>
      </c>
      <c r="C1" s="215"/>
      <c r="D1" s="215"/>
      <c r="E1" s="209"/>
      <c r="F1" s="209"/>
      <c r="G1" s="209"/>
      <c r="H1" s="209"/>
      <c r="I1" s="209"/>
      <c r="J1" s="209"/>
      <c r="K1" s="209"/>
      <c r="L1" s="177"/>
      <c r="M1" s="26"/>
      <c r="N1" s="26"/>
      <c r="O1" s="26"/>
      <c r="P1" s="26"/>
      <c r="Q1" s="26"/>
    </row>
    <row r="2" spans="1:17" ht="16.5" customHeight="1">
      <c r="A2" s="26"/>
      <c r="B2" s="177" t="s">
        <v>223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26"/>
      <c r="N2" s="26"/>
      <c r="O2" s="26"/>
      <c r="P2" s="26"/>
      <c r="Q2" s="26"/>
    </row>
    <row r="3" spans="1:17" ht="25.5" customHeight="1">
      <c r="A3" s="177"/>
      <c r="B3" s="443"/>
      <c r="C3" s="434" t="s">
        <v>121</v>
      </c>
      <c r="D3" s="453" t="s">
        <v>174</v>
      </c>
      <c r="E3" s="434" t="s">
        <v>94</v>
      </c>
      <c r="F3" s="434"/>
      <c r="G3" s="439" t="s">
        <v>181</v>
      </c>
      <c r="H3" s="439" t="s">
        <v>182</v>
      </c>
      <c r="I3" s="439" t="s">
        <v>180</v>
      </c>
      <c r="J3" s="434"/>
      <c r="K3" s="434"/>
      <c r="L3" s="439" t="s">
        <v>183</v>
      </c>
      <c r="M3" s="430" t="s">
        <v>175</v>
      </c>
      <c r="N3" s="26"/>
      <c r="O3" s="26"/>
      <c r="P3" s="50" t="s">
        <v>171</v>
      </c>
      <c r="Q3" s="26"/>
    </row>
    <row r="4" spans="1:17" ht="25.5" customHeight="1" thickBot="1">
      <c r="A4" s="177"/>
      <c r="B4" s="444"/>
      <c r="C4" s="443"/>
      <c r="D4" s="454"/>
      <c r="E4" s="443"/>
      <c r="F4" s="443"/>
      <c r="G4" s="443"/>
      <c r="H4" s="443"/>
      <c r="I4" s="57" t="s">
        <v>91</v>
      </c>
      <c r="J4" s="58" t="s">
        <v>92</v>
      </c>
      <c r="K4" s="59" t="s">
        <v>76</v>
      </c>
      <c r="L4" s="451"/>
      <c r="M4" s="455"/>
      <c r="N4" s="26"/>
      <c r="O4" s="26"/>
      <c r="P4" s="166" t="s">
        <v>117</v>
      </c>
      <c r="Q4" s="172" t="s">
        <v>173</v>
      </c>
    </row>
    <row r="5" spans="1:17" ht="39.950000000000003" customHeight="1">
      <c r="A5" s="26"/>
      <c r="B5" s="445">
        <v>1</v>
      </c>
      <c r="C5" s="448" t="s">
        <v>50</v>
      </c>
      <c r="D5" s="456">
        <f>Q5</f>
        <v>410308</v>
      </c>
      <c r="E5" s="47" t="s">
        <v>668</v>
      </c>
      <c r="F5" s="119" t="s">
        <v>669</v>
      </c>
      <c r="G5" s="119" t="s">
        <v>317</v>
      </c>
      <c r="H5" s="77">
        <v>434</v>
      </c>
      <c r="I5" s="78">
        <v>2411493470</v>
      </c>
      <c r="J5" s="79">
        <v>908052640</v>
      </c>
      <c r="K5" s="77">
        <f>SUM(I5:J5)</f>
        <v>3319546110</v>
      </c>
      <c r="L5" s="99">
        <f t="shared" ref="L5:L68" si="0">IFERROR(K5/H5,"-")</f>
        <v>7648723.7557603689</v>
      </c>
      <c r="M5" s="216">
        <f>IFERROR(H5/$Q$5,"-")</f>
        <v>1.0577419889448902E-3</v>
      </c>
      <c r="N5" s="26"/>
      <c r="O5" s="26"/>
      <c r="P5" s="151" t="s">
        <v>177</v>
      </c>
      <c r="Q5" s="108">
        <f>市区町村別_患者数!AM6</f>
        <v>410308</v>
      </c>
    </row>
    <row r="6" spans="1:17" ht="39.950000000000003" customHeight="1">
      <c r="A6" s="26"/>
      <c r="B6" s="446"/>
      <c r="C6" s="449"/>
      <c r="D6" s="457"/>
      <c r="E6" s="39" t="s">
        <v>670</v>
      </c>
      <c r="F6" s="120" t="s">
        <v>671</v>
      </c>
      <c r="G6" s="120" t="s">
        <v>319</v>
      </c>
      <c r="H6" s="40">
        <v>215</v>
      </c>
      <c r="I6" s="41">
        <v>1027193430</v>
      </c>
      <c r="J6" s="42">
        <v>481521740</v>
      </c>
      <c r="K6" s="40">
        <f>SUM(I6:J6)</f>
        <v>1508715170</v>
      </c>
      <c r="L6" s="97">
        <f t="shared" si="0"/>
        <v>7017279.8604651159</v>
      </c>
      <c r="M6" s="217">
        <f t="shared" ref="M6:M9" si="1">IFERROR(H6/$Q$5,"-")</f>
        <v>5.2399660742661616E-4</v>
      </c>
      <c r="N6" s="26"/>
      <c r="O6" s="26"/>
      <c r="P6" s="151" t="s">
        <v>95</v>
      </c>
      <c r="Q6" s="108">
        <f>市区町村別_患者数!AM7</f>
        <v>16136</v>
      </c>
    </row>
    <row r="7" spans="1:17" ht="39.950000000000003" customHeight="1">
      <c r="A7" s="26"/>
      <c r="B7" s="446"/>
      <c r="C7" s="449"/>
      <c r="D7" s="457"/>
      <c r="E7" s="39" t="s">
        <v>672</v>
      </c>
      <c r="F7" s="120" t="s">
        <v>673</v>
      </c>
      <c r="G7" s="120" t="s">
        <v>330</v>
      </c>
      <c r="H7" s="40">
        <v>2</v>
      </c>
      <c r="I7" s="41">
        <v>7521910</v>
      </c>
      <c r="J7" s="42">
        <v>6356780</v>
      </c>
      <c r="K7" s="40">
        <f t="shared" ref="K7:K69" si="2">SUM(I7:J7)</f>
        <v>13878690</v>
      </c>
      <c r="L7" s="97">
        <f t="shared" si="0"/>
        <v>6939345</v>
      </c>
      <c r="M7" s="217">
        <f t="shared" si="1"/>
        <v>4.8743870458289867E-6</v>
      </c>
      <c r="N7" s="26"/>
      <c r="O7" s="26"/>
      <c r="P7" s="151" t="s">
        <v>96</v>
      </c>
      <c r="Q7" s="108">
        <f>市区町村別_患者数!AM8</f>
        <v>10039</v>
      </c>
    </row>
    <row r="8" spans="1:17" ht="39.950000000000003" customHeight="1">
      <c r="A8" s="26"/>
      <c r="B8" s="446"/>
      <c r="C8" s="449"/>
      <c r="D8" s="457"/>
      <c r="E8" s="39" t="s">
        <v>674</v>
      </c>
      <c r="F8" s="120" t="s">
        <v>406</v>
      </c>
      <c r="G8" s="120" t="s">
        <v>318</v>
      </c>
      <c r="H8" s="40">
        <v>153</v>
      </c>
      <c r="I8" s="41">
        <v>1024950180</v>
      </c>
      <c r="J8" s="42">
        <v>34393240</v>
      </c>
      <c r="K8" s="40">
        <f t="shared" si="2"/>
        <v>1059343420</v>
      </c>
      <c r="L8" s="97">
        <f t="shared" si="0"/>
        <v>6923813.2026143791</v>
      </c>
      <c r="M8" s="217">
        <f t="shared" si="1"/>
        <v>3.7289060900591749E-4</v>
      </c>
      <c r="N8" s="26"/>
      <c r="O8" s="26"/>
      <c r="P8" s="151" t="s">
        <v>97</v>
      </c>
      <c r="Q8" s="108">
        <f>市区町村別_患者数!AM9</f>
        <v>11192</v>
      </c>
    </row>
    <row r="9" spans="1:17" ht="39.950000000000003" customHeight="1" thickBot="1">
      <c r="A9" s="26"/>
      <c r="B9" s="447"/>
      <c r="C9" s="450"/>
      <c r="D9" s="458"/>
      <c r="E9" s="43" t="s">
        <v>675</v>
      </c>
      <c r="F9" s="121" t="s">
        <v>676</v>
      </c>
      <c r="G9" s="121" t="s">
        <v>677</v>
      </c>
      <c r="H9" s="44">
        <v>1</v>
      </c>
      <c r="I9" s="45">
        <v>6168820</v>
      </c>
      <c r="J9" s="46">
        <v>0</v>
      </c>
      <c r="K9" s="44">
        <f t="shared" si="2"/>
        <v>6168820</v>
      </c>
      <c r="L9" s="98">
        <f t="shared" si="0"/>
        <v>6168820</v>
      </c>
      <c r="M9" s="218">
        <f t="shared" si="1"/>
        <v>2.4371935229144933E-6</v>
      </c>
      <c r="N9" s="26"/>
      <c r="O9" s="26"/>
      <c r="P9" s="151" t="s">
        <v>98</v>
      </c>
      <c r="Q9" s="108">
        <f>市区町村別_患者数!AM10</f>
        <v>10491</v>
      </c>
    </row>
    <row r="10" spans="1:17" ht="39.950000000000003" customHeight="1">
      <c r="A10" s="26"/>
      <c r="B10" s="445">
        <v>2</v>
      </c>
      <c r="C10" s="448" t="s">
        <v>95</v>
      </c>
      <c r="D10" s="456">
        <f>Q6</f>
        <v>16136</v>
      </c>
      <c r="E10" s="47" t="s">
        <v>771</v>
      </c>
      <c r="F10" s="119" t="s">
        <v>772</v>
      </c>
      <c r="G10" s="119" t="s">
        <v>773</v>
      </c>
      <c r="H10" s="77">
        <v>2</v>
      </c>
      <c r="I10" s="78">
        <v>18128930</v>
      </c>
      <c r="J10" s="79">
        <v>740</v>
      </c>
      <c r="K10" s="77">
        <f>SUM(I10:J10)</f>
        <v>18129670</v>
      </c>
      <c r="L10" s="99">
        <f>IFERROR(K10/H10,"-")</f>
        <v>9064835</v>
      </c>
      <c r="M10" s="216">
        <f>IFERROR(H10/$Q$6,"-")</f>
        <v>1.2394645513138323E-4</v>
      </c>
      <c r="N10" s="26"/>
      <c r="O10" s="26"/>
      <c r="P10" s="151" t="s">
        <v>99</v>
      </c>
      <c r="Q10" s="108">
        <f>市区町村別_患者数!AM11</f>
        <v>13626</v>
      </c>
    </row>
    <row r="11" spans="1:17" ht="39.950000000000003" customHeight="1">
      <c r="A11" s="26"/>
      <c r="B11" s="446"/>
      <c r="C11" s="449"/>
      <c r="D11" s="457"/>
      <c r="E11" s="39" t="s">
        <v>725</v>
      </c>
      <c r="F11" s="120" t="s">
        <v>726</v>
      </c>
      <c r="G11" s="120" t="s">
        <v>774</v>
      </c>
      <c r="H11" s="40">
        <v>10</v>
      </c>
      <c r="I11" s="41">
        <v>36756680</v>
      </c>
      <c r="J11" s="42">
        <v>50840470</v>
      </c>
      <c r="K11" s="40">
        <f t="shared" si="2"/>
        <v>87597150</v>
      </c>
      <c r="L11" s="97">
        <f t="shared" si="0"/>
        <v>8759715</v>
      </c>
      <c r="M11" s="217">
        <f t="shared" ref="M11:M14" si="3">IFERROR(H11/$Q$6,"-")</f>
        <v>6.1973227565691625E-4</v>
      </c>
      <c r="N11" s="26"/>
      <c r="O11" s="26"/>
      <c r="P11" s="151" t="s">
        <v>100</v>
      </c>
      <c r="Q11" s="108">
        <f>市区町村別_患者数!AM12</f>
        <v>12294</v>
      </c>
    </row>
    <row r="12" spans="1:17" ht="39.950000000000003" customHeight="1">
      <c r="A12" s="26"/>
      <c r="B12" s="446"/>
      <c r="C12" s="449"/>
      <c r="D12" s="457"/>
      <c r="E12" s="39" t="s">
        <v>124</v>
      </c>
      <c r="F12" s="120" t="s">
        <v>135</v>
      </c>
      <c r="G12" s="120" t="s">
        <v>775</v>
      </c>
      <c r="H12" s="40">
        <v>1</v>
      </c>
      <c r="I12" s="41">
        <v>7846660</v>
      </c>
      <c r="J12" s="42">
        <v>32800</v>
      </c>
      <c r="K12" s="40">
        <f t="shared" si="2"/>
        <v>7879460</v>
      </c>
      <c r="L12" s="97">
        <f t="shared" si="0"/>
        <v>7879460</v>
      </c>
      <c r="M12" s="217">
        <f t="shared" si="3"/>
        <v>6.1973227565691617E-5</v>
      </c>
      <c r="N12" s="26"/>
      <c r="O12" s="26"/>
      <c r="P12" s="151" t="s">
        <v>51</v>
      </c>
      <c r="Q12" s="108">
        <f>市区町村別_患者数!AM13</f>
        <v>10557</v>
      </c>
    </row>
    <row r="13" spans="1:17" ht="39.950000000000003" customHeight="1">
      <c r="A13" s="26"/>
      <c r="B13" s="446"/>
      <c r="C13" s="449"/>
      <c r="D13" s="457"/>
      <c r="E13" s="39" t="s">
        <v>133</v>
      </c>
      <c r="F13" s="120" t="s">
        <v>137</v>
      </c>
      <c r="G13" s="120" t="s">
        <v>776</v>
      </c>
      <c r="H13" s="40">
        <v>15</v>
      </c>
      <c r="I13" s="41">
        <v>76512130</v>
      </c>
      <c r="J13" s="42">
        <v>33992650</v>
      </c>
      <c r="K13" s="40">
        <f t="shared" si="2"/>
        <v>110504780</v>
      </c>
      <c r="L13" s="97">
        <f t="shared" si="0"/>
        <v>7366985.333333333</v>
      </c>
      <c r="M13" s="217">
        <f t="shared" si="3"/>
        <v>9.2959841348537432E-4</v>
      </c>
      <c r="N13" s="26"/>
      <c r="O13" s="26"/>
      <c r="P13" s="151" t="s">
        <v>101</v>
      </c>
      <c r="Q13" s="108">
        <f>市区町村別_患者数!AM14</f>
        <v>6809</v>
      </c>
    </row>
    <row r="14" spans="1:17" ht="39.950000000000003" customHeight="1" thickBot="1">
      <c r="A14" s="26"/>
      <c r="B14" s="447"/>
      <c r="C14" s="450"/>
      <c r="D14" s="458"/>
      <c r="E14" s="43" t="s">
        <v>777</v>
      </c>
      <c r="F14" s="121" t="s">
        <v>778</v>
      </c>
      <c r="G14" s="121" t="s">
        <v>779</v>
      </c>
      <c r="H14" s="44">
        <v>4</v>
      </c>
      <c r="I14" s="45">
        <v>24847350</v>
      </c>
      <c r="J14" s="46">
        <v>2725060</v>
      </c>
      <c r="K14" s="44">
        <f t="shared" si="2"/>
        <v>27572410</v>
      </c>
      <c r="L14" s="98">
        <f t="shared" si="0"/>
        <v>6893102.5</v>
      </c>
      <c r="M14" s="218">
        <f t="shared" si="3"/>
        <v>2.4789291026276647E-4</v>
      </c>
      <c r="N14" s="26"/>
      <c r="O14" s="26"/>
      <c r="P14" s="151" t="s">
        <v>52</v>
      </c>
      <c r="Q14" s="108">
        <f>市区町村別_患者数!AM15</f>
        <v>15290</v>
      </c>
    </row>
    <row r="15" spans="1:17" ht="39.950000000000003" customHeight="1">
      <c r="A15" s="26"/>
      <c r="B15" s="445">
        <v>3</v>
      </c>
      <c r="C15" s="448" t="s">
        <v>96</v>
      </c>
      <c r="D15" s="456">
        <f>Q7</f>
        <v>10039</v>
      </c>
      <c r="E15" s="47" t="s">
        <v>132</v>
      </c>
      <c r="F15" s="119" t="s">
        <v>136</v>
      </c>
      <c r="G15" s="119" t="s">
        <v>780</v>
      </c>
      <c r="H15" s="77">
        <v>9</v>
      </c>
      <c r="I15" s="78">
        <v>124281990</v>
      </c>
      <c r="J15" s="79">
        <v>12199660</v>
      </c>
      <c r="K15" s="77">
        <f t="shared" si="2"/>
        <v>136481650</v>
      </c>
      <c r="L15" s="99">
        <f t="shared" si="0"/>
        <v>15164627.777777778</v>
      </c>
      <c r="M15" s="216">
        <f>IFERROR(H15/$Q$7,"-")</f>
        <v>8.9650363582030081E-4</v>
      </c>
      <c r="N15" s="26"/>
      <c r="O15" s="26"/>
      <c r="P15" s="151" t="s">
        <v>53</v>
      </c>
      <c r="Q15" s="108">
        <f>市区町村別_患者数!AM16</f>
        <v>25886</v>
      </c>
    </row>
    <row r="16" spans="1:17" ht="39.950000000000003" customHeight="1">
      <c r="A16" s="26"/>
      <c r="B16" s="446"/>
      <c r="C16" s="449"/>
      <c r="D16" s="457"/>
      <c r="E16" s="39" t="s">
        <v>133</v>
      </c>
      <c r="F16" s="120" t="s">
        <v>137</v>
      </c>
      <c r="G16" s="120" t="s">
        <v>781</v>
      </c>
      <c r="H16" s="40">
        <v>15</v>
      </c>
      <c r="I16" s="41">
        <v>168719550</v>
      </c>
      <c r="J16" s="42">
        <v>13880570</v>
      </c>
      <c r="K16" s="40">
        <f t="shared" si="2"/>
        <v>182600120</v>
      </c>
      <c r="L16" s="97">
        <f t="shared" si="0"/>
        <v>12173341.333333334</v>
      </c>
      <c r="M16" s="217">
        <f t="shared" ref="M16:M19" si="4">IFERROR(H16/$Q$7,"-")</f>
        <v>1.494172726367168E-3</v>
      </c>
      <c r="N16" s="26"/>
      <c r="O16" s="26"/>
      <c r="P16" s="151" t="s">
        <v>102</v>
      </c>
      <c r="Q16" s="108">
        <f>市区町村別_患者数!AM17</f>
        <v>13293</v>
      </c>
    </row>
    <row r="17" spans="1:17" ht="39.950000000000003" customHeight="1">
      <c r="A17" s="26"/>
      <c r="B17" s="446"/>
      <c r="C17" s="449"/>
      <c r="D17" s="457"/>
      <c r="E17" s="39" t="s">
        <v>123</v>
      </c>
      <c r="F17" s="120" t="s">
        <v>131</v>
      </c>
      <c r="G17" s="120" t="s">
        <v>782</v>
      </c>
      <c r="H17" s="40">
        <v>3</v>
      </c>
      <c r="I17" s="41">
        <v>23718270</v>
      </c>
      <c r="J17" s="42">
        <v>1712030</v>
      </c>
      <c r="K17" s="40">
        <f t="shared" si="2"/>
        <v>25430300</v>
      </c>
      <c r="L17" s="97">
        <f t="shared" si="0"/>
        <v>8476766.666666666</v>
      </c>
      <c r="M17" s="217">
        <f t="shared" si="4"/>
        <v>2.988345452734336E-4</v>
      </c>
      <c r="N17" s="26"/>
      <c r="O17" s="26"/>
      <c r="P17" s="151" t="s">
        <v>103</v>
      </c>
      <c r="Q17" s="108">
        <f>市区町村別_患者数!AM18</f>
        <v>22534</v>
      </c>
    </row>
    <row r="18" spans="1:17" ht="39.950000000000003" customHeight="1">
      <c r="A18" s="26"/>
      <c r="B18" s="446"/>
      <c r="C18" s="449"/>
      <c r="D18" s="457"/>
      <c r="E18" s="39" t="s">
        <v>122</v>
      </c>
      <c r="F18" s="120" t="s">
        <v>134</v>
      </c>
      <c r="G18" s="120" t="s">
        <v>783</v>
      </c>
      <c r="H18" s="40">
        <v>42</v>
      </c>
      <c r="I18" s="41">
        <v>127933940</v>
      </c>
      <c r="J18" s="42">
        <v>139450220</v>
      </c>
      <c r="K18" s="40">
        <f t="shared" si="2"/>
        <v>267384160</v>
      </c>
      <c r="L18" s="97">
        <f t="shared" si="0"/>
        <v>6366289.5238095243</v>
      </c>
      <c r="M18" s="217">
        <f t="shared" si="4"/>
        <v>4.1836836338280704E-3</v>
      </c>
      <c r="N18" s="26"/>
      <c r="O18" s="26"/>
      <c r="P18" s="151" t="s">
        <v>104</v>
      </c>
      <c r="Q18" s="108">
        <f>市区町村別_患者数!AM19</f>
        <v>17462</v>
      </c>
    </row>
    <row r="19" spans="1:17" ht="39.950000000000003" customHeight="1" thickBot="1">
      <c r="A19" s="26"/>
      <c r="B19" s="447"/>
      <c r="C19" s="450"/>
      <c r="D19" s="458"/>
      <c r="E19" s="43" t="s">
        <v>777</v>
      </c>
      <c r="F19" s="121" t="s">
        <v>778</v>
      </c>
      <c r="G19" s="121" t="s">
        <v>784</v>
      </c>
      <c r="H19" s="44">
        <v>2</v>
      </c>
      <c r="I19" s="45">
        <v>11205450</v>
      </c>
      <c r="J19" s="46">
        <v>1006020</v>
      </c>
      <c r="K19" s="44">
        <f t="shared" si="2"/>
        <v>12211470</v>
      </c>
      <c r="L19" s="98">
        <f t="shared" si="0"/>
        <v>6105735</v>
      </c>
      <c r="M19" s="218">
        <f t="shared" si="4"/>
        <v>1.9922303018228907E-4</v>
      </c>
      <c r="N19" s="26"/>
      <c r="O19" s="26"/>
      <c r="P19" s="151" t="s">
        <v>105</v>
      </c>
      <c r="Q19" s="108">
        <f>市区町村別_患者数!AM20</f>
        <v>28655</v>
      </c>
    </row>
    <row r="20" spans="1:17" ht="39.950000000000003" customHeight="1">
      <c r="A20" s="26"/>
      <c r="B20" s="445">
        <v>4</v>
      </c>
      <c r="C20" s="448" t="s">
        <v>97</v>
      </c>
      <c r="D20" s="456">
        <f>Q8</f>
        <v>11192</v>
      </c>
      <c r="E20" s="47" t="s">
        <v>133</v>
      </c>
      <c r="F20" s="119" t="s">
        <v>137</v>
      </c>
      <c r="G20" s="119" t="s">
        <v>785</v>
      </c>
      <c r="H20" s="77">
        <v>10</v>
      </c>
      <c r="I20" s="78">
        <v>110164010</v>
      </c>
      <c r="J20" s="79">
        <v>12210240</v>
      </c>
      <c r="K20" s="77">
        <f t="shared" si="2"/>
        <v>122374250</v>
      </c>
      <c r="L20" s="99">
        <f t="shared" si="0"/>
        <v>12237425</v>
      </c>
      <c r="M20" s="216">
        <f>IFERROR(H20/$Q$8,"-")</f>
        <v>8.9349535382416008E-4</v>
      </c>
      <c r="N20" s="26"/>
      <c r="O20" s="26"/>
      <c r="P20" s="151" t="s">
        <v>54</v>
      </c>
      <c r="Q20" s="108">
        <f>市区町村別_患者数!AM21</f>
        <v>18894</v>
      </c>
    </row>
    <row r="21" spans="1:17" ht="39.950000000000003" customHeight="1">
      <c r="A21" s="26"/>
      <c r="B21" s="446"/>
      <c r="C21" s="449"/>
      <c r="D21" s="457"/>
      <c r="E21" s="39" t="s">
        <v>132</v>
      </c>
      <c r="F21" s="120" t="s">
        <v>136</v>
      </c>
      <c r="G21" s="120" t="s">
        <v>786</v>
      </c>
      <c r="H21" s="40">
        <v>5</v>
      </c>
      <c r="I21" s="41">
        <v>46349310</v>
      </c>
      <c r="J21" s="42">
        <v>3873800</v>
      </c>
      <c r="K21" s="40">
        <f t="shared" si="2"/>
        <v>50223110</v>
      </c>
      <c r="L21" s="97">
        <f t="shared" si="0"/>
        <v>10044622</v>
      </c>
      <c r="M21" s="217">
        <f t="shared" ref="M21:M24" si="5">IFERROR(H21/$Q$8,"-")</f>
        <v>4.4674767691208004E-4</v>
      </c>
      <c r="N21" s="26"/>
      <c r="O21" s="26"/>
      <c r="P21" s="151" t="s">
        <v>106</v>
      </c>
      <c r="Q21" s="108">
        <f>市区町村別_患者数!AM22</f>
        <v>26607</v>
      </c>
    </row>
    <row r="22" spans="1:17" ht="39.950000000000003" customHeight="1">
      <c r="A22" s="26"/>
      <c r="B22" s="446"/>
      <c r="C22" s="449"/>
      <c r="D22" s="457"/>
      <c r="E22" s="39" t="s">
        <v>787</v>
      </c>
      <c r="F22" s="120" t="s">
        <v>788</v>
      </c>
      <c r="G22" s="120" t="s">
        <v>789</v>
      </c>
      <c r="H22" s="40">
        <v>1</v>
      </c>
      <c r="I22" s="41">
        <v>4607140</v>
      </c>
      <c r="J22" s="42">
        <v>4857160</v>
      </c>
      <c r="K22" s="40">
        <f t="shared" si="2"/>
        <v>9464300</v>
      </c>
      <c r="L22" s="97">
        <f t="shared" si="0"/>
        <v>9464300</v>
      </c>
      <c r="M22" s="217">
        <f t="shared" si="5"/>
        <v>8.9349535382416014E-5</v>
      </c>
      <c r="N22" s="26"/>
      <c r="O22" s="26"/>
      <c r="P22" s="151" t="s">
        <v>55</v>
      </c>
      <c r="Q22" s="108">
        <f>市区町村別_患者数!AM23</f>
        <v>23766</v>
      </c>
    </row>
    <row r="23" spans="1:17" ht="39.950000000000003" customHeight="1">
      <c r="A23" s="26"/>
      <c r="B23" s="446"/>
      <c r="C23" s="449"/>
      <c r="D23" s="457"/>
      <c r="E23" s="39" t="s">
        <v>123</v>
      </c>
      <c r="F23" s="120" t="s">
        <v>131</v>
      </c>
      <c r="G23" s="120" t="s">
        <v>790</v>
      </c>
      <c r="H23" s="40">
        <v>1</v>
      </c>
      <c r="I23" s="41">
        <v>7406680</v>
      </c>
      <c r="J23" s="42">
        <v>90520</v>
      </c>
      <c r="K23" s="40">
        <f t="shared" si="2"/>
        <v>7497200</v>
      </c>
      <c r="L23" s="97">
        <f t="shared" si="0"/>
        <v>7497200</v>
      </c>
      <c r="M23" s="217">
        <f t="shared" si="5"/>
        <v>8.9349535382416014E-5</v>
      </c>
      <c r="N23" s="26"/>
      <c r="O23" s="26"/>
      <c r="P23" s="151" t="s">
        <v>107</v>
      </c>
      <c r="Q23" s="108">
        <f>市区町村別_患者数!AM24</f>
        <v>16375</v>
      </c>
    </row>
    <row r="24" spans="1:17" ht="39.950000000000003" customHeight="1" thickBot="1">
      <c r="A24" s="26"/>
      <c r="B24" s="447"/>
      <c r="C24" s="450"/>
      <c r="D24" s="458"/>
      <c r="E24" s="43" t="s">
        <v>716</v>
      </c>
      <c r="F24" s="121" t="s">
        <v>717</v>
      </c>
      <c r="G24" s="121" t="s">
        <v>791</v>
      </c>
      <c r="H24" s="44">
        <v>2</v>
      </c>
      <c r="I24" s="45">
        <v>13574970</v>
      </c>
      <c r="J24" s="46">
        <v>937060</v>
      </c>
      <c r="K24" s="44">
        <f t="shared" si="2"/>
        <v>14512030</v>
      </c>
      <c r="L24" s="98">
        <f t="shared" si="0"/>
        <v>7256015</v>
      </c>
      <c r="M24" s="218">
        <f t="shared" si="5"/>
        <v>1.7869907076483203E-4</v>
      </c>
      <c r="N24" s="26"/>
      <c r="O24" s="26"/>
      <c r="P24" s="151" t="s">
        <v>108</v>
      </c>
      <c r="Q24" s="108">
        <f>市区町村別_患者数!AM25</f>
        <v>25909</v>
      </c>
    </row>
    <row r="25" spans="1:17" ht="39.950000000000003" customHeight="1">
      <c r="A25" s="26"/>
      <c r="B25" s="445">
        <v>5</v>
      </c>
      <c r="C25" s="448" t="s">
        <v>98</v>
      </c>
      <c r="D25" s="456">
        <f>Q9</f>
        <v>10491</v>
      </c>
      <c r="E25" s="47" t="s">
        <v>132</v>
      </c>
      <c r="F25" s="119" t="s">
        <v>136</v>
      </c>
      <c r="G25" s="119" t="s">
        <v>792</v>
      </c>
      <c r="H25" s="77">
        <v>2</v>
      </c>
      <c r="I25" s="78">
        <v>24405560</v>
      </c>
      <c r="J25" s="79">
        <v>436450</v>
      </c>
      <c r="K25" s="77">
        <f t="shared" si="2"/>
        <v>24842010</v>
      </c>
      <c r="L25" s="99">
        <f t="shared" si="0"/>
        <v>12421005</v>
      </c>
      <c r="M25" s="216">
        <f>IFERROR(H25/$Q$9,"-")</f>
        <v>1.9063959584405681E-4</v>
      </c>
      <c r="N25" s="26"/>
      <c r="O25" s="26"/>
      <c r="P25" s="151" t="s">
        <v>109</v>
      </c>
      <c r="Q25" s="108">
        <f>市区町村別_患者数!AM26</f>
        <v>16832</v>
      </c>
    </row>
    <row r="26" spans="1:17" ht="39.950000000000003" customHeight="1">
      <c r="A26" s="26"/>
      <c r="B26" s="446"/>
      <c r="C26" s="449"/>
      <c r="D26" s="457"/>
      <c r="E26" s="39" t="s">
        <v>710</v>
      </c>
      <c r="F26" s="120" t="s">
        <v>711</v>
      </c>
      <c r="G26" s="120" t="s">
        <v>793</v>
      </c>
      <c r="H26" s="40">
        <v>9</v>
      </c>
      <c r="I26" s="41">
        <v>22862430</v>
      </c>
      <c r="J26" s="42">
        <v>59695390</v>
      </c>
      <c r="K26" s="40">
        <f t="shared" si="2"/>
        <v>82557820</v>
      </c>
      <c r="L26" s="97">
        <f t="shared" si="0"/>
        <v>9173091.1111111119</v>
      </c>
      <c r="M26" s="217">
        <f t="shared" ref="M26:M29" si="6">IFERROR(H26/$Q$9,"-")</f>
        <v>8.5787818129825567E-4</v>
      </c>
      <c r="N26" s="26"/>
      <c r="O26" s="26"/>
      <c r="P26" s="151" t="s">
        <v>56</v>
      </c>
      <c r="Q26" s="108">
        <f>市区町村別_患者数!AM27</f>
        <v>22657</v>
      </c>
    </row>
    <row r="27" spans="1:17" ht="39.950000000000003" customHeight="1">
      <c r="A27" s="26"/>
      <c r="B27" s="446"/>
      <c r="C27" s="449"/>
      <c r="D27" s="457"/>
      <c r="E27" s="39" t="s">
        <v>794</v>
      </c>
      <c r="F27" s="120" t="s">
        <v>795</v>
      </c>
      <c r="G27" s="120" t="s">
        <v>796</v>
      </c>
      <c r="H27" s="40">
        <v>1</v>
      </c>
      <c r="I27" s="41">
        <v>9032960</v>
      </c>
      <c r="J27" s="42">
        <v>0</v>
      </c>
      <c r="K27" s="40">
        <f t="shared" si="2"/>
        <v>9032960</v>
      </c>
      <c r="L27" s="97">
        <f t="shared" si="0"/>
        <v>9032960</v>
      </c>
      <c r="M27" s="217">
        <f t="shared" si="6"/>
        <v>9.5319797922028404E-5</v>
      </c>
      <c r="N27" s="26"/>
      <c r="O27" s="26"/>
      <c r="P27" s="151" t="s">
        <v>110</v>
      </c>
      <c r="Q27" s="108">
        <f>市区町村別_患者数!AM28</f>
        <v>34470</v>
      </c>
    </row>
    <row r="28" spans="1:17" ht="39.950000000000003" customHeight="1">
      <c r="A28" s="26"/>
      <c r="B28" s="446"/>
      <c r="C28" s="449"/>
      <c r="D28" s="457"/>
      <c r="E28" s="39" t="s">
        <v>123</v>
      </c>
      <c r="F28" s="120" t="s">
        <v>131</v>
      </c>
      <c r="G28" s="120" t="s">
        <v>797</v>
      </c>
      <c r="H28" s="40">
        <v>2</v>
      </c>
      <c r="I28" s="41">
        <v>12264130</v>
      </c>
      <c r="J28" s="42">
        <v>60120</v>
      </c>
      <c r="K28" s="40">
        <f t="shared" si="2"/>
        <v>12324250</v>
      </c>
      <c r="L28" s="97">
        <f t="shared" si="0"/>
        <v>6162125</v>
      </c>
      <c r="M28" s="217">
        <f t="shared" si="6"/>
        <v>1.9063959584405681E-4</v>
      </c>
      <c r="N28" s="26"/>
      <c r="O28" s="26"/>
      <c r="P28" s="151" t="s">
        <v>111</v>
      </c>
      <c r="Q28" s="108">
        <f>市区町村別_患者数!AM29</f>
        <v>16091</v>
      </c>
    </row>
    <row r="29" spans="1:17" ht="39.950000000000003" customHeight="1" thickBot="1">
      <c r="A29" s="26"/>
      <c r="B29" s="447"/>
      <c r="C29" s="450"/>
      <c r="D29" s="458"/>
      <c r="E29" s="43" t="s">
        <v>798</v>
      </c>
      <c r="F29" s="121" t="s">
        <v>799</v>
      </c>
      <c r="G29" s="121" t="s">
        <v>800</v>
      </c>
      <c r="H29" s="44">
        <v>2</v>
      </c>
      <c r="I29" s="45">
        <v>9994180</v>
      </c>
      <c r="J29" s="46">
        <v>2112290</v>
      </c>
      <c r="K29" s="44">
        <f t="shared" si="2"/>
        <v>12106470</v>
      </c>
      <c r="L29" s="98">
        <f t="shared" si="0"/>
        <v>6053235</v>
      </c>
      <c r="M29" s="218">
        <f t="shared" si="6"/>
        <v>1.9063959584405681E-4</v>
      </c>
      <c r="N29" s="26"/>
      <c r="O29" s="26"/>
      <c r="P29" s="151" t="s">
        <v>112</v>
      </c>
      <c r="Q29" s="108">
        <f>市区町村別_患者数!AM30</f>
        <v>11101</v>
      </c>
    </row>
    <row r="30" spans="1:17" ht="39.950000000000003" customHeight="1">
      <c r="A30" s="26"/>
      <c r="B30" s="445">
        <v>6</v>
      </c>
      <c r="C30" s="448" t="s">
        <v>99</v>
      </c>
      <c r="D30" s="456">
        <f>Q10</f>
        <v>13626</v>
      </c>
      <c r="E30" s="47" t="s">
        <v>133</v>
      </c>
      <c r="F30" s="119" t="s">
        <v>137</v>
      </c>
      <c r="G30" s="119" t="s">
        <v>801</v>
      </c>
      <c r="H30" s="77">
        <v>14</v>
      </c>
      <c r="I30" s="78">
        <v>112506070</v>
      </c>
      <c r="J30" s="79">
        <v>23903380</v>
      </c>
      <c r="K30" s="77">
        <f t="shared" si="2"/>
        <v>136409450</v>
      </c>
      <c r="L30" s="99">
        <f t="shared" si="0"/>
        <v>9743532.1428571437</v>
      </c>
      <c r="M30" s="216">
        <f>IFERROR(H30/$Q$10,"-")</f>
        <v>1.0274475267870247E-3</v>
      </c>
      <c r="N30" s="26"/>
      <c r="O30" s="26"/>
      <c r="P30" s="151" t="s">
        <v>30</v>
      </c>
      <c r="Q30" s="108">
        <f>市区町村別_患者数!AM31</f>
        <v>152316</v>
      </c>
    </row>
    <row r="31" spans="1:17" ht="39.950000000000003" customHeight="1">
      <c r="A31" s="26"/>
      <c r="B31" s="446"/>
      <c r="C31" s="449"/>
      <c r="D31" s="457"/>
      <c r="E31" s="39" t="s">
        <v>710</v>
      </c>
      <c r="F31" s="120" t="s">
        <v>711</v>
      </c>
      <c r="G31" s="120" t="s">
        <v>802</v>
      </c>
      <c r="H31" s="40">
        <v>12</v>
      </c>
      <c r="I31" s="41">
        <v>81303850</v>
      </c>
      <c r="J31" s="42">
        <v>30911850</v>
      </c>
      <c r="K31" s="40">
        <f t="shared" si="2"/>
        <v>112215700</v>
      </c>
      <c r="L31" s="97">
        <f t="shared" si="0"/>
        <v>9351308.333333334</v>
      </c>
      <c r="M31" s="217">
        <f t="shared" ref="M31:M34" si="7">IFERROR(H31/$Q$10,"-")</f>
        <v>8.8066930867459266E-4</v>
      </c>
      <c r="N31" s="26"/>
      <c r="O31" s="26"/>
      <c r="P31" s="151" t="s">
        <v>31</v>
      </c>
      <c r="Q31" s="108">
        <f>市区町村別_患者数!AM32</f>
        <v>25650</v>
      </c>
    </row>
    <row r="32" spans="1:17" ht="39.950000000000003" customHeight="1">
      <c r="A32" s="26"/>
      <c r="B32" s="446"/>
      <c r="C32" s="449"/>
      <c r="D32" s="457"/>
      <c r="E32" s="39" t="s">
        <v>803</v>
      </c>
      <c r="F32" s="120" t="s">
        <v>804</v>
      </c>
      <c r="G32" s="120" t="s">
        <v>805</v>
      </c>
      <c r="H32" s="40">
        <v>1</v>
      </c>
      <c r="I32" s="41">
        <v>6521130</v>
      </c>
      <c r="J32" s="42">
        <v>147840</v>
      </c>
      <c r="K32" s="40">
        <f t="shared" si="2"/>
        <v>6668970</v>
      </c>
      <c r="L32" s="97">
        <f t="shared" si="0"/>
        <v>6668970</v>
      </c>
      <c r="M32" s="217">
        <f t="shared" si="7"/>
        <v>7.3389109056216055E-5</v>
      </c>
      <c r="N32" s="26"/>
      <c r="O32" s="26"/>
      <c r="P32" s="151" t="s">
        <v>32</v>
      </c>
      <c r="Q32" s="108">
        <f>市区町村別_患者数!AM33</f>
        <v>21811</v>
      </c>
    </row>
    <row r="33" spans="1:17" ht="39.950000000000003" customHeight="1">
      <c r="A33" s="26"/>
      <c r="B33" s="446"/>
      <c r="C33" s="449"/>
      <c r="D33" s="457"/>
      <c r="E33" s="39" t="s">
        <v>124</v>
      </c>
      <c r="F33" s="120" t="s">
        <v>135</v>
      </c>
      <c r="G33" s="120" t="s">
        <v>806</v>
      </c>
      <c r="H33" s="40">
        <v>1</v>
      </c>
      <c r="I33" s="41">
        <v>6656850</v>
      </c>
      <c r="J33" s="42">
        <v>0</v>
      </c>
      <c r="K33" s="40">
        <f t="shared" si="2"/>
        <v>6656850</v>
      </c>
      <c r="L33" s="97">
        <f t="shared" si="0"/>
        <v>6656850</v>
      </c>
      <c r="M33" s="217">
        <f t="shared" si="7"/>
        <v>7.3389109056216055E-5</v>
      </c>
      <c r="N33" s="26"/>
      <c r="O33" s="26"/>
      <c r="P33" s="151" t="s">
        <v>33</v>
      </c>
      <c r="Q33" s="108">
        <f>市区町村別_患者数!AM34</f>
        <v>17881</v>
      </c>
    </row>
    <row r="34" spans="1:17" ht="39.950000000000003" customHeight="1" thickBot="1">
      <c r="A34" s="26"/>
      <c r="B34" s="447"/>
      <c r="C34" s="450"/>
      <c r="D34" s="458"/>
      <c r="E34" s="43" t="s">
        <v>807</v>
      </c>
      <c r="F34" s="121" t="s">
        <v>808</v>
      </c>
      <c r="G34" s="121" t="s">
        <v>809</v>
      </c>
      <c r="H34" s="44">
        <v>1</v>
      </c>
      <c r="I34" s="45">
        <v>6256310</v>
      </c>
      <c r="J34" s="46">
        <v>0</v>
      </c>
      <c r="K34" s="44">
        <f t="shared" si="2"/>
        <v>6256310</v>
      </c>
      <c r="L34" s="98">
        <f t="shared" si="0"/>
        <v>6256310</v>
      </c>
      <c r="M34" s="218">
        <f t="shared" si="7"/>
        <v>7.3389109056216055E-5</v>
      </c>
      <c r="N34" s="26"/>
      <c r="O34" s="26"/>
      <c r="P34" s="151" t="s">
        <v>34</v>
      </c>
      <c r="Q34" s="108">
        <f>市区町村別_患者数!AM35</f>
        <v>23856</v>
      </c>
    </row>
    <row r="35" spans="1:17" ht="39.950000000000003" customHeight="1">
      <c r="A35" s="26"/>
      <c r="B35" s="445">
        <v>7</v>
      </c>
      <c r="C35" s="448" t="s">
        <v>100</v>
      </c>
      <c r="D35" s="456">
        <f>Q11</f>
        <v>12294</v>
      </c>
      <c r="E35" s="47" t="s">
        <v>133</v>
      </c>
      <c r="F35" s="119" t="s">
        <v>137</v>
      </c>
      <c r="G35" s="119" t="s">
        <v>810</v>
      </c>
      <c r="H35" s="77">
        <v>11</v>
      </c>
      <c r="I35" s="78">
        <v>75267200</v>
      </c>
      <c r="J35" s="79">
        <v>10726510</v>
      </c>
      <c r="K35" s="77">
        <f t="shared" si="2"/>
        <v>85993710</v>
      </c>
      <c r="L35" s="99">
        <f t="shared" si="0"/>
        <v>7817610</v>
      </c>
      <c r="M35" s="216">
        <f>IFERROR(H35/$Q$11,"-")</f>
        <v>8.947454042622417E-4</v>
      </c>
      <c r="N35" s="26"/>
      <c r="O35" s="26"/>
      <c r="P35" s="151" t="s">
        <v>35</v>
      </c>
      <c r="Q35" s="108">
        <f>市区町村別_患者数!AM36</f>
        <v>32983</v>
      </c>
    </row>
    <row r="36" spans="1:17" ht="39.950000000000003" customHeight="1">
      <c r="A36" s="26"/>
      <c r="B36" s="446"/>
      <c r="C36" s="449"/>
      <c r="D36" s="457"/>
      <c r="E36" s="39" t="s">
        <v>787</v>
      </c>
      <c r="F36" s="120" t="s">
        <v>788</v>
      </c>
      <c r="G36" s="120" t="s">
        <v>811</v>
      </c>
      <c r="H36" s="40">
        <v>1</v>
      </c>
      <c r="I36" s="41">
        <v>6984010</v>
      </c>
      <c r="J36" s="42">
        <v>210170</v>
      </c>
      <c r="K36" s="40">
        <f t="shared" si="2"/>
        <v>7194180</v>
      </c>
      <c r="L36" s="97">
        <f t="shared" si="0"/>
        <v>7194180</v>
      </c>
      <c r="M36" s="217">
        <f t="shared" ref="M36:M39" si="8">IFERROR(H36/$Q$11,"-")</f>
        <v>8.1340491296567424E-5</v>
      </c>
      <c r="N36" s="26"/>
      <c r="O36" s="26"/>
      <c r="P36" s="151" t="s">
        <v>36</v>
      </c>
      <c r="Q36" s="108">
        <f>市区町村別_患者数!AM37</f>
        <v>26529</v>
      </c>
    </row>
    <row r="37" spans="1:17" ht="39.950000000000003" customHeight="1">
      <c r="A37" s="26"/>
      <c r="B37" s="446"/>
      <c r="C37" s="449"/>
      <c r="D37" s="457"/>
      <c r="E37" s="39" t="s">
        <v>803</v>
      </c>
      <c r="F37" s="120" t="s">
        <v>804</v>
      </c>
      <c r="G37" s="120" t="s">
        <v>812</v>
      </c>
      <c r="H37" s="40">
        <v>1</v>
      </c>
      <c r="I37" s="41">
        <v>7049300</v>
      </c>
      <c r="J37" s="42">
        <v>0</v>
      </c>
      <c r="K37" s="40">
        <f t="shared" si="2"/>
        <v>7049300</v>
      </c>
      <c r="L37" s="97">
        <f t="shared" si="0"/>
        <v>7049300</v>
      </c>
      <c r="M37" s="217">
        <f t="shared" si="8"/>
        <v>8.1340491296567424E-5</v>
      </c>
      <c r="N37" s="26"/>
      <c r="O37" s="26"/>
      <c r="P37" s="151" t="s">
        <v>37</v>
      </c>
      <c r="Q37" s="108">
        <f>市区町村別_患者数!AM38</f>
        <v>7884</v>
      </c>
    </row>
    <row r="38" spans="1:17" ht="39.950000000000003" customHeight="1">
      <c r="A38" s="26"/>
      <c r="B38" s="446"/>
      <c r="C38" s="449"/>
      <c r="D38" s="457"/>
      <c r="E38" s="39" t="s">
        <v>132</v>
      </c>
      <c r="F38" s="120" t="s">
        <v>136</v>
      </c>
      <c r="G38" s="120" t="s">
        <v>813</v>
      </c>
      <c r="H38" s="40">
        <v>11</v>
      </c>
      <c r="I38" s="41">
        <v>52188180</v>
      </c>
      <c r="J38" s="42">
        <v>23796750</v>
      </c>
      <c r="K38" s="40">
        <f t="shared" si="2"/>
        <v>75984930</v>
      </c>
      <c r="L38" s="97">
        <f t="shared" si="0"/>
        <v>6907720.9090909092</v>
      </c>
      <c r="M38" s="217">
        <f t="shared" si="8"/>
        <v>8.947454042622417E-4</v>
      </c>
      <c r="N38" s="26"/>
      <c r="O38" s="26"/>
      <c r="P38" s="151" t="s">
        <v>38</v>
      </c>
      <c r="Q38" s="108">
        <f>市区町村別_患者数!AM39</f>
        <v>33432</v>
      </c>
    </row>
    <row r="39" spans="1:17" ht="39.950000000000003" customHeight="1" thickBot="1">
      <c r="A39" s="26"/>
      <c r="B39" s="447"/>
      <c r="C39" s="450"/>
      <c r="D39" s="458"/>
      <c r="E39" s="43" t="s">
        <v>737</v>
      </c>
      <c r="F39" s="121" t="s">
        <v>738</v>
      </c>
      <c r="G39" s="121" t="s">
        <v>814</v>
      </c>
      <c r="H39" s="44">
        <v>3</v>
      </c>
      <c r="I39" s="45">
        <v>20460530</v>
      </c>
      <c r="J39" s="46">
        <v>6010</v>
      </c>
      <c r="K39" s="44">
        <f t="shared" si="2"/>
        <v>20466540</v>
      </c>
      <c r="L39" s="98">
        <f t="shared" si="0"/>
        <v>6822180</v>
      </c>
      <c r="M39" s="218">
        <f t="shared" si="8"/>
        <v>2.440214738897023E-4</v>
      </c>
      <c r="N39" s="26"/>
      <c r="O39" s="26"/>
      <c r="P39" s="151" t="s">
        <v>1</v>
      </c>
      <c r="Q39" s="108">
        <f>市区町村別_患者数!AM40</f>
        <v>68371</v>
      </c>
    </row>
    <row r="40" spans="1:17" ht="39.950000000000003" customHeight="1">
      <c r="A40" s="26"/>
      <c r="B40" s="445">
        <v>8</v>
      </c>
      <c r="C40" s="448" t="s">
        <v>51</v>
      </c>
      <c r="D40" s="456">
        <f>Q12</f>
        <v>10557</v>
      </c>
      <c r="E40" s="47" t="s">
        <v>815</v>
      </c>
      <c r="F40" s="119" t="s">
        <v>816</v>
      </c>
      <c r="G40" s="119" t="s">
        <v>817</v>
      </c>
      <c r="H40" s="77">
        <v>3</v>
      </c>
      <c r="I40" s="78">
        <v>26119050</v>
      </c>
      <c r="J40" s="79">
        <v>1503470</v>
      </c>
      <c r="K40" s="77">
        <f t="shared" si="2"/>
        <v>27622520</v>
      </c>
      <c r="L40" s="99">
        <f t="shared" si="0"/>
        <v>9207506.666666666</v>
      </c>
      <c r="M40" s="216">
        <f>IFERROR(H40/$Q$12,"-")</f>
        <v>2.841716396703609E-4</v>
      </c>
      <c r="N40" s="26"/>
      <c r="O40" s="26"/>
      <c r="P40" s="151" t="s">
        <v>2</v>
      </c>
      <c r="Q40" s="108">
        <f>市区町村別_患者数!AM41</f>
        <v>19008</v>
      </c>
    </row>
    <row r="41" spans="1:17" ht="39.950000000000003" customHeight="1">
      <c r="A41" s="26"/>
      <c r="B41" s="446"/>
      <c r="C41" s="449"/>
      <c r="D41" s="457"/>
      <c r="E41" s="39" t="s">
        <v>818</v>
      </c>
      <c r="F41" s="120" t="s">
        <v>819</v>
      </c>
      <c r="G41" s="120" t="s">
        <v>820</v>
      </c>
      <c r="H41" s="40">
        <v>1</v>
      </c>
      <c r="I41" s="41">
        <v>7033260</v>
      </c>
      <c r="J41" s="42">
        <v>118690</v>
      </c>
      <c r="K41" s="40">
        <f t="shared" si="2"/>
        <v>7151950</v>
      </c>
      <c r="L41" s="97">
        <f t="shared" si="0"/>
        <v>7151950</v>
      </c>
      <c r="M41" s="217">
        <f t="shared" ref="M41:M44" si="9">IFERROR(H41/$Q$12,"-")</f>
        <v>9.4723879890120299E-5</v>
      </c>
      <c r="N41" s="26"/>
      <c r="O41" s="26"/>
      <c r="P41" s="151" t="s">
        <v>3</v>
      </c>
      <c r="Q41" s="108">
        <f>市区町村別_患者数!AM42</f>
        <v>59482</v>
      </c>
    </row>
    <row r="42" spans="1:17" ht="39.950000000000003" customHeight="1">
      <c r="A42" s="26"/>
      <c r="B42" s="446"/>
      <c r="C42" s="449"/>
      <c r="D42" s="457"/>
      <c r="E42" s="39" t="s">
        <v>122</v>
      </c>
      <c r="F42" s="120" t="s">
        <v>134</v>
      </c>
      <c r="G42" s="120" t="s">
        <v>783</v>
      </c>
      <c r="H42" s="40">
        <v>38</v>
      </c>
      <c r="I42" s="41">
        <v>111081840</v>
      </c>
      <c r="J42" s="42">
        <v>143621470</v>
      </c>
      <c r="K42" s="40">
        <f t="shared" si="2"/>
        <v>254703310</v>
      </c>
      <c r="L42" s="97">
        <f t="shared" si="0"/>
        <v>6702718.6842105268</v>
      </c>
      <c r="M42" s="217">
        <f t="shared" si="9"/>
        <v>3.5995074358245714E-3</v>
      </c>
      <c r="N42" s="26"/>
      <c r="O42" s="26"/>
      <c r="P42" s="151" t="s">
        <v>39</v>
      </c>
      <c r="Q42" s="108">
        <f>市区町村別_患者数!AM43</f>
        <v>12436</v>
      </c>
    </row>
    <row r="43" spans="1:17" ht="39.950000000000003" customHeight="1">
      <c r="A43" s="26"/>
      <c r="B43" s="446"/>
      <c r="C43" s="449"/>
      <c r="D43" s="457"/>
      <c r="E43" s="39" t="s">
        <v>731</v>
      </c>
      <c r="F43" s="120" t="s">
        <v>732</v>
      </c>
      <c r="G43" s="120" t="s">
        <v>821</v>
      </c>
      <c r="H43" s="40">
        <v>14</v>
      </c>
      <c r="I43" s="41">
        <v>36985990</v>
      </c>
      <c r="J43" s="42">
        <v>53849280</v>
      </c>
      <c r="K43" s="40">
        <f t="shared" si="2"/>
        <v>90835270</v>
      </c>
      <c r="L43" s="97">
        <f t="shared" si="0"/>
        <v>6488233.5714285718</v>
      </c>
      <c r="M43" s="217">
        <f t="shared" si="9"/>
        <v>1.3261343184616842E-3</v>
      </c>
      <c r="N43" s="26"/>
      <c r="O43" s="26"/>
      <c r="P43" s="151" t="s">
        <v>7</v>
      </c>
      <c r="Q43" s="108">
        <f>市区町村別_患者数!AM44</f>
        <v>68514</v>
      </c>
    </row>
    <row r="44" spans="1:17" ht="39.950000000000003" customHeight="1" thickBot="1">
      <c r="A44" s="26"/>
      <c r="B44" s="447"/>
      <c r="C44" s="450"/>
      <c r="D44" s="458"/>
      <c r="E44" s="43" t="s">
        <v>133</v>
      </c>
      <c r="F44" s="121" t="s">
        <v>137</v>
      </c>
      <c r="G44" s="121" t="s">
        <v>822</v>
      </c>
      <c r="H44" s="44">
        <v>20</v>
      </c>
      <c r="I44" s="45">
        <v>93985130</v>
      </c>
      <c r="J44" s="46">
        <v>33472970</v>
      </c>
      <c r="K44" s="44">
        <f t="shared" si="2"/>
        <v>127458100</v>
      </c>
      <c r="L44" s="98">
        <f t="shared" si="0"/>
        <v>6372905</v>
      </c>
      <c r="M44" s="218">
        <f t="shared" si="9"/>
        <v>1.894477597802406E-3</v>
      </c>
      <c r="N44" s="26"/>
      <c r="O44" s="26"/>
      <c r="P44" s="151" t="s">
        <v>40</v>
      </c>
      <c r="Q44" s="108">
        <f>市区町村別_患者数!AM45</f>
        <v>14756</v>
      </c>
    </row>
    <row r="45" spans="1:17" ht="39.950000000000003" customHeight="1">
      <c r="A45" s="26"/>
      <c r="B45" s="445">
        <v>9</v>
      </c>
      <c r="C45" s="448" t="s">
        <v>101</v>
      </c>
      <c r="D45" s="456">
        <f>Q13</f>
        <v>6809</v>
      </c>
      <c r="E45" s="47" t="s">
        <v>132</v>
      </c>
      <c r="F45" s="119" t="s">
        <v>136</v>
      </c>
      <c r="G45" s="119" t="s">
        <v>823</v>
      </c>
      <c r="H45" s="77">
        <v>2</v>
      </c>
      <c r="I45" s="78">
        <v>19111100</v>
      </c>
      <c r="J45" s="79">
        <v>10766820</v>
      </c>
      <c r="K45" s="77">
        <f t="shared" si="2"/>
        <v>29877920</v>
      </c>
      <c r="L45" s="99">
        <f t="shared" si="0"/>
        <v>14938960</v>
      </c>
      <c r="M45" s="216">
        <f>IFERROR(H45/$Q$13,"-")</f>
        <v>2.9372888823615801E-4</v>
      </c>
      <c r="N45" s="26"/>
      <c r="O45" s="26"/>
      <c r="P45" s="151" t="s">
        <v>11</v>
      </c>
      <c r="Q45" s="108">
        <f>市区町村別_患者数!AM46</f>
        <v>26853</v>
      </c>
    </row>
    <row r="46" spans="1:17" ht="39.950000000000003" customHeight="1">
      <c r="A46" s="26"/>
      <c r="B46" s="446"/>
      <c r="C46" s="449"/>
      <c r="D46" s="457"/>
      <c r="E46" s="39" t="s">
        <v>133</v>
      </c>
      <c r="F46" s="120" t="s">
        <v>137</v>
      </c>
      <c r="G46" s="120" t="s">
        <v>824</v>
      </c>
      <c r="H46" s="40">
        <v>5</v>
      </c>
      <c r="I46" s="41">
        <v>32806490</v>
      </c>
      <c r="J46" s="42">
        <v>11428970</v>
      </c>
      <c r="K46" s="40">
        <f t="shared" si="2"/>
        <v>44235460</v>
      </c>
      <c r="L46" s="97">
        <f t="shared" si="0"/>
        <v>8847092</v>
      </c>
      <c r="M46" s="217">
        <f t="shared" ref="M46:M49" si="10">IFERROR(H46/$Q$13,"-")</f>
        <v>7.3432222059039505E-4</v>
      </c>
      <c r="N46" s="26"/>
      <c r="O46" s="26"/>
      <c r="P46" s="151" t="s">
        <v>12</v>
      </c>
      <c r="Q46" s="108">
        <f>市区町村別_患者数!AM47</f>
        <v>73347</v>
      </c>
    </row>
    <row r="47" spans="1:17" ht="39.950000000000003" customHeight="1">
      <c r="A47" s="26"/>
      <c r="B47" s="446"/>
      <c r="C47" s="449"/>
      <c r="D47" s="457"/>
      <c r="E47" s="39" t="s">
        <v>122</v>
      </c>
      <c r="F47" s="120" t="s">
        <v>134</v>
      </c>
      <c r="G47" s="120" t="s">
        <v>825</v>
      </c>
      <c r="H47" s="40">
        <v>33</v>
      </c>
      <c r="I47" s="41">
        <v>104148900</v>
      </c>
      <c r="J47" s="42">
        <v>106524420</v>
      </c>
      <c r="K47" s="40">
        <f t="shared" si="2"/>
        <v>210673320</v>
      </c>
      <c r="L47" s="97">
        <f t="shared" si="0"/>
        <v>6384040</v>
      </c>
      <c r="M47" s="217">
        <f t="shared" si="10"/>
        <v>4.8465266558966073E-3</v>
      </c>
      <c r="N47" s="26"/>
      <c r="O47" s="26"/>
      <c r="P47" s="151" t="s">
        <v>8</v>
      </c>
      <c r="Q47" s="108">
        <f>市区町村別_患者数!AM48</f>
        <v>45204</v>
      </c>
    </row>
    <row r="48" spans="1:17" ht="39.950000000000003" customHeight="1">
      <c r="A48" s="26"/>
      <c r="B48" s="446"/>
      <c r="C48" s="449"/>
      <c r="D48" s="457"/>
      <c r="E48" s="39" t="s">
        <v>725</v>
      </c>
      <c r="F48" s="120" t="s">
        <v>726</v>
      </c>
      <c r="G48" s="120" t="s">
        <v>826</v>
      </c>
      <c r="H48" s="40">
        <v>14</v>
      </c>
      <c r="I48" s="41">
        <v>56385370</v>
      </c>
      <c r="J48" s="42">
        <v>25908820</v>
      </c>
      <c r="K48" s="40">
        <f t="shared" si="2"/>
        <v>82294190</v>
      </c>
      <c r="L48" s="97">
        <f t="shared" si="0"/>
        <v>5878156.4285714282</v>
      </c>
      <c r="M48" s="217">
        <f t="shared" si="10"/>
        <v>2.0561022176531062E-3</v>
      </c>
      <c r="N48" s="26"/>
      <c r="O48" s="26"/>
      <c r="P48" s="151" t="s">
        <v>18</v>
      </c>
      <c r="Q48" s="108">
        <f>市区町村別_患者数!AM49</f>
        <v>47986</v>
      </c>
    </row>
    <row r="49" spans="1:17" ht="39.950000000000003" customHeight="1" thickBot="1">
      <c r="A49" s="26"/>
      <c r="B49" s="447"/>
      <c r="C49" s="450"/>
      <c r="D49" s="458"/>
      <c r="E49" s="43" t="s">
        <v>707</v>
      </c>
      <c r="F49" s="121" t="s">
        <v>708</v>
      </c>
      <c r="G49" s="121" t="s">
        <v>827</v>
      </c>
      <c r="H49" s="44">
        <v>16</v>
      </c>
      <c r="I49" s="45">
        <v>75781920</v>
      </c>
      <c r="J49" s="46">
        <v>10751550</v>
      </c>
      <c r="K49" s="44">
        <f t="shared" si="2"/>
        <v>86533470</v>
      </c>
      <c r="L49" s="98">
        <f t="shared" si="0"/>
        <v>5408341.875</v>
      </c>
      <c r="M49" s="218">
        <f t="shared" si="10"/>
        <v>2.3498311058892641E-3</v>
      </c>
      <c r="N49" s="26"/>
      <c r="O49" s="26"/>
      <c r="P49" s="151" t="s">
        <v>41</v>
      </c>
      <c r="Q49" s="108">
        <f>市区町村別_患者数!AM50</f>
        <v>16826</v>
      </c>
    </row>
    <row r="50" spans="1:17" ht="39.950000000000003" customHeight="1">
      <c r="A50" s="26"/>
      <c r="B50" s="445">
        <v>10</v>
      </c>
      <c r="C50" s="448" t="s">
        <v>52</v>
      </c>
      <c r="D50" s="456">
        <f>Q14</f>
        <v>15290</v>
      </c>
      <c r="E50" s="47" t="s">
        <v>132</v>
      </c>
      <c r="F50" s="119" t="s">
        <v>136</v>
      </c>
      <c r="G50" s="119" t="s">
        <v>828</v>
      </c>
      <c r="H50" s="77">
        <v>11</v>
      </c>
      <c r="I50" s="78">
        <v>60142980</v>
      </c>
      <c r="J50" s="79">
        <v>24756140</v>
      </c>
      <c r="K50" s="77">
        <f t="shared" si="2"/>
        <v>84899120</v>
      </c>
      <c r="L50" s="99">
        <f t="shared" si="0"/>
        <v>7718101.8181818184</v>
      </c>
      <c r="M50" s="216">
        <f>IFERROR(H50/$Q$14,"-")</f>
        <v>7.1942446043165469E-4</v>
      </c>
      <c r="N50" s="26"/>
      <c r="O50" s="26"/>
      <c r="P50" s="151" t="s">
        <v>21</v>
      </c>
      <c r="Q50" s="108">
        <f>市区町村別_患者数!AM51</f>
        <v>21932</v>
      </c>
    </row>
    <row r="51" spans="1:17" ht="39.950000000000003" customHeight="1">
      <c r="A51" s="26"/>
      <c r="B51" s="446"/>
      <c r="C51" s="449"/>
      <c r="D51" s="457"/>
      <c r="E51" s="39" t="s">
        <v>133</v>
      </c>
      <c r="F51" s="120" t="s">
        <v>137</v>
      </c>
      <c r="G51" s="120" t="s">
        <v>829</v>
      </c>
      <c r="H51" s="40">
        <v>14</v>
      </c>
      <c r="I51" s="41">
        <v>71625530</v>
      </c>
      <c r="J51" s="42">
        <v>25163010</v>
      </c>
      <c r="K51" s="40">
        <f t="shared" si="2"/>
        <v>96788540</v>
      </c>
      <c r="L51" s="97">
        <f t="shared" si="0"/>
        <v>6913467.1428571427</v>
      </c>
      <c r="M51" s="217">
        <f t="shared" ref="M51:M54" si="11">IFERROR(H51/$Q$14,"-")</f>
        <v>9.1563113145846963E-4</v>
      </c>
      <c r="N51" s="26"/>
      <c r="O51" s="26"/>
      <c r="P51" s="151" t="s">
        <v>13</v>
      </c>
      <c r="Q51" s="108">
        <f>市区町村別_患者数!AM52</f>
        <v>44410</v>
      </c>
    </row>
    <row r="52" spans="1:17" ht="39.950000000000003" customHeight="1">
      <c r="A52" s="26"/>
      <c r="B52" s="446"/>
      <c r="C52" s="449"/>
      <c r="D52" s="457"/>
      <c r="E52" s="39" t="s">
        <v>123</v>
      </c>
      <c r="F52" s="120" t="s">
        <v>131</v>
      </c>
      <c r="G52" s="120" t="s">
        <v>830</v>
      </c>
      <c r="H52" s="40">
        <v>6</v>
      </c>
      <c r="I52" s="41">
        <v>37491030</v>
      </c>
      <c r="J52" s="42">
        <v>1384840</v>
      </c>
      <c r="K52" s="40">
        <f t="shared" si="2"/>
        <v>38875870</v>
      </c>
      <c r="L52" s="97">
        <f t="shared" si="0"/>
        <v>6479311.666666667</v>
      </c>
      <c r="M52" s="217">
        <f t="shared" si="11"/>
        <v>3.9241334205362982E-4</v>
      </c>
      <c r="N52" s="26"/>
      <c r="O52" s="26"/>
      <c r="P52" s="151" t="s">
        <v>22</v>
      </c>
      <c r="Q52" s="108">
        <f>市区町村別_患者数!AM53</f>
        <v>23886</v>
      </c>
    </row>
    <row r="53" spans="1:17" ht="39.950000000000003" customHeight="1">
      <c r="A53" s="26"/>
      <c r="B53" s="446"/>
      <c r="C53" s="449"/>
      <c r="D53" s="457"/>
      <c r="E53" s="39" t="s">
        <v>710</v>
      </c>
      <c r="F53" s="120" t="s">
        <v>711</v>
      </c>
      <c r="G53" s="120" t="s">
        <v>712</v>
      </c>
      <c r="H53" s="40">
        <v>15</v>
      </c>
      <c r="I53" s="41">
        <v>44640130</v>
      </c>
      <c r="J53" s="42">
        <v>50957010</v>
      </c>
      <c r="K53" s="40">
        <f t="shared" si="2"/>
        <v>95597140</v>
      </c>
      <c r="L53" s="97">
        <f t="shared" si="0"/>
        <v>6373142.666666667</v>
      </c>
      <c r="M53" s="217">
        <f t="shared" si="11"/>
        <v>9.8103335513407457E-4</v>
      </c>
      <c r="N53" s="26"/>
      <c r="O53" s="26"/>
      <c r="P53" s="151" t="s">
        <v>23</v>
      </c>
      <c r="Q53" s="108">
        <f>市区町村別_患者数!AM54</f>
        <v>23606</v>
      </c>
    </row>
    <row r="54" spans="1:17" ht="39.950000000000003" customHeight="1" thickBot="1">
      <c r="A54" s="26"/>
      <c r="B54" s="447"/>
      <c r="C54" s="450"/>
      <c r="D54" s="458"/>
      <c r="E54" s="43" t="s">
        <v>777</v>
      </c>
      <c r="F54" s="121" t="s">
        <v>778</v>
      </c>
      <c r="G54" s="121" t="s">
        <v>831</v>
      </c>
      <c r="H54" s="44">
        <v>8</v>
      </c>
      <c r="I54" s="45">
        <v>45281590</v>
      </c>
      <c r="J54" s="46">
        <v>5619550</v>
      </c>
      <c r="K54" s="44">
        <f t="shared" si="2"/>
        <v>50901140</v>
      </c>
      <c r="L54" s="98">
        <f t="shared" si="0"/>
        <v>6362642.5</v>
      </c>
      <c r="M54" s="218">
        <f t="shared" si="11"/>
        <v>5.2321778940483976E-4</v>
      </c>
      <c r="N54" s="26"/>
      <c r="O54" s="26"/>
      <c r="P54" s="151" t="s">
        <v>14</v>
      </c>
      <c r="Q54" s="108">
        <f>市区町村別_患者数!AM55</f>
        <v>21606</v>
      </c>
    </row>
    <row r="55" spans="1:17" ht="39.950000000000003" customHeight="1">
      <c r="A55" s="26"/>
      <c r="B55" s="445">
        <v>11</v>
      </c>
      <c r="C55" s="448" t="s">
        <v>53</v>
      </c>
      <c r="D55" s="456">
        <f>Q15</f>
        <v>25886</v>
      </c>
      <c r="E55" s="47" t="s">
        <v>123</v>
      </c>
      <c r="F55" s="119" t="s">
        <v>131</v>
      </c>
      <c r="G55" s="119" t="s">
        <v>832</v>
      </c>
      <c r="H55" s="77">
        <v>11</v>
      </c>
      <c r="I55" s="78">
        <v>96711850</v>
      </c>
      <c r="J55" s="79">
        <v>1670060</v>
      </c>
      <c r="K55" s="77">
        <f t="shared" si="2"/>
        <v>98381910</v>
      </c>
      <c r="L55" s="99">
        <f t="shared" si="0"/>
        <v>8943810</v>
      </c>
      <c r="M55" s="216">
        <f>IFERROR(H55/$Q$15,"-")</f>
        <v>4.2494012207370781E-4</v>
      </c>
      <c r="N55" s="26"/>
      <c r="O55" s="26"/>
      <c r="P55" s="151" t="s">
        <v>42</v>
      </c>
      <c r="Q55" s="108">
        <f>市区町村別_患者数!AM56</f>
        <v>29940</v>
      </c>
    </row>
    <row r="56" spans="1:17" ht="39.950000000000003" customHeight="1">
      <c r="A56" s="26"/>
      <c r="B56" s="446"/>
      <c r="C56" s="449"/>
      <c r="D56" s="457"/>
      <c r="E56" s="39" t="s">
        <v>133</v>
      </c>
      <c r="F56" s="120" t="s">
        <v>137</v>
      </c>
      <c r="G56" s="120" t="s">
        <v>833</v>
      </c>
      <c r="H56" s="40">
        <v>30</v>
      </c>
      <c r="I56" s="41">
        <v>147401320</v>
      </c>
      <c r="J56" s="42">
        <v>85251730</v>
      </c>
      <c r="K56" s="40">
        <f t="shared" si="2"/>
        <v>232653050</v>
      </c>
      <c r="L56" s="97">
        <f t="shared" si="0"/>
        <v>7755101.666666667</v>
      </c>
      <c r="M56" s="217">
        <f t="shared" ref="M56:M59" si="12">IFERROR(H56/$Q$15,"-")</f>
        <v>1.1589276056555666E-3</v>
      </c>
      <c r="N56" s="26"/>
      <c r="O56" s="26"/>
      <c r="P56" s="151" t="s">
        <v>4</v>
      </c>
      <c r="Q56" s="108">
        <f>市区町村別_患者数!AM57</f>
        <v>23896</v>
      </c>
    </row>
    <row r="57" spans="1:17" ht="39.950000000000003" customHeight="1">
      <c r="A57" s="26"/>
      <c r="B57" s="446"/>
      <c r="C57" s="449"/>
      <c r="D57" s="457"/>
      <c r="E57" s="39" t="s">
        <v>124</v>
      </c>
      <c r="F57" s="120" t="s">
        <v>135</v>
      </c>
      <c r="G57" s="120" t="s">
        <v>834</v>
      </c>
      <c r="H57" s="40">
        <v>2</v>
      </c>
      <c r="I57" s="41">
        <v>14899220</v>
      </c>
      <c r="J57" s="42">
        <v>12500</v>
      </c>
      <c r="K57" s="40">
        <f t="shared" si="2"/>
        <v>14911720</v>
      </c>
      <c r="L57" s="97">
        <f t="shared" si="0"/>
        <v>7455860</v>
      </c>
      <c r="M57" s="217">
        <f t="shared" si="12"/>
        <v>7.7261840377037779E-5</v>
      </c>
      <c r="N57" s="26"/>
      <c r="O57" s="26"/>
      <c r="P57" s="151" t="s">
        <v>19</v>
      </c>
      <c r="Q57" s="108">
        <f>市区町村別_患者数!AM58</f>
        <v>13289</v>
      </c>
    </row>
    <row r="58" spans="1:17" ht="39.950000000000003" customHeight="1">
      <c r="A58" s="26"/>
      <c r="B58" s="446"/>
      <c r="C58" s="449"/>
      <c r="D58" s="457"/>
      <c r="E58" s="39" t="s">
        <v>132</v>
      </c>
      <c r="F58" s="120" t="s">
        <v>136</v>
      </c>
      <c r="G58" s="120" t="s">
        <v>197</v>
      </c>
      <c r="H58" s="40">
        <v>14</v>
      </c>
      <c r="I58" s="41">
        <v>66513190</v>
      </c>
      <c r="J58" s="42">
        <v>34747610</v>
      </c>
      <c r="K58" s="40">
        <f t="shared" si="2"/>
        <v>101260800</v>
      </c>
      <c r="L58" s="97">
        <f t="shared" si="0"/>
        <v>7232914.2857142854</v>
      </c>
      <c r="M58" s="217">
        <f t="shared" si="12"/>
        <v>5.4083288263926451E-4</v>
      </c>
      <c r="N58" s="26"/>
      <c r="O58" s="26"/>
      <c r="P58" s="151" t="s">
        <v>24</v>
      </c>
      <c r="Q58" s="108">
        <f>市区町村別_患者数!AM59</f>
        <v>21893</v>
      </c>
    </row>
    <row r="59" spans="1:17" ht="39.950000000000003" customHeight="1" thickBot="1">
      <c r="A59" s="26"/>
      <c r="B59" s="447"/>
      <c r="C59" s="450"/>
      <c r="D59" s="458"/>
      <c r="E59" s="43" t="s">
        <v>122</v>
      </c>
      <c r="F59" s="121" t="s">
        <v>134</v>
      </c>
      <c r="G59" s="121" t="s">
        <v>835</v>
      </c>
      <c r="H59" s="44">
        <v>134</v>
      </c>
      <c r="I59" s="45">
        <v>361539540</v>
      </c>
      <c r="J59" s="46">
        <v>411009750</v>
      </c>
      <c r="K59" s="44">
        <f t="shared" si="2"/>
        <v>772549290</v>
      </c>
      <c r="L59" s="98">
        <f t="shared" si="0"/>
        <v>5765293.2089552237</v>
      </c>
      <c r="M59" s="217">
        <f t="shared" si="12"/>
        <v>5.1765433052615309E-3</v>
      </c>
      <c r="N59" s="26"/>
      <c r="O59" s="26"/>
      <c r="P59" s="151" t="s">
        <v>15</v>
      </c>
      <c r="Q59" s="108">
        <f>市区町村別_患者数!AM60</f>
        <v>22636</v>
      </c>
    </row>
    <row r="60" spans="1:17" ht="39.950000000000003" customHeight="1">
      <c r="A60" s="26"/>
      <c r="B60" s="445">
        <v>12</v>
      </c>
      <c r="C60" s="448" t="s">
        <v>102</v>
      </c>
      <c r="D60" s="456">
        <f>Q16</f>
        <v>13293</v>
      </c>
      <c r="E60" s="47" t="s">
        <v>836</v>
      </c>
      <c r="F60" s="119" t="s">
        <v>837</v>
      </c>
      <c r="G60" s="119" t="s">
        <v>838</v>
      </c>
      <c r="H60" s="77">
        <v>1</v>
      </c>
      <c r="I60" s="78">
        <v>795000</v>
      </c>
      <c r="J60" s="79">
        <v>7215590</v>
      </c>
      <c r="K60" s="77">
        <f t="shared" si="2"/>
        <v>8010590</v>
      </c>
      <c r="L60" s="99">
        <f t="shared" si="0"/>
        <v>8010590</v>
      </c>
      <c r="M60" s="216">
        <f>IFERROR(H60/$Q$16,"-")</f>
        <v>7.5227563379222143E-5</v>
      </c>
      <c r="N60" s="26"/>
      <c r="O60" s="26"/>
      <c r="P60" s="151" t="s">
        <v>9</v>
      </c>
      <c r="Q60" s="108">
        <f>市区町村別_患者数!AM61</f>
        <v>14774</v>
      </c>
    </row>
    <row r="61" spans="1:17" ht="39.950000000000003" customHeight="1">
      <c r="A61" s="26"/>
      <c r="B61" s="446"/>
      <c r="C61" s="449"/>
      <c r="D61" s="457"/>
      <c r="E61" s="39" t="s">
        <v>839</v>
      </c>
      <c r="F61" s="120" t="s">
        <v>840</v>
      </c>
      <c r="G61" s="120" t="s">
        <v>841</v>
      </c>
      <c r="H61" s="40">
        <v>2</v>
      </c>
      <c r="I61" s="41">
        <v>15112040</v>
      </c>
      <c r="J61" s="42">
        <v>551660</v>
      </c>
      <c r="K61" s="40">
        <f t="shared" si="2"/>
        <v>15663700</v>
      </c>
      <c r="L61" s="97">
        <f t="shared" si="0"/>
        <v>7831850</v>
      </c>
      <c r="M61" s="217">
        <f t="shared" ref="M61:M64" si="13">IFERROR(H61/$Q$16,"-")</f>
        <v>1.5045512675844429E-4</v>
      </c>
      <c r="N61" s="26"/>
      <c r="O61" s="26"/>
      <c r="P61" s="151" t="s">
        <v>43</v>
      </c>
      <c r="Q61" s="108">
        <f>市区町村別_患者数!AM62</f>
        <v>10376</v>
      </c>
    </row>
    <row r="62" spans="1:17" ht="39.950000000000003" customHeight="1">
      <c r="A62" s="26"/>
      <c r="B62" s="446"/>
      <c r="C62" s="449"/>
      <c r="D62" s="457"/>
      <c r="E62" s="39" t="s">
        <v>133</v>
      </c>
      <c r="F62" s="120" t="s">
        <v>137</v>
      </c>
      <c r="G62" s="120" t="s">
        <v>842</v>
      </c>
      <c r="H62" s="40">
        <v>13</v>
      </c>
      <c r="I62" s="41">
        <v>46043850</v>
      </c>
      <c r="J62" s="42">
        <v>40999790</v>
      </c>
      <c r="K62" s="40">
        <f t="shared" si="2"/>
        <v>87043640</v>
      </c>
      <c r="L62" s="97">
        <f t="shared" si="0"/>
        <v>6695664.615384615</v>
      </c>
      <c r="M62" s="217">
        <f t="shared" si="13"/>
        <v>9.7795832392988781E-4</v>
      </c>
      <c r="N62" s="26"/>
      <c r="O62" s="26"/>
      <c r="P62" s="151" t="s">
        <v>25</v>
      </c>
      <c r="Q62" s="108">
        <f>市区町村別_患者数!AM63</f>
        <v>12086</v>
      </c>
    </row>
    <row r="63" spans="1:17" ht="39.950000000000003" customHeight="1">
      <c r="A63" s="26"/>
      <c r="B63" s="446"/>
      <c r="C63" s="449"/>
      <c r="D63" s="457"/>
      <c r="E63" s="39" t="s">
        <v>123</v>
      </c>
      <c r="F63" s="120" t="s">
        <v>131</v>
      </c>
      <c r="G63" s="120" t="s">
        <v>843</v>
      </c>
      <c r="H63" s="40">
        <v>5</v>
      </c>
      <c r="I63" s="41">
        <v>30119260</v>
      </c>
      <c r="J63" s="42">
        <v>1291780</v>
      </c>
      <c r="K63" s="40">
        <f t="shared" si="2"/>
        <v>31411040</v>
      </c>
      <c r="L63" s="97">
        <f t="shared" si="0"/>
        <v>6282208</v>
      </c>
      <c r="M63" s="217">
        <f t="shared" si="13"/>
        <v>3.7613781689611073E-4</v>
      </c>
      <c r="N63" s="26"/>
      <c r="O63" s="26"/>
      <c r="P63" s="151" t="s">
        <v>20</v>
      </c>
      <c r="Q63" s="108">
        <f>市区町村別_患者数!AM64</f>
        <v>85998</v>
      </c>
    </row>
    <row r="64" spans="1:17" ht="39.950000000000003" customHeight="1" thickBot="1">
      <c r="A64" s="26"/>
      <c r="B64" s="447"/>
      <c r="C64" s="450"/>
      <c r="D64" s="458"/>
      <c r="E64" s="43" t="s">
        <v>710</v>
      </c>
      <c r="F64" s="121" t="s">
        <v>711</v>
      </c>
      <c r="G64" s="121" t="s">
        <v>712</v>
      </c>
      <c r="H64" s="44">
        <v>18</v>
      </c>
      <c r="I64" s="45">
        <v>50473320</v>
      </c>
      <c r="J64" s="46">
        <v>56330640</v>
      </c>
      <c r="K64" s="44">
        <f t="shared" si="2"/>
        <v>106803960</v>
      </c>
      <c r="L64" s="98">
        <f t="shared" si="0"/>
        <v>5933553.333333333</v>
      </c>
      <c r="M64" s="218">
        <f t="shared" si="13"/>
        <v>1.3540961408259986E-3</v>
      </c>
      <c r="N64" s="26"/>
      <c r="O64" s="26"/>
      <c r="P64" s="151" t="s">
        <v>44</v>
      </c>
      <c r="Q64" s="108">
        <f>市区町村別_患者数!AM65</f>
        <v>11563</v>
      </c>
    </row>
    <row r="65" spans="1:17" ht="39.950000000000003" customHeight="1">
      <c r="A65" s="26"/>
      <c r="B65" s="445">
        <v>13</v>
      </c>
      <c r="C65" s="448" t="s">
        <v>103</v>
      </c>
      <c r="D65" s="456">
        <f>Q17</f>
        <v>22534</v>
      </c>
      <c r="E65" s="47" t="s">
        <v>844</v>
      </c>
      <c r="F65" s="119" t="s">
        <v>845</v>
      </c>
      <c r="G65" s="119" t="s">
        <v>846</v>
      </c>
      <c r="H65" s="77">
        <v>2</v>
      </c>
      <c r="I65" s="78">
        <v>14491740</v>
      </c>
      <c r="J65" s="79">
        <v>2709390</v>
      </c>
      <c r="K65" s="77">
        <f t="shared" si="2"/>
        <v>17201130</v>
      </c>
      <c r="L65" s="99">
        <f t="shared" si="0"/>
        <v>8600565</v>
      </c>
      <c r="M65" s="216">
        <f>IFERROR(H65/$Q$17,"-")</f>
        <v>8.8754770568918079E-5</v>
      </c>
      <c r="N65" s="26"/>
      <c r="O65" s="26"/>
      <c r="P65" s="151" t="s">
        <v>16</v>
      </c>
      <c r="Q65" s="108">
        <f>市区町村別_患者数!AM66</f>
        <v>10060</v>
      </c>
    </row>
    <row r="66" spans="1:17" ht="39.950000000000003" customHeight="1">
      <c r="A66" s="26"/>
      <c r="B66" s="446"/>
      <c r="C66" s="449"/>
      <c r="D66" s="457"/>
      <c r="E66" s="39" t="s">
        <v>847</v>
      </c>
      <c r="F66" s="120" t="s">
        <v>848</v>
      </c>
      <c r="G66" s="120" t="s">
        <v>849</v>
      </c>
      <c r="H66" s="40">
        <v>1</v>
      </c>
      <c r="I66" s="41">
        <v>8315800</v>
      </c>
      <c r="J66" s="42">
        <v>0</v>
      </c>
      <c r="K66" s="40">
        <f t="shared" si="2"/>
        <v>8315800</v>
      </c>
      <c r="L66" s="97">
        <f t="shared" si="0"/>
        <v>8315800</v>
      </c>
      <c r="M66" s="217">
        <f t="shared" ref="M66:M69" si="14">IFERROR(H66/$Q$17,"-")</f>
        <v>4.4377385284459039E-5</v>
      </c>
      <c r="N66" s="26"/>
      <c r="O66" s="26"/>
      <c r="P66" s="151" t="s">
        <v>17</v>
      </c>
      <c r="Q66" s="108">
        <f>市区町村別_患者数!AM67</f>
        <v>14913</v>
      </c>
    </row>
    <row r="67" spans="1:17" ht="39.950000000000003" customHeight="1">
      <c r="A67" s="26"/>
      <c r="B67" s="446"/>
      <c r="C67" s="449"/>
      <c r="D67" s="457"/>
      <c r="E67" s="39" t="s">
        <v>850</v>
      </c>
      <c r="F67" s="120" t="s">
        <v>851</v>
      </c>
      <c r="G67" s="120" t="s">
        <v>852</v>
      </c>
      <c r="H67" s="40">
        <v>3</v>
      </c>
      <c r="I67" s="41">
        <v>21048810</v>
      </c>
      <c r="J67" s="42">
        <v>1296770</v>
      </c>
      <c r="K67" s="40">
        <f t="shared" si="2"/>
        <v>22345580</v>
      </c>
      <c r="L67" s="97">
        <f t="shared" si="0"/>
        <v>7448526.666666667</v>
      </c>
      <c r="M67" s="217">
        <f t="shared" si="14"/>
        <v>1.3313215585337713E-4</v>
      </c>
      <c r="N67" s="26"/>
      <c r="O67" s="26"/>
      <c r="P67" s="151" t="s">
        <v>26</v>
      </c>
      <c r="Q67" s="108">
        <f>市区町村別_患者数!AM68</f>
        <v>10994</v>
      </c>
    </row>
    <row r="68" spans="1:17" ht="39.950000000000003" customHeight="1">
      <c r="A68" s="26"/>
      <c r="B68" s="446"/>
      <c r="C68" s="449"/>
      <c r="D68" s="457"/>
      <c r="E68" s="39" t="s">
        <v>133</v>
      </c>
      <c r="F68" s="120" t="s">
        <v>137</v>
      </c>
      <c r="G68" s="120" t="s">
        <v>853</v>
      </c>
      <c r="H68" s="40">
        <v>13</v>
      </c>
      <c r="I68" s="41">
        <v>80234220</v>
      </c>
      <c r="J68" s="42">
        <v>14473100</v>
      </c>
      <c r="K68" s="40">
        <f t="shared" si="2"/>
        <v>94707320</v>
      </c>
      <c r="L68" s="97">
        <f t="shared" si="0"/>
        <v>7285178.461538462</v>
      </c>
      <c r="M68" s="217">
        <f t="shared" si="14"/>
        <v>5.7690600869796755E-4</v>
      </c>
      <c r="N68" s="26"/>
      <c r="O68" s="26"/>
      <c r="P68" s="151" t="s">
        <v>45</v>
      </c>
      <c r="Q68" s="108">
        <f>市区町村別_患者数!AM69</f>
        <v>11433</v>
      </c>
    </row>
    <row r="69" spans="1:17" ht="39.950000000000003" customHeight="1" thickBot="1">
      <c r="A69" s="26"/>
      <c r="B69" s="447"/>
      <c r="C69" s="450"/>
      <c r="D69" s="458"/>
      <c r="E69" s="43" t="s">
        <v>839</v>
      </c>
      <c r="F69" s="121" t="s">
        <v>840</v>
      </c>
      <c r="G69" s="121" t="s">
        <v>854</v>
      </c>
      <c r="H69" s="44">
        <v>4</v>
      </c>
      <c r="I69" s="45">
        <v>27746510</v>
      </c>
      <c r="J69" s="46">
        <v>716560</v>
      </c>
      <c r="K69" s="44">
        <f t="shared" si="2"/>
        <v>28463070</v>
      </c>
      <c r="L69" s="98">
        <f t="shared" ref="L69:L132" si="15">IFERROR(K69/H69,"-")</f>
        <v>7115767.5</v>
      </c>
      <c r="M69" s="217">
        <f t="shared" si="14"/>
        <v>1.7750954113783616E-4</v>
      </c>
      <c r="N69" s="26"/>
      <c r="O69" s="26"/>
      <c r="P69" s="151" t="s">
        <v>10</v>
      </c>
      <c r="Q69" s="108">
        <f>市区町村別_患者数!AM70</f>
        <v>5802</v>
      </c>
    </row>
    <row r="70" spans="1:17" ht="39.950000000000003" customHeight="1">
      <c r="A70" s="26"/>
      <c r="B70" s="445">
        <v>14</v>
      </c>
      <c r="C70" s="448" t="s">
        <v>104</v>
      </c>
      <c r="D70" s="456">
        <f>Q18</f>
        <v>17462</v>
      </c>
      <c r="E70" s="47" t="s">
        <v>133</v>
      </c>
      <c r="F70" s="119" t="s">
        <v>137</v>
      </c>
      <c r="G70" s="119" t="s">
        <v>855</v>
      </c>
      <c r="H70" s="77">
        <v>17</v>
      </c>
      <c r="I70" s="78">
        <v>78283900</v>
      </c>
      <c r="J70" s="79">
        <v>55619080</v>
      </c>
      <c r="K70" s="77">
        <f t="shared" ref="K70:K133" si="16">SUM(I70:J70)</f>
        <v>133902980</v>
      </c>
      <c r="L70" s="99">
        <f t="shared" si="15"/>
        <v>7876645.8823529407</v>
      </c>
      <c r="M70" s="216">
        <f>IFERROR(H70/$Q$18,"-")</f>
        <v>9.7354254953613566E-4</v>
      </c>
      <c r="N70" s="26"/>
      <c r="O70" s="26"/>
      <c r="P70" s="151" t="s">
        <v>5</v>
      </c>
      <c r="Q70" s="108">
        <f>市区町村別_患者数!AM71</f>
        <v>5981</v>
      </c>
    </row>
    <row r="71" spans="1:17" ht="39.950000000000003" customHeight="1">
      <c r="A71" s="26"/>
      <c r="B71" s="446"/>
      <c r="C71" s="449"/>
      <c r="D71" s="457"/>
      <c r="E71" s="39" t="s">
        <v>123</v>
      </c>
      <c r="F71" s="120" t="s">
        <v>131</v>
      </c>
      <c r="G71" s="120" t="s">
        <v>856</v>
      </c>
      <c r="H71" s="40">
        <v>9</v>
      </c>
      <c r="I71" s="41">
        <v>66212130</v>
      </c>
      <c r="J71" s="42">
        <v>3484750</v>
      </c>
      <c r="K71" s="40">
        <f t="shared" si="16"/>
        <v>69696880</v>
      </c>
      <c r="L71" s="97">
        <f t="shared" si="15"/>
        <v>7744097.777777778</v>
      </c>
      <c r="M71" s="217">
        <f t="shared" ref="M71:M74" si="17">IFERROR(H71/$Q$18,"-")</f>
        <v>5.1540487916618941E-4</v>
      </c>
      <c r="N71" s="26"/>
      <c r="O71" s="26"/>
      <c r="P71" s="151" t="s">
        <v>6</v>
      </c>
      <c r="Q71" s="108">
        <f>市区町村別_患者数!AM72</f>
        <v>2538</v>
      </c>
    </row>
    <row r="72" spans="1:17" ht="39.950000000000003" customHeight="1">
      <c r="A72" s="26"/>
      <c r="B72" s="446"/>
      <c r="C72" s="449"/>
      <c r="D72" s="457"/>
      <c r="E72" s="39" t="s">
        <v>719</v>
      </c>
      <c r="F72" s="120" t="s">
        <v>720</v>
      </c>
      <c r="G72" s="120" t="s">
        <v>857</v>
      </c>
      <c r="H72" s="40">
        <v>1</v>
      </c>
      <c r="I72" s="41">
        <v>2541910</v>
      </c>
      <c r="J72" s="42">
        <v>4726180</v>
      </c>
      <c r="K72" s="40">
        <f t="shared" si="16"/>
        <v>7268090</v>
      </c>
      <c r="L72" s="97">
        <f t="shared" si="15"/>
        <v>7268090</v>
      </c>
      <c r="M72" s="217">
        <f t="shared" si="17"/>
        <v>5.7267208796243274E-5</v>
      </c>
      <c r="N72" s="26"/>
      <c r="O72" s="26"/>
      <c r="P72" s="151" t="s">
        <v>46</v>
      </c>
      <c r="Q72" s="108">
        <f>市区町村別_患者数!AM73</f>
        <v>3267</v>
      </c>
    </row>
    <row r="73" spans="1:17" ht="39.950000000000003" customHeight="1">
      <c r="A73" s="26"/>
      <c r="B73" s="446"/>
      <c r="C73" s="449"/>
      <c r="D73" s="457"/>
      <c r="E73" s="39" t="s">
        <v>132</v>
      </c>
      <c r="F73" s="120" t="s">
        <v>136</v>
      </c>
      <c r="G73" s="120" t="s">
        <v>858</v>
      </c>
      <c r="H73" s="40">
        <v>10</v>
      </c>
      <c r="I73" s="41">
        <v>52244260</v>
      </c>
      <c r="J73" s="42">
        <v>8650010</v>
      </c>
      <c r="K73" s="40">
        <f t="shared" si="16"/>
        <v>60894270</v>
      </c>
      <c r="L73" s="97">
        <f t="shared" si="15"/>
        <v>6089427</v>
      </c>
      <c r="M73" s="217">
        <f t="shared" si="17"/>
        <v>5.7267208796243268E-4</v>
      </c>
      <c r="N73" s="26"/>
      <c r="O73" s="26"/>
      <c r="P73" s="151" t="s">
        <v>47</v>
      </c>
      <c r="Q73" s="108">
        <f>市区町村別_患者数!AM74</f>
        <v>8285</v>
      </c>
    </row>
    <row r="74" spans="1:17" ht="39.950000000000003" customHeight="1" thickBot="1">
      <c r="A74" s="26"/>
      <c r="B74" s="447"/>
      <c r="C74" s="450"/>
      <c r="D74" s="458"/>
      <c r="E74" s="43" t="s">
        <v>713</v>
      </c>
      <c r="F74" s="121" t="s">
        <v>714</v>
      </c>
      <c r="G74" s="121" t="s">
        <v>859</v>
      </c>
      <c r="H74" s="44">
        <v>5</v>
      </c>
      <c r="I74" s="45">
        <v>29701870</v>
      </c>
      <c r="J74" s="46">
        <v>178240</v>
      </c>
      <c r="K74" s="44">
        <f t="shared" si="16"/>
        <v>29880110</v>
      </c>
      <c r="L74" s="98">
        <f t="shared" si="15"/>
        <v>5976022</v>
      </c>
      <c r="M74" s="218">
        <f t="shared" si="17"/>
        <v>2.8633604398121634E-4</v>
      </c>
      <c r="N74" s="26"/>
      <c r="O74" s="26"/>
      <c r="P74" s="151" t="s">
        <v>48</v>
      </c>
      <c r="Q74" s="108">
        <f>市区町村別_患者数!AM75</f>
        <v>1345</v>
      </c>
    </row>
    <row r="75" spans="1:17" ht="39.950000000000003" customHeight="1">
      <c r="A75" s="26"/>
      <c r="B75" s="445">
        <v>15</v>
      </c>
      <c r="C75" s="448" t="s">
        <v>105</v>
      </c>
      <c r="D75" s="456">
        <f>Q19</f>
        <v>28655</v>
      </c>
      <c r="E75" s="47" t="s">
        <v>787</v>
      </c>
      <c r="F75" s="119" t="s">
        <v>788</v>
      </c>
      <c r="G75" s="119" t="s">
        <v>860</v>
      </c>
      <c r="H75" s="77">
        <v>1</v>
      </c>
      <c r="I75" s="78">
        <v>4786660</v>
      </c>
      <c r="J75" s="79">
        <v>4083650</v>
      </c>
      <c r="K75" s="77">
        <f t="shared" si="16"/>
        <v>8870310</v>
      </c>
      <c r="L75" s="99">
        <f t="shared" si="15"/>
        <v>8870310</v>
      </c>
      <c r="M75" s="216">
        <f>IFERROR(H75/$Q$19,"-")</f>
        <v>3.4897923573547374E-5</v>
      </c>
      <c r="N75" s="26"/>
      <c r="O75" s="26"/>
      <c r="P75" s="151" t="s">
        <v>49</v>
      </c>
      <c r="Q75" s="108">
        <f>市区町村別_患者数!AM76</f>
        <v>3966</v>
      </c>
    </row>
    <row r="76" spans="1:17" ht="39.950000000000003" customHeight="1">
      <c r="A76" s="26"/>
      <c r="B76" s="446"/>
      <c r="C76" s="449"/>
      <c r="D76" s="457"/>
      <c r="E76" s="39" t="s">
        <v>123</v>
      </c>
      <c r="F76" s="120" t="s">
        <v>131</v>
      </c>
      <c r="G76" s="120" t="s">
        <v>861</v>
      </c>
      <c r="H76" s="40">
        <v>9</v>
      </c>
      <c r="I76" s="41">
        <v>76459950</v>
      </c>
      <c r="J76" s="42">
        <v>1461830</v>
      </c>
      <c r="K76" s="40">
        <f t="shared" si="16"/>
        <v>77921780</v>
      </c>
      <c r="L76" s="97">
        <f t="shared" si="15"/>
        <v>8657975.555555556</v>
      </c>
      <c r="M76" s="217">
        <f t="shared" ref="M76:M79" si="18">IFERROR(H76/$Q$19,"-")</f>
        <v>3.1408131216192637E-4</v>
      </c>
      <c r="N76" s="26"/>
      <c r="O76" s="26"/>
      <c r="P76" s="151" t="s">
        <v>27</v>
      </c>
      <c r="Q76" s="108">
        <f>市区町村別_患者数!AM77</f>
        <v>2559</v>
      </c>
    </row>
    <row r="77" spans="1:17" ht="39.950000000000003" customHeight="1">
      <c r="A77" s="26"/>
      <c r="B77" s="446"/>
      <c r="C77" s="449"/>
      <c r="D77" s="457"/>
      <c r="E77" s="39" t="s">
        <v>133</v>
      </c>
      <c r="F77" s="120" t="s">
        <v>137</v>
      </c>
      <c r="G77" s="120" t="s">
        <v>862</v>
      </c>
      <c r="H77" s="40">
        <v>30</v>
      </c>
      <c r="I77" s="41">
        <v>149928910</v>
      </c>
      <c r="J77" s="42">
        <v>99026810</v>
      </c>
      <c r="K77" s="40">
        <f t="shared" si="16"/>
        <v>248955720</v>
      </c>
      <c r="L77" s="97">
        <f t="shared" si="15"/>
        <v>8298524</v>
      </c>
      <c r="M77" s="217">
        <f t="shared" si="18"/>
        <v>1.0469377072064212E-3</v>
      </c>
      <c r="N77" s="26"/>
      <c r="O77" s="26"/>
      <c r="P77" s="151" t="s">
        <v>28</v>
      </c>
      <c r="Q77" s="108">
        <f>市区町村別_患者数!AM78</f>
        <v>3428</v>
      </c>
    </row>
    <row r="78" spans="1:17" ht="39.950000000000003" customHeight="1">
      <c r="A78" s="26"/>
      <c r="B78" s="446"/>
      <c r="C78" s="449"/>
      <c r="D78" s="457"/>
      <c r="E78" s="39" t="s">
        <v>122</v>
      </c>
      <c r="F78" s="120" t="s">
        <v>134</v>
      </c>
      <c r="G78" s="120" t="s">
        <v>863</v>
      </c>
      <c r="H78" s="40">
        <v>134</v>
      </c>
      <c r="I78" s="41">
        <v>477971230</v>
      </c>
      <c r="J78" s="42">
        <v>383599930</v>
      </c>
      <c r="K78" s="40">
        <f t="shared" si="16"/>
        <v>861571160</v>
      </c>
      <c r="L78" s="97">
        <f t="shared" si="15"/>
        <v>6429635.5223880596</v>
      </c>
      <c r="M78" s="217">
        <f t="shared" si="18"/>
        <v>4.6763217588553481E-3</v>
      </c>
      <c r="N78" s="26"/>
      <c r="O78" s="26"/>
      <c r="P78" s="151" t="s">
        <v>29</v>
      </c>
      <c r="Q78" s="108">
        <f>市区町村別_患者数!AM79</f>
        <v>1606</v>
      </c>
    </row>
    <row r="79" spans="1:17" ht="39.950000000000003" customHeight="1" thickBot="1">
      <c r="A79" s="26"/>
      <c r="B79" s="447"/>
      <c r="C79" s="450"/>
      <c r="D79" s="458"/>
      <c r="E79" s="43" t="s">
        <v>864</v>
      </c>
      <c r="F79" s="121" t="s">
        <v>865</v>
      </c>
      <c r="G79" s="121" t="s">
        <v>866</v>
      </c>
      <c r="H79" s="44">
        <v>2</v>
      </c>
      <c r="I79" s="45">
        <v>10802770</v>
      </c>
      <c r="J79" s="46">
        <v>1708210</v>
      </c>
      <c r="K79" s="44">
        <f t="shared" si="16"/>
        <v>12510980</v>
      </c>
      <c r="L79" s="98">
        <f t="shared" si="15"/>
        <v>6255490</v>
      </c>
      <c r="M79" s="217">
        <f t="shared" si="18"/>
        <v>6.9795847147094748E-5</v>
      </c>
      <c r="N79" s="26"/>
      <c r="O79" s="26"/>
      <c r="P79" s="151" t="s">
        <v>172</v>
      </c>
      <c r="Q79" s="108">
        <f>市区町村別_患者数!AM80</f>
        <v>1473357</v>
      </c>
    </row>
    <row r="80" spans="1:17" ht="39.950000000000003" customHeight="1">
      <c r="A80" s="26"/>
      <c r="B80" s="445">
        <v>16</v>
      </c>
      <c r="C80" s="448" t="s">
        <v>54</v>
      </c>
      <c r="D80" s="456">
        <f>Q20</f>
        <v>18894</v>
      </c>
      <c r="E80" s="47" t="s">
        <v>867</v>
      </c>
      <c r="F80" s="119" t="s">
        <v>868</v>
      </c>
      <c r="G80" s="119" t="s">
        <v>869</v>
      </c>
      <c r="H80" s="77">
        <v>3</v>
      </c>
      <c r="I80" s="78">
        <v>3476170</v>
      </c>
      <c r="J80" s="79">
        <v>33425040</v>
      </c>
      <c r="K80" s="77">
        <f t="shared" si="16"/>
        <v>36901210</v>
      </c>
      <c r="L80" s="99">
        <f t="shared" si="15"/>
        <v>12300403.333333334</v>
      </c>
      <c r="M80" s="216">
        <f>IFERROR(H80/$Q$20,"-")</f>
        <v>1.5878056525881233E-4</v>
      </c>
      <c r="N80" s="26"/>
      <c r="O80" s="26"/>
      <c r="P80" s="26"/>
      <c r="Q80" s="26"/>
    </row>
    <row r="81" spans="1:17" ht="39.950000000000003" customHeight="1">
      <c r="A81" s="26"/>
      <c r="B81" s="446"/>
      <c r="C81" s="449"/>
      <c r="D81" s="457"/>
      <c r="E81" s="39" t="s">
        <v>839</v>
      </c>
      <c r="F81" s="120" t="s">
        <v>840</v>
      </c>
      <c r="G81" s="120" t="s">
        <v>841</v>
      </c>
      <c r="H81" s="40">
        <v>2</v>
      </c>
      <c r="I81" s="41">
        <v>17621360</v>
      </c>
      <c r="J81" s="42">
        <v>33790</v>
      </c>
      <c r="K81" s="40">
        <f t="shared" si="16"/>
        <v>17655150</v>
      </c>
      <c r="L81" s="97">
        <f t="shared" si="15"/>
        <v>8827575</v>
      </c>
      <c r="M81" s="217">
        <f t="shared" ref="M81:M84" si="19">IFERROR(H81/$Q$20,"-")</f>
        <v>1.0585371017254155E-4</v>
      </c>
      <c r="N81" s="26"/>
      <c r="O81" s="26"/>
      <c r="P81" s="26"/>
      <c r="Q81" s="26"/>
    </row>
    <row r="82" spans="1:17" ht="39.950000000000003" customHeight="1">
      <c r="A82" s="26"/>
      <c r="B82" s="446"/>
      <c r="C82" s="449"/>
      <c r="D82" s="457"/>
      <c r="E82" s="39" t="s">
        <v>710</v>
      </c>
      <c r="F82" s="120" t="s">
        <v>711</v>
      </c>
      <c r="G82" s="120" t="s">
        <v>870</v>
      </c>
      <c r="H82" s="40">
        <v>13</v>
      </c>
      <c r="I82" s="41">
        <v>41418070</v>
      </c>
      <c r="J82" s="42">
        <v>64371780</v>
      </c>
      <c r="K82" s="40">
        <f t="shared" si="16"/>
        <v>105789850</v>
      </c>
      <c r="L82" s="97">
        <f t="shared" si="15"/>
        <v>8137680.769230769</v>
      </c>
      <c r="M82" s="217">
        <f t="shared" si="19"/>
        <v>6.880491161215201E-4</v>
      </c>
      <c r="N82" s="26"/>
      <c r="O82" s="26"/>
      <c r="P82" s="26"/>
      <c r="Q82" s="26"/>
    </row>
    <row r="83" spans="1:17" ht="39.950000000000003" customHeight="1">
      <c r="A83" s="26"/>
      <c r="B83" s="446"/>
      <c r="C83" s="449"/>
      <c r="D83" s="457"/>
      <c r="E83" s="39" t="s">
        <v>123</v>
      </c>
      <c r="F83" s="120" t="s">
        <v>131</v>
      </c>
      <c r="G83" s="120" t="s">
        <v>871</v>
      </c>
      <c r="H83" s="40">
        <v>8</v>
      </c>
      <c r="I83" s="41">
        <v>57694070</v>
      </c>
      <c r="J83" s="42">
        <v>3608080</v>
      </c>
      <c r="K83" s="40">
        <f t="shared" si="16"/>
        <v>61302150</v>
      </c>
      <c r="L83" s="97">
        <f t="shared" si="15"/>
        <v>7662768.75</v>
      </c>
      <c r="M83" s="217">
        <f t="shared" si="19"/>
        <v>4.2341484069016619E-4</v>
      </c>
      <c r="N83" s="26"/>
      <c r="O83" s="26"/>
      <c r="P83" s="26"/>
      <c r="Q83" s="26"/>
    </row>
    <row r="84" spans="1:17" ht="39.950000000000003" customHeight="1" thickBot="1">
      <c r="A84" s="26"/>
      <c r="B84" s="447"/>
      <c r="C84" s="450"/>
      <c r="D84" s="458"/>
      <c r="E84" s="43" t="s">
        <v>798</v>
      </c>
      <c r="F84" s="121" t="s">
        <v>799</v>
      </c>
      <c r="G84" s="121" t="s">
        <v>872</v>
      </c>
      <c r="H84" s="44">
        <v>2</v>
      </c>
      <c r="I84" s="45">
        <v>9038470</v>
      </c>
      <c r="J84" s="46">
        <v>5682210</v>
      </c>
      <c r="K84" s="44">
        <f t="shared" si="16"/>
        <v>14720680</v>
      </c>
      <c r="L84" s="98">
        <f t="shared" si="15"/>
        <v>7360340</v>
      </c>
      <c r="M84" s="218">
        <f t="shared" si="19"/>
        <v>1.0585371017254155E-4</v>
      </c>
      <c r="N84" s="26"/>
      <c r="O84" s="26"/>
      <c r="P84" s="26"/>
      <c r="Q84" s="26"/>
    </row>
    <row r="85" spans="1:17" ht="39.950000000000003" customHeight="1">
      <c r="A85" s="26"/>
      <c r="B85" s="445">
        <v>17</v>
      </c>
      <c r="C85" s="448" t="s">
        <v>106</v>
      </c>
      <c r="D85" s="456">
        <f>Q21</f>
        <v>26607</v>
      </c>
      <c r="E85" s="47" t="s">
        <v>133</v>
      </c>
      <c r="F85" s="119" t="s">
        <v>137</v>
      </c>
      <c r="G85" s="119" t="s">
        <v>873</v>
      </c>
      <c r="H85" s="77">
        <v>23</v>
      </c>
      <c r="I85" s="78">
        <v>119916090</v>
      </c>
      <c r="J85" s="79">
        <v>33342700</v>
      </c>
      <c r="K85" s="77">
        <f t="shared" si="16"/>
        <v>153258790</v>
      </c>
      <c r="L85" s="99">
        <f t="shared" si="15"/>
        <v>6663425.6521739131</v>
      </c>
      <c r="M85" s="216">
        <f>IFERROR(H85/$Q$21,"-")</f>
        <v>8.6443417145863871E-4</v>
      </c>
      <c r="N85" s="26"/>
      <c r="O85" s="26"/>
      <c r="P85" s="26"/>
      <c r="Q85" s="26"/>
    </row>
    <row r="86" spans="1:17" ht="39.950000000000003" customHeight="1">
      <c r="A86" s="26"/>
      <c r="B86" s="446"/>
      <c r="C86" s="449"/>
      <c r="D86" s="457"/>
      <c r="E86" s="39" t="s">
        <v>124</v>
      </c>
      <c r="F86" s="120" t="s">
        <v>135</v>
      </c>
      <c r="G86" s="120" t="s">
        <v>806</v>
      </c>
      <c r="H86" s="40">
        <v>1</v>
      </c>
      <c r="I86" s="41">
        <v>6607690</v>
      </c>
      <c r="J86" s="42">
        <v>0</v>
      </c>
      <c r="K86" s="40">
        <f t="shared" si="16"/>
        <v>6607690</v>
      </c>
      <c r="L86" s="97">
        <f t="shared" si="15"/>
        <v>6607690</v>
      </c>
      <c r="M86" s="217">
        <f t="shared" ref="M86:M89" si="20">IFERROR(H86/$Q$21,"-")</f>
        <v>3.7584094411245164E-5</v>
      </c>
      <c r="N86" s="26"/>
      <c r="O86" s="26"/>
      <c r="P86" s="26"/>
      <c r="Q86" s="26"/>
    </row>
    <row r="87" spans="1:17" ht="39.950000000000003" customHeight="1">
      <c r="A87" s="26"/>
      <c r="B87" s="446"/>
      <c r="C87" s="449"/>
      <c r="D87" s="457"/>
      <c r="E87" s="39" t="s">
        <v>123</v>
      </c>
      <c r="F87" s="120" t="s">
        <v>131</v>
      </c>
      <c r="G87" s="120" t="s">
        <v>874</v>
      </c>
      <c r="H87" s="40">
        <v>11</v>
      </c>
      <c r="I87" s="41">
        <v>69126810</v>
      </c>
      <c r="J87" s="42">
        <v>1699440</v>
      </c>
      <c r="K87" s="40">
        <f t="shared" si="16"/>
        <v>70826250</v>
      </c>
      <c r="L87" s="97">
        <f t="shared" si="15"/>
        <v>6438750</v>
      </c>
      <c r="M87" s="217">
        <f t="shared" si="20"/>
        <v>4.1342503852369674E-4</v>
      </c>
      <c r="N87" s="26"/>
      <c r="O87" s="26"/>
      <c r="P87" s="26"/>
      <c r="Q87" s="26"/>
    </row>
    <row r="88" spans="1:17" ht="39.950000000000003" customHeight="1">
      <c r="A88" s="26"/>
      <c r="B88" s="446"/>
      <c r="C88" s="449"/>
      <c r="D88" s="457"/>
      <c r="E88" s="39" t="s">
        <v>122</v>
      </c>
      <c r="F88" s="120" t="s">
        <v>134</v>
      </c>
      <c r="G88" s="120" t="s">
        <v>783</v>
      </c>
      <c r="H88" s="40">
        <v>119</v>
      </c>
      <c r="I88" s="41">
        <v>288205000</v>
      </c>
      <c r="J88" s="42">
        <v>418972490</v>
      </c>
      <c r="K88" s="40">
        <f t="shared" si="16"/>
        <v>707177490</v>
      </c>
      <c r="L88" s="97">
        <f t="shared" si="15"/>
        <v>5942667.9831932774</v>
      </c>
      <c r="M88" s="217">
        <f t="shared" si="20"/>
        <v>4.4725072349381745E-3</v>
      </c>
      <c r="N88" s="26"/>
      <c r="O88" s="26"/>
      <c r="P88" s="26"/>
      <c r="Q88" s="26"/>
    </row>
    <row r="89" spans="1:17" ht="39.950000000000003" customHeight="1" thickBot="1">
      <c r="A89" s="26"/>
      <c r="B89" s="447"/>
      <c r="C89" s="450"/>
      <c r="D89" s="458"/>
      <c r="E89" s="43" t="s">
        <v>132</v>
      </c>
      <c r="F89" s="121" t="s">
        <v>136</v>
      </c>
      <c r="G89" s="121" t="s">
        <v>875</v>
      </c>
      <c r="H89" s="44">
        <v>7</v>
      </c>
      <c r="I89" s="45">
        <v>17685040</v>
      </c>
      <c r="J89" s="46">
        <v>21010360</v>
      </c>
      <c r="K89" s="44">
        <f t="shared" si="16"/>
        <v>38695400</v>
      </c>
      <c r="L89" s="98">
        <f t="shared" si="15"/>
        <v>5527914.2857142854</v>
      </c>
      <c r="M89" s="217">
        <f t="shared" si="20"/>
        <v>2.6308866087871614E-4</v>
      </c>
      <c r="N89" s="26"/>
      <c r="O89" s="26"/>
      <c r="P89" s="26"/>
      <c r="Q89" s="26"/>
    </row>
    <row r="90" spans="1:17" ht="39.950000000000003" customHeight="1">
      <c r="A90" s="26"/>
      <c r="B90" s="445">
        <v>18</v>
      </c>
      <c r="C90" s="448" t="s">
        <v>55</v>
      </c>
      <c r="D90" s="456">
        <f>Q22</f>
        <v>23766</v>
      </c>
      <c r="E90" s="47" t="s">
        <v>124</v>
      </c>
      <c r="F90" s="119" t="s">
        <v>135</v>
      </c>
      <c r="G90" s="119" t="s">
        <v>876</v>
      </c>
      <c r="H90" s="77">
        <v>3</v>
      </c>
      <c r="I90" s="78">
        <v>24364760</v>
      </c>
      <c r="J90" s="79">
        <v>0</v>
      </c>
      <c r="K90" s="77">
        <f t="shared" si="16"/>
        <v>24364760</v>
      </c>
      <c r="L90" s="99">
        <f t="shared" si="15"/>
        <v>8121586.666666667</v>
      </c>
      <c r="M90" s="216">
        <f>IFERROR(H90/$Q$22,"-")</f>
        <v>1.2623074981065388E-4</v>
      </c>
      <c r="N90" s="26"/>
      <c r="O90" s="26"/>
      <c r="P90" s="26"/>
      <c r="Q90" s="26"/>
    </row>
    <row r="91" spans="1:17" ht="39.950000000000003" customHeight="1">
      <c r="A91" s="26"/>
      <c r="B91" s="446"/>
      <c r="C91" s="449"/>
      <c r="D91" s="457"/>
      <c r="E91" s="39" t="s">
        <v>133</v>
      </c>
      <c r="F91" s="120" t="s">
        <v>137</v>
      </c>
      <c r="G91" s="120" t="s">
        <v>877</v>
      </c>
      <c r="H91" s="40">
        <v>23</v>
      </c>
      <c r="I91" s="41">
        <v>125007780</v>
      </c>
      <c r="J91" s="42">
        <v>34788130</v>
      </c>
      <c r="K91" s="40">
        <f t="shared" si="16"/>
        <v>159795910</v>
      </c>
      <c r="L91" s="97">
        <f t="shared" si="15"/>
        <v>6947648.2608695654</v>
      </c>
      <c r="M91" s="217">
        <f t="shared" ref="M91:M94" si="21">IFERROR(H91/$Q$22,"-")</f>
        <v>9.6776908188167976E-4</v>
      </c>
      <c r="N91" s="26"/>
      <c r="O91" s="26"/>
      <c r="P91" s="26"/>
      <c r="Q91" s="26"/>
    </row>
    <row r="92" spans="1:17" ht="39.950000000000003" customHeight="1">
      <c r="A92" s="26"/>
      <c r="B92" s="446"/>
      <c r="C92" s="449"/>
      <c r="D92" s="457"/>
      <c r="E92" s="39" t="s">
        <v>737</v>
      </c>
      <c r="F92" s="120" t="s">
        <v>738</v>
      </c>
      <c r="G92" s="120" t="s">
        <v>814</v>
      </c>
      <c r="H92" s="40">
        <v>1</v>
      </c>
      <c r="I92" s="41">
        <v>6710060</v>
      </c>
      <c r="J92" s="42">
        <v>0</v>
      </c>
      <c r="K92" s="40">
        <f t="shared" si="16"/>
        <v>6710060</v>
      </c>
      <c r="L92" s="97">
        <f t="shared" si="15"/>
        <v>6710060</v>
      </c>
      <c r="M92" s="217">
        <f t="shared" si="21"/>
        <v>4.2076916603551294E-5</v>
      </c>
      <c r="N92" s="26"/>
      <c r="O92" s="26"/>
      <c r="P92" s="26"/>
      <c r="Q92" s="26"/>
    </row>
    <row r="93" spans="1:17" ht="39.950000000000003" customHeight="1">
      <c r="A93" s="26"/>
      <c r="B93" s="446"/>
      <c r="C93" s="449"/>
      <c r="D93" s="457"/>
      <c r="E93" s="39" t="s">
        <v>878</v>
      </c>
      <c r="F93" s="120" t="s">
        <v>879</v>
      </c>
      <c r="G93" s="120" t="s">
        <v>880</v>
      </c>
      <c r="H93" s="40">
        <v>2</v>
      </c>
      <c r="I93" s="41">
        <v>12744580</v>
      </c>
      <c r="J93" s="42">
        <v>29180</v>
      </c>
      <c r="K93" s="40">
        <f t="shared" si="16"/>
        <v>12773760</v>
      </c>
      <c r="L93" s="97">
        <f t="shared" si="15"/>
        <v>6386880</v>
      </c>
      <c r="M93" s="217">
        <f t="shared" si="21"/>
        <v>8.4153833207102589E-5</v>
      </c>
      <c r="N93" s="26"/>
      <c r="O93" s="26"/>
      <c r="P93" s="26"/>
      <c r="Q93" s="26"/>
    </row>
    <row r="94" spans="1:17" ht="39.950000000000003" customHeight="1" thickBot="1">
      <c r="A94" s="26"/>
      <c r="B94" s="447"/>
      <c r="C94" s="450"/>
      <c r="D94" s="458"/>
      <c r="E94" s="43" t="s">
        <v>122</v>
      </c>
      <c r="F94" s="121" t="s">
        <v>134</v>
      </c>
      <c r="G94" s="121" t="s">
        <v>783</v>
      </c>
      <c r="H94" s="44">
        <v>117</v>
      </c>
      <c r="I94" s="45">
        <v>390266860</v>
      </c>
      <c r="J94" s="46">
        <v>354986700</v>
      </c>
      <c r="K94" s="44">
        <f t="shared" si="16"/>
        <v>745253560</v>
      </c>
      <c r="L94" s="98">
        <f t="shared" si="15"/>
        <v>6369688.547008547</v>
      </c>
      <c r="M94" s="218">
        <f t="shared" si="21"/>
        <v>4.9229992426155014E-3</v>
      </c>
      <c r="N94" s="26"/>
      <c r="O94" s="26"/>
      <c r="P94" s="26"/>
      <c r="Q94" s="26"/>
    </row>
    <row r="95" spans="1:17" ht="39.950000000000003" customHeight="1">
      <c r="A95" s="26"/>
      <c r="B95" s="445">
        <v>19</v>
      </c>
      <c r="C95" s="448" t="s">
        <v>107</v>
      </c>
      <c r="D95" s="456">
        <f>Q23</f>
        <v>16375</v>
      </c>
      <c r="E95" s="47" t="s">
        <v>132</v>
      </c>
      <c r="F95" s="119" t="s">
        <v>136</v>
      </c>
      <c r="G95" s="119" t="s">
        <v>786</v>
      </c>
      <c r="H95" s="77">
        <v>3</v>
      </c>
      <c r="I95" s="78">
        <v>11055410</v>
      </c>
      <c r="J95" s="79">
        <v>8408790</v>
      </c>
      <c r="K95" s="77">
        <f t="shared" si="16"/>
        <v>19464200</v>
      </c>
      <c r="L95" s="99">
        <f t="shared" si="15"/>
        <v>6488066.666666667</v>
      </c>
      <c r="M95" s="216">
        <f>IFERROR(H95/$Q$23,"-")</f>
        <v>1.83206106870229E-4</v>
      </c>
      <c r="N95" s="26"/>
      <c r="O95" s="26"/>
      <c r="P95" s="26"/>
      <c r="Q95" s="26"/>
    </row>
    <row r="96" spans="1:17" ht="39.950000000000003" customHeight="1">
      <c r="A96" s="26"/>
      <c r="B96" s="446"/>
      <c r="C96" s="449"/>
      <c r="D96" s="457"/>
      <c r="E96" s="39" t="s">
        <v>122</v>
      </c>
      <c r="F96" s="120" t="s">
        <v>134</v>
      </c>
      <c r="G96" s="120" t="s">
        <v>196</v>
      </c>
      <c r="H96" s="40">
        <v>88</v>
      </c>
      <c r="I96" s="41">
        <v>308924150</v>
      </c>
      <c r="J96" s="42">
        <v>247537320</v>
      </c>
      <c r="K96" s="40">
        <f t="shared" si="16"/>
        <v>556461470</v>
      </c>
      <c r="L96" s="97">
        <f t="shared" si="15"/>
        <v>6323425.7954545459</v>
      </c>
      <c r="M96" s="217">
        <f t="shared" ref="M96:M99" si="22">IFERROR(H96/$Q$23,"-")</f>
        <v>5.3740458015267174E-3</v>
      </c>
      <c r="N96" s="26"/>
      <c r="O96" s="26"/>
      <c r="P96" s="26"/>
      <c r="Q96" s="26"/>
    </row>
    <row r="97" spans="1:17" ht="39.950000000000003" customHeight="1">
      <c r="A97" s="26"/>
      <c r="B97" s="446"/>
      <c r="C97" s="449"/>
      <c r="D97" s="457"/>
      <c r="E97" s="39" t="s">
        <v>133</v>
      </c>
      <c r="F97" s="120" t="s">
        <v>137</v>
      </c>
      <c r="G97" s="120" t="s">
        <v>881</v>
      </c>
      <c r="H97" s="40">
        <v>19</v>
      </c>
      <c r="I97" s="41">
        <v>54067550</v>
      </c>
      <c r="J97" s="42">
        <v>58871070</v>
      </c>
      <c r="K97" s="40">
        <f t="shared" si="16"/>
        <v>112938620</v>
      </c>
      <c r="L97" s="97">
        <f t="shared" si="15"/>
        <v>5944137.8947368423</v>
      </c>
      <c r="M97" s="217">
        <f t="shared" si="22"/>
        <v>1.1603053435114503E-3</v>
      </c>
      <c r="N97" s="26"/>
      <c r="O97" s="26"/>
      <c r="P97" s="26"/>
      <c r="Q97" s="26"/>
    </row>
    <row r="98" spans="1:17" ht="39.950000000000003" customHeight="1">
      <c r="A98" s="26"/>
      <c r="B98" s="446"/>
      <c r="C98" s="449"/>
      <c r="D98" s="457"/>
      <c r="E98" s="39" t="s">
        <v>123</v>
      </c>
      <c r="F98" s="120" t="s">
        <v>131</v>
      </c>
      <c r="G98" s="120" t="s">
        <v>882</v>
      </c>
      <c r="H98" s="40">
        <v>3</v>
      </c>
      <c r="I98" s="41">
        <v>15831510</v>
      </c>
      <c r="J98" s="42">
        <v>427880</v>
      </c>
      <c r="K98" s="40">
        <f t="shared" si="16"/>
        <v>16259390</v>
      </c>
      <c r="L98" s="97">
        <f t="shared" si="15"/>
        <v>5419796.666666667</v>
      </c>
      <c r="M98" s="217">
        <f t="shared" si="22"/>
        <v>1.83206106870229E-4</v>
      </c>
      <c r="N98" s="26"/>
      <c r="O98" s="26"/>
      <c r="P98" s="26"/>
      <c r="Q98" s="26"/>
    </row>
    <row r="99" spans="1:17" ht="39.950000000000003" customHeight="1" thickBot="1">
      <c r="A99" s="26"/>
      <c r="B99" s="447"/>
      <c r="C99" s="450"/>
      <c r="D99" s="458"/>
      <c r="E99" s="43" t="s">
        <v>725</v>
      </c>
      <c r="F99" s="121" t="s">
        <v>726</v>
      </c>
      <c r="G99" s="121" t="s">
        <v>883</v>
      </c>
      <c r="H99" s="44">
        <v>25</v>
      </c>
      <c r="I99" s="45">
        <v>72517300</v>
      </c>
      <c r="J99" s="46">
        <v>49353660</v>
      </c>
      <c r="K99" s="44">
        <f t="shared" si="16"/>
        <v>121870960</v>
      </c>
      <c r="L99" s="98">
        <f t="shared" si="15"/>
        <v>4874838.4000000004</v>
      </c>
      <c r="M99" s="217">
        <f t="shared" si="22"/>
        <v>1.5267175572519084E-3</v>
      </c>
      <c r="N99" s="26"/>
      <c r="O99" s="26"/>
      <c r="P99" s="26"/>
      <c r="Q99" s="26"/>
    </row>
    <row r="100" spans="1:17" ht="39.950000000000003" customHeight="1">
      <c r="A100" s="26"/>
      <c r="B100" s="445">
        <v>20</v>
      </c>
      <c r="C100" s="448" t="s">
        <v>108</v>
      </c>
      <c r="D100" s="456">
        <f>Q24</f>
        <v>25909</v>
      </c>
      <c r="E100" s="47" t="s">
        <v>132</v>
      </c>
      <c r="F100" s="119" t="s">
        <v>136</v>
      </c>
      <c r="G100" s="119" t="s">
        <v>884</v>
      </c>
      <c r="H100" s="77">
        <v>16</v>
      </c>
      <c r="I100" s="78">
        <v>148474700</v>
      </c>
      <c r="J100" s="79">
        <v>22216900</v>
      </c>
      <c r="K100" s="77">
        <f t="shared" si="16"/>
        <v>170691600</v>
      </c>
      <c r="L100" s="99">
        <f t="shared" si="15"/>
        <v>10668225</v>
      </c>
      <c r="M100" s="216">
        <f>IFERROR(H100/$Q$24,"-")</f>
        <v>6.1754602647728593E-4</v>
      </c>
      <c r="N100" s="26"/>
      <c r="O100" s="26"/>
      <c r="P100" s="26"/>
      <c r="Q100" s="26"/>
    </row>
    <row r="101" spans="1:17" ht="39.950000000000003" customHeight="1">
      <c r="A101" s="26"/>
      <c r="B101" s="446"/>
      <c r="C101" s="449"/>
      <c r="D101" s="457"/>
      <c r="E101" s="39" t="s">
        <v>123</v>
      </c>
      <c r="F101" s="120" t="s">
        <v>131</v>
      </c>
      <c r="G101" s="120" t="s">
        <v>885</v>
      </c>
      <c r="H101" s="40">
        <v>6</v>
      </c>
      <c r="I101" s="41">
        <v>47588240</v>
      </c>
      <c r="J101" s="42">
        <v>902060</v>
      </c>
      <c r="K101" s="40">
        <f t="shared" si="16"/>
        <v>48490300</v>
      </c>
      <c r="L101" s="97">
        <f t="shared" si="15"/>
        <v>8081716.666666667</v>
      </c>
      <c r="M101" s="217">
        <f t="shared" ref="M101:M104" si="23">IFERROR(H101/$Q$24,"-")</f>
        <v>2.315797599289822E-4</v>
      </c>
      <c r="N101" s="26"/>
      <c r="O101" s="26"/>
      <c r="P101" s="26"/>
      <c r="Q101" s="26"/>
    </row>
    <row r="102" spans="1:17" ht="39.950000000000003" customHeight="1">
      <c r="A102" s="26"/>
      <c r="B102" s="446"/>
      <c r="C102" s="449"/>
      <c r="D102" s="457"/>
      <c r="E102" s="39" t="s">
        <v>133</v>
      </c>
      <c r="F102" s="120" t="s">
        <v>137</v>
      </c>
      <c r="G102" s="120" t="s">
        <v>886</v>
      </c>
      <c r="H102" s="40">
        <v>27</v>
      </c>
      <c r="I102" s="41">
        <v>144194130</v>
      </c>
      <c r="J102" s="42">
        <v>63749360</v>
      </c>
      <c r="K102" s="40">
        <f t="shared" si="16"/>
        <v>207943490</v>
      </c>
      <c r="L102" s="97">
        <f t="shared" si="15"/>
        <v>7701610.7407407407</v>
      </c>
      <c r="M102" s="217">
        <f t="shared" si="23"/>
        <v>1.0421089196804199E-3</v>
      </c>
      <c r="N102" s="26"/>
      <c r="O102" s="26"/>
      <c r="P102" s="26"/>
      <c r="Q102" s="26"/>
    </row>
    <row r="103" spans="1:17" ht="39.950000000000003" customHeight="1">
      <c r="A103" s="26"/>
      <c r="B103" s="446"/>
      <c r="C103" s="449"/>
      <c r="D103" s="457"/>
      <c r="E103" s="39" t="s">
        <v>716</v>
      </c>
      <c r="F103" s="120" t="s">
        <v>717</v>
      </c>
      <c r="G103" s="120" t="s">
        <v>887</v>
      </c>
      <c r="H103" s="40">
        <v>7</v>
      </c>
      <c r="I103" s="41">
        <v>43928210</v>
      </c>
      <c r="J103" s="42">
        <v>855690</v>
      </c>
      <c r="K103" s="40">
        <f t="shared" si="16"/>
        <v>44783900</v>
      </c>
      <c r="L103" s="97">
        <f t="shared" si="15"/>
        <v>6397700</v>
      </c>
      <c r="M103" s="217">
        <f t="shared" si="23"/>
        <v>2.7017638658381255E-4</v>
      </c>
      <c r="N103" s="26"/>
      <c r="O103" s="26"/>
      <c r="P103" s="26"/>
      <c r="Q103" s="26"/>
    </row>
    <row r="104" spans="1:17" ht="39.950000000000003" customHeight="1" thickBot="1">
      <c r="A104" s="26"/>
      <c r="B104" s="447"/>
      <c r="C104" s="450"/>
      <c r="D104" s="458"/>
      <c r="E104" s="43" t="s">
        <v>122</v>
      </c>
      <c r="F104" s="121" t="s">
        <v>134</v>
      </c>
      <c r="G104" s="121" t="s">
        <v>196</v>
      </c>
      <c r="H104" s="44">
        <v>132</v>
      </c>
      <c r="I104" s="45">
        <v>433946760</v>
      </c>
      <c r="J104" s="46">
        <v>392460460</v>
      </c>
      <c r="K104" s="44">
        <f t="shared" si="16"/>
        <v>826407220</v>
      </c>
      <c r="L104" s="98">
        <f t="shared" si="15"/>
        <v>6260660.7575757578</v>
      </c>
      <c r="M104" s="218">
        <f t="shared" si="23"/>
        <v>5.0947547184376088E-3</v>
      </c>
      <c r="N104" s="26"/>
      <c r="O104" s="26"/>
      <c r="P104" s="26"/>
      <c r="Q104" s="26"/>
    </row>
    <row r="105" spans="1:17" ht="39.950000000000003" customHeight="1">
      <c r="A105" s="26"/>
      <c r="B105" s="445">
        <v>21</v>
      </c>
      <c r="C105" s="448" t="s">
        <v>109</v>
      </c>
      <c r="D105" s="456">
        <f>Q25</f>
        <v>16832</v>
      </c>
      <c r="E105" s="47" t="s">
        <v>133</v>
      </c>
      <c r="F105" s="119" t="s">
        <v>137</v>
      </c>
      <c r="G105" s="119" t="s">
        <v>888</v>
      </c>
      <c r="H105" s="77">
        <v>23</v>
      </c>
      <c r="I105" s="78">
        <v>147753050</v>
      </c>
      <c r="J105" s="79">
        <v>43473470</v>
      </c>
      <c r="K105" s="77">
        <f t="shared" si="16"/>
        <v>191226520</v>
      </c>
      <c r="L105" s="99">
        <f t="shared" si="15"/>
        <v>8314196.5217391308</v>
      </c>
      <c r="M105" s="216">
        <f>IFERROR(H105/$Q$25,"-")</f>
        <v>1.3664448669201521E-3</v>
      </c>
      <c r="N105" s="26"/>
      <c r="O105" s="26"/>
      <c r="P105" s="26"/>
      <c r="Q105" s="26"/>
    </row>
    <row r="106" spans="1:17" ht="39.950000000000003" customHeight="1">
      <c r="A106" s="26"/>
      <c r="B106" s="446"/>
      <c r="C106" s="449"/>
      <c r="D106" s="457"/>
      <c r="E106" s="39" t="s">
        <v>123</v>
      </c>
      <c r="F106" s="120" t="s">
        <v>131</v>
      </c>
      <c r="G106" s="120" t="s">
        <v>889</v>
      </c>
      <c r="H106" s="40">
        <v>6</v>
      </c>
      <c r="I106" s="41">
        <v>47531380</v>
      </c>
      <c r="J106" s="42">
        <v>1362420</v>
      </c>
      <c r="K106" s="40">
        <f t="shared" si="16"/>
        <v>48893800</v>
      </c>
      <c r="L106" s="97">
        <f t="shared" si="15"/>
        <v>8148966.666666667</v>
      </c>
      <c r="M106" s="217">
        <f t="shared" ref="M106:M109" si="24">IFERROR(H106/$Q$25,"-")</f>
        <v>3.5646387832699621E-4</v>
      </c>
      <c r="N106" s="26"/>
      <c r="O106" s="26"/>
      <c r="P106" s="26"/>
      <c r="Q106" s="26"/>
    </row>
    <row r="107" spans="1:17" ht="39.950000000000003" customHeight="1">
      <c r="A107" s="26"/>
      <c r="B107" s="446"/>
      <c r="C107" s="449"/>
      <c r="D107" s="457"/>
      <c r="E107" s="39" t="s">
        <v>122</v>
      </c>
      <c r="F107" s="120" t="s">
        <v>134</v>
      </c>
      <c r="G107" s="120" t="s">
        <v>890</v>
      </c>
      <c r="H107" s="40">
        <v>69</v>
      </c>
      <c r="I107" s="41">
        <v>249138290</v>
      </c>
      <c r="J107" s="42">
        <v>202264160</v>
      </c>
      <c r="K107" s="40">
        <f t="shared" si="16"/>
        <v>451402450</v>
      </c>
      <c r="L107" s="97">
        <f t="shared" si="15"/>
        <v>6542064.4927536231</v>
      </c>
      <c r="M107" s="217">
        <f t="shared" si="24"/>
        <v>4.0993346007604566E-3</v>
      </c>
      <c r="N107" s="26"/>
      <c r="O107" s="26"/>
      <c r="P107" s="26"/>
      <c r="Q107" s="26"/>
    </row>
    <row r="108" spans="1:17" ht="39.950000000000003" customHeight="1">
      <c r="A108" s="26"/>
      <c r="B108" s="446"/>
      <c r="C108" s="449"/>
      <c r="D108" s="457"/>
      <c r="E108" s="39" t="s">
        <v>836</v>
      </c>
      <c r="F108" s="120" t="s">
        <v>837</v>
      </c>
      <c r="G108" s="120" t="s">
        <v>891</v>
      </c>
      <c r="H108" s="40">
        <v>1</v>
      </c>
      <c r="I108" s="41">
        <v>5741370</v>
      </c>
      <c r="J108" s="42">
        <v>767110</v>
      </c>
      <c r="K108" s="40">
        <f t="shared" si="16"/>
        <v>6508480</v>
      </c>
      <c r="L108" s="97">
        <f t="shared" si="15"/>
        <v>6508480</v>
      </c>
      <c r="M108" s="217">
        <f t="shared" si="24"/>
        <v>5.9410646387832699E-5</v>
      </c>
      <c r="N108" s="26"/>
      <c r="O108" s="26"/>
      <c r="P108" s="26"/>
      <c r="Q108" s="26"/>
    </row>
    <row r="109" spans="1:17" ht="39.950000000000003" customHeight="1" thickBot="1">
      <c r="A109" s="26"/>
      <c r="B109" s="447"/>
      <c r="C109" s="450"/>
      <c r="D109" s="458"/>
      <c r="E109" s="43" t="s">
        <v>844</v>
      </c>
      <c r="F109" s="121" t="s">
        <v>845</v>
      </c>
      <c r="G109" s="121" t="s">
        <v>892</v>
      </c>
      <c r="H109" s="44">
        <v>1</v>
      </c>
      <c r="I109" s="45">
        <v>6031600</v>
      </c>
      <c r="J109" s="46">
        <v>427940</v>
      </c>
      <c r="K109" s="44">
        <f t="shared" si="16"/>
        <v>6459540</v>
      </c>
      <c r="L109" s="98">
        <f t="shared" si="15"/>
        <v>6459540</v>
      </c>
      <c r="M109" s="218">
        <f t="shared" si="24"/>
        <v>5.9410646387832699E-5</v>
      </c>
      <c r="N109" s="26"/>
      <c r="O109" s="26"/>
      <c r="P109" s="26"/>
      <c r="Q109" s="26"/>
    </row>
    <row r="110" spans="1:17" ht="39.950000000000003" customHeight="1">
      <c r="A110" s="26"/>
      <c r="B110" s="445">
        <v>22</v>
      </c>
      <c r="C110" s="448" t="s">
        <v>56</v>
      </c>
      <c r="D110" s="456">
        <f>Q26</f>
        <v>22657</v>
      </c>
      <c r="E110" s="47" t="s">
        <v>133</v>
      </c>
      <c r="F110" s="119" t="s">
        <v>137</v>
      </c>
      <c r="G110" s="119" t="s">
        <v>893</v>
      </c>
      <c r="H110" s="77">
        <v>21</v>
      </c>
      <c r="I110" s="78">
        <v>104158350</v>
      </c>
      <c r="J110" s="79">
        <v>71941900</v>
      </c>
      <c r="K110" s="77">
        <f t="shared" si="16"/>
        <v>176100250</v>
      </c>
      <c r="L110" s="99">
        <f t="shared" si="15"/>
        <v>8385726.1904761903</v>
      </c>
      <c r="M110" s="216">
        <f>IFERROR(H110/$Q$26,"-")</f>
        <v>9.2686586926777595E-4</v>
      </c>
      <c r="N110" s="26"/>
      <c r="O110" s="26"/>
      <c r="P110" s="26"/>
      <c r="Q110" s="26"/>
    </row>
    <row r="111" spans="1:17" ht="39.950000000000003" customHeight="1">
      <c r="A111" s="26"/>
      <c r="B111" s="446"/>
      <c r="C111" s="449"/>
      <c r="D111" s="457"/>
      <c r="E111" s="39" t="s">
        <v>716</v>
      </c>
      <c r="F111" s="120" t="s">
        <v>717</v>
      </c>
      <c r="G111" s="120" t="s">
        <v>894</v>
      </c>
      <c r="H111" s="40">
        <v>2</v>
      </c>
      <c r="I111" s="41">
        <v>14297030</v>
      </c>
      <c r="J111" s="42">
        <v>23770</v>
      </c>
      <c r="K111" s="40">
        <f t="shared" si="16"/>
        <v>14320800</v>
      </c>
      <c r="L111" s="97">
        <f t="shared" si="15"/>
        <v>7160400</v>
      </c>
      <c r="M111" s="217">
        <f t="shared" ref="M111:M114" si="25">IFERROR(H111/$Q$26,"-")</f>
        <v>8.8272939930264383E-5</v>
      </c>
      <c r="N111" s="26"/>
      <c r="O111" s="26"/>
      <c r="P111" s="26"/>
      <c r="Q111" s="26"/>
    </row>
    <row r="112" spans="1:17" ht="39.950000000000003" customHeight="1">
      <c r="A112" s="26"/>
      <c r="B112" s="446"/>
      <c r="C112" s="449"/>
      <c r="D112" s="457"/>
      <c r="E112" s="39" t="s">
        <v>124</v>
      </c>
      <c r="F112" s="120" t="s">
        <v>135</v>
      </c>
      <c r="G112" s="120" t="s">
        <v>895</v>
      </c>
      <c r="H112" s="40">
        <v>3</v>
      </c>
      <c r="I112" s="41">
        <v>19798410</v>
      </c>
      <c r="J112" s="42">
        <v>1643120</v>
      </c>
      <c r="K112" s="40">
        <f t="shared" si="16"/>
        <v>21441530</v>
      </c>
      <c r="L112" s="97">
        <f t="shared" si="15"/>
        <v>7147176.666666667</v>
      </c>
      <c r="M112" s="217">
        <f t="shared" si="25"/>
        <v>1.3240940989539657E-4</v>
      </c>
      <c r="N112" s="26"/>
      <c r="O112" s="26"/>
      <c r="P112" s="26"/>
      <c r="Q112" s="26"/>
    </row>
    <row r="113" spans="1:17" ht="39.950000000000003" customHeight="1">
      <c r="A113" s="26"/>
      <c r="B113" s="446"/>
      <c r="C113" s="449"/>
      <c r="D113" s="457"/>
      <c r="E113" s="39" t="s">
        <v>123</v>
      </c>
      <c r="F113" s="120" t="s">
        <v>131</v>
      </c>
      <c r="G113" s="120" t="s">
        <v>896</v>
      </c>
      <c r="H113" s="40">
        <v>9</v>
      </c>
      <c r="I113" s="41">
        <v>59714910</v>
      </c>
      <c r="J113" s="42">
        <v>1726380</v>
      </c>
      <c r="K113" s="40">
        <f t="shared" si="16"/>
        <v>61441290</v>
      </c>
      <c r="L113" s="97">
        <f t="shared" si="15"/>
        <v>6826810</v>
      </c>
      <c r="M113" s="217">
        <f t="shared" si="25"/>
        <v>3.9722822968618968E-4</v>
      </c>
      <c r="N113" s="26"/>
      <c r="O113" s="26"/>
      <c r="P113" s="26"/>
      <c r="Q113" s="26"/>
    </row>
    <row r="114" spans="1:17" ht="39.950000000000003" customHeight="1" thickBot="1">
      <c r="A114" s="26"/>
      <c r="B114" s="447"/>
      <c r="C114" s="450"/>
      <c r="D114" s="458"/>
      <c r="E114" s="43" t="s">
        <v>807</v>
      </c>
      <c r="F114" s="121" t="s">
        <v>808</v>
      </c>
      <c r="G114" s="121" t="s">
        <v>897</v>
      </c>
      <c r="H114" s="44">
        <v>2</v>
      </c>
      <c r="I114" s="45">
        <v>11853770</v>
      </c>
      <c r="J114" s="46">
        <v>470720</v>
      </c>
      <c r="K114" s="44">
        <f t="shared" si="16"/>
        <v>12324490</v>
      </c>
      <c r="L114" s="98">
        <f t="shared" si="15"/>
        <v>6162245</v>
      </c>
      <c r="M114" s="217">
        <f t="shared" si="25"/>
        <v>8.8272939930264383E-5</v>
      </c>
      <c r="N114" s="26"/>
      <c r="O114" s="26"/>
      <c r="P114" s="26"/>
      <c r="Q114" s="26"/>
    </row>
    <row r="115" spans="1:17" ht="39.950000000000003" customHeight="1">
      <c r="A115" s="26"/>
      <c r="B115" s="445">
        <v>23</v>
      </c>
      <c r="C115" s="448" t="s">
        <v>110</v>
      </c>
      <c r="D115" s="456">
        <f>Q27</f>
        <v>34470</v>
      </c>
      <c r="E115" s="47" t="s">
        <v>867</v>
      </c>
      <c r="F115" s="119" t="s">
        <v>868</v>
      </c>
      <c r="G115" s="119" t="s">
        <v>898</v>
      </c>
      <c r="H115" s="77">
        <v>1</v>
      </c>
      <c r="I115" s="78">
        <v>9245130</v>
      </c>
      <c r="J115" s="79">
        <v>47249940</v>
      </c>
      <c r="K115" s="77">
        <f t="shared" si="16"/>
        <v>56495070</v>
      </c>
      <c r="L115" s="99">
        <f t="shared" si="15"/>
        <v>56495070</v>
      </c>
      <c r="M115" s="216">
        <f>IFERROR(H115/$Q$27,"-")</f>
        <v>2.9010733971569481E-5</v>
      </c>
      <c r="N115" s="26"/>
      <c r="O115" s="26"/>
      <c r="P115" s="26"/>
      <c r="Q115" s="26"/>
    </row>
    <row r="116" spans="1:17" ht="39.950000000000003" customHeight="1">
      <c r="A116" s="26"/>
      <c r="B116" s="446"/>
      <c r="C116" s="449"/>
      <c r="D116" s="457"/>
      <c r="E116" s="39" t="s">
        <v>123</v>
      </c>
      <c r="F116" s="120" t="s">
        <v>131</v>
      </c>
      <c r="G116" s="120" t="s">
        <v>899</v>
      </c>
      <c r="H116" s="40">
        <v>14</v>
      </c>
      <c r="I116" s="41">
        <v>120169240</v>
      </c>
      <c r="J116" s="42">
        <v>2548720</v>
      </c>
      <c r="K116" s="40">
        <f t="shared" si="16"/>
        <v>122717960</v>
      </c>
      <c r="L116" s="97">
        <f t="shared" si="15"/>
        <v>8765568.5714285709</v>
      </c>
      <c r="M116" s="217">
        <f t="shared" ref="M116:M119" si="26">IFERROR(H116/$Q$27,"-")</f>
        <v>4.0615027560197275E-4</v>
      </c>
      <c r="N116" s="26"/>
      <c r="O116" s="26"/>
      <c r="P116" s="26"/>
      <c r="Q116" s="26"/>
    </row>
    <row r="117" spans="1:17" ht="39.950000000000003" customHeight="1">
      <c r="A117" s="26"/>
      <c r="B117" s="446"/>
      <c r="C117" s="449"/>
      <c r="D117" s="457"/>
      <c r="E117" s="39" t="s">
        <v>133</v>
      </c>
      <c r="F117" s="120" t="s">
        <v>137</v>
      </c>
      <c r="G117" s="120" t="s">
        <v>276</v>
      </c>
      <c r="H117" s="40">
        <v>27</v>
      </c>
      <c r="I117" s="41">
        <v>180398020</v>
      </c>
      <c r="J117" s="42">
        <v>24202270</v>
      </c>
      <c r="K117" s="40">
        <f t="shared" si="16"/>
        <v>204600290</v>
      </c>
      <c r="L117" s="97">
        <f t="shared" si="15"/>
        <v>7577788.5185185187</v>
      </c>
      <c r="M117" s="217">
        <f t="shared" si="26"/>
        <v>7.8328981723237601E-4</v>
      </c>
      <c r="N117" s="26"/>
      <c r="O117" s="26"/>
      <c r="P117" s="26"/>
      <c r="Q117" s="26"/>
    </row>
    <row r="118" spans="1:17" ht="39.950000000000003" customHeight="1">
      <c r="A118" s="26"/>
      <c r="B118" s="446"/>
      <c r="C118" s="449"/>
      <c r="D118" s="457"/>
      <c r="E118" s="39" t="s">
        <v>132</v>
      </c>
      <c r="F118" s="120" t="s">
        <v>136</v>
      </c>
      <c r="G118" s="120" t="s">
        <v>900</v>
      </c>
      <c r="H118" s="40">
        <v>18</v>
      </c>
      <c r="I118" s="41">
        <v>72423860</v>
      </c>
      <c r="J118" s="42">
        <v>56640130</v>
      </c>
      <c r="K118" s="40">
        <f t="shared" si="16"/>
        <v>129063990</v>
      </c>
      <c r="L118" s="97">
        <f t="shared" si="15"/>
        <v>7170221.666666667</v>
      </c>
      <c r="M118" s="217">
        <f t="shared" si="26"/>
        <v>5.2219321148825064E-4</v>
      </c>
      <c r="N118" s="26"/>
      <c r="O118" s="26"/>
      <c r="P118" s="26"/>
      <c r="Q118" s="26"/>
    </row>
    <row r="119" spans="1:17" ht="39.950000000000003" customHeight="1" thickBot="1">
      <c r="A119" s="26"/>
      <c r="B119" s="447"/>
      <c r="C119" s="450"/>
      <c r="D119" s="458"/>
      <c r="E119" s="43" t="s">
        <v>130</v>
      </c>
      <c r="F119" s="121" t="s">
        <v>194</v>
      </c>
      <c r="G119" s="121" t="s">
        <v>901</v>
      </c>
      <c r="H119" s="44">
        <v>1</v>
      </c>
      <c r="I119" s="45">
        <v>6168820</v>
      </c>
      <c r="J119" s="46">
        <v>0</v>
      </c>
      <c r="K119" s="44">
        <f t="shared" si="16"/>
        <v>6168820</v>
      </c>
      <c r="L119" s="98">
        <f t="shared" si="15"/>
        <v>6168820</v>
      </c>
      <c r="M119" s="217">
        <f t="shared" si="26"/>
        <v>2.9010733971569481E-5</v>
      </c>
      <c r="N119" s="26"/>
      <c r="O119" s="26"/>
      <c r="P119" s="26"/>
      <c r="Q119" s="26"/>
    </row>
    <row r="120" spans="1:17" ht="39.950000000000003" customHeight="1">
      <c r="A120" s="26"/>
      <c r="B120" s="445">
        <v>24</v>
      </c>
      <c r="C120" s="448" t="s">
        <v>111</v>
      </c>
      <c r="D120" s="456">
        <f>Q28</f>
        <v>16091</v>
      </c>
      <c r="E120" s="47" t="s">
        <v>737</v>
      </c>
      <c r="F120" s="119" t="s">
        <v>738</v>
      </c>
      <c r="G120" s="119" t="s">
        <v>814</v>
      </c>
      <c r="H120" s="77">
        <v>1</v>
      </c>
      <c r="I120" s="78">
        <v>14941810</v>
      </c>
      <c r="J120" s="79">
        <v>0</v>
      </c>
      <c r="K120" s="77">
        <f t="shared" si="16"/>
        <v>14941810</v>
      </c>
      <c r="L120" s="99">
        <f t="shared" si="15"/>
        <v>14941810</v>
      </c>
      <c r="M120" s="216">
        <f>IFERROR(H120/$Q$28,"-")</f>
        <v>6.2146541544963018E-5</v>
      </c>
      <c r="N120" s="26"/>
      <c r="O120" s="26"/>
      <c r="P120" s="26"/>
      <c r="Q120" s="26"/>
    </row>
    <row r="121" spans="1:17" ht="39.950000000000003" customHeight="1">
      <c r="A121" s="26"/>
      <c r="B121" s="446"/>
      <c r="C121" s="449"/>
      <c r="D121" s="457"/>
      <c r="E121" s="39" t="s">
        <v>839</v>
      </c>
      <c r="F121" s="120" t="s">
        <v>840</v>
      </c>
      <c r="G121" s="120" t="s">
        <v>841</v>
      </c>
      <c r="H121" s="40">
        <v>1</v>
      </c>
      <c r="I121" s="41">
        <v>9577900</v>
      </c>
      <c r="J121" s="42">
        <v>30360</v>
      </c>
      <c r="K121" s="40">
        <f t="shared" si="16"/>
        <v>9608260</v>
      </c>
      <c r="L121" s="97">
        <f t="shared" si="15"/>
        <v>9608260</v>
      </c>
      <c r="M121" s="217">
        <f t="shared" ref="M121:M124" si="27">IFERROR(H121/$Q$28,"-")</f>
        <v>6.2146541544963018E-5</v>
      </c>
      <c r="N121" s="26"/>
      <c r="O121" s="26"/>
      <c r="P121" s="26"/>
      <c r="Q121" s="26"/>
    </row>
    <row r="122" spans="1:17" ht="39.950000000000003" customHeight="1">
      <c r="A122" s="26"/>
      <c r="B122" s="446"/>
      <c r="C122" s="449"/>
      <c r="D122" s="457"/>
      <c r="E122" s="39" t="s">
        <v>123</v>
      </c>
      <c r="F122" s="120" t="s">
        <v>131</v>
      </c>
      <c r="G122" s="120" t="s">
        <v>902</v>
      </c>
      <c r="H122" s="40">
        <v>6</v>
      </c>
      <c r="I122" s="41">
        <v>53864920</v>
      </c>
      <c r="J122" s="42">
        <v>1613660</v>
      </c>
      <c r="K122" s="40">
        <f t="shared" si="16"/>
        <v>55478580</v>
      </c>
      <c r="L122" s="97">
        <f t="shared" si="15"/>
        <v>9246430</v>
      </c>
      <c r="M122" s="217">
        <f t="shared" si="27"/>
        <v>3.7287924926977811E-4</v>
      </c>
      <c r="N122" s="26"/>
      <c r="O122" s="26"/>
      <c r="P122" s="26"/>
      <c r="Q122" s="26"/>
    </row>
    <row r="123" spans="1:17" ht="39.950000000000003" customHeight="1">
      <c r="A123" s="26"/>
      <c r="B123" s="446"/>
      <c r="C123" s="449"/>
      <c r="D123" s="457"/>
      <c r="E123" s="39" t="s">
        <v>133</v>
      </c>
      <c r="F123" s="120" t="s">
        <v>137</v>
      </c>
      <c r="G123" s="120" t="s">
        <v>903</v>
      </c>
      <c r="H123" s="40">
        <v>18</v>
      </c>
      <c r="I123" s="41">
        <v>85371650</v>
      </c>
      <c r="J123" s="42">
        <v>49063550</v>
      </c>
      <c r="K123" s="40">
        <f t="shared" si="16"/>
        <v>134435200</v>
      </c>
      <c r="L123" s="97">
        <f t="shared" si="15"/>
        <v>7468622.222222222</v>
      </c>
      <c r="M123" s="217">
        <f t="shared" si="27"/>
        <v>1.1186377478093344E-3</v>
      </c>
      <c r="N123" s="26"/>
      <c r="O123" s="26"/>
      <c r="P123" s="26"/>
      <c r="Q123" s="26"/>
    </row>
    <row r="124" spans="1:17" ht="39.950000000000003" customHeight="1" thickBot="1">
      <c r="A124" s="26"/>
      <c r="B124" s="447"/>
      <c r="C124" s="450"/>
      <c r="D124" s="458"/>
      <c r="E124" s="43" t="s">
        <v>122</v>
      </c>
      <c r="F124" s="121" t="s">
        <v>134</v>
      </c>
      <c r="G124" s="121" t="s">
        <v>904</v>
      </c>
      <c r="H124" s="44">
        <v>60</v>
      </c>
      <c r="I124" s="45">
        <v>161637220</v>
      </c>
      <c r="J124" s="46">
        <v>210376730</v>
      </c>
      <c r="K124" s="44">
        <f t="shared" si="16"/>
        <v>372013950</v>
      </c>
      <c r="L124" s="98">
        <f t="shared" si="15"/>
        <v>6200232.5</v>
      </c>
      <c r="M124" s="218">
        <f t="shared" si="27"/>
        <v>3.7287924926977813E-3</v>
      </c>
      <c r="N124" s="26"/>
      <c r="O124" s="26"/>
      <c r="P124" s="26"/>
      <c r="Q124" s="26"/>
    </row>
    <row r="125" spans="1:17" ht="39.950000000000003" customHeight="1">
      <c r="A125" s="26"/>
      <c r="B125" s="445">
        <v>25</v>
      </c>
      <c r="C125" s="448" t="s">
        <v>112</v>
      </c>
      <c r="D125" s="456">
        <f>Q29</f>
        <v>11101</v>
      </c>
      <c r="E125" s="47" t="s">
        <v>132</v>
      </c>
      <c r="F125" s="119" t="s">
        <v>136</v>
      </c>
      <c r="G125" s="119" t="s">
        <v>197</v>
      </c>
      <c r="H125" s="77">
        <v>6</v>
      </c>
      <c r="I125" s="78">
        <v>29858600</v>
      </c>
      <c r="J125" s="79">
        <v>31121510</v>
      </c>
      <c r="K125" s="77">
        <f t="shared" si="16"/>
        <v>60980110</v>
      </c>
      <c r="L125" s="99">
        <f t="shared" si="15"/>
        <v>10163351.666666666</v>
      </c>
      <c r="M125" s="216">
        <f>IFERROR(H125/$Q$29,"-")</f>
        <v>5.4049184758129902E-4</v>
      </c>
      <c r="N125" s="26"/>
      <c r="O125" s="26"/>
      <c r="P125" s="26"/>
      <c r="Q125" s="26"/>
    </row>
    <row r="126" spans="1:17" ht="39.950000000000003" customHeight="1">
      <c r="A126" s="26"/>
      <c r="B126" s="446"/>
      <c r="C126" s="449"/>
      <c r="D126" s="457"/>
      <c r="E126" s="39" t="s">
        <v>124</v>
      </c>
      <c r="F126" s="120" t="s">
        <v>135</v>
      </c>
      <c r="G126" s="120" t="s">
        <v>905</v>
      </c>
      <c r="H126" s="40">
        <v>2</v>
      </c>
      <c r="I126" s="41">
        <v>15856620</v>
      </c>
      <c r="J126" s="42">
        <v>491000</v>
      </c>
      <c r="K126" s="40">
        <f t="shared" si="16"/>
        <v>16347620</v>
      </c>
      <c r="L126" s="97">
        <f t="shared" si="15"/>
        <v>8173810</v>
      </c>
      <c r="M126" s="217">
        <f t="shared" ref="M126:M129" si="28">IFERROR(H126/$Q$29,"-")</f>
        <v>1.8016394919376631E-4</v>
      </c>
      <c r="N126" s="26"/>
      <c r="O126" s="26"/>
      <c r="P126" s="26"/>
      <c r="Q126" s="26"/>
    </row>
    <row r="127" spans="1:17" ht="39.950000000000003" customHeight="1">
      <c r="A127" s="26"/>
      <c r="B127" s="446"/>
      <c r="C127" s="449"/>
      <c r="D127" s="457"/>
      <c r="E127" s="39" t="s">
        <v>133</v>
      </c>
      <c r="F127" s="120" t="s">
        <v>137</v>
      </c>
      <c r="G127" s="120" t="s">
        <v>906</v>
      </c>
      <c r="H127" s="40">
        <v>12</v>
      </c>
      <c r="I127" s="41">
        <v>74975420</v>
      </c>
      <c r="J127" s="42">
        <v>16431400</v>
      </c>
      <c r="K127" s="40">
        <f t="shared" si="16"/>
        <v>91406820</v>
      </c>
      <c r="L127" s="97">
        <f t="shared" si="15"/>
        <v>7617235</v>
      </c>
      <c r="M127" s="217">
        <f t="shared" si="28"/>
        <v>1.080983695162598E-3</v>
      </c>
      <c r="N127" s="26"/>
      <c r="O127" s="26"/>
      <c r="P127" s="26"/>
      <c r="Q127" s="26"/>
    </row>
    <row r="128" spans="1:17" ht="39.950000000000003" customHeight="1">
      <c r="A128" s="26"/>
      <c r="B128" s="446"/>
      <c r="C128" s="449"/>
      <c r="D128" s="457"/>
      <c r="E128" s="39" t="s">
        <v>122</v>
      </c>
      <c r="F128" s="120" t="s">
        <v>134</v>
      </c>
      <c r="G128" s="120" t="s">
        <v>196</v>
      </c>
      <c r="H128" s="40">
        <v>39</v>
      </c>
      <c r="I128" s="41">
        <v>169263500</v>
      </c>
      <c r="J128" s="42">
        <v>103301490</v>
      </c>
      <c r="K128" s="40">
        <f t="shared" si="16"/>
        <v>272564990</v>
      </c>
      <c r="L128" s="97">
        <f t="shared" si="15"/>
        <v>6988845.897435897</v>
      </c>
      <c r="M128" s="217">
        <f t="shared" si="28"/>
        <v>3.5131970092784435E-3</v>
      </c>
      <c r="N128" s="26"/>
      <c r="O128" s="26"/>
      <c r="P128" s="26"/>
      <c r="Q128" s="26"/>
    </row>
    <row r="129" spans="1:17" ht="39.950000000000003" customHeight="1" thickBot="1">
      <c r="A129" s="26"/>
      <c r="B129" s="447"/>
      <c r="C129" s="450"/>
      <c r="D129" s="458"/>
      <c r="E129" s="43" t="s">
        <v>803</v>
      </c>
      <c r="F129" s="121" t="s">
        <v>804</v>
      </c>
      <c r="G129" s="121" t="s">
        <v>907</v>
      </c>
      <c r="H129" s="44">
        <v>1</v>
      </c>
      <c r="I129" s="45">
        <v>6247940</v>
      </c>
      <c r="J129" s="46">
        <v>55030</v>
      </c>
      <c r="K129" s="44">
        <f t="shared" si="16"/>
        <v>6302970</v>
      </c>
      <c r="L129" s="98">
        <f t="shared" si="15"/>
        <v>6302970</v>
      </c>
      <c r="M129" s="217">
        <f t="shared" si="28"/>
        <v>9.0081974596883157E-5</v>
      </c>
      <c r="N129" s="26"/>
      <c r="O129" s="26"/>
      <c r="P129" s="26"/>
      <c r="Q129" s="26"/>
    </row>
    <row r="130" spans="1:17" ht="39.950000000000003" customHeight="1">
      <c r="A130" s="26"/>
      <c r="B130" s="445">
        <v>26</v>
      </c>
      <c r="C130" s="448" t="s">
        <v>30</v>
      </c>
      <c r="D130" s="456">
        <f>Q30</f>
        <v>152316</v>
      </c>
      <c r="E130" s="47" t="s">
        <v>668</v>
      </c>
      <c r="F130" s="119" t="s">
        <v>669</v>
      </c>
      <c r="G130" s="119" t="s">
        <v>408</v>
      </c>
      <c r="H130" s="77">
        <v>141</v>
      </c>
      <c r="I130" s="78">
        <v>634358240</v>
      </c>
      <c r="J130" s="79">
        <v>447533340</v>
      </c>
      <c r="K130" s="77">
        <f t="shared" si="16"/>
        <v>1081891580</v>
      </c>
      <c r="L130" s="99">
        <f t="shared" si="15"/>
        <v>7672989.9290780146</v>
      </c>
      <c r="M130" s="216">
        <f>IFERROR(H130/$Q$30,"-")</f>
        <v>9.2570708264397695E-4</v>
      </c>
      <c r="N130" s="26"/>
      <c r="O130" s="26"/>
      <c r="P130" s="26"/>
      <c r="Q130" s="26"/>
    </row>
    <row r="131" spans="1:17" ht="39.950000000000003" customHeight="1">
      <c r="A131" s="26"/>
      <c r="B131" s="446"/>
      <c r="C131" s="449"/>
      <c r="D131" s="457"/>
      <c r="E131" s="39" t="s">
        <v>678</v>
      </c>
      <c r="F131" s="120" t="s">
        <v>679</v>
      </c>
      <c r="G131" s="120" t="s">
        <v>409</v>
      </c>
      <c r="H131" s="40">
        <v>6</v>
      </c>
      <c r="I131" s="41">
        <v>41727020</v>
      </c>
      <c r="J131" s="42">
        <v>0</v>
      </c>
      <c r="K131" s="40">
        <f t="shared" si="16"/>
        <v>41727020</v>
      </c>
      <c r="L131" s="97">
        <f t="shared" si="15"/>
        <v>6954503.333333333</v>
      </c>
      <c r="M131" s="217">
        <f t="shared" ref="M131:M134" si="29">IFERROR(H131/$Q$30,"-")</f>
        <v>3.9391790750807535E-5</v>
      </c>
      <c r="N131" s="26"/>
      <c r="O131" s="26"/>
      <c r="P131" s="26"/>
      <c r="Q131" s="26"/>
    </row>
    <row r="132" spans="1:17" ht="39.950000000000003" customHeight="1">
      <c r="A132" s="26"/>
      <c r="B132" s="446"/>
      <c r="C132" s="449"/>
      <c r="D132" s="457"/>
      <c r="E132" s="39" t="s">
        <v>670</v>
      </c>
      <c r="F132" s="120" t="s">
        <v>671</v>
      </c>
      <c r="G132" s="120" t="s">
        <v>329</v>
      </c>
      <c r="H132" s="40">
        <v>73</v>
      </c>
      <c r="I132" s="41">
        <v>267573560</v>
      </c>
      <c r="J132" s="42">
        <v>184672460</v>
      </c>
      <c r="K132" s="40">
        <f t="shared" si="16"/>
        <v>452246020</v>
      </c>
      <c r="L132" s="97">
        <f t="shared" si="15"/>
        <v>6195150.9589041099</v>
      </c>
      <c r="M132" s="217">
        <f t="shared" si="29"/>
        <v>4.7926678746815828E-4</v>
      </c>
      <c r="N132" s="26"/>
      <c r="O132" s="26"/>
      <c r="P132" s="26"/>
      <c r="Q132" s="26"/>
    </row>
    <row r="133" spans="1:17" ht="39.950000000000003" customHeight="1">
      <c r="A133" s="26"/>
      <c r="B133" s="446"/>
      <c r="C133" s="449"/>
      <c r="D133" s="457"/>
      <c r="E133" s="39" t="s">
        <v>674</v>
      </c>
      <c r="F133" s="120" t="s">
        <v>406</v>
      </c>
      <c r="G133" s="120" t="s">
        <v>359</v>
      </c>
      <c r="H133" s="40">
        <v>41</v>
      </c>
      <c r="I133" s="41">
        <v>239848440</v>
      </c>
      <c r="J133" s="42">
        <v>9253070</v>
      </c>
      <c r="K133" s="40">
        <f t="shared" si="16"/>
        <v>249101510</v>
      </c>
      <c r="L133" s="97">
        <f t="shared" ref="L133:L196" si="30">IFERROR(K133/H133,"-")</f>
        <v>6075646.5853658533</v>
      </c>
      <c r="M133" s="217">
        <f t="shared" si="29"/>
        <v>2.6917723679718478E-4</v>
      </c>
      <c r="N133" s="26"/>
      <c r="O133" s="26"/>
      <c r="P133" s="26"/>
      <c r="Q133" s="26"/>
    </row>
    <row r="134" spans="1:17" ht="39.950000000000003" customHeight="1" thickBot="1">
      <c r="A134" s="26"/>
      <c r="B134" s="447"/>
      <c r="C134" s="450"/>
      <c r="D134" s="458"/>
      <c r="E134" s="43" t="s">
        <v>675</v>
      </c>
      <c r="F134" s="121" t="s">
        <v>676</v>
      </c>
      <c r="G134" s="121" t="s">
        <v>680</v>
      </c>
      <c r="H134" s="44">
        <v>1</v>
      </c>
      <c r="I134" s="45">
        <v>6054910</v>
      </c>
      <c r="J134" s="46">
        <v>0</v>
      </c>
      <c r="K134" s="44">
        <f t="shared" ref="K134:K197" si="31">SUM(I134:J134)</f>
        <v>6054910</v>
      </c>
      <c r="L134" s="98">
        <f t="shared" si="30"/>
        <v>6054910</v>
      </c>
      <c r="M134" s="218">
        <f t="shared" si="29"/>
        <v>6.5652984584679219E-6</v>
      </c>
      <c r="N134" s="26"/>
      <c r="O134" s="26"/>
      <c r="P134" s="26"/>
      <c r="Q134" s="26"/>
    </row>
    <row r="135" spans="1:17" ht="39.950000000000003" customHeight="1">
      <c r="A135" s="26"/>
      <c r="B135" s="445">
        <v>27</v>
      </c>
      <c r="C135" s="448" t="s">
        <v>31</v>
      </c>
      <c r="D135" s="456">
        <f>Q31</f>
        <v>25650</v>
      </c>
      <c r="E135" s="47" t="s">
        <v>124</v>
      </c>
      <c r="F135" s="119" t="s">
        <v>135</v>
      </c>
      <c r="G135" s="119" t="s">
        <v>806</v>
      </c>
      <c r="H135" s="77">
        <v>1</v>
      </c>
      <c r="I135" s="78">
        <v>7672350</v>
      </c>
      <c r="J135" s="79">
        <v>0</v>
      </c>
      <c r="K135" s="77">
        <f t="shared" si="31"/>
        <v>7672350</v>
      </c>
      <c r="L135" s="99">
        <f t="shared" si="30"/>
        <v>7672350</v>
      </c>
      <c r="M135" s="216">
        <f>IFERROR(H135/$Q$31,"-")</f>
        <v>3.8986354775828462E-5</v>
      </c>
      <c r="N135" s="26"/>
      <c r="O135" s="26"/>
      <c r="P135" s="26"/>
      <c r="Q135" s="26"/>
    </row>
    <row r="136" spans="1:17" ht="39.950000000000003" customHeight="1">
      <c r="A136" s="26"/>
      <c r="B136" s="446"/>
      <c r="C136" s="449"/>
      <c r="D136" s="457"/>
      <c r="E136" s="39" t="s">
        <v>133</v>
      </c>
      <c r="F136" s="120" t="s">
        <v>137</v>
      </c>
      <c r="G136" s="120" t="s">
        <v>862</v>
      </c>
      <c r="H136" s="40">
        <v>25</v>
      </c>
      <c r="I136" s="41">
        <v>115021360</v>
      </c>
      <c r="J136" s="42">
        <v>58945770</v>
      </c>
      <c r="K136" s="40">
        <f t="shared" si="31"/>
        <v>173967130</v>
      </c>
      <c r="L136" s="97">
        <f t="shared" si="30"/>
        <v>6958685.2000000002</v>
      </c>
      <c r="M136" s="217">
        <f t="shared" ref="M136:M139" si="32">IFERROR(H136/$Q$31,"-")</f>
        <v>9.7465886939571145E-4</v>
      </c>
      <c r="N136" s="26"/>
      <c r="O136" s="26"/>
      <c r="P136" s="26"/>
      <c r="Q136" s="26"/>
    </row>
    <row r="137" spans="1:17" ht="39.950000000000003" customHeight="1">
      <c r="A137" s="26"/>
      <c r="B137" s="446"/>
      <c r="C137" s="449"/>
      <c r="D137" s="457"/>
      <c r="E137" s="39" t="s">
        <v>867</v>
      </c>
      <c r="F137" s="120" t="s">
        <v>868</v>
      </c>
      <c r="G137" s="120" t="s">
        <v>898</v>
      </c>
      <c r="H137" s="40">
        <v>1</v>
      </c>
      <c r="I137" s="41">
        <v>0</v>
      </c>
      <c r="J137" s="42">
        <v>6336890</v>
      </c>
      <c r="K137" s="40">
        <f t="shared" si="31"/>
        <v>6336890</v>
      </c>
      <c r="L137" s="97">
        <f t="shared" si="30"/>
        <v>6336890</v>
      </c>
      <c r="M137" s="217">
        <f t="shared" si="32"/>
        <v>3.8986354775828462E-5</v>
      </c>
      <c r="N137" s="26"/>
      <c r="O137" s="26"/>
      <c r="P137" s="26"/>
      <c r="Q137" s="26"/>
    </row>
    <row r="138" spans="1:17" ht="39.950000000000003" customHeight="1">
      <c r="A138" s="26"/>
      <c r="B138" s="446"/>
      <c r="C138" s="449"/>
      <c r="D138" s="457"/>
      <c r="E138" s="39" t="s">
        <v>123</v>
      </c>
      <c r="F138" s="120" t="s">
        <v>131</v>
      </c>
      <c r="G138" s="120" t="s">
        <v>277</v>
      </c>
      <c r="H138" s="40">
        <v>9</v>
      </c>
      <c r="I138" s="41">
        <v>52694760</v>
      </c>
      <c r="J138" s="42">
        <v>1887660</v>
      </c>
      <c r="K138" s="40">
        <f t="shared" si="31"/>
        <v>54582420</v>
      </c>
      <c r="L138" s="97">
        <f t="shared" si="30"/>
        <v>6064713.333333333</v>
      </c>
      <c r="M138" s="217">
        <f t="shared" si="32"/>
        <v>3.5087719298245611E-4</v>
      </c>
      <c r="N138" s="26"/>
      <c r="O138" s="26"/>
      <c r="P138" s="26"/>
      <c r="Q138" s="26"/>
    </row>
    <row r="139" spans="1:17" ht="39.950000000000003" customHeight="1" thickBot="1">
      <c r="A139" s="26"/>
      <c r="B139" s="447"/>
      <c r="C139" s="450"/>
      <c r="D139" s="458"/>
      <c r="E139" s="43" t="s">
        <v>122</v>
      </c>
      <c r="F139" s="121" t="s">
        <v>134</v>
      </c>
      <c r="G139" s="121" t="s">
        <v>196</v>
      </c>
      <c r="H139" s="44">
        <v>118</v>
      </c>
      <c r="I139" s="45">
        <v>321977040</v>
      </c>
      <c r="J139" s="46">
        <v>393599380</v>
      </c>
      <c r="K139" s="44">
        <f t="shared" si="31"/>
        <v>715576420</v>
      </c>
      <c r="L139" s="98">
        <f t="shared" si="30"/>
        <v>6064206.9491525423</v>
      </c>
      <c r="M139" s="217">
        <f t="shared" si="32"/>
        <v>4.6003898635477583E-3</v>
      </c>
      <c r="N139" s="26"/>
      <c r="O139" s="26"/>
      <c r="P139" s="26"/>
      <c r="Q139" s="26"/>
    </row>
    <row r="140" spans="1:17" ht="39.950000000000003" customHeight="1">
      <c r="A140" s="26"/>
      <c r="B140" s="445">
        <v>28</v>
      </c>
      <c r="C140" s="448" t="s">
        <v>32</v>
      </c>
      <c r="D140" s="456">
        <f>Q32</f>
        <v>21811</v>
      </c>
      <c r="E140" s="47" t="s">
        <v>132</v>
      </c>
      <c r="F140" s="119" t="s">
        <v>136</v>
      </c>
      <c r="G140" s="119" t="s">
        <v>908</v>
      </c>
      <c r="H140" s="77">
        <v>13</v>
      </c>
      <c r="I140" s="78">
        <v>77993400</v>
      </c>
      <c r="J140" s="79">
        <v>23741450</v>
      </c>
      <c r="K140" s="77">
        <f t="shared" si="31"/>
        <v>101734850</v>
      </c>
      <c r="L140" s="99">
        <f t="shared" si="30"/>
        <v>7825757.692307692</v>
      </c>
      <c r="M140" s="216">
        <f>IFERROR(H140/$Q$32,"-")</f>
        <v>5.9602952638576861E-4</v>
      </c>
      <c r="N140" s="26"/>
      <c r="O140" s="26"/>
      <c r="P140" s="26"/>
      <c r="Q140" s="26"/>
    </row>
    <row r="141" spans="1:17" ht="39.950000000000003" customHeight="1">
      <c r="A141" s="26"/>
      <c r="B141" s="446"/>
      <c r="C141" s="449"/>
      <c r="D141" s="457"/>
      <c r="E141" s="39" t="s">
        <v>133</v>
      </c>
      <c r="F141" s="120" t="s">
        <v>137</v>
      </c>
      <c r="G141" s="120" t="s">
        <v>909</v>
      </c>
      <c r="H141" s="40">
        <v>18</v>
      </c>
      <c r="I141" s="41">
        <v>89325370</v>
      </c>
      <c r="J141" s="42">
        <v>50928830</v>
      </c>
      <c r="K141" s="40">
        <f t="shared" si="31"/>
        <v>140254200</v>
      </c>
      <c r="L141" s="97">
        <f t="shared" si="30"/>
        <v>7791900</v>
      </c>
      <c r="M141" s="217">
        <f t="shared" ref="M141:M144" si="33">IFERROR(H141/$Q$32,"-")</f>
        <v>8.2527165191875664E-4</v>
      </c>
      <c r="N141" s="26"/>
      <c r="O141" s="26"/>
      <c r="P141" s="26"/>
      <c r="Q141" s="26"/>
    </row>
    <row r="142" spans="1:17" ht="39.950000000000003" customHeight="1">
      <c r="A142" s="26"/>
      <c r="B142" s="446"/>
      <c r="C142" s="449"/>
      <c r="D142" s="457"/>
      <c r="E142" s="39" t="s">
        <v>122</v>
      </c>
      <c r="F142" s="120" t="s">
        <v>134</v>
      </c>
      <c r="G142" s="120" t="s">
        <v>783</v>
      </c>
      <c r="H142" s="40">
        <v>123</v>
      </c>
      <c r="I142" s="41">
        <v>291707750</v>
      </c>
      <c r="J142" s="42">
        <v>424727100</v>
      </c>
      <c r="K142" s="40">
        <f t="shared" si="31"/>
        <v>716434850</v>
      </c>
      <c r="L142" s="97">
        <f t="shared" si="30"/>
        <v>5824673.5772357723</v>
      </c>
      <c r="M142" s="217">
        <f t="shared" si="33"/>
        <v>5.6393562881115033E-3</v>
      </c>
      <c r="N142" s="26"/>
      <c r="O142" s="26"/>
      <c r="P142" s="26"/>
      <c r="Q142" s="26"/>
    </row>
    <row r="143" spans="1:17" ht="39.950000000000003" customHeight="1">
      <c r="A143" s="26"/>
      <c r="B143" s="446"/>
      <c r="C143" s="449"/>
      <c r="D143" s="457"/>
      <c r="E143" s="39" t="s">
        <v>123</v>
      </c>
      <c r="F143" s="120" t="s">
        <v>131</v>
      </c>
      <c r="G143" s="120" t="s">
        <v>910</v>
      </c>
      <c r="H143" s="40">
        <v>7</v>
      </c>
      <c r="I143" s="41">
        <v>38070660</v>
      </c>
      <c r="J143" s="42">
        <v>1496580</v>
      </c>
      <c r="K143" s="40">
        <f t="shared" si="31"/>
        <v>39567240</v>
      </c>
      <c r="L143" s="97">
        <f t="shared" si="30"/>
        <v>5652462.8571428573</v>
      </c>
      <c r="M143" s="217">
        <f t="shared" si="33"/>
        <v>3.2093897574618312E-4</v>
      </c>
      <c r="N143" s="26"/>
      <c r="O143" s="26"/>
      <c r="P143" s="26"/>
      <c r="Q143" s="26"/>
    </row>
    <row r="144" spans="1:17" ht="39.950000000000003" customHeight="1" thickBot="1">
      <c r="A144" s="26"/>
      <c r="B144" s="447"/>
      <c r="C144" s="450"/>
      <c r="D144" s="458"/>
      <c r="E144" s="43" t="s">
        <v>710</v>
      </c>
      <c r="F144" s="121" t="s">
        <v>711</v>
      </c>
      <c r="G144" s="121" t="s">
        <v>911</v>
      </c>
      <c r="H144" s="44">
        <v>14</v>
      </c>
      <c r="I144" s="45">
        <v>53456050</v>
      </c>
      <c r="J144" s="46">
        <v>19632070</v>
      </c>
      <c r="K144" s="44">
        <f t="shared" si="31"/>
        <v>73088120</v>
      </c>
      <c r="L144" s="98">
        <f t="shared" si="30"/>
        <v>5220580</v>
      </c>
      <c r="M144" s="218">
        <f t="shared" si="33"/>
        <v>6.4187795149236624E-4</v>
      </c>
      <c r="N144" s="26"/>
      <c r="O144" s="26"/>
      <c r="P144" s="26"/>
      <c r="Q144" s="26"/>
    </row>
    <row r="145" spans="1:17" ht="39.950000000000003" customHeight="1">
      <c r="A145" s="26"/>
      <c r="B145" s="445">
        <v>29</v>
      </c>
      <c r="C145" s="448" t="s">
        <v>33</v>
      </c>
      <c r="D145" s="456">
        <f>Q33</f>
        <v>17881</v>
      </c>
      <c r="E145" s="47" t="s">
        <v>133</v>
      </c>
      <c r="F145" s="119" t="s">
        <v>137</v>
      </c>
      <c r="G145" s="119" t="s">
        <v>912</v>
      </c>
      <c r="H145" s="77">
        <v>14</v>
      </c>
      <c r="I145" s="78">
        <v>79383880</v>
      </c>
      <c r="J145" s="79">
        <v>79657980</v>
      </c>
      <c r="K145" s="77">
        <f t="shared" si="31"/>
        <v>159041860</v>
      </c>
      <c r="L145" s="99">
        <f t="shared" si="30"/>
        <v>11360132.857142856</v>
      </c>
      <c r="M145" s="216">
        <f>IFERROR(H145/$Q$33,"-")</f>
        <v>7.8295397349141549E-4</v>
      </c>
      <c r="N145" s="26"/>
      <c r="O145" s="26"/>
      <c r="P145" s="26"/>
      <c r="Q145" s="26"/>
    </row>
    <row r="146" spans="1:17" ht="39.950000000000003" customHeight="1">
      <c r="A146" s="26"/>
      <c r="B146" s="446"/>
      <c r="C146" s="449"/>
      <c r="D146" s="457"/>
      <c r="E146" s="39" t="s">
        <v>124</v>
      </c>
      <c r="F146" s="120" t="s">
        <v>135</v>
      </c>
      <c r="G146" s="120" t="s">
        <v>806</v>
      </c>
      <c r="H146" s="40">
        <v>1</v>
      </c>
      <c r="I146" s="41">
        <v>9935630</v>
      </c>
      <c r="J146" s="42">
        <v>0</v>
      </c>
      <c r="K146" s="40">
        <f t="shared" si="31"/>
        <v>9935630</v>
      </c>
      <c r="L146" s="97">
        <f t="shared" si="30"/>
        <v>9935630</v>
      </c>
      <c r="M146" s="217">
        <f t="shared" ref="M146:M149" si="34">IFERROR(H146/$Q$33,"-")</f>
        <v>5.5925283820815392E-5</v>
      </c>
      <c r="N146" s="26"/>
      <c r="O146" s="26"/>
      <c r="P146" s="26"/>
      <c r="Q146" s="26"/>
    </row>
    <row r="147" spans="1:17" ht="39.950000000000003" customHeight="1">
      <c r="A147" s="26"/>
      <c r="B147" s="446"/>
      <c r="C147" s="449"/>
      <c r="D147" s="457"/>
      <c r="E147" s="39" t="s">
        <v>123</v>
      </c>
      <c r="F147" s="120" t="s">
        <v>131</v>
      </c>
      <c r="G147" s="120" t="s">
        <v>913</v>
      </c>
      <c r="H147" s="40">
        <v>7</v>
      </c>
      <c r="I147" s="41">
        <v>49003490</v>
      </c>
      <c r="J147" s="42">
        <v>2253500</v>
      </c>
      <c r="K147" s="40">
        <f t="shared" si="31"/>
        <v>51256990</v>
      </c>
      <c r="L147" s="97">
        <f t="shared" si="30"/>
        <v>7322427.1428571427</v>
      </c>
      <c r="M147" s="217">
        <f t="shared" si="34"/>
        <v>3.9147698674570774E-4</v>
      </c>
      <c r="N147" s="26"/>
      <c r="O147" s="26"/>
      <c r="P147" s="26"/>
      <c r="Q147" s="26"/>
    </row>
    <row r="148" spans="1:17" ht="39.950000000000003" customHeight="1">
      <c r="A148" s="26"/>
      <c r="B148" s="446"/>
      <c r="C148" s="449"/>
      <c r="D148" s="457"/>
      <c r="E148" s="39" t="s">
        <v>132</v>
      </c>
      <c r="F148" s="120" t="s">
        <v>136</v>
      </c>
      <c r="G148" s="120" t="s">
        <v>914</v>
      </c>
      <c r="H148" s="40">
        <v>9</v>
      </c>
      <c r="I148" s="41">
        <v>23765130</v>
      </c>
      <c r="J148" s="42">
        <v>31062800</v>
      </c>
      <c r="K148" s="40">
        <f t="shared" si="31"/>
        <v>54827930</v>
      </c>
      <c r="L148" s="97">
        <f t="shared" si="30"/>
        <v>6091992.222222222</v>
      </c>
      <c r="M148" s="217">
        <f t="shared" si="34"/>
        <v>5.0332755438733847E-4</v>
      </c>
      <c r="N148" s="26"/>
      <c r="O148" s="26"/>
      <c r="P148" s="26"/>
      <c r="Q148" s="26"/>
    </row>
    <row r="149" spans="1:17" ht="39.950000000000003" customHeight="1" thickBot="1">
      <c r="A149" s="26"/>
      <c r="B149" s="447"/>
      <c r="C149" s="450"/>
      <c r="D149" s="458"/>
      <c r="E149" s="43" t="s">
        <v>122</v>
      </c>
      <c r="F149" s="121" t="s">
        <v>134</v>
      </c>
      <c r="G149" s="121" t="s">
        <v>890</v>
      </c>
      <c r="H149" s="44">
        <v>92</v>
      </c>
      <c r="I149" s="45">
        <v>241293280</v>
      </c>
      <c r="J149" s="46">
        <v>295591390</v>
      </c>
      <c r="K149" s="44">
        <f t="shared" si="31"/>
        <v>536884670</v>
      </c>
      <c r="L149" s="98">
        <f t="shared" si="30"/>
        <v>5835702.9347826084</v>
      </c>
      <c r="M149" s="217">
        <f t="shared" si="34"/>
        <v>5.1451261115150158E-3</v>
      </c>
      <c r="N149" s="26"/>
      <c r="O149" s="26"/>
      <c r="P149" s="26"/>
      <c r="Q149" s="26"/>
    </row>
    <row r="150" spans="1:17" ht="39.950000000000003" customHeight="1">
      <c r="A150" s="26"/>
      <c r="B150" s="445">
        <v>30</v>
      </c>
      <c r="C150" s="448" t="s">
        <v>34</v>
      </c>
      <c r="D150" s="456">
        <f>Q34</f>
        <v>23856</v>
      </c>
      <c r="E150" s="47" t="s">
        <v>915</v>
      </c>
      <c r="F150" s="119" t="s">
        <v>916</v>
      </c>
      <c r="G150" s="119" t="s">
        <v>917</v>
      </c>
      <c r="H150" s="77">
        <v>1</v>
      </c>
      <c r="I150" s="78">
        <v>8508240</v>
      </c>
      <c r="J150" s="79">
        <v>477480</v>
      </c>
      <c r="K150" s="77">
        <f t="shared" si="31"/>
        <v>8985720</v>
      </c>
      <c r="L150" s="99">
        <f t="shared" si="30"/>
        <v>8985720</v>
      </c>
      <c r="M150" s="216">
        <f>IFERROR(H150/$Q$34,"-")</f>
        <v>4.1918175720992621E-5</v>
      </c>
      <c r="N150" s="26"/>
      <c r="O150" s="26"/>
      <c r="P150" s="26"/>
      <c r="Q150" s="26"/>
    </row>
    <row r="151" spans="1:17" ht="39.950000000000003" customHeight="1">
      <c r="A151" s="26"/>
      <c r="B151" s="446"/>
      <c r="C151" s="449"/>
      <c r="D151" s="457"/>
      <c r="E151" s="39" t="s">
        <v>124</v>
      </c>
      <c r="F151" s="120" t="s">
        <v>135</v>
      </c>
      <c r="G151" s="120" t="s">
        <v>918</v>
      </c>
      <c r="H151" s="40">
        <v>1</v>
      </c>
      <c r="I151" s="41">
        <v>8882370</v>
      </c>
      <c r="J151" s="42">
        <v>0</v>
      </c>
      <c r="K151" s="40">
        <f t="shared" si="31"/>
        <v>8882370</v>
      </c>
      <c r="L151" s="97">
        <f t="shared" si="30"/>
        <v>8882370</v>
      </c>
      <c r="M151" s="217">
        <f t="shared" ref="M151:M154" si="35">IFERROR(H151/$Q$34,"-")</f>
        <v>4.1918175720992621E-5</v>
      </c>
      <c r="N151" s="26"/>
      <c r="O151" s="26"/>
      <c r="P151" s="26"/>
      <c r="Q151" s="26"/>
    </row>
    <row r="152" spans="1:17" ht="39.950000000000003" customHeight="1">
      <c r="A152" s="26"/>
      <c r="B152" s="446"/>
      <c r="C152" s="449"/>
      <c r="D152" s="457"/>
      <c r="E152" s="39" t="s">
        <v>818</v>
      </c>
      <c r="F152" s="120" t="s">
        <v>819</v>
      </c>
      <c r="G152" s="120" t="s">
        <v>919</v>
      </c>
      <c r="H152" s="40">
        <v>1</v>
      </c>
      <c r="I152" s="41">
        <v>7826340</v>
      </c>
      <c r="J152" s="42">
        <v>184170</v>
      </c>
      <c r="K152" s="40">
        <f t="shared" si="31"/>
        <v>8010510</v>
      </c>
      <c r="L152" s="97">
        <f t="shared" si="30"/>
        <v>8010510</v>
      </c>
      <c r="M152" s="217">
        <f t="shared" si="35"/>
        <v>4.1918175720992621E-5</v>
      </c>
      <c r="N152" s="26"/>
      <c r="O152" s="26"/>
      <c r="P152" s="26"/>
      <c r="Q152" s="26"/>
    </row>
    <row r="153" spans="1:17" ht="39.950000000000003" customHeight="1">
      <c r="A153" s="26"/>
      <c r="B153" s="446"/>
      <c r="C153" s="449"/>
      <c r="D153" s="457"/>
      <c r="E153" s="39" t="s">
        <v>133</v>
      </c>
      <c r="F153" s="120" t="s">
        <v>137</v>
      </c>
      <c r="G153" s="120" t="s">
        <v>920</v>
      </c>
      <c r="H153" s="40">
        <v>17</v>
      </c>
      <c r="I153" s="41">
        <v>63829960</v>
      </c>
      <c r="J153" s="42">
        <v>54192300</v>
      </c>
      <c r="K153" s="40">
        <f t="shared" si="31"/>
        <v>118022260</v>
      </c>
      <c r="L153" s="97">
        <f t="shared" si="30"/>
        <v>6942485.8823529407</v>
      </c>
      <c r="M153" s="217">
        <f t="shared" si="35"/>
        <v>7.1260898725687455E-4</v>
      </c>
      <c r="N153" s="26"/>
      <c r="O153" s="26"/>
      <c r="P153" s="26"/>
      <c r="Q153" s="26"/>
    </row>
    <row r="154" spans="1:17" ht="39.950000000000003" customHeight="1" thickBot="1">
      <c r="A154" s="26"/>
      <c r="B154" s="447"/>
      <c r="C154" s="450"/>
      <c r="D154" s="458"/>
      <c r="E154" s="43" t="s">
        <v>864</v>
      </c>
      <c r="F154" s="121" t="s">
        <v>865</v>
      </c>
      <c r="G154" s="121" t="s">
        <v>921</v>
      </c>
      <c r="H154" s="44">
        <v>2</v>
      </c>
      <c r="I154" s="45">
        <v>12198540</v>
      </c>
      <c r="J154" s="46">
        <v>959720</v>
      </c>
      <c r="K154" s="44">
        <f t="shared" si="31"/>
        <v>13158260</v>
      </c>
      <c r="L154" s="98">
        <f t="shared" si="30"/>
        <v>6579130</v>
      </c>
      <c r="M154" s="218">
        <f t="shared" si="35"/>
        <v>8.3836351441985243E-5</v>
      </c>
      <c r="N154" s="26"/>
      <c r="O154" s="26"/>
      <c r="P154" s="26"/>
      <c r="Q154" s="26"/>
    </row>
    <row r="155" spans="1:17" ht="39.950000000000003" customHeight="1">
      <c r="A155" s="26"/>
      <c r="B155" s="445">
        <v>31</v>
      </c>
      <c r="C155" s="448" t="s">
        <v>35</v>
      </c>
      <c r="D155" s="456">
        <f>Q35</f>
        <v>32983</v>
      </c>
      <c r="E155" s="47" t="s">
        <v>710</v>
      </c>
      <c r="F155" s="119" t="s">
        <v>711</v>
      </c>
      <c r="G155" s="119" t="s">
        <v>870</v>
      </c>
      <c r="H155" s="77">
        <v>26</v>
      </c>
      <c r="I155" s="78">
        <v>62500760</v>
      </c>
      <c r="J155" s="79">
        <v>204843300</v>
      </c>
      <c r="K155" s="77">
        <f t="shared" si="31"/>
        <v>267344060</v>
      </c>
      <c r="L155" s="99">
        <f t="shared" si="30"/>
        <v>10282463.846153846</v>
      </c>
      <c r="M155" s="216">
        <f>IFERROR(H155/$Q$35,"-")</f>
        <v>7.8828487402601345E-4</v>
      </c>
      <c r="N155" s="26"/>
      <c r="O155" s="26"/>
      <c r="P155" s="26"/>
      <c r="Q155" s="26"/>
    </row>
    <row r="156" spans="1:17" ht="39.950000000000003" customHeight="1">
      <c r="A156" s="26"/>
      <c r="B156" s="446"/>
      <c r="C156" s="449"/>
      <c r="D156" s="457"/>
      <c r="E156" s="39" t="s">
        <v>124</v>
      </c>
      <c r="F156" s="120" t="s">
        <v>135</v>
      </c>
      <c r="G156" s="120" t="s">
        <v>918</v>
      </c>
      <c r="H156" s="40">
        <v>1</v>
      </c>
      <c r="I156" s="41">
        <v>7853090</v>
      </c>
      <c r="J156" s="42">
        <v>0</v>
      </c>
      <c r="K156" s="40">
        <f t="shared" si="31"/>
        <v>7853090</v>
      </c>
      <c r="L156" s="97">
        <f t="shared" si="30"/>
        <v>7853090</v>
      </c>
      <c r="M156" s="217">
        <f t="shared" ref="M156:M159" si="36">IFERROR(H156/$Q$35,"-")</f>
        <v>3.0318649001000514E-5</v>
      </c>
      <c r="N156" s="26"/>
      <c r="O156" s="26"/>
      <c r="P156" s="26"/>
      <c r="Q156" s="26"/>
    </row>
    <row r="157" spans="1:17" ht="39.950000000000003" customHeight="1">
      <c r="A157" s="26"/>
      <c r="B157" s="446"/>
      <c r="C157" s="449"/>
      <c r="D157" s="457"/>
      <c r="E157" s="39" t="s">
        <v>132</v>
      </c>
      <c r="F157" s="120" t="s">
        <v>136</v>
      </c>
      <c r="G157" s="120" t="s">
        <v>922</v>
      </c>
      <c r="H157" s="40">
        <v>20</v>
      </c>
      <c r="I157" s="41">
        <v>82309570</v>
      </c>
      <c r="J157" s="42">
        <v>65669710</v>
      </c>
      <c r="K157" s="40">
        <f t="shared" si="31"/>
        <v>147979280</v>
      </c>
      <c r="L157" s="97">
        <f t="shared" si="30"/>
        <v>7398964</v>
      </c>
      <c r="M157" s="217">
        <f t="shared" si="36"/>
        <v>6.0637298002001034E-4</v>
      </c>
      <c r="N157" s="26"/>
      <c r="O157" s="26"/>
      <c r="P157" s="26"/>
      <c r="Q157" s="26"/>
    </row>
    <row r="158" spans="1:17" ht="39.950000000000003" customHeight="1">
      <c r="A158" s="26"/>
      <c r="B158" s="446"/>
      <c r="C158" s="449"/>
      <c r="D158" s="457"/>
      <c r="E158" s="39" t="s">
        <v>133</v>
      </c>
      <c r="F158" s="120" t="s">
        <v>137</v>
      </c>
      <c r="G158" s="120" t="s">
        <v>877</v>
      </c>
      <c r="H158" s="40">
        <v>35</v>
      </c>
      <c r="I158" s="41">
        <v>133379130</v>
      </c>
      <c r="J158" s="42">
        <v>122927900</v>
      </c>
      <c r="K158" s="40">
        <f t="shared" si="31"/>
        <v>256307030</v>
      </c>
      <c r="L158" s="97">
        <f t="shared" si="30"/>
        <v>7323058</v>
      </c>
      <c r="M158" s="217">
        <f t="shared" si="36"/>
        <v>1.0611527150350181E-3</v>
      </c>
      <c r="N158" s="26"/>
      <c r="O158" s="26"/>
      <c r="P158" s="26"/>
      <c r="Q158" s="26"/>
    </row>
    <row r="159" spans="1:17" ht="39.950000000000003" customHeight="1" thickBot="1">
      <c r="A159" s="26"/>
      <c r="B159" s="447"/>
      <c r="C159" s="450"/>
      <c r="D159" s="458"/>
      <c r="E159" s="43" t="s">
        <v>787</v>
      </c>
      <c r="F159" s="121" t="s">
        <v>788</v>
      </c>
      <c r="G159" s="121" t="s">
        <v>923</v>
      </c>
      <c r="H159" s="44">
        <v>1</v>
      </c>
      <c r="I159" s="45">
        <v>5302160</v>
      </c>
      <c r="J159" s="46">
        <v>914640</v>
      </c>
      <c r="K159" s="44">
        <f t="shared" si="31"/>
        <v>6216800</v>
      </c>
      <c r="L159" s="98">
        <f t="shared" si="30"/>
        <v>6216800</v>
      </c>
      <c r="M159" s="217">
        <f t="shared" si="36"/>
        <v>3.0318649001000514E-5</v>
      </c>
      <c r="N159" s="26"/>
      <c r="O159" s="26"/>
      <c r="P159" s="26"/>
      <c r="Q159" s="26"/>
    </row>
    <row r="160" spans="1:17" ht="39.950000000000003" customHeight="1">
      <c r="A160" s="26"/>
      <c r="B160" s="445">
        <v>32</v>
      </c>
      <c r="C160" s="448" t="s">
        <v>36</v>
      </c>
      <c r="D160" s="456">
        <f>Q36</f>
        <v>26529</v>
      </c>
      <c r="E160" s="47" t="s">
        <v>878</v>
      </c>
      <c r="F160" s="119" t="s">
        <v>879</v>
      </c>
      <c r="G160" s="119" t="s">
        <v>924</v>
      </c>
      <c r="H160" s="77">
        <v>1</v>
      </c>
      <c r="I160" s="78">
        <v>7463540</v>
      </c>
      <c r="J160" s="79">
        <v>5410</v>
      </c>
      <c r="K160" s="77">
        <f t="shared" si="31"/>
        <v>7468950</v>
      </c>
      <c r="L160" s="99">
        <f t="shared" si="30"/>
        <v>7468950</v>
      </c>
      <c r="M160" s="216">
        <f>IFERROR(H160/$Q$36,"-")</f>
        <v>3.7694598364054433E-5</v>
      </c>
      <c r="N160" s="26"/>
      <c r="O160" s="26"/>
      <c r="P160" s="26"/>
      <c r="Q160" s="26"/>
    </row>
    <row r="161" spans="1:17" ht="39.950000000000003" customHeight="1">
      <c r="A161" s="26"/>
      <c r="B161" s="446"/>
      <c r="C161" s="449"/>
      <c r="D161" s="457"/>
      <c r="E161" s="39" t="s">
        <v>836</v>
      </c>
      <c r="F161" s="120" t="s">
        <v>837</v>
      </c>
      <c r="G161" s="120" t="s">
        <v>838</v>
      </c>
      <c r="H161" s="40">
        <v>1</v>
      </c>
      <c r="I161" s="41">
        <v>7300740</v>
      </c>
      <c r="J161" s="42">
        <v>0</v>
      </c>
      <c r="K161" s="40">
        <f t="shared" si="31"/>
        <v>7300740</v>
      </c>
      <c r="L161" s="97">
        <f t="shared" si="30"/>
        <v>7300740</v>
      </c>
      <c r="M161" s="217">
        <f t="shared" ref="M161:M164" si="37">IFERROR(H161/$Q$36,"-")</f>
        <v>3.7694598364054433E-5</v>
      </c>
      <c r="N161" s="26"/>
      <c r="O161" s="26"/>
      <c r="P161" s="26"/>
      <c r="Q161" s="26"/>
    </row>
    <row r="162" spans="1:17" ht="39.950000000000003" customHeight="1">
      <c r="A162" s="26"/>
      <c r="B162" s="446"/>
      <c r="C162" s="449"/>
      <c r="D162" s="457"/>
      <c r="E162" s="39" t="s">
        <v>133</v>
      </c>
      <c r="F162" s="120" t="s">
        <v>137</v>
      </c>
      <c r="G162" s="120" t="s">
        <v>925</v>
      </c>
      <c r="H162" s="40">
        <v>25</v>
      </c>
      <c r="I162" s="41">
        <v>124497250</v>
      </c>
      <c r="J162" s="42">
        <v>56891000</v>
      </c>
      <c r="K162" s="40">
        <f t="shared" si="31"/>
        <v>181388250</v>
      </c>
      <c r="L162" s="97">
        <f t="shared" si="30"/>
        <v>7255530</v>
      </c>
      <c r="M162" s="217">
        <f t="shared" si="37"/>
        <v>9.4236495910136073E-4</v>
      </c>
      <c r="N162" s="26"/>
      <c r="O162" s="26"/>
      <c r="P162" s="26"/>
      <c r="Q162" s="26"/>
    </row>
    <row r="163" spans="1:17" ht="39.950000000000003" customHeight="1">
      <c r="A163" s="26"/>
      <c r="B163" s="446"/>
      <c r="C163" s="449"/>
      <c r="D163" s="457"/>
      <c r="E163" s="39" t="s">
        <v>844</v>
      </c>
      <c r="F163" s="120" t="s">
        <v>845</v>
      </c>
      <c r="G163" s="120" t="s">
        <v>926</v>
      </c>
      <c r="H163" s="40">
        <v>2</v>
      </c>
      <c r="I163" s="41">
        <v>12617080</v>
      </c>
      <c r="J163" s="42">
        <v>1515830</v>
      </c>
      <c r="K163" s="40">
        <f t="shared" si="31"/>
        <v>14132910</v>
      </c>
      <c r="L163" s="97">
        <f t="shared" si="30"/>
        <v>7066455</v>
      </c>
      <c r="M163" s="217">
        <f t="shared" si="37"/>
        <v>7.5389196728108866E-5</v>
      </c>
      <c r="N163" s="26"/>
      <c r="O163" s="26"/>
      <c r="P163" s="26"/>
      <c r="Q163" s="26"/>
    </row>
    <row r="164" spans="1:17" ht="39.950000000000003" customHeight="1" thickBot="1">
      <c r="A164" s="26"/>
      <c r="B164" s="447"/>
      <c r="C164" s="450"/>
      <c r="D164" s="458"/>
      <c r="E164" s="43" t="s">
        <v>122</v>
      </c>
      <c r="F164" s="121" t="s">
        <v>134</v>
      </c>
      <c r="G164" s="121" t="s">
        <v>927</v>
      </c>
      <c r="H164" s="44">
        <v>158</v>
      </c>
      <c r="I164" s="45">
        <v>503204610</v>
      </c>
      <c r="J164" s="46">
        <v>496983850</v>
      </c>
      <c r="K164" s="44">
        <f t="shared" si="31"/>
        <v>1000188460</v>
      </c>
      <c r="L164" s="98">
        <f t="shared" si="30"/>
        <v>6330306.7088607596</v>
      </c>
      <c r="M164" s="218">
        <f t="shared" si="37"/>
        <v>5.9557465415205997E-3</v>
      </c>
      <c r="N164" s="26"/>
      <c r="O164" s="26"/>
      <c r="P164" s="26"/>
      <c r="Q164" s="26"/>
    </row>
    <row r="165" spans="1:17" ht="39.950000000000003" customHeight="1">
      <c r="A165" s="26"/>
      <c r="B165" s="445">
        <v>33</v>
      </c>
      <c r="C165" s="448" t="s">
        <v>37</v>
      </c>
      <c r="D165" s="456">
        <f>Q37</f>
        <v>7884</v>
      </c>
      <c r="E165" s="47" t="s">
        <v>133</v>
      </c>
      <c r="F165" s="119" t="s">
        <v>137</v>
      </c>
      <c r="G165" s="119" t="s">
        <v>928</v>
      </c>
      <c r="H165" s="77">
        <v>7</v>
      </c>
      <c r="I165" s="78">
        <v>28921290</v>
      </c>
      <c r="J165" s="79">
        <v>23989560</v>
      </c>
      <c r="K165" s="77">
        <f t="shared" si="31"/>
        <v>52910850</v>
      </c>
      <c r="L165" s="99">
        <f t="shared" si="30"/>
        <v>7558692.8571428573</v>
      </c>
      <c r="M165" s="216">
        <f>IFERROR(H165/$Q$37,"-")</f>
        <v>8.8787417554540837E-4</v>
      </c>
      <c r="N165" s="26"/>
      <c r="O165" s="26"/>
      <c r="P165" s="26"/>
      <c r="Q165" s="26"/>
    </row>
    <row r="166" spans="1:17" ht="39.950000000000003" customHeight="1">
      <c r="A166" s="26"/>
      <c r="B166" s="446"/>
      <c r="C166" s="449"/>
      <c r="D166" s="457"/>
      <c r="E166" s="39" t="s">
        <v>850</v>
      </c>
      <c r="F166" s="120" t="s">
        <v>851</v>
      </c>
      <c r="G166" s="120" t="s">
        <v>929</v>
      </c>
      <c r="H166" s="40">
        <v>2</v>
      </c>
      <c r="I166" s="41">
        <v>3375910</v>
      </c>
      <c r="J166" s="42">
        <v>10031880</v>
      </c>
      <c r="K166" s="40">
        <f t="shared" si="31"/>
        <v>13407790</v>
      </c>
      <c r="L166" s="97">
        <f t="shared" si="30"/>
        <v>6703895</v>
      </c>
      <c r="M166" s="217">
        <f t="shared" ref="M166:M169" si="38">IFERROR(H166/$Q$37,"-")</f>
        <v>2.5367833587011668E-4</v>
      </c>
      <c r="N166" s="26"/>
      <c r="O166" s="26"/>
      <c r="P166" s="26"/>
      <c r="Q166" s="26"/>
    </row>
    <row r="167" spans="1:17" ht="39.950000000000003" customHeight="1">
      <c r="A167" s="26"/>
      <c r="B167" s="446"/>
      <c r="C167" s="449"/>
      <c r="D167" s="457"/>
      <c r="E167" s="39" t="s">
        <v>930</v>
      </c>
      <c r="F167" s="120" t="s">
        <v>931</v>
      </c>
      <c r="G167" s="120" t="s">
        <v>932</v>
      </c>
      <c r="H167" s="40">
        <v>1</v>
      </c>
      <c r="I167" s="41">
        <v>5872270</v>
      </c>
      <c r="J167" s="42">
        <v>77870</v>
      </c>
      <c r="K167" s="40">
        <f t="shared" si="31"/>
        <v>5950140</v>
      </c>
      <c r="L167" s="97">
        <f t="shared" si="30"/>
        <v>5950140</v>
      </c>
      <c r="M167" s="217">
        <f t="shared" si="38"/>
        <v>1.2683916793505834E-4</v>
      </c>
      <c r="N167" s="26"/>
      <c r="O167" s="26"/>
      <c r="P167" s="26"/>
      <c r="Q167" s="26"/>
    </row>
    <row r="168" spans="1:17" ht="39.950000000000003" customHeight="1">
      <c r="A168" s="26"/>
      <c r="B168" s="446"/>
      <c r="C168" s="449"/>
      <c r="D168" s="457"/>
      <c r="E168" s="39" t="s">
        <v>122</v>
      </c>
      <c r="F168" s="120" t="s">
        <v>134</v>
      </c>
      <c r="G168" s="120" t="s">
        <v>196</v>
      </c>
      <c r="H168" s="40">
        <v>35</v>
      </c>
      <c r="I168" s="41">
        <v>85493300</v>
      </c>
      <c r="J168" s="42">
        <v>119763140</v>
      </c>
      <c r="K168" s="40">
        <f t="shared" si="31"/>
        <v>205256440</v>
      </c>
      <c r="L168" s="97">
        <f t="shared" si="30"/>
        <v>5864469.7142857146</v>
      </c>
      <c r="M168" s="217">
        <f t="shared" si="38"/>
        <v>4.4393708777270419E-3</v>
      </c>
      <c r="N168" s="26"/>
      <c r="O168" s="26"/>
      <c r="P168" s="26"/>
      <c r="Q168" s="26"/>
    </row>
    <row r="169" spans="1:17" ht="39.950000000000003" customHeight="1" thickBot="1">
      <c r="A169" s="26"/>
      <c r="B169" s="447"/>
      <c r="C169" s="450"/>
      <c r="D169" s="458"/>
      <c r="E169" s="43" t="s">
        <v>132</v>
      </c>
      <c r="F169" s="121" t="s">
        <v>136</v>
      </c>
      <c r="G169" s="121" t="s">
        <v>933</v>
      </c>
      <c r="H169" s="44">
        <v>6</v>
      </c>
      <c r="I169" s="45">
        <v>18186950</v>
      </c>
      <c r="J169" s="46">
        <v>16104200</v>
      </c>
      <c r="K169" s="44">
        <f t="shared" si="31"/>
        <v>34291150</v>
      </c>
      <c r="L169" s="98">
        <f t="shared" si="30"/>
        <v>5715191.666666667</v>
      </c>
      <c r="M169" s="218">
        <f t="shared" si="38"/>
        <v>7.6103500761035003E-4</v>
      </c>
      <c r="N169" s="26"/>
      <c r="O169" s="26"/>
      <c r="P169" s="26"/>
      <c r="Q169" s="26"/>
    </row>
    <row r="170" spans="1:17" ht="39.950000000000003" customHeight="1">
      <c r="A170" s="26"/>
      <c r="B170" s="445">
        <v>34</v>
      </c>
      <c r="C170" s="448" t="s">
        <v>38</v>
      </c>
      <c r="D170" s="456">
        <f>Q38</f>
        <v>33432</v>
      </c>
      <c r="E170" s="47" t="s">
        <v>133</v>
      </c>
      <c r="F170" s="119" t="s">
        <v>137</v>
      </c>
      <c r="G170" s="119" t="s">
        <v>934</v>
      </c>
      <c r="H170" s="77">
        <v>28</v>
      </c>
      <c r="I170" s="78">
        <v>132763900</v>
      </c>
      <c r="J170" s="79">
        <v>84043140</v>
      </c>
      <c r="K170" s="77">
        <f t="shared" si="31"/>
        <v>216807040</v>
      </c>
      <c r="L170" s="99">
        <f t="shared" si="30"/>
        <v>7743108.5714285718</v>
      </c>
      <c r="M170" s="216">
        <f>IFERROR(H170/$Q$38,"-")</f>
        <v>8.375209380234506E-4</v>
      </c>
      <c r="N170" s="26"/>
      <c r="O170" s="26"/>
      <c r="P170" s="26"/>
      <c r="Q170" s="26"/>
    </row>
    <row r="171" spans="1:17" ht="39.950000000000003" customHeight="1">
      <c r="A171" s="26"/>
      <c r="B171" s="446"/>
      <c r="C171" s="449"/>
      <c r="D171" s="457"/>
      <c r="E171" s="39" t="s">
        <v>847</v>
      </c>
      <c r="F171" s="120" t="s">
        <v>848</v>
      </c>
      <c r="G171" s="120" t="s">
        <v>935</v>
      </c>
      <c r="H171" s="40">
        <v>1</v>
      </c>
      <c r="I171" s="41">
        <v>7715680</v>
      </c>
      <c r="J171" s="42">
        <v>0</v>
      </c>
      <c r="K171" s="40">
        <f t="shared" si="31"/>
        <v>7715680</v>
      </c>
      <c r="L171" s="97">
        <f t="shared" si="30"/>
        <v>7715680</v>
      </c>
      <c r="M171" s="217">
        <f t="shared" ref="M171:M174" si="39">IFERROR(H171/$Q$38,"-")</f>
        <v>2.9911462072266092E-5</v>
      </c>
      <c r="N171" s="26"/>
      <c r="O171" s="26"/>
      <c r="P171" s="26"/>
      <c r="Q171" s="26"/>
    </row>
    <row r="172" spans="1:17" ht="39.950000000000003" customHeight="1">
      <c r="A172" s="26"/>
      <c r="B172" s="446"/>
      <c r="C172" s="449"/>
      <c r="D172" s="457"/>
      <c r="E172" s="39" t="s">
        <v>132</v>
      </c>
      <c r="F172" s="120" t="s">
        <v>136</v>
      </c>
      <c r="G172" s="120" t="s">
        <v>936</v>
      </c>
      <c r="H172" s="40">
        <v>20</v>
      </c>
      <c r="I172" s="41">
        <v>67049620</v>
      </c>
      <c r="J172" s="42">
        <v>72330210</v>
      </c>
      <c r="K172" s="40">
        <f t="shared" si="31"/>
        <v>139379830</v>
      </c>
      <c r="L172" s="97">
        <f t="shared" si="30"/>
        <v>6968991.5</v>
      </c>
      <c r="M172" s="217">
        <f t="shared" si="39"/>
        <v>5.9822924144532189E-4</v>
      </c>
      <c r="N172" s="26"/>
      <c r="O172" s="26"/>
      <c r="P172" s="26"/>
      <c r="Q172" s="26"/>
    </row>
    <row r="173" spans="1:17" ht="39.950000000000003" customHeight="1">
      <c r="A173" s="26"/>
      <c r="B173" s="446"/>
      <c r="C173" s="449"/>
      <c r="D173" s="457"/>
      <c r="E173" s="39" t="s">
        <v>123</v>
      </c>
      <c r="F173" s="120" t="s">
        <v>131</v>
      </c>
      <c r="G173" s="120" t="s">
        <v>937</v>
      </c>
      <c r="H173" s="40">
        <v>16</v>
      </c>
      <c r="I173" s="41">
        <v>95808520</v>
      </c>
      <c r="J173" s="42">
        <v>3803270</v>
      </c>
      <c r="K173" s="40">
        <f t="shared" si="31"/>
        <v>99611790</v>
      </c>
      <c r="L173" s="97">
        <f t="shared" si="30"/>
        <v>6225736.875</v>
      </c>
      <c r="M173" s="217">
        <f t="shared" si="39"/>
        <v>4.7858339315625748E-4</v>
      </c>
      <c r="N173" s="26"/>
      <c r="O173" s="26"/>
      <c r="P173" s="26"/>
      <c r="Q173" s="26"/>
    </row>
    <row r="174" spans="1:17" ht="39.950000000000003" customHeight="1" thickBot="1">
      <c r="A174" s="26"/>
      <c r="B174" s="447"/>
      <c r="C174" s="450"/>
      <c r="D174" s="458"/>
      <c r="E174" s="43" t="s">
        <v>716</v>
      </c>
      <c r="F174" s="121" t="s">
        <v>717</v>
      </c>
      <c r="G174" s="121" t="s">
        <v>938</v>
      </c>
      <c r="H174" s="44">
        <v>5</v>
      </c>
      <c r="I174" s="45">
        <v>30831520</v>
      </c>
      <c r="J174" s="46">
        <v>97210</v>
      </c>
      <c r="K174" s="44">
        <f t="shared" si="31"/>
        <v>30928730</v>
      </c>
      <c r="L174" s="98">
        <f t="shared" si="30"/>
        <v>6185746</v>
      </c>
      <c r="M174" s="217">
        <f t="shared" si="39"/>
        <v>1.4955731036133047E-4</v>
      </c>
      <c r="N174" s="26"/>
      <c r="O174" s="26"/>
      <c r="P174" s="26"/>
      <c r="Q174" s="26"/>
    </row>
    <row r="175" spans="1:17" ht="39.950000000000003" customHeight="1">
      <c r="A175" s="26"/>
      <c r="B175" s="445">
        <v>35</v>
      </c>
      <c r="C175" s="448" t="s">
        <v>1</v>
      </c>
      <c r="D175" s="456">
        <f>Q39</f>
        <v>68371</v>
      </c>
      <c r="E175" s="47" t="s">
        <v>787</v>
      </c>
      <c r="F175" s="119" t="s">
        <v>788</v>
      </c>
      <c r="G175" s="119" t="s">
        <v>939</v>
      </c>
      <c r="H175" s="77">
        <v>1</v>
      </c>
      <c r="I175" s="78">
        <v>5482500</v>
      </c>
      <c r="J175" s="79">
        <v>2054800</v>
      </c>
      <c r="K175" s="77">
        <f t="shared" si="31"/>
        <v>7537300</v>
      </c>
      <c r="L175" s="99">
        <f t="shared" si="30"/>
        <v>7537300</v>
      </c>
      <c r="M175" s="216">
        <f>IFERROR(H175/$Q$39,"-")</f>
        <v>1.4626084158488248E-5</v>
      </c>
      <c r="N175" s="26"/>
      <c r="O175" s="26"/>
      <c r="P175" s="26"/>
      <c r="Q175" s="26"/>
    </row>
    <row r="176" spans="1:17" ht="39.950000000000003" customHeight="1">
      <c r="A176" s="26"/>
      <c r="B176" s="446"/>
      <c r="C176" s="449"/>
      <c r="D176" s="457"/>
      <c r="E176" s="39" t="s">
        <v>123</v>
      </c>
      <c r="F176" s="120" t="s">
        <v>131</v>
      </c>
      <c r="G176" s="120" t="s">
        <v>940</v>
      </c>
      <c r="H176" s="40">
        <v>29</v>
      </c>
      <c r="I176" s="41">
        <v>206899540</v>
      </c>
      <c r="J176" s="42">
        <v>11019700</v>
      </c>
      <c r="K176" s="40">
        <f t="shared" si="31"/>
        <v>217919240</v>
      </c>
      <c r="L176" s="97">
        <f t="shared" si="30"/>
        <v>7514456.5517241377</v>
      </c>
      <c r="M176" s="217">
        <f t="shared" ref="M176:M179" si="40">IFERROR(H176/$Q$39,"-")</f>
        <v>4.2415644059615919E-4</v>
      </c>
      <c r="N176" s="26"/>
      <c r="O176" s="26"/>
      <c r="P176" s="26"/>
      <c r="Q176" s="26"/>
    </row>
    <row r="177" spans="1:17" ht="39.950000000000003" customHeight="1">
      <c r="A177" s="26"/>
      <c r="B177" s="446"/>
      <c r="C177" s="449"/>
      <c r="D177" s="457"/>
      <c r="E177" s="39" t="s">
        <v>133</v>
      </c>
      <c r="F177" s="120" t="s">
        <v>137</v>
      </c>
      <c r="G177" s="120" t="s">
        <v>941</v>
      </c>
      <c r="H177" s="40">
        <v>87</v>
      </c>
      <c r="I177" s="41">
        <v>429885790</v>
      </c>
      <c r="J177" s="42">
        <v>218931600</v>
      </c>
      <c r="K177" s="40">
        <f t="shared" si="31"/>
        <v>648817390</v>
      </c>
      <c r="L177" s="97">
        <f t="shared" si="30"/>
        <v>7457671.1494252877</v>
      </c>
      <c r="M177" s="217">
        <f t="shared" si="40"/>
        <v>1.2724693217884776E-3</v>
      </c>
      <c r="N177" s="26"/>
      <c r="O177" s="26"/>
      <c r="P177" s="26"/>
      <c r="Q177" s="26"/>
    </row>
    <row r="178" spans="1:17" ht="39.950000000000003" customHeight="1">
      <c r="A178" s="26"/>
      <c r="B178" s="446"/>
      <c r="C178" s="449"/>
      <c r="D178" s="457"/>
      <c r="E178" s="39" t="s">
        <v>132</v>
      </c>
      <c r="F178" s="120" t="s">
        <v>136</v>
      </c>
      <c r="G178" s="120" t="s">
        <v>922</v>
      </c>
      <c r="H178" s="40">
        <v>41</v>
      </c>
      <c r="I178" s="41">
        <v>111354030</v>
      </c>
      <c r="J178" s="42">
        <v>139698560</v>
      </c>
      <c r="K178" s="40">
        <f t="shared" si="31"/>
        <v>251052590</v>
      </c>
      <c r="L178" s="97">
        <f t="shared" si="30"/>
        <v>6123233.9024390243</v>
      </c>
      <c r="M178" s="217">
        <f t="shared" si="40"/>
        <v>5.9966945049801817E-4</v>
      </c>
      <c r="N178" s="26"/>
      <c r="O178" s="26"/>
      <c r="P178" s="26"/>
      <c r="Q178" s="26"/>
    </row>
    <row r="179" spans="1:17" ht="39.950000000000003" customHeight="1" thickBot="1">
      <c r="A179" s="26"/>
      <c r="B179" s="447"/>
      <c r="C179" s="450"/>
      <c r="D179" s="458"/>
      <c r="E179" s="43" t="s">
        <v>122</v>
      </c>
      <c r="F179" s="121" t="s">
        <v>134</v>
      </c>
      <c r="G179" s="121" t="s">
        <v>196</v>
      </c>
      <c r="H179" s="44">
        <v>291</v>
      </c>
      <c r="I179" s="45">
        <v>770558480</v>
      </c>
      <c r="J179" s="46">
        <v>965585820</v>
      </c>
      <c r="K179" s="44">
        <f t="shared" si="31"/>
        <v>1736144300</v>
      </c>
      <c r="L179" s="98">
        <f t="shared" si="30"/>
        <v>5966131.6151202749</v>
      </c>
      <c r="M179" s="218">
        <f t="shared" si="40"/>
        <v>4.2561904901200799E-3</v>
      </c>
      <c r="N179" s="26"/>
      <c r="O179" s="26"/>
      <c r="P179" s="26"/>
      <c r="Q179" s="26"/>
    </row>
    <row r="180" spans="1:17" ht="39.950000000000003" customHeight="1">
      <c r="A180" s="26"/>
      <c r="B180" s="445">
        <v>36</v>
      </c>
      <c r="C180" s="448" t="s">
        <v>2</v>
      </c>
      <c r="D180" s="456">
        <f>Q40</f>
        <v>19008</v>
      </c>
      <c r="E180" s="47" t="s">
        <v>132</v>
      </c>
      <c r="F180" s="119" t="s">
        <v>136</v>
      </c>
      <c r="G180" s="119" t="s">
        <v>942</v>
      </c>
      <c r="H180" s="77">
        <v>8</v>
      </c>
      <c r="I180" s="78">
        <v>73896080</v>
      </c>
      <c r="J180" s="79">
        <v>4622970</v>
      </c>
      <c r="K180" s="77">
        <f t="shared" si="31"/>
        <v>78519050</v>
      </c>
      <c r="L180" s="99">
        <f t="shared" si="30"/>
        <v>9814881.25</v>
      </c>
      <c r="M180" s="216">
        <f>IFERROR(H180/$Q$40,"-")</f>
        <v>4.2087542087542086E-4</v>
      </c>
      <c r="N180" s="26"/>
      <c r="O180" s="26"/>
      <c r="P180" s="26"/>
      <c r="Q180" s="26"/>
    </row>
    <row r="181" spans="1:17" ht="39.950000000000003" customHeight="1">
      <c r="A181" s="26"/>
      <c r="B181" s="446"/>
      <c r="C181" s="449"/>
      <c r="D181" s="457"/>
      <c r="E181" s="39" t="s">
        <v>123</v>
      </c>
      <c r="F181" s="120" t="s">
        <v>131</v>
      </c>
      <c r="G181" s="120" t="s">
        <v>943</v>
      </c>
      <c r="H181" s="40">
        <v>7</v>
      </c>
      <c r="I181" s="41">
        <v>66119810</v>
      </c>
      <c r="J181" s="42">
        <v>908450</v>
      </c>
      <c r="K181" s="40">
        <f t="shared" si="31"/>
        <v>67028260</v>
      </c>
      <c r="L181" s="97">
        <f t="shared" si="30"/>
        <v>9575465.7142857146</v>
      </c>
      <c r="M181" s="217">
        <f t="shared" ref="M181:M184" si="41">IFERROR(H181/$Q$40,"-")</f>
        <v>3.6826599326599327E-4</v>
      </c>
      <c r="N181" s="26"/>
      <c r="O181" s="26"/>
      <c r="P181" s="26"/>
      <c r="Q181" s="26"/>
    </row>
    <row r="182" spans="1:17" ht="39.950000000000003" customHeight="1">
      <c r="A182" s="26"/>
      <c r="B182" s="446"/>
      <c r="C182" s="449"/>
      <c r="D182" s="457"/>
      <c r="E182" s="39" t="s">
        <v>124</v>
      </c>
      <c r="F182" s="120" t="s">
        <v>135</v>
      </c>
      <c r="G182" s="120" t="s">
        <v>944</v>
      </c>
      <c r="H182" s="40">
        <v>2</v>
      </c>
      <c r="I182" s="41">
        <v>18274350</v>
      </c>
      <c r="J182" s="42">
        <v>198190</v>
      </c>
      <c r="K182" s="40">
        <f t="shared" si="31"/>
        <v>18472540</v>
      </c>
      <c r="L182" s="97">
        <f t="shared" si="30"/>
        <v>9236270</v>
      </c>
      <c r="M182" s="217">
        <f t="shared" si="41"/>
        <v>1.0521885521885521E-4</v>
      </c>
      <c r="N182" s="26"/>
      <c r="O182" s="26"/>
      <c r="P182" s="26"/>
      <c r="Q182" s="26"/>
    </row>
    <row r="183" spans="1:17" ht="39.950000000000003" customHeight="1">
      <c r="A183" s="26"/>
      <c r="B183" s="446"/>
      <c r="C183" s="449"/>
      <c r="D183" s="457"/>
      <c r="E183" s="39" t="s">
        <v>710</v>
      </c>
      <c r="F183" s="120" t="s">
        <v>711</v>
      </c>
      <c r="G183" s="120" t="s">
        <v>945</v>
      </c>
      <c r="H183" s="40">
        <v>11</v>
      </c>
      <c r="I183" s="41">
        <v>16736890</v>
      </c>
      <c r="J183" s="42">
        <v>71134990</v>
      </c>
      <c r="K183" s="40">
        <f t="shared" si="31"/>
        <v>87871880</v>
      </c>
      <c r="L183" s="97">
        <f t="shared" si="30"/>
        <v>7988352.7272727275</v>
      </c>
      <c r="M183" s="217">
        <f t="shared" si="41"/>
        <v>5.7870370370370367E-4</v>
      </c>
      <c r="N183" s="26"/>
      <c r="O183" s="26"/>
      <c r="P183" s="26"/>
      <c r="Q183" s="26"/>
    </row>
    <row r="184" spans="1:17" ht="39.950000000000003" customHeight="1" thickBot="1">
      <c r="A184" s="26"/>
      <c r="B184" s="447"/>
      <c r="C184" s="450"/>
      <c r="D184" s="458"/>
      <c r="E184" s="43" t="s">
        <v>133</v>
      </c>
      <c r="F184" s="121" t="s">
        <v>137</v>
      </c>
      <c r="G184" s="121" t="s">
        <v>946</v>
      </c>
      <c r="H184" s="44">
        <v>27</v>
      </c>
      <c r="I184" s="45">
        <v>152697070</v>
      </c>
      <c r="J184" s="46">
        <v>43220710</v>
      </c>
      <c r="K184" s="44">
        <f t="shared" si="31"/>
        <v>195917780</v>
      </c>
      <c r="L184" s="98">
        <f t="shared" si="30"/>
        <v>7256214.0740740737</v>
      </c>
      <c r="M184" s="218">
        <f t="shared" si="41"/>
        <v>1.4204545454545455E-3</v>
      </c>
      <c r="N184" s="26"/>
      <c r="O184" s="26"/>
      <c r="P184" s="26"/>
      <c r="Q184" s="26"/>
    </row>
    <row r="185" spans="1:17" ht="39.950000000000003" customHeight="1">
      <c r="A185" s="26"/>
      <c r="B185" s="445">
        <v>37</v>
      </c>
      <c r="C185" s="448" t="s">
        <v>3</v>
      </c>
      <c r="D185" s="456">
        <f>Q41</f>
        <v>59482</v>
      </c>
      <c r="E185" s="47" t="s">
        <v>133</v>
      </c>
      <c r="F185" s="119" t="s">
        <v>137</v>
      </c>
      <c r="G185" s="119" t="s">
        <v>941</v>
      </c>
      <c r="H185" s="77">
        <v>69</v>
      </c>
      <c r="I185" s="78">
        <v>325145880</v>
      </c>
      <c r="J185" s="79">
        <v>203406570</v>
      </c>
      <c r="K185" s="77">
        <f t="shared" si="31"/>
        <v>528552450</v>
      </c>
      <c r="L185" s="99">
        <f t="shared" si="30"/>
        <v>7660180.4347826084</v>
      </c>
      <c r="M185" s="216">
        <f>IFERROR(H185/$Q$41,"-")</f>
        <v>1.1600147943915807E-3</v>
      </c>
      <c r="N185" s="26"/>
      <c r="O185" s="26"/>
      <c r="P185" s="26"/>
      <c r="Q185" s="26"/>
    </row>
    <row r="186" spans="1:17" ht="39.950000000000003" customHeight="1">
      <c r="A186" s="26"/>
      <c r="B186" s="446"/>
      <c r="C186" s="449"/>
      <c r="D186" s="457"/>
      <c r="E186" s="39" t="s">
        <v>132</v>
      </c>
      <c r="F186" s="120" t="s">
        <v>136</v>
      </c>
      <c r="G186" s="120" t="s">
        <v>197</v>
      </c>
      <c r="H186" s="40">
        <v>29</v>
      </c>
      <c r="I186" s="41">
        <v>139097740</v>
      </c>
      <c r="J186" s="42">
        <v>64550390</v>
      </c>
      <c r="K186" s="40">
        <f t="shared" si="31"/>
        <v>203648130</v>
      </c>
      <c r="L186" s="97">
        <f t="shared" si="30"/>
        <v>7022349.3103448274</v>
      </c>
      <c r="M186" s="217">
        <f t="shared" ref="M186:M189" si="42">IFERROR(H186/$Q$41,"-")</f>
        <v>4.8754244981675127E-4</v>
      </c>
      <c r="N186" s="26"/>
      <c r="O186" s="26"/>
      <c r="P186" s="26"/>
      <c r="Q186" s="26"/>
    </row>
    <row r="187" spans="1:17" ht="39.950000000000003" customHeight="1">
      <c r="A187" s="26"/>
      <c r="B187" s="446"/>
      <c r="C187" s="449"/>
      <c r="D187" s="457"/>
      <c r="E187" s="39" t="s">
        <v>123</v>
      </c>
      <c r="F187" s="120" t="s">
        <v>131</v>
      </c>
      <c r="G187" s="120" t="s">
        <v>947</v>
      </c>
      <c r="H187" s="40">
        <v>20</v>
      </c>
      <c r="I187" s="41">
        <v>131889980</v>
      </c>
      <c r="J187" s="42">
        <v>5043410</v>
      </c>
      <c r="K187" s="40">
        <f t="shared" si="31"/>
        <v>136933390</v>
      </c>
      <c r="L187" s="97">
        <f t="shared" si="30"/>
        <v>6846669.5</v>
      </c>
      <c r="M187" s="217">
        <f t="shared" si="42"/>
        <v>3.3623617228741471E-4</v>
      </c>
      <c r="N187" s="26"/>
      <c r="O187" s="26"/>
      <c r="P187" s="26"/>
      <c r="Q187" s="26"/>
    </row>
    <row r="188" spans="1:17" ht="39.950000000000003" customHeight="1">
      <c r="A188" s="26"/>
      <c r="B188" s="446"/>
      <c r="C188" s="449"/>
      <c r="D188" s="457"/>
      <c r="E188" s="39" t="s">
        <v>122</v>
      </c>
      <c r="F188" s="120" t="s">
        <v>134</v>
      </c>
      <c r="G188" s="120" t="s">
        <v>948</v>
      </c>
      <c r="H188" s="40">
        <v>281</v>
      </c>
      <c r="I188" s="41">
        <v>757821930</v>
      </c>
      <c r="J188" s="42">
        <v>996373780</v>
      </c>
      <c r="K188" s="40">
        <f t="shared" si="31"/>
        <v>1754195710</v>
      </c>
      <c r="L188" s="97">
        <f t="shared" si="30"/>
        <v>6242689.3594306046</v>
      </c>
      <c r="M188" s="217">
        <f t="shared" si="42"/>
        <v>4.7241182206381764E-3</v>
      </c>
      <c r="N188" s="26"/>
      <c r="O188" s="26"/>
      <c r="P188" s="26"/>
      <c r="Q188" s="26"/>
    </row>
    <row r="189" spans="1:17" ht="39.950000000000003" customHeight="1" thickBot="1">
      <c r="A189" s="26"/>
      <c r="B189" s="447"/>
      <c r="C189" s="450"/>
      <c r="D189" s="458"/>
      <c r="E189" s="43" t="s">
        <v>949</v>
      </c>
      <c r="F189" s="121" t="s">
        <v>950</v>
      </c>
      <c r="G189" s="121" t="s">
        <v>951</v>
      </c>
      <c r="H189" s="44">
        <v>1</v>
      </c>
      <c r="I189" s="45">
        <v>5760020</v>
      </c>
      <c r="J189" s="46">
        <v>0</v>
      </c>
      <c r="K189" s="44">
        <f t="shared" si="31"/>
        <v>5760020</v>
      </c>
      <c r="L189" s="98">
        <f t="shared" si="30"/>
        <v>5760020</v>
      </c>
      <c r="M189" s="217">
        <f t="shared" si="42"/>
        <v>1.6811808614370733E-5</v>
      </c>
      <c r="N189" s="26"/>
      <c r="O189" s="26"/>
      <c r="P189" s="26"/>
      <c r="Q189" s="26"/>
    </row>
    <row r="190" spans="1:17" ht="39.950000000000003" customHeight="1">
      <c r="A190" s="26"/>
      <c r="B190" s="445">
        <v>38</v>
      </c>
      <c r="C190" s="448" t="s">
        <v>39</v>
      </c>
      <c r="D190" s="456">
        <f>Q42</f>
        <v>12436</v>
      </c>
      <c r="E190" s="47" t="s">
        <v>123</v>
      </c>
      <c r="F190" s="119" t="s">
        <v>131</v>
      </c>
      <c r="G190" s="119" t="s">
        <v>952</v>
      </c>
      <c r="H190" s="77">
        <v>5</v>
      </c>
      <c r="I190" s="78">
        <v>35660120</v>
      </c>
      <c r="J190" s="79">
        <v>1540250</v>
      </c>
      <c r="K190" s="77">
        <f t="shared" si="31"/>
        <v>37200370</v>
      </c>
      <c r="L190" s="99">
        <f t="shared" si="30"/>
        <v>7440074</v>
      </c>
      <c r="M190" s="216">
        <f>IFERROR(H190/$Q$42,"-")</f>
        <v>4.0205853972338372E-4</v>
      </c>
      <c r="N190" s="26"/>
      <c r="O190" s="26"/>
      <c r="P190" s="26"/>
      <c r="Q190" s="26"/>
    </row>
    <row r="191" spans="1:17" ht="39.950000000000003" customHeight="1">
      <c r="A191" s="26"/>
      <c r="B191" s="446"/>
      <c r="C191" s="449"/>
      <c r="D191" s="457"/>
      <c r="E191" s="39" t="s">
        <v>130</v>
      </c>
      <c r="F191" s="120" t="s">
        <v>194</v>
      </c>
      <c r="G191" s="120" t="s">
        <v>953</v>
      </c>
      <c r="H191" s="40">
        <v>1</v>
      </c>
      <c r="I191" s="41">
        <v>6265390</v>
      </c>
      <c r="J191" s="42">
        <v>0</v>
      </c>
      <c r="K191" s="40">
        <f t="shared" si="31"/>
        <v>6265390</v>
      </c>
      <c r="L191" s="97">
        <f t="shared" si="30"/>
        <v>6265390</v>
      </c>
      <c r="M191" s="217">
        <f t="shared" ref="M191:M194" si="43">IFERROR(H191/$Q$42,"-")</f>
        <v>8.0411707944676744E-5</v>
      </c>
      <c r="N191" s="26"/>
      <c r="O191" s="26"/>
      <c r="P191" s="26"/>
      <c r="Q191" s="26"/>
    </row>
    <row r="192" spans="1:17" ht="39.950000000000003" customHeight="1">
      <c r="A192" s="26"/>
      <c r="B192" s="446"/>
      <c r="C192" s="449"/>
      <c r="D192" s="457"/>
      <c r="E192" s="39" t="s">
        <v>124</v>
      </c>
      <c r="F192" s="120" t="s">
        <v>135</v>
      </c>
      <c r="G192" s="120" t="s">
        <v>806</v>
      </c>
      <c r="H192" s="40">
        <v>1</v>
      </c>
      <c r="I192" s="41">
        <v>6191700</v>
      </c>
      <c r="J192" s="42">
        <v>0</v>
      </c>
      <c r="K192" s="40">
        <f t="shared" si="31"/>
        <v>6191700</v>
      </c>
      <c r="L192" s="97">
        <f t="shared" si="30"/>
        <v>6191700</v>
      </c>
      <c r="M192" s="217">
        <f t="shared" si="43"/>
        <v>8.0411707944676744E-5</v>
      </c>
      <c r="N192" s="26"/>
      <c r="O192" s="26"/>
      <c r="P192" s="26"/>
      <c r="Q192" s="26"/>
    </row>
    <row r="193" spans="1:17" ht="39.950000000000003" customHeight="1">
      <c r="A193" s="26"/>
      <c r="B193" s="446"/>
      <c r="C193" s="449"/>
      <c r="D193" s="457"/>
      <c r="E193" s="39" t="s">
        <v>133</v>
      </c>
      <c r="F193" s="120" t="s">
        <v>137</v>
      </c>
      <c r="G193" s="120" t="s">
        <v>954</v>
      </c>
      <c r="H193" s="40">
        <v>19</v>
      </c>
      <c r="I193" s="41">
        <v>78729460</v>
      </c>
      <c r="J193" s="42">
        <v>36003200</v>
      </c>
      <c r="K193" s="40">
        <f t="shared" si="31"/>
        <v>114732660</v>
      </c>
      <c r="L193" s="97">
        <f t="shared" si="30"/>
        <v>6038561.0526315793</v>
      </c>
      <c r="M193" s="217">
        <f t="shared" si="43"/>
        <v>1.5278224509488582E-3</v>
      </c>
      <c r="N193" s="26"/>
      <c r="O193" s="26"/>
      <c r="P193" s="26"/>
      <c r="Q193" s="26"/>
    </row>
    <row r="194" spans="1:17" ht="39.950000000000003" customHeight="1" thickBot="1">
      <c r="A194" s="26"/>
      <c r="B194" s="447"/>
      <c r="C194" s="450"/>
      <c r="D194" s="458"/>
      <c r="E194" s="43" t="s">
        <v>122</v>
      </c>
      <c r="F194" s="121" t="s">
        <v>134</v>
      </c>
      <c r="G194" s="121" t="s">
        <v>948</v>
      </c>
      <c r="H194" s="44">
        <v>41</v>
      </c>
      <c r="I194" s="45">
        <v>143277230</v>
      </c>
      <c r="J194" s="46">
        <v>103408400</v>
      </c>
      <c r="K194" s="44">
        <f t="shared" si="31"/>
        <v>246685630</v>
      </c>
      <c r="L194" s="98">
        <f t="shared" si="30"/>
        <v>6016722.682926829</v>
      </c>
      <c r="M194" s="217">
        <f t="shared" si="43"/>
        <v>3.2968800257317465E-3</v>
      </c>
      <c r="N194" s="26"/>
      <c r="O194" s="26"/>
      <c r="P194" s="26"/>
      <c r="Q194" s="26"/>
    </row>
    <row r="195" spans="1:17" ht="39.950000000000003" customHeight="1">
      <c r="A195" s="26"/>
      <c r="B195" s="445">
        <v>39</v>
      </c>
      <c r="C195" s="448" t="s">
        <v>7</v>
      </c>
      <c r="D195" s="456">
        <f>Q43</f>
        <v>68514</v>
      </c>
      <c r="E195" s="47" t="s">
        <v>133</v>
      </c>
      <c r="F195" s="119" t="s">
        <v>137</v>
      </c>
      <c r="G195" s="119" t="s">
        <v>955</v>
      </c>
      <c r="H195" s="77">
        <v>80</v>
      </c>
      <c r="I195" s="78">
        <v>589883690</v>
      </c>
      <c r="J195" s="79">
        <v>106303200</v>
      </c>
      <c r="K195" s="77">
        <f t="shared" si="31"/>
        <v>696186890</v>
      </c>
      <c r="L195" s="99">
        <f t="shared" si="30"/>
        <v>8702336.125</v>
      </c>
      <c r="M195" s="216">
        <f>IFERROR(H195/$Q$43,"-")</f>
        <v>1.1676445689931985E-3</v>
      </c>
      <c r="N195" s="26"/>
      <c r="O195" s="26"/>
      <c r="P195" s="26"/>
      <c r="Q195" s="26"/>
    </row>
    <row r="196" spans="1:17" ht="39.950000000000003" customHeight="1">
      <c r="A196" s="26"/>
      <c r="B196" s="446"/>
      <c r="C196" s="449"/>
      <c r="D196" s="457"/>
      <c r="E196" s="39" t="s">
        <v>123</v>
      </c>
      <c r="F196" s="120" t="s">
        <v>131</v>
      </c>
      <c r="G196" s="120" t="s">
        <v>956</v>
      </c>
      <c r="H196" s="40">
        <v>27</v>
      </c>
      <c r="I196" s="41">
        <v>223095080</v>
      </c>
      <c r="J196" s="42">
        <v>5932040</v>
      </c>
      <c r="K196" s="40">
        <f t="shared" si="31"/>
        <v>229027120</v>
      </c>
      <c r="L196" s="97">
        <f t="shared" si="30"/>
        <v>8482485.9259259254</v>
      </c>
      <c r="M196" s="217">
        <f t="shared" ref="M196:M199" si="44">IFERROR(H196/$Q$43,"-")</f>
        <v>3.9408004203520447E-4</v>
      </c>
      <c r="N196" s="26"/>
      <c r="O196" s="26"/>
      <c r="P196" s="26"/>
      <c r="Q196" s="26"/>
    </row>
    <row r="197" spans="1:17" ht="39.950000000000003" customHeight="1">
      <c r="A197" s="26"/>
      <c r="B197" s="446"/>
      <c r="C197" s="449"/>
      <c r="D197" s="457"/>
      <c r="E197" s="39" t="s">
        <v>957</v>
      </c>
      <c r="F197" s="120" t="s">
        <v>958</v>
      </c>
      <c r="G197" s="120" t="s">
        <v>959</v>
      </c>
      <c r="H197" s="40">
        <v>9</v>
      </c>
      <c r="I197" s="41">
        <v>64013610</v>
      </c>
      <c r="J197" s="42">
        <v>12320310</v>
      </c>
      <c r="K197" s="40">
        <f t="shared" si="31"/>
        <v>76333920</v>
      </c>
      <c r="L197" s="97">
        <f t="shared" ref="L197:L260" si="45">IFERROR(K197/H197,"-")</f>
        <v>8481546.666666666</v>
      </c>
      <c r="M197" s="217">
        <f t="shared" si="44"/>
        <v>1.3136001401173482E-4</v>
      </c>
      <c r="N197" s="26"/>
      <c r="O197" s="26"/>
      <c r="P197" s="26"/>
      <c r="Q197" s="26"/>
    </row>
    <row r="198" spans="1:17" ht="39.950000000000003" customHeight="1">
      <c r="A198" s="26"/>
      <c r="B198" s="446"/>
      <c r="C198" s="449"/>
      <c r="D198" s="457"/>
      <c r="E198" s="39" t="s">
        <v>132</v>
      </c>
      <c r="F198" s="120" t="s">
        <v>136</v>
      </c>
      <c r="G198" s="120" t="s">
        <v>960</v>
      </c>
      <c r="H198" s="40">
        <v>35</v>
      </c>
      <c r="I198" s="41">
        <v>212185410</v>
      </c>
      <c r="J198" s="42">
        <v>80692010</v>
      </c>
      <c r="K198" s="40">
        <f t="shared" ref="K198:K261" si="46">SUM(I198:J198)</f>
        <v>292877420</v>
      </c>
      <c r="L198" s="97">
        <f t="shared" si="45"/>
        <v>8367926.2857142854</v>
      </c>
      <c r="M198" s="217">
        <f t="shared" si="44"/>
        <v>5.1084449893452433E-4</v>
      </c>
      <c r="N198" s="26"/>
      <c r="O198" s="26"/>
      <c r="P198" s="26"/>
      <c r="Q198" s="26"/>
    </row>
    <row r="199" spans="1:17" ht="39.950000000000003" customHeight="1" thickBot="1">
      <c r="A199" s="26"/>
      <c r="B199" s="447"/>
      <c r="C199" s="450"/>
      <c r="D199" s="458"/>
      <c r="E199" s="43" t="s">
        <v>122</v>
      </c>
      <c r="F199" s="121" t="s">
        <v>134</v>
      </c>
      <c r="G199" s="121" t="s">
        <v>783</v>
      </c>
      <c r="H199" s="44">
        <v>248</v>
      </c>
      <c r="I199" s="45">
        <v>758803260</v>
      </c>
      <c r="J199" s="46">
        <v>722477350</v>
      </c>
      <c r="K199" s="44">
        <f t="shared" si="46"/>
        <v>1481280610</v>
      </c>
      <c r="L199" s="98">
        <f t="shared" si="45"/>
        <v>5972905.685483871</v>
      </c>
      <c r="M199" s="217">
        <f t="shared" si="44"/>
        <v>3.6196981638789154E-3</v>
      </c>
      <c r="N199" s="26"/>
      <c r="O199" s="26"/>
      <c r="P199" s="26"/>
      <c r="Q199" s="26"/>
    </row>
    <row r="200" spans="1:17" ht="39.950000000000003" customHeight="1">
      <c r="A200" s="26"/>
      <c r="B200" s="445">
        <v>40</v>
      </c>
      <c r="C200" s="448" t="s">
        <v>40</v>
      </c>
      <c r="D200" s="456">
        <f>Q44</f>
        <v>14756</v>
      </c>
      <c r="E200" s="47" t="s">
        <v>132</v>
      </c>
      <c r="F200" s="119" t="s">
        <v>136</v>
      </c>
      <c r="G200" s="119" t="s">
        <v>858</v>
      </c>
      <c r="H200" s="77">
        <v>8</v>
      </c>
      <c r="I200" s="78">
        <v>41613740</v>
      </c>
      <c r="J200" s="79">
        <v>24731690</v>
      </c>
      <c r="K200" s="77">
        <f t="shared" si="46"/>
        <v>66345430</v>
      </c>
      <c r="L200" s="99">
        <f t="shared" si="45"/>
        <v>8293178.75</v>
      </c>
      <c r="M200" s="216">
        <f>IFERROR(H200/$Q$44,"-")</f>
        <v>5.4215234480889125E-4</v>
      </c>
      <c r="N200" s="26"/>
      <c r="O200" s="26"/>
      <c r="P200" s="26"/>
      <c r="Q200" s="26"/>
    </row>
    <row r="201" spans="1:17" ht="39.950000000000003" customHeight="1">
      <c r="A201" s="26"/>
      <c r="B201" s="446"/>
      <c r="C201" s="449"/>
      <c r="D201" s="457"/>
      <c r="E201" s="39" t="s">
        <v>122</v>
      </c>
      <c r="F201" s="120" t="s">
        <v>134</v>
      </c>
      <c r="G201" s="120" t="s">
        <v>783</v>
      </c>
      <c r="H201" s="40">
        <v>79</v>
      </c>
      <c r="I201" s="41">
        <v>166674250</v>
      </c>
      <c r="J201" s="42">
        <v>289445500</v>
      </c>
      <c r="K201" s="40">
        <f t="shared" si="46"/>
        <v>456119750</v>
      </c>
      <c r="L201" s="97">
        <f t="shared" si="45"/>
        <v>5773667.7215189878</v>
      </c>
      <c r="M201" s="217">
        <f t="shared" ref="M201:M204" si="47">IFERROR(H201/$Q$44,"-")</f>
        <v>5.3537544049878016E-3</v>
      </c>
      <c r="N201" s="26"/>
      <c r="O201" s="26"/>
      <c r="P201" s="26"/>
      <c r="Q201" s="26"/>
    </row>
    <row r="202" spans="1:17" ht="39.950000000000003" customHeight="1">
      <c r="A202" s="26"/>
      <c r="B202" s="446"/>
      <c r="C202" s="449"/>
      <c r="D202" s="457"/>
      <c r="E202" s="39" t="s">
        <v>777</v>
      </c>
      <c r="F202" s="120" t="s">
        <v>778</v>
      </c>
      <c r="G202" s="120" t="s">
        <v>961</v>
      </c>
      <c r="H202" s="40">
        <v>4</v>
      </c>
      <c r="I202" s="41">
        <v>19712130</v>
      </c>
      <c r="J202" s="42">
        <v>1989920</v>
      </c>
      <c r="K202" s="40">
        <f t="shared" si="46"/>
        <v>21702050</v>
      </c>
      <c r="L202" s="97">
        <f t="shared" si="45"/>
        <v>5425512.5</v>
      </c>
      <c r="M202" s="217">
        <f t="shared" si="47"/>
        <v>2.7107617240444562E-4</v>
      </c>
      <c r="N202" s="26"/>
      <c r="O202" s="26"/>
      <c r="P202" s="26"/>
      <c r="Q202" s="26"/>
    </row>
    <row r="203" spans="1:17" ht="39.950000000000003" customHeight="1">
      <c r="A203" s="26"/>
      <c r="B203" s="446"/>
      <c r="C203" s="449"/>
      <c r="D203" s="457"/>
      <c r="E203" s="39" t="s">
        <v>133</v>
      </c>
      <c r="F203" s="120" t="s">
        <v>137</v>
      </c>
      <c r="G203" s="120" t="s">
        <v>962</v>
      </c>
      <c r="H203" s="40">
        <v>14</v>
      </c>
      <c r="I203" s="41">
        <v>62160690</v>
      </c>
      <c r="J203" s="42">
        <v>13393300</v>
      </c>
      <c r="K203" s="40">
        <f t="shared" si="46"/>
        <v>75553990</v>
      </c>
      <c r="L203" s="97">
        <f t="shared" si="45"/>
        <v>5396713.5714285718</v>
      </c>
      <c r="M203" s="217">
        <f t="shared" si="47"/>
        <v>9.4876660341555979E-4</v>
      </c>
      <c r="N203" s="26"/>
      <c r="O203" s="26"/>
      <c r="P203" s="26"/>
      <c r="Q203" s="26"/>
    </row>
    <row r="204" spans="1:17" ht="39.950000000000003" customHeight="1" thickBot="1">
      <c r="A204" s="26"/>
      <c r="B204" s="447"/>
      <c r="C204" s="450"/>
      <c r="D204" s="458"/>
      <c r="E204" s="43" t="s">
        <v>707</v>
      </c>
      <c r="F204" s="121" t="s">
        <v>708</v>
      </c>
      <c r="G204" s="121" t="s">
        <v>963</v>
      </c>
      <c r="H204" s="44">
        <v>29</v>
      </c>
      <c r="I204" s="45">
        <v>140096720</v>
      </c>
      <c r="J204" s="46">
        <v>12658960</v>
      </c>
      <c r="K204" s="44">
        <f t="shared" si="46"/>
        <v>152755680</v>
      </c>
      <c r="L204" s="98">
        <f t="shared" si="45"/>
        <v>5267437.2413793104</v>
      </c>
      <c r="M204" s="218">
        <f t="shared" si="47"/>
        <v>1.9653022499322311E-3</v>
      </c>
      <c r="N204" s="26"/>
      <c r="O204" s="26"/>
      <c r="P204" s="26"/>
      <c r="Q204" s="26"/>
    </row>
    <row r="205" spans="1:17" ht="39.950000000000003" customHeight="1">
      <c r="A205" s="26"/>
      <c r="B205" s="445">
        <v>41</v>
      </c>
      <c r="C205" s="448" t="s">
        <v>11</v>
      </c>
      <c r="D205" s="456">
        <f>Q45</f>
        <v>26853</v>
      </c>
      <c r="E205" s="47" t="s">
        <v>123</v>
      </c>
      <c r="F205" s="119" t="s">
        <v>131</v>
      </c>
      <c r="G205" s="119" t="s">
        <v>964</v>
      </c>
      <c r="H205" s="77">
        <v>14</v>
      </c>
      <c r="I205" s="78">
        <v>138919210</v>
      </c>
      <c r="J205" s="79">
        <v>1945360</v>
      </c>
      <c r="K205" s="77">
        <f t="shared" si="46"/>
        <v>140864570</v>
      </c>
      <c r="L205" s="99">
        <f t="shared" si="45"/>
        <v>10061755</v>
      </c>
      <c r="M205" s="216">
        <f>IFERROR(H205/$Q$45,"-")</f>
        <v>5.21357017837858E-4</v>
      </c>
      <c r="N205" s="26"/>
      <c r="O205" s="26"/>
      <c r="P205" s="26"/>
      <c r="Q205" s="26"/>
    </row>
    <row r="206" spans="1:17" ht="39.950000000000003" customHeight="1">
      <c r="A206" s="26"/>
      <c r="B206" s="446"/>
      <c r="C206" s="449"/>
      <c r="D206" s="457"/>
      <c r="E206" s="39" t="s">
        <v>133</v>
      </c>
      <c r="F206" s="120" t="s">
        <v>137</v>
      </c>
      <c r="G206" s="120" t="s">
        <v>965</v>
      </c>
      <c r="H206" s="40">
        <v>37</v>
      </c>
      <c r="I206" s="41">
        <v>168129540</v>
      </c>
      <c r="J206" s="42">
        <v>127803170</v>
      </c>
      <c r="K206" s="40">
        <f t="shared" si="46"/>
        <v>295932710</v>
      </c>
      <c r="L206" s="97">
        <f t="shared" si="45"/>
        <v>7998181.3513513515</v>
      </c>
      <c r="M206" s="217">
        <f t="shared" ref="M206:M209" si="48">IFERROR(H206/$Q$45,"-")</f>
        <v>1.3778721185714817E-3</v>
      </c>
      <c r="N206" s="26"/>
      <c r="O206" s="26"/>
      <c r="P206" s="26"/>
      <c r="Q206" s="26"/>
    </row>
    <row r="207" spans="1:17" ht="39.950000000000003" customHeight="1">
      <c r="A207" s="26"/>
      <c r="B207" s="446"/>
      <c r="C207" s="449"/>
      <c r="D207" s="457"/>
      <c r="E207" s="39" t="s">
        <v>710</v>
      </c>
      <c r="F207" s="120" t="s">
        <v>711</v>
      </c>
      <c r="G207" s="120" t="s">
        <v>966</v>
      </c>
      <c r="H207" s="40">
        <v>31</v>
      </c>
      <c r="I207" s="41">
        <v>156783400</v>
      </c>
      <c r="J207" s="42">
        <v>43532040</v>
      </c>
      <c r="K207" s="40">
        <f t="shared" si="46"/>
        <v>200315440</v>
      </c>
      <c r="L207" s="97">
        <f t="shared" si="45"/>
        <v>6461788.3870967738</v>
      </c>
      <c r="M207" s="217">
        <f t="shared" si="48"/>
        <v>1.1544333966409712E-3</v>
      </c>
      <c r="N207" s="26"/>
      <c r="O207" s="26"/>
      <c r="P207" s="26"/>
      <c r="Q207" s="26"/>
    </row>
    <row r="208" spans="1:17" ht="39.950000000000003" customHeight="1">
      <c r="A208" s="26"/>
      <c r="B208" s="446"/>
      <c r="C208" s="449"/>
      <c r="D208" s="457"/>
      <c r="E208" s="39" t="s">
        <v>794</v>
      </c>
      <c r="F208" s="120" t="s">
        <v>795</v>
      </c>
      <c r="G208" s="120" t="s">
        <v>967</v>
      </c>
      <c r="H208" s="40">
        <v>3</v>
      </c>
      <c r="I208" s="41">
        <v>18357660</v>
      </c>
      <c r="J208" s="42">
        <v>964080</v>
      </c>
      <c r="K208" s="40">
        <f t="shared" si="46"/>
        <v>19321740</v>
      </c>
      <c r="L208" s="97">
        <f t="shared" si="45"/>
        <v>6440580</v>
      </c>
      <c r="M208" s="217">
        <f t="shared" si="48"/>
        <v>1.1171936096525528E-4</v>
      </c>
      <c r="N208" s="26"/>
      <c r="O208" s="26"/>
      <c r="P208" s="26"/>
      <c r="Q208" s="26"/>
    </row>
    <row r="209" spans="1:17" ht="39.950000000000003" customHeight="1" thickBot="1">
      <c r="A209" s="26"/>
      <c r="B209" s="447"/>
      <c r="C209" s="450"/>
      <c r="D209" s="458"/>
      <c r="E209" s="43" t="s">
        <v>839</v>
      </c>
      <c r="F209" s="121" t="s">
        <v>840</v>
      </c>
      <c r="G209" s="121" t="s">
        <v>968</v>
      </c>
      <c r="H209" s="44">
        <v>1</v>
      </c>
      <c r="I209" s="45">
        <v>5676010</v>
      </c>
      <c r="J209" s="46">
        <v>0</v>
      </c>
      <c r="K209" s="44">
        <f t="shared" si="46"/>
        <v>5676010</v>
      </c>
      <c r="L209" s="98">
        <f t="shared" si="45"/>
        <v>5676010</v>
      </c>
      <c r="M209" s="217">
        <f t="shared" si="48"/>
        <v>3.7239786988418424E-5</v>
      </c>
      <c r="N209" s="26"/>
      <c r="O209" s="26"/>
      <c r="P209" s="26"/>
      <c r="Q209" s="26"/>
    </row>
    <row r="210" spans="1:17" ht="39.950000000000003" customHeight="1">
      <c r="A210" s="26"/>
      <c r="B210" s="445">
        <v>42</v>
      </c>
      <c r="C210" s="448" t="s">
        <v>12</v>
      </c>
      <c r="D210" s="456">
        <f>Q46</f>
        <v>73347</v>
      </c>
      <c r="E210" s="47" t="s">
        <v>123</v>
      </c>
      <c r="F210" s="119" t="s">
        <v>131</v>
      </c>
      <c r="G210" s="119" t="s">
        <v>969</v>
      </c>
      <c r="H210" s="77">
        <v>20</v>
      </c>
      <c r="I210" s="78">
        <v>147131070</v>
      </c>
      <c r="J210" s="79">
        <v>3335410</v>
      </c>
      <c r="K210" s="77">
        <f t="shared" si="46"/>
        <v>150466480</v>
      </c>
      <c r="L210" s="99">
        <f t="shared" si="45"/>
        <v>7523324</v>
      </c>
      <c r="M210" s="216">
        <f>IFERROR(H210/$Q$46,"-")</f>
        <v>2.7267645575142815E-4</v>
      </c>
      <c r="N210" s="26"/>
      <c r="O210" s="26"/>
      <c r="P210" s="26"/>
      <c r="Q210" s="26"/>
    </row>
    <row r="211" spans="1:17" ht="39.950000000000003" customHeight="1">
      <c r="A211" s="26"/>
      <c r="B211" s="446"/>
      <c r="C211" s="449"/>
      <c r="D211" s="457"/>
      <c r="E211" s="39" t="s">
        <v>132</v>
      </c>
      <c r="F211" s="120" t="s">
        <v>136</v>
      </c>
      <c r="G211" s="120" t="s">
        <v>197</v>
      </c>
      <c r="H211" s="40">
        <v>27</v>
      </c>
      <c r="I211" s="41">
        <v>96984750</v>
      </c>
      <c r="J211" s="42">
        <v>82530990</v>
      </c>
      <c r="K211" s="40">
        <f t="shared" si="46"/>
        <v>179515740</v>
      </c>
      <c r="L211" s="97">
        <f t="shared" si="45"/>
        <v>6648731.111111111</v>
      </c>
      <c r="M211" s="217">
        <f t="shared" ref="M211:M214" si="49">IFERROR(H211/$Q$46,"-")</f>
        <v>3.6811321526442802E-4</v>
      </c>
      <c r="N211" s="26"/>
      <c r="O211" s="26"/>
      <c r="P211" s="26"/>
      <c r="Q211" s="26"/>
    </row>
    <row r="212" spans="1:17" ht="39.950000000000003" customHeight="1">
      <c r="A212" s="26"/>
      <c r="B212" s="446"/>
      <c r="C212" s="449"/>
      <c r="D212" s="457"/>
      <c r="E212" s="39" t="s">
        <v>133</v>
      </c>
      <c r="F212" s="120" t="s">
        <v>137</v>
      </c>
      <c r="G212" s="120" t="s">
        <v>276</v>
      </c>
      <c r="H212" s="40">
        <v>79</v>
      </c>
      <c r="I212" s="41">
        <v>295718010</v>
      </c>
      <c r="J212" s="42">
        <v>229150460</v>
      </c>
      <c r="K212" s="40">
        <f t="shared" si="46"/>
        <v>524868470</v>
      </c>
      <c r="L212" s="97">
        <f t="shared" si="45"/>
        <v>6643904.6835443042</v>
      </c>
      <c r="M212" s="217">
        <f t="shared" si="49"/>
        <v>1.0770720002181411E-3</v>
      </c>
      <c r="N212" s="26"/>
      <c r="O212" s="26"/>
      <c r="P212" s="26"/>
      <c r="Q212" s="26"/>
    </row>
    <row r="213" spans="1:17" ht="39.950000000000003" customHeight="1">
      <c r="A213" s="26"/>
      <c r="B213" s="446"/>
      <c r="C213" s="449"/>
      <c r="D213" s="457"/>
      <c r="E213" s="39" t="s">
        <v>122</v>
      </c>
      <c r="F213" s="120" t="s">
        <v>134</v>
      </c>
      <c r="G213" s="120" t="s">
        <v>196</v>
      </c>
      <c r="H213" s="40">
        <v>354</v>
      </c>
      <c r="I213" s="41">
        <v>1233358220</v>
      </c>
      <c r="J213" s="42">
        <v>1080693870</v>
      </c>
      <c r="K213" s="40">
        <f t="shared" si="46"/>
        <v>2314052090</v>
      </c>
      <c r="L213" s="97">
        <f t="shared" si="45"/>
        <v>6536870.3107344629</v>
      </c>
      <c r="M213" s="217">
        <f t="shared" si="49"/>
        <v>4.8263732668002782E-3</v>
      </c>
      <c r="N213" s="26"/>
      <c r="O213" s="26"/>
      <c r="P213" s="26"/>
      <c r="Q213" s="26"/>
    </row>
    <row r="214" spans="1:17" ht="39.950000000000003" customHeight="1" thickBot="1">
      <c r="A214" s="26"/>
      <c r="B214" s="447"/>
      <c r="C214" s="450"/>
      <c r="D214" s="458"/>
      <c r="E214" s="43" t="s">
        <v>970</v>
      </c>
      <c r="F214" s="121" t="s">
        <v>971</v>
      </c>
      <c r="G214" s="121" t="s">
        <v>972</v>
      </c>
      <c r="H214" s="44">
        <v>1</v>
      </c>
      <c r="I214" s="45">
        <v>5931580</v>
      </c>
      <c r="J214" s="46">
        <v>0</v>
      </c>
      <c r="K214" s="44">
        <f t="shared" si="46"/>
        <v>5931580</v>
      </c>
      <c r="L214" s="98">
        <f t="shared" si="45"/>
        <v>5931580</v>
      </c>
      <c r="M214" s="218">
        <f t="shared" si="49"/>
        <v>1.3633822787571407E-5</v>
      </c>
      <c r="N214" s="26"/>
      <c r="O214" s="26"/>
      <c r="P214" s="26"/>
      <c r="Q214" s="26"/>
    </row>
    <row r="215" spans="1:17" ht="39.950000000000003" customHeight="1">
      <c r="A215" s="26"/>
      <c r="B215" s="445">
        <v>43</v>
      </c>
      <c r="C215" s="448" t="s">
        <v>8</v>
      </c>
      <c r="D215" s="456">
        <f>Q47</f>
        <v>45204</v>
      </c>
      <c r="E215" s="47" t="s">
        <v>844</v>
      </c>
      <c r="F215" s="119" t="s">
        <v>845</v>
      </c>
      <c r="G215" s="119" t="s">
        <v>973</v>
      </c>
      <c r="H215" s="77">
        <v>4</v>
      </c>
      <c r="I215" s="78">
        <v>40104260</v>
      </c>
      <c r="J215" s="79">
        <v>770600</v>
      </c>
      <c r="K215" s="77">
        <f t="shared" si="46"/>
        <v>40874860</v>
      </c>
      <c r="L215" s="99">
        <f t="shared" si="45"/>
        <v>10218715</v>
      </c>
      <c r="M215" s="216">
        <f>IFERROR(H215/$Q$47,"-")</f>
        <v>8.8487744447394038E-5</v>
      </c>
      <c r="N215" s="26"/>
      <c r="O215" s="26"/>
      <c r="P215" s="26"/>
      <c r="Q215" s="26"/>
    </row>
    <row r="216" spans="1:17" ht="39.950000000000003" customHeight="1">
      <c r="A216" s="26"/>
      <c r="B216" s="446"/>
      <c r="C216" s="449"/>
      <c r="D216" s="457"/>
      <c r="E216" s="39" t="s">
        <v>132</v>
      </c>
      <c r="F216" s="120" t="s">
        <v>136</v>
      </c>
      <c r="G216" s="120" t="s">
        <v>197</v>
      </c>
      <c r="H216" s="40">
        <v>29</v>
      </c>
      <c r="I216" s="41">
        <v>201816710</v>
      </c>
      <c r="J216" s="42">
        <v>85139370</v>
      </c>
      <c r="K216" s="40">
        <f t="shared" si="46"/>
        <v>286956080</v>
      </c>
      <c r="L216" s="97">
        <f t="shared" si="45"/>
        <v>9895037.2413793094</v>
      </c>
      <c r="M216" s="217">
        <f t="shared" ref="M216:M219" si="50">IFERROR(H216/$Q$47,"-")</f>
        <v>6.415361472436068E-4</v>
      </c>
      <c r="N216" s="26"/>
      <c r="O216" s="26"/>
      <c r="P216" s="26"/>
      <c r="Q216" s="26"/>
    </row>
    <row r="217" spans="1:17" ht="39.950000000000003" customHeight="1">
      <c r="A217" s="26"/>
      <c r="B217" s="446"/>
      <c r="C217" s="449"/>
      <c r="D217" s="457"/>
      <c r="E217" s="39" t="s">
        <v>133</v>
      </c>
      <c r="F217" s="120" t="s">
        <v>137</v>
      </c>
      <c r="G217" s="120" t="s">
        <v>276</v>
      </c>
      <c r="H217" s="40">
        <v>54</v>
      </c>
      <c r="I217" s="41">
        <v>275172100</v>
      </c>
      <c r="J217" s="42">
        <v>146617880</v>
      </c>
      <c r="K217" s="40">
        <f t="shared" si="46"/>
        <v>421789980</v>
      </c>
      <c r="L217" s="97">
        <f t="shared" si="45"/>
        <v>7810925.555555556</v>
      </c>
      <c r="M217" s="217">
        <f t="shared" si="50"/>
        <v>1.1945845500398195E-3</v>
      </c>
      <c r="N217" s="26"/>
      <c r="O217" s="26"/>
      <c r="P217" s="26"/>
      <c r="Q217" s="26"/>
    </row>
    <row r="218" spans="1:17" ht="39.950000000000003" customHeight="1">
      <c r="A218" s="26"/>
      <c r="B218" s="446"/>
      <c r="C218" s="449"/>
      <c r="D218" s="457"/>
      <c r="E218" s="39" t="s">
        <v>123</v>
      </c>
      <c r="F218" s="120" t="s">
        <v>131</v>
      </c>
      <c r="G218" s="120" t="s">
        <v>974</v>
      </c>
      <c r="H218" s="40">
        <v>13</v>
      </c>
      <c r="I218" s="41">
        <v>95585330</v>
      </c>
      <c r="J218" s="42">
        <v>2125640</v>
      </c>
      <c r="K218" s="40">
        <f t="shared" si="46"/>
        <v>97710970</v>
      </c>
      <c r="L218" s="97">
        <f t="shared" si="45"/>
        <v>7516228.461538462</v>
      </c>
      <c r="M218" s="217">
        <f t="shared" si="50"/>
        <v>2.8758516945403059E-4</v>
      </c>
      <c r="N218" s="26"/>
      <c r="O218" s="26"/>
      <c r="P218" s="26"/>
      <c r="Q218" s="26"/>
    </row>
    <row r="219" spans="1:17" ht="39.950000000000003" customHeight="1" thickBot="1">
      <c r="A219" s="26"/>
      <c r="B219" s="447"/>
      <c r="C219" s="450"/>
      <c r="D219" s="458"/>
      <c r="E219" s="43" t="s">
        <v>124</v>
      </c>
      <c r="F219" s="121" t="s">
        <v>135</v>
      </c>
      <c r="G219" s="121" t="s">
        <v>944</v>
      </c>
      <c r="H219" s="44">
        <v>3</v>
      </c>
      <c r="I219" s="45">
        <v>19589390</v>
      </c>
      <c r="J219" s="46">
        <v>0</v>
      </c>
      <c r="K219" s="44">
        <f t="shared" si="46"/>
        <v>19589390</v>
      </c>
      <c r="L219" s="98">
        <f t="shared" si="45"/>
        <v>6529796.666666667</v>
      </c>
      <c r="M219" s="217">
        <f t="shared" si="50"/>
        <v>6.6365808335545532E-5</v>
      </c>
      <c r="N219" s="26"/>
      <c r="O219" s="26"/>
      <c r="P219" s="26"/>
      <c r="Q219" s="26"/>
    </row>
    <row r="220" spans="1:17" ht="39.950000000000003" customHeight="1">
      <c r="A220" s="26"/>
      <c r="B220" s="445">
        <v>44</v>
      </c>
      <c r="C220" s="448" t="s">
        <v>18</v>
      </c>
      <c r="D220" s="456">
        <f>Q48</f>
        <v>47986</v>
      </c>
      <c r="E220" s="47" t="s">
        <v>123</v>
      </c>
      <c r="F220" s="119" t="s">
        <v>131</v>
      </c>
      <c r="G220" s="119" t="s">
        <v>975</v>
      </c>
      <c r="H220" s="77">
        <v>17</v>
      </c>
      <c r="I220" s="78">
        <v>113008740</v>
      </c>
      <c r="J220" s="79">
        <v>3554590</v>
      </c>
      <c r="K220" s="77">
        <f t="shared" si="46"/>
        <v>116563330</v>
      </c>
      <c r="L220" s="99">
        <f t="shared" si="45"/>
        <v>6856666.4705882352</v>
      </c>
      <c r="M220" s="216">
        <f>IFERROR(H220/$Q$48,"-")</f>
        <v>3.5426999541532947E-4</v>
      </c>
      <c r="N220" s="26"/>
      <c r="O220" s="26"/>
      <c r="P220" s="26"/>
      <c r="Q220" s="26"/>
    </row>
    <row r="221" spans="1:17" ht="39.950000000000003" customHeight="1">
      <c r="A221" s="26"/>
      <c r="B221" s="446"/>
      <c r="C221" s="449"/>
      <c r="D221" s="457"/>
      <c r="E221" s="39" t="s">
        <v>130</v>
      </c>
      <c r="F221" s="120" t="s">
        <v>194</v>
      </c>
      <c r="G221" s="120" t="s">
        <v>953</v>
      </c>
      <c r="H221" s="40">
        <v>1</v>
      </c>
      <c r="I221" s="41">
        <v>5874340</v>
      </c>
      <c r="J221" s="42">
        <v>0</v>
      </c>
      <c r="K221" s="40">
        <f t="shared" si="46"/>
        <v>5874340</v>
      </c>
      <c r="L221" s="97">
        <f t="shared" si="45"/>
        <v>5874340</v>
      </c>
      <c r="M221" s="217">
        <f t="shared" ref="M221:M224" si="51">IFERROR(H221/$Q$48,"-")</f>
        <v>2.0839411495019379E-5</v>
      </c>
      <c r="N221" s="26"/>
      <c r="O221" s="26"/>
      <c r="P221" s="26"/>
      <c r="Q221" s="26"/>
    </row>
    <row r="222" spans="1:17" ht="39.950000000000003" customHeight="1">
      <c r="A222" s="26"/>
      <c r="B222" s="446"/>
      <c r="C222" s="449"/>
      <c r="D222" s="457"/>
      <c r="E222" s="39" t="s">
        <v>122</v>
      </c>
      <c r="F222" s="120" t="s">
        <v>134</v>
      </c>
      <c r="G222" s="120" t="s">
        <v>783</v>
      </c>
      <c r="H222" s="40">
        <v>239</v>
      </c>
      <c r="I222" s="41">
        <v>615944740</v>
      </c>
      <c r="J222" s="42">
        <v>774076820</v>
      </c>
      <c r="K222" s="40">
        <f t="shared" si="46"/>
        <v>1390021560</v>
      </c>
      <c r="L222" s="97">
        <f t="shared" si="45"/>
        <v>5815989.7907949788</v>
      </c>
      <c r="M222" s="217">
        <f t="shared" si="51"/>
        <v>4.9806193473096319E-3</v>
      </c>
      <c r="N222" s="26"/>
      <c r="O222" s="26"/>
      <c r="P222" s="26"/>
      <c r="Q222" s="26"/>
    </row>
    <row r="223" spans="1:17" ht="39.950000000000003" customHeight="1">
      <c r="A223" s="26"/>
      <c r="B223" s="446"/>
      <c r="C223" s="449"/>
      <c r="D223" s="457"/>
      <c r="E223" s="39" t="s">
        <v>132</v>
      </c>
      <c r="F223" s="120" t="s">
        <v>136</v>
      </c>
      <c r="G223" s="120" t="s">
        <v>976</v>
      </c>
      <c r="H223" s="40">
        <v>22</v>
      </c>
      <c r="I223" s="41">
        <v>69720380</v>
      </c>
      <c r="J223" s="42">
        <v>43727040</v>
      </c>
      <c r="K223" s="40">
        <f t="shared" si="46"/>
        <v>113447420</v>
      </c>
      <c r="L223" s="97">
        <f t="shared" si="45"/>
        <v>5156700.9090909092</v>
      </c>
      <c r="M223" s="217">
        <f t="shared" si="51"/>
        <v>4.5846705289042636E-4</v>
      </c>
      <c r="N223" s="26"/>
      <c r="O223" s="26"/>
      <c r="P223" s="26"/>
      <c r="Q223" s="26"/>
    </row>
    <row r="224" spans="1:17" ht="39.950000000000003" customHeight="1" thickBot="1">
      <c r="A224" s="26"/>
      <c r="B224" s="447"/>
      <c r="C224" s="450"/>
      <c r="D224" s="458"/>
      <c r="E224" s="43" t="s">
        <v>707</v>
      </c>
      <c r="F224" s="121" t="s">
        <v>708</v>
      </c>
      <c r="G224" s="121" t="s">
        <v>977</v>
      </c>
      <c r="H224" s="44">
        <v>128</v>
      </c>
      <c r="I224" s="45">
        <v>580172650</v>
      </c>
      <c r="J224" s="46">
        <v>77506320</v>
      </c>
      <c r="K224" s="44">
        <f t="shared" si="46"/>
        <v>657678970</v>
      </c>
      <c r="L224" s="98">
        <f t="shared" si="45"/>
        <v>5138116.953125</v>
      </c>
      <c r="M224" s="217">
        <f t="shared" si="51"/>
        <v>2.6674446713624805E-3</v>
      </c>
      <c r="N224" s="26"/>
      <c r="O224" s="26"/>
      <c r="P224" s="26"/>
      <c r="Q224" s="26"/>
    </row>
    <row r="225" spans="1:17" ht="39.950000000000003" customHeight="1">
      <c r="A225" s="26"/>
      <c r="B225" s="445">
        <v>45</v>
      </c>
      <c r="C225" s="448" t="s">
        <v>41</v>
      </c>
      <c r="D225" s="456">
        <f>Q49</f>
        <v>16826</v>
      </c>
      <c r="E225" s="47" t="s">
        <v>737</v>
      </c>
      <c r="F225" s="119" t="s">
        <v>738</v>
      </c>
      <c r="G225" s="119" t="s">
        <v>814</v>
      </c>
      <c r="H225" s="77">
        <v>1</v>
      </c>
      <c r="I225" s="78">
        <v>7134940</v>
      </c>
      <c r="J225" s="79">
        <v>34970</v>
      </c>
      <c r="K225" s="77">
        <f t="shared" si="46"/>
        <v>7169910</v>
      </c>
      <c r="L225" s="99">
        <f t="shared" si="45"/>
        <v>7169910</v>
      </c>
      <c r="M225" s="216">
        <f>IFERROR(H225/$Q$49,"-")</f>
        <v>5.9431831689052657E-5</v>
      </c>
      <c r="N225" s="26"/>
      <c r="O225" s="26"/>
      <c r="P225" s="26"/>
      <c r="Q225" s="26"/>
    </row>
    <row r="226" spans="1:17" ht="39.950000000000003" customHeight="1">
      <c r="A226" s="26"/>
      <c r="B226" s="446"/>
      <c r="C226" s="449"/>
      <c r="D226" s="457"/>
      <c r="E226" s="39" t="s">
        <v>133</v>
      </c>
      <c r="F226" s="120" t="s">
        <v>137</v>
      </c>
      <c r="G226" s="120" t="s">
        <v>978</v>
      </c>
      <c r="H226" s="40">
        <v>26</v>
      </c>
      <c r="I226" s="41">
        <v>128060810</v>
      </c>
      <c r="J226" s="42">
        <v>38363050</v>
      </c>
      <c r="K226" s="40">
        <f t="shared" si="46"/>
        <v>166423860</v>
      </c>
      <c r="L226" s="97">
        <f t="shared" si="45"/>
        <v>6400917.692307692</v>
      </c>
      <c r="M226" s="217">
        <f t="shared" ref="M226:M229" si="52">IFERROR(H226/$Q$49,"-")</f>
        <v>1.5452276239153692E-3</v>
      </c>
      <c r="N226" s="26"/>
      <c r="O226" s="26"/>
      <c r="P226" s="26"/>
      <c r="Q226" s="26"/>
    </row>
    <row r="227" spans="1:17" ht="39.950000000000003" customHeight="1">
      <c r="A227" s="26"/>
      <c r="B227" s="446"/>
      <c r="C227" s="449"/>
      <c r="D227" s="457"/>
      <c r="E227" s="39" t="s">
        <v>731</v>
      </c>
      <c r="F227" s="120" t="s">
        <v>732</v>
      </c>
      <c r="G227" s="120" t="s">
        <v>979</v>
      </c>
      <c r="H227" s="40">
        <v>32</v>
      </c>
      <c r="I227" s="41">
        <v>141362600</v>
      </c>
      <c r="J227" s="42">
        <v>61169900</v>
      </c>
      <c r="K227" s="40">
        <f t="shared" si="46"/>
        <v>202532500</v>
      </c>
      <c r="L227" s="97">
        <f t="shared" si="45"/>
        <v>6329140.625</v>
      </c>
      <c r="M227" s="217">
        <f t="shared" si="52"/>
        <v>1.901818614049685E-3</v>
      </c>
      <c r="N227" s="26"/>
      <c r="O227" s="26"/>
      <c r="P227" s="26"/>
      <c r="Q227" s="26"/>
    </row>
    <row r="228" spans="1:17" ht="39.950000000000003" customHeight="1">
      <c r="A228" s="26"/>
      <c r="B228" s="446"/>
      <c r="C228" s="449"/>
      <c r="D228" s="457"/>
      <c r="E228" s="39" t="s">
        <v>132</v>
      </c>
      <c r="F228" s="120" t="s">
        <v>136</v>
      </c>
      <c r="G228" s="120" t="s">
        <v>980</v>
      </c>
      <c r="H228" s="40">
        <v>1</v>
      </c>
      <c r="I228" s="41">
        <v>2466730</v>
      </c>
      <c r="J228" s="42">
        <v>3554340</v>
      </c>
      <c r="K228" s="40">
        <f t="shared" si="46"/>
        <v>6021070</v>
      </c>
      <c r="L228" s="97">
        <f t="shared" si="45"/>
        <v>6021070</v>
      </c>
      <c r="M228" s="217">
        <f t="shared" si="52"/>
        <v>5.9431831689052657E-5</v>
      </c>
      <c r="N228" s="26"/>
      <c r="O228" s="26"/>
      <c r="P228" s="26"/>
      <c r="Q228" s="26"/>
    </row>
    <row r="229" spans="1:17" ht="39.950000000000003" customHeight="1" thickBot="1">
      <c r="A229" s="26"/>
      <c r="B229" s="447"/>
      <c r="C229" s="450"/>
      <c r="D229" s="458"/>
      <c r="E229" s="43" t="s">
        <v>122</v>
      </c>
      <c r="F229" s="121" t="s">
        <v>134</v>
      </c>
      <c r="G229" s="121" t="s">
        <v>783</v>
      </c>
      <c r="H229" s="44">
        <v>81</v>
      </c>
      <c r="I229" s="45">
        <v>234768540</v>
      </c>
      <c r="J229" s="46">
        <v>245176350</v>
      </c>
      <c r="K229" s="44">
        <f t="shared" si="46"/>
        <v>479944890</v>
      </c>
      <c r="L229" s="98">
        <f t="shared" si="45"/>
        <v>5925245.555555556</v>
      </c>
      <c r="M229" s="217">
        <f t="shared" si="52"/>
        <v>4.8139783668132655E-3</v>
      </c>
      <c r="N229" s="26"/>
      <c r="O229" s="26"/>
      <c r="P229" s="26"/>
      <c r="Q229" s="26"/>
    </row>
    <row r="230" spans="1:17" ht="39.950000000000003" customHeight="1">
      <c r="A230" s="26"/>
      <c r="B230" s="445">
        <v>46</v>
      </c>
      <c r="C230" s="448" t="s">
        <v>21</v>
      </c>
      <c r="D230" s="456">
        <f>Q50</f>
        <v>21932</v>
      </c>
      <c r="E230" s="47" t="s">
        <v>133</v>
      </c>
      <c r="F230" s="119" t="s">
        <v>137</v>
      </c>
      <c r="G230" s="119" t="s">
        <v>981</v>
      </c>
      <c r="H230" s="77">
        <v>28</v>
      </c>
      <c r="I230" s="78">
        <v>197201180</v>
      </c>
      <c r="J230" s="79">
        <v>49571560</v>
      </c>
      <c r="K230" s="77">
        <f t="shared" si="46"/>
        <v>246772740</v>
      </c>
      <c r="L230" s="99">
        <f t="shared" si="45"/>
        <v>8813312.1428571437</v>
      </c>
      <c r="M230" s="216">
        <f>IFERROR(H230/$Q$50,"-")</f>
        <v>1.2766733540032829E-3</v>
      </c>
      <c r="N230" s="26"/>
      <c r="O230" s="26"/>
      <c r="P230" s="26"/>
      <c r="Q230" s="26"/>
    </row>
    <row r="231" spans="1:17" ht="39.950000000000003" customHeight="1">
      <c r="A231" s="26"/>
      <c r="B231" s="446"/>
      <c r="C231" s="449"/>
      <c r="D231" s="457"/>
      <c r="E231" s="39" t="s">
        <v>132</v>
      </c>
      <c r="F231" s="120" t="s">
        <v>136</v>
      </c>
      <c r="G231" s="120" t="s">
        <v>197</v>
      </c>
      <c r="H231" s="40">
        <v>10</v>
      </c>
      <c r="I231" s="41">
        <v>60876570</v>
      </c>
      <c r="J231" s="42">
        <v>17534620</v>
      </c>
      <c r="K231" s="40">
        <f t="shared" si="46"/>
        <v>78411190</v>
      </c>
      <c r="L231" s="97">
        <f t="shared" si="45"/>
        <v>7841119</v>
      </c>
      <c r="M231" s="217">
        <f t="shared" ref="M231:M234" si="53">IFERROR(H231/$Q$50,"-")</f>
        <v>4.5595476928688675E-4</v>
      </c>
      <c r="N231" s="26"/>
      <c r="O231" s="26"/>
      <c r="P231" s="26"/>
      <c r="Q231" s="26"/>
    </row>
    <row r="232" spans="1:17" ht="39.950000000000003" customHeight="1">
      <c r="A232" s="26"/>
      <c r="B232" s="446"/>
      <c r="C232" s="449"/>
      <c r="D232" s="457"/>
      <c r="E232" s="39" t="s">
        <v>122</v>
      </c>
      <c r="F232" s="120" t="s">
        <v>134</v>
      </c>
      <c r="G232" s="120" t="s">
        <v>196</v>
      </c>
      <c r="H232" s="40">
        <v>94</v>
      </c>
      <c r="I232" s="41">
        <v>314327130</v>
      </c>
      <c r="J232" s="42">
        <v>263048590</v>
      </c>
      <c r="K232" s="40">
        <f t="shared" si="46"/>
        <v>577375720</v>
      </c>
      <c r="L232" s="97">
        <f t="shared" si="45"/>
        <v>6142294.8936170209</v>
      </c>
      <c r="M232" s="217">
        <f t="shared" si="53"/>
        <v>4.2859748312967351E-3</v>
      </c>
      <c r="N232" s="26"/>
      <c r="O232" s="26"/>
      <c r="P232" s="26"/>
      <c r="Q232" s="26"/>
    </row>
    <row r="233" spans="1:17" ht="39.950000000000003" customHeight="1">
      <c r="A233" s="26"/>
      <c r="B233" s="446"/>
      <c r="C233" s="449"/>
      <c r="D233" s="457"/>
      <c r="E233" s="39" t="s">
        <v>124</v>
      </c>
      <c r="F233" s="120" t="s">
        <v>135</v>
      </c>
      <c r="G233" s="120" t="s">
        <v>982</v>
      </c>
      <c r="H233" s="40">
        <v>6</v>
      </c>
      <c r="I233" s="41">
        <v>35722030</v>
      </c>
      <c r="J233" s="42">
        <v>323790</v>
      </c>
      <c r="K233" s="40">
        <f t="shared" si="46"/>
        <v>36045820</v>
      </c>
      <c r="L233" s="97">
        <f t="shared" si="45"/>
        <v>6007636.666666667</v>
      </c>
      <c r="M233" s="217">
        <f t="shared" si="53"/>
        <v>2.7357286157213203E-4</v>
      </c>
      <c r="N233" s="26"/>
      <c r="O233" s="26"/>
      <c r="P233" s="26"/>
      <c r="Q233" s="26"/>
    </row>
    <row r="234" spans="1:17" ht="39.950000000000003" customHeight="1" thickBot="1">
      <c r="A234" s="26"/>
      <c r="B234" s="447"/>
      <c r="C234" s="450"/>
      <c r="D234" s="458"/>
      <c r="E234" s="43" t="s">
        <v>803</v>
      </c>
      <c r="F234" s="121" t="s">
        <v>804</v>
      </c>
      <c r="G234" s="121" t="s">
        <v>983</v>
      </c>
      <c r="H234" s="44">
        <v>2</v>
      </c>
      <c r="I234" s="45">
        <v>11220150</v>
      </c>
      <c r="J234" s="46">
        <v>242980</v>
      </c>
      <c r="K234" s="44">
        <f t="shared" si="46"/>
        <v>11463130</v>
      </c>
      <c r="L234" s="98">
        <f t="shared" si="45"/>
        <v>5731565</v>
      </c>
      <c r="M234" s="217">
        <f t="shared" si="53"/>
        <v>9.1190953857377347E-5</v>
      </c>
      <c r="N234" s="26"/>
      <c r="O234" s="26"/>
      <c r="P234" s="26"/>
      <c r="Q234" s="26"/>
    </row>
    <row r="235" spans="1:17" ht="39.950000000000003" customHeight="1">
      <c r="A235" s="26"/>
      <c r="B235" s="445">
        <v>47</v>
      </c>
      <c r="C235" s="448" t="s">
        <v>13</v>
      </c>
      <c r="D235" s="456">
        <f>Q51</f>
        <v>44410</v>
      </c>
      <c r="E235" s="47" t="s">
        <v>132</v>
      </c>
      <c r="F235" s="119" t="s">
        <v>136</v>
      </c>
      <c r="G235" s="119" t="s">
        <v>984</v>
      </c>
      <c r="H235" s="77">
        <v>20</v>
      </c>
      <c r="I235" s="78">
        <v>121045380</v>
      </c>
      <c r="J235" s="79">
        <v>66993100</v>
      </c>
      <c r="K235" s="77">
        <f t="shared" si="46"/>
        <v>188038480</v>
      </c>
      <c r="L235" s="99">
        <f t="shared" si="45"/>
        <v>9401924</v>
      </c>
      <c r="M235" s="216">
        <f>IFERROR(H235/$Q$51,"-")</f>
        <v>4.5034902049088043E-4</v>
      </c>
      <c r="N235" s="26"/>
      <c r="O235" s="26"/>
      <c r="P235" s="26"/>
      <c r="Q235" s="26"/>
    </row>
    <row r="236" spans="1:17" ht="39.950000000000003" customHeight="1">
      <c r="A236" s="26"/>
      <c r="B236" s="446"/>
      <c r="C236" s="449"/>
      <c r="D236" s="457"/>
      <c r="E236" s="39" t="s">
        <v>133</v>
      </c>
      <c r="F236" s="120" t="s">
        <v>137</v>
      </c>
      <c r="G236" s="120" t="s">
        <v>985</v>
      </c>
      <c r="H236" s="40">
        <v>35</v>
      </c>
      <c r="I236" s="41">
        <v>172940840</v>
      </c>
      <c r="J236" s="42">
        <v>95018580</v>
      </c>
      <c r="K236" s="40">
        <f t="shared" si="46"/>
        <v>267959420</v>
      </c>
      <c r="L236" s="97">
        <f t="shared" si="45"/>
        <v>7655983.4285714282</v>
      </c>
      <c r="M236" s="217">
        <f t="shared" ref="M236:M239" si="54">IFERROR(H236/$Q$51,"-")</f>
        <v>7.8811078585904078E-4</v>
      </c>
      <c r="N236" s="26"/>
      <c r="O236" s="26"/>
      <c r="P236" s="26"/>
      <c r="Q236" s="26"/>
    </row>
    <row r="237" spans="1:17" ht="39.950000000000003" customHeight="1">
      <c r="A237" s="26"/>
      <c r="B237" s="446"/>
      <c r="C237" s="449"/>
      <c r="D237" s="457"/>
      <c r="E237" s="39" t="s">
        <v>123</v>
      </c>
      <c r="F237" s="120" t="s">
        <v>131</v>
      </c>
      <c r="G237" s="120" t="s">
        <v>986</v>
      </c>
      <c r="H237" s="40">
        <v>14</v>
      </c>
      <c r="I237" s="41">
        <v>102547430</v>
      </c>
      <c r="J237" s="42">
        <v>1079770</v>
      </c>
      <c r="K237" s="40">
        <f t="shared" si="46"/>
        <v>103627200</v>
      </c>
      <c r="L237" s="97">
        <f t="shared" si="45"/>
        <v>7401942.8571428573</v>
      </c>
      <c r="M237" s="217">
        <f t="shared" si="54"/>
        <v>3.152443143436163E-4</v>
      </c>
      <c r="N237" s="26"/>
      <c r="O237" s="26"/>
      <c r="P237" s="26"/>
      <c r="Q237" s="26"/>
    </row>
    <row r="238" spans="1:17" ht="39.950000000000003" customHeight="1">
      <c r="A238" s="26"/>
      <c r="B238" s="446"/>
      <c r="C238" s="449"/>
      <c r="D238" s="457"/>
      <c r="E238" s="39" t="s">
        <v>124</v>
      </c>
      <c r="F238" s="120" t="s">
        <v>135</v>
      </c>
      <c r="G238" s="120" t="s">
        <v>987</v>
      </c>
      <c r="H238" s="40">
        <v>3</v>
      </c>
      <c r="I238" s="41">
        <v>20831480</v>
      </c>
      <c r="J238" s="42">
        <v>505970</v>
      </c>
      <c r="K238" s="40">
        <f t="shared" si="46"/>
        <v>21337450</v>
      </c>
      <c r="L238" s="97">
        <f t="shared" si="45"/>
        <v>7112483.333333333</v>
      </c>
      <c r="M238" s="217">
        <f t="shared" si="54"/>
        <v>6.7552353073632065E-5</v>
      </c>
      <c r="N238" s="26"/>
      <c r="O238" s="26"/>
      <c r="P238" s="26"/>
      <c r="Q238" s="26"/>
    </row>
    <row r="239" spans="1:17" ht="39.950000000000003" customHeight="1" thickBot="1">
      <c r="A239" s="26"/>
      <c r="B239" s="447"/>
      <c r="C239" s="450"/>
      <c r="D239" s="458"/>
      <c r="E239" s="43" t="s">
        <v>728</v>
      </c>
      <c r="F239" s="121" t="s">
        <v>729</v>
      </c>
      <c r="G239" s="121" t="s">
        <v>730</v>
      </c>
      <c r="H239" s="44">
        <v>47</v>
      </c>
      <c r="I239" s="45">
        <v>162615280</v>
      </c>
      <c r="J239" s="46">
        <v>98857130</v>
      </c>
      <c r="K239" s="44">
        <f t="shared" si="46"/>
        <v>261472410</v>
      </c>
      <c r="L239" s="98">
        <f t="shared" si="45"/>
        <v>5563242.7659574468</v>
      </c>
      <c r="M239" s="217">
        <f t="shared" si="54"/>
        <v>1.058320198153569E-3</v>
      </c>
      <c r="N239" s="26"/>
      <c r="O239" s="26"/>
      <c r="P239" s="26"/>
      <c r="Q239" s="26"/>
    </row>
    <row r="240" spans="1:17" ht="39.950000000000003" customHeight="1">
      <c r="A240" s="26"/>
      <c r="B240" s="445">
        <v>48</v>
      </c>
      <c r="C240" s="448" t="s">
        <v>22</v>
      </c>
      <c r="D240" s="456">
        <f>Q52</f>
        <v>23886</v>
      </c>
      <c r="E240" s="47" t="s">
        <v>132</v>
      </c>
      <c r="F240" s="119" t="s">
        <v>136</v>
      </c>
      <c r="G240" s="119" t="s">
        <v>197</v>
      </c>
      <c r="H240" s="77">
        <v>11</v>
      </c>
      <c r="I240" s="78">
        <v>81660040</v>
      </c>
      <c r="J240" s="79">
        <v>27931600</v>
      </c>
      <c r="K240" s="77">
        <f t="shared" si="46"/>
        <v>109591640</v>
      </c>
      <c r="L240" s="99">
        <f t="shared" si="45"/>
        <v>9962876.3636363633</v>
      </c>
      <c r="M240" s="216">
        <f>IFERROR(H240/$Q$52,"-")</f>
        <v>4.6052080716737836E-4</v>
      </c>
      <c r="N240" s="26"/>
      <c r="O240" s="26"/>
      <c r="P240" s="26"/>
      <c r="Q240" s="26"/>
    </row>
    <row r="241" spans="1:17" ht="39.950000000000003" customHeight="1">
      <c r="A241" s="26"/>
      <c r="B241" s="446"/>
      <c r="C241" s="449"/>
      <c r="D241" s="457"/>
      <c r="E241" s="39" t="s">
        <v>133</v>
      </c>
      <c r="F241" s="120" t="s">
        <v>137</v>
      </c>
      <c r="G241" s="120" t="s">
        <v>833</v>
      </c>
      <c r="H241" s="40">
        <v>31</v>
      </c>
      <c r="I241" s="41">
        <v>213486820</v>
      </c>
      <c r="J241" s="42">
        <v>65708010</v>
      </c>
      <c r="K241" s="40">
        <f t="shared" si="46"/>
        <v>279194830</v>
      </c>
      <c r="L241" s="97">
        <f t="shared" si="45"/>
        <v>9006284.8387096766</v>
      </c>
      <c r="M241" s="217">
        <f t="shared" ref="M241:M244" si="55">IFERROR(H241/$Q$52,"-")</f>
        <v>1.2978313656535209E-3</v>
      </c>
      <c r="N241" s="26"/>
      <c r="O241" s="26"/>
      <c r="P241" s="26"/>
      <c r="Q241" s="26"/>
    </row>
    <row r="242" spans="1:17" ht="39.950000000000003" customHeight="1">
      <c r="A242" s="26"/>
      <c r="B242" s="446"/>
      <c r="C242" s="449"/>
      <c r="D242" s="457"/>
      <c r="E242" s="39" t="s">
        <v>710</v>
      </c>
      <c r="F242" s="120" t="s">
        <v>711</v>
      </c>
      <c r="G242" s="120" t="s">
        <v>945</v>
      </c>
      <c r="H242" s="40">
        <v>21</v>
      </c>
      <c r="I242" s="41">
        <v>68471570</v>
      </c>
      <c r="J242" s="42">
        <v>75996580</v>
      </c>
      <c r="K242" s="40">
        <f t="shared" si="46"/>
        <v>144468150</v>
      </c>
      <c r="L242" s="97">
        <f t="shared" si="45"/>
        <v>6879435.7142857146</v>
      </c>
      <c r="M242" s="217">
        <f t="shared" si="55"/>
        <v>8.7917608641044961E-4</v>
      </c>
      <c r="N242" s="26"/>
      <c r="O242" s="26"/>
      <c r="P242" s="26"/>
      <c r="Q242" s="26"/>
    </row>
    <row r="243" spans="1:17" ht="39.950000000000003" customHeight="1">
      <c r="A243" s="26"/>
      <c r="B243" s="446"/>
      <c r="C243" s="449"/>
      <c r="D243" s="457"/>
      <c r="E243" s="39" t="s">
        <v>844</v>
      </c>
      <c r="F243" s="120" t="s">
        <v>845</v>
      </c>
      <c r="G243" s="120" t="s">
        <v>892</v>
      </c>
      <c r="H243" s="40">
        <v>1</v>
      </c>
      <c r="I243" s="41">
        <v>5932450</v>
      </c>
      <c r="J243" s="42">
        <v>238370</v>
      </c>
      <c r="K243" s="40">
        <f t="shared" si="46"/>
        <v>6170820</v>
      </c>
      <c r="L243" s="97">
        <f t="shared" si="45"/>
        <v>6170820</v>
      </c>
      <c r="M243" s="217">
        <f t="shared" si="55"/>
        <v>4.1865527924307128E-5</v>
      </c>
      <c r="N243" s="26"/>
      <c r="O243" s="26"/>
      <c r="P243" s="26"/>
      <c r="Q243" s="26"/>
    </row>
    <row r="244" spans="1:17" ht="39.950000000000003" customHeight="1" thickBot="1">
      <c r="A244" s="26"/>
      <c r="B244" s="447"/>
      <c r="C244" s="450"/>
      <c r="D244" s="458"/>
      <c r="E244" s="43" t="s">
        <v>122</v>
      </c>
      <c r="F244" s="121" t="s">
        <v>134</v>
      </c>
      <c r="G244" s="121" t="s">
        <v>988</v>
      </c>
      <c r="H244" s="44">
        <v>93</v>
      </c>
      <c r="I244" s="45">
        <v>256428540</v>
      </c>
      <c r="J244" s="46">
        <v>255308910</v>
      </c>
      <c r="K244" s="44">
        <f t="shared" si="46"/>
        <v>511737450</v>
      </c>
      <c r="L244" s="98">
        <f t="shared" si="45"/>
        <v>5502553.2258064514</v>
      </c>
      <c r="M244" s="218">
        <f t="shared" si="55"/>
        <v>3.8934940969605628E-3</v>
      </c>
      <c r="N244" s="26"/>
      <c r="O244" s="26"/>
      <c r="P244" s="26"/>
      <c r="Q244" s="26"/>
    </row>
    <row r="245" spans="1:17" ht="39.950000000000003" customHeight="1">
      <c r="A245" s="26"/>
      <c r="B245" s="445">
        <v>49</v>
      </c>
      <c r="C245" s="448" t="s">
        <v>23</v>
      </c>
      <c r="D245" s="456">
        <f>Q53</f>
        <v>23606</v>
      </c>
      <c r="E245" s="47" t="s">
        <v>737</v>
      </c>
      <c r="F245" s="119" t="s">
        <v>738</v>
      </c>
      <c r="G245" s="119" t="s">
        <v>814</v>
      </c>
      <c r="H245" s="77">
        <v>1</v>
      </c>
      <c r="I245" s="78">
        <v>7579520</v>
      </c>
      <c r="J245" s="79">
        <v>3440</v>
      </c>
      <c r="K245" s="77">
        <f t="shared" si="46"/>
        <v>7582960</v>
      </c>
      <c r="L245" s="99">
        <f t="shared" si="45"/>
        <v>7582960</v>
      </c>
      <c r="M245" s="216">
        <f>IFERROR(H245/$Q$53,"-")</f>
        <v>4.2362111327628572E-5</v>
      </c>
      <c r="N245" s="26"/>
      <c r="O245" s="26"/>
      <c r="P245" s="26"/>
      <c r="Q245" s="26"/>
    </row>
    <row r="246" spans="1:17" ht="39.950000000000003" customHeight="1">
      <c r="A246" s="26"/>
      <c r="B246" s="446"/>
      <c r="C246" s="449"/>
      <c r="D246" s="457"/>
      <c r="E246" s="39" t="s">
        <v>133</v>
      </c>
      <c r="F246" s="120" t="s">
        <v>137</v>
      </c>
      <c r="G246" s="120" t="s">
        <v>981</v>
      </c>
      <c r="H246" s="40">
        <v>19</v>
      </c>
      <c r="I246" s="41">
        <v>111625950</v>
      </c>
      <c r="J246" s="42">
        <v>28378520</v>
      </c>
      <c r="K246" s="40">
        <f t="shared" si="46"/>
        <v>140004470</v>
      </c>
      <c r="L246" s="97">
        <f t="shared" si="45"/>
        <v>7368656.3157894732</v>
      </c>
      <c r="M246" s="217">
        <f t="shared" ref="M246:M249" si="56">IFERROR(H246/$Q$53,"-")</f>
        <v>8.0488011522494277E-4</v>
      </c>
      <c r="N246" s="26"/>
      <c r="O246" s="26"/>
      <c r="P246" s="26"/>
      <c r="Q246" s="26"/>
    </row>
    <row r="247" spans="1:17" ht="39.950000000000003" customHeight="1">
      <c r="A247" s="26"/>
      <c r="B247" s="446"/>
      <c r="C247" s="449"/>
      <c r="D247" s="457"/>
      <c r="E247" s="39" t="s">
        <v>132</v>
      </c>
      <c r="F247" s="120" t="s">
        <v>136</v>
      </c>
      <c r="G247" s="120" t="s">
        <v>989</v>
      </c>
      <c r="H247" s="40">
        <v>15</v>
      </c>
      <c r="I247" s="41">
        <v>61204120</v>
      </c>
      <c r="J247" s="42">
        <v>42193760</v>
      </c>
      <c r="K247" s="40">
        <f t="shared" si="46"/>
        <v>103397880</v>
      </c>
      <c r="L247" s="97">
        <f t="shared" si="45"/>
        <v>6893192</v>
      </c>
      <c r="M247" s="217">
        <f t="shared" si="56"/>
        <v>6.354316699144285E-4</v>
      </c>
      <c r="N247" s="26"/>
      <c r="O247" s="26"/>
      <c r="P247" s="26"/>
      <c r="Q247" s="26"/>
    </row>
    <row r="248" spans="1:17" ht="39.950000000000003" customHeight="1">
      <c r="A248" s="26"/>
      <c r="B248" s="446"/>
      <c r="C248" s="449"/>
      <c r="D248" s="457"/>
      <c r="E248" s="39" t="s">
        <v>122</v>
      </c>
      <c r="F248" s="120" t="s">
        <v>134</v>
      </c>
      <c r="G248" s="120" t="s">
        <v>948</v>
      </c>
      <c r="H248" s="40">
        <v>119</v>
      </c>
      <c r="I248" s="41">
        <v>334666320</v>
      </c>
      <c r="J248" s="42">
        <v>348307190</v>
      </c>
      <c r="K248" s="40">
        <f t="shared" si="46"/>
        <v>682973510</v>
      </c>
      <c r="L248" s="97">
        <f t="shared" si="45"/>
        <v>5739273.1932773106</v>
      </c>
      <c r="M248" s="217">
        <f t="shared" si="56"/>
        <v>5.0410912479877997E-3</v>
      </c>
      <c r="N248" s="26"/>
      <c r="O248" s="26"/>
      <c r="P248" s="26"/>
      <c r="Q248" s="26"/>
    </row>
    <row r="249" spans="1:17" ht="39.950000000000003" customHeight="1" thickBot="1">
      <c r="A249" s="26"/>
      <c r="B249" s="447"/>
      <c r="C249" s="450"/>
      <c r="D249" s="458"/>
      <c r="E249" s="43" t="s">
        <v>123</v>
      </c>
      <c r="F249" s="121" t="s">
        <v>131</v>
      </c>
      <c r="G249" s="121" t="s">
        <v>990</v>
      </c>
      <c r="H249" s="44">
        <v>5</v>
      </c>
      <c r="I249" s="45">
        <v>26724890</v>
      </c>
      <c r="J249" s="46">
        <v>900050</v>
      </c>
      <c r="K249" s="44">
        <f t="shared" si="46"/>
        <v>27624940</v>
      </c>
      <c r="L249" s="98">
        <f t="shared" si="45"/>
        <v>5524988</v>
      </c>
      <c r="M249" s="218">
        <f t="shared" si="56"/>
        <v>2.1181055663814285E-4</v>
      </c>
      <c r="N249" s="26"/>
      <c r="O249" s="26"/>
      <c r="P249" s="26"/>
      <c r="Q249" s="26"/>
    </row>
    <row r="250" spans="1:17" ht="39.950000000000003" customHeight="1">
      <c r="A250" s="26"/>
      <c r="B250" s="445">
        <v>50</v>
      </c>
      <c r="C250" s="448" t="s">
        <v>14</v>
      </c>
      <c r="D250" s="456">
        <f>Q54</f>
        <v>21606</v>
      </c>
      <c r="E250" s="47" t="s">
        <v>133</v>
      </c>
      <c r="F250" s="119" t="s">
        <v>137</v>
      </c>
      <c r="G250" s="119" t="s">
        <v>810</v>
      </c>
      <c r="H250" s="77">
        <v>21</v>
      </c>
      <c r="I250" s="78">
        <v>146081410</v>
      </c>
      <c r="J250" s="79">
        <v>41743670</v>
      </c>
      <c r="K250" s="77">
        <f t="shared" si="46"/>
        <v>187825080</v>
      </c>
      <c r="L250" s="99">
        <f t="shared" si="45"/>
        <v>8944051.4285714291</v>
      </c>
      <c r="M250" s="216">
        <f>IFERROR(H250/$Q$54,"-")</f>
        <v>9.719522354901416E-4</v>
      </c>
      <c r="N250" s="26"/>
      <c r="O250" s="26"/>
      <c r="P250" s="26"/>
      <c r="Q250" s="26"/>
    </row>
    <row r="251" spans="1:17" ht="39.950000000000003" customHeight="1">
      <c r="A251" s="26"/>
      <c r="B251" s="446"/>
      <c r="C251" s="449"/>
      <c r="D251" s="457"/>
      <c r="E251" s="39" t="s">
        <v>123</v>
      </c>
      <c r="F251" s="120" t="s">
        <v>131</v>
      </c>
      <c r="G251" s="120" t="s">
        <v>991</v>
      </c>
      <c r="H251" s="40">
        <v>9</v>
      </c>
      <c r="I251" s="41">
        <v>67571710</v>
      </c>
      <c r="J251" s="42">
        <v>466670</v>
      </c>
      <c r="K251" s="40">
        <f t="shared" si="46"/>
        <v>68038380</v>
      </c>
      <c r="L251" s="97">
        <f t="shared" si="45"/>
        <v>7559820</v>
      </c>
      <c r="M251" s="220">
        <f t="shared" ref="M251:M254" si="57">IFERROR(H251/$Q$54,"-")</f>
        <v>4.1655095806720355E-4</v>
      </c>
      <c r="N251" s="26"/>
      <c r="O251" s="26"/>
      <c r="P251" s="26"/>
      <c r="Q251" s="26"/>
    </row>
    <row r="252" spans="1:17" ht="39.950000000000003" customHeight="1">
      <c r="A252" s="26"/>
      <c r="B252" s="446"/>
      <c r="C252" s="449"/>
      <c r="D252" s="457"/>
      <c r="E252" s="39" t="s">
        <v>132</v>
      </c>
      <c r="F252" s="120" t="s">
        <v>136</v>
      </c>
      <c r="G252" s="120" t="s">
        <v>197</v>
      </c>
      <c r="H252" s="40">
        <v>16</v>
      </c>
      <c r="I252" s="41">
        <v>80357160</v>
      </c>
      <c r="J252" s="42">
        <v>23303520</v>
      </c>
      <c r="K252" s="40">
        <f t="shared" si="46"/>
        <v>103660680</v>
      </c>
      <c r="L252" s="97">
        <f t="shared" si="45"/>
        <v>6478792.5</v>
      </c>
      <c r="M252" s="217">
        <f t="shared" si="57"/>
        <v>7.4053503656391743E-4</v>
      </c>
      <c r="N252" s="26"/>
      <c r="O252" s="26"/>
      <c r="P252" s="26"/>
      <c r="Q252" s="26"/>
    </row>
    <row r="253" spans="1:17" ht="39.950000000000003" customHeight="1">
      <c r="A253" s="26"/>
      <c r="B253" s="446"/>
      <c r="C253" s="449"/>
      <c r="D253" s="457"/>
      <c r="E253" s="39" t="s">
        <v>122</v>
      </c>
      <c r="F253" s="120" t="s">
        <v>134</v>
      </c>
      <c r="G253" s="120" t="s">
        <v>196</v>
      </c>
      <c r="H253" s="40">
        <v>121</v>
      </c>
      <c r="I253" s="41">
        <v>434854940</v>
      </c>
      <c r="J253" s="42">
        <v>324224700</v>
      </c>
      <c r="K253" s="40">
        <f t="shared" si="46"/>
        <v>759079640</v>
      </c>
      <c r="L253" s="97">
        <f t="shared" si="45"/>
        <v>6273385.4545454541</v>
      </c>
      <c r="M253" s="217">
        <f t="shared" si="57"/>
        <v>5.6002962140146257E-3</v>
      </c>
      <c r="N253" s="26"/>
      <c r="O253" s="26"/>
      <c r="P253" s="26"/>
      <c r="Q253" s="26"/>
    </row>
    <row r="254" spans="1:17" ht="39.950000000000003" customHeight="1" thickBot="1">
      <c r="A254" s="26"/>
      <c r="B254" s="447"/>
      <c r="C254" s="450"/>
      <c r="D254" s="458"/>
      <c r="E254" s="43" t="s">
        <v>719</v>
      </c>
      <c r="F254" s="121" t="s">
        <v>720</v>
      </c>
      <c r="G254" s="121" t="s">
        <v>992</v>
      </c>
      <c r="H254" s="44">
        <v>2</v>
      </c>
      <c r="I254" s="45">
        <v>3078360</v>
      </c>
      <c r="J254" s="46">
        <v>8564250</v>
      </c>
      <c r="K254" s="44">
        <f t="shared" si="46"/>
        <v>11642610</v>
      </c>
      <c r="L254" s="98">
        <f t="shared" si="45"/>
        <v>5821305</v>
      </c>
      <c r="M254" s="218">
        <f t="shared" si="57"/>
        <v>9.2566879570489679E-5</v>
      </c>
      <c r="N254" s="26"/>
      <c r="O254" s="26"/>
      <c r="P254" s="26"/>
      <c r="Q254" s="26"/>
    </row>
    <row r="255" spans="1:17" ht="39.950000000000003" customHeight="1">
      <c r="A255" s="26"/>
      <c r="B255" s="445">
        <v>51</v>
      </c>
      <c r="C255" s="448" t="s">
        <v>42</v>
      </c>
      <c r="D255" s="456">
        <f>Q55</f>
        <v>29940</v>
      </c>
      <c r="E255" s="47" t="s">
        <v>133</v>
      </c>
      <c r="F255" s="119" t="s">
        <v>137</v>
      </c>
      <c r="G255" s="119" t="s">
        <v>853</v>
      </c>
      <c r="H255" s="77">
        <v>32</v>
      </c>
      <c r="I255" s="78">
        <v>210274810</v>
      </c>
      <c r="J255" s="79">
        <v>86787720</v>
      </c>
      <c r="K255" s="77">
        <f t="shared" si="46"/>
        <v>297062530</v>
      </c>
      <c r="L255" s="99">
        <f t="shared" si="45"/>
        <v>9283204.0625</v>
      </c>
      <c r="M255" s="216">
        <f>IFERROR(H255/$Q$55,"-")</f>
        <v>1.0688042752171009E-3</v>
      </c>
      <c r="N255" s="26"/>
      <c r="O255" s="26"/>
      <c r="P255" s="26"/>
      <c r="Q255" s="26"/>
    </row>
    <row r="256" spans="1:17" ht="39.950000000000003" customHeight="1">
      <c r="A256" s="26"/>
      <c r="B256" s="446"/>
      <c r="C256" s="449"/>
      <c r="D256" s="457"/>
      <c r="E256" s="39" t="s">
        <v>132</v>
      </c>
      <c r="F256" s="120" t="s">
        <v>136</v>
      </c>
      <c r="G256" s="120" t="s">
        <v>976</v>
      </c>
      <c r="H256" s="40">
        <v>17</v>
      </c>
      <c r="I256" s="41">
        <v>72075890</v>
      </c>
      <c r="J256" s="42">
        <v>60934680</v>
      </c>
      <c r="K256" s="40">
        <f t="shared" si="46"/>
        <v>133010570</v>
      </c>
      <c r="L256" s="97">
        <f t="shared" si="45"/>
        <v>7824151.176470588</v>
      </c>
      <c r="M256" s="217">
        <f t="shared" ref="M256:M259" si="58">IFERROR(H256/$Q$55,"-")</f>
        <v>5.6780227120908488E-4</v>
      </c>
      <c r="N256" s="26"/>
      <c r="O256" s="26"/>
      <c r="P256" s="26"/>
      <c r="Q256" s="26"/>
    </row>
    <row r="257" spans="1:17" ht="39.950000000000003" customHeight="1">
      <c r="A257" s="26"/>
      <c r="B257" s="446"/>
      <c r="C257" s="449"/>
      <c r="D257" s="457"/>
      <c r="E257" s="39" t="s">
        <v>993</v>
      </c>
      <c r="F257" s="120" t="s">
        <v>994</v>
      </c>
      <c r="G257" s="120" t="s">
        <v>995</v>
      </c>
      <c r="H257" s="40">
        <v>1</v>
      </c>
      <c r="I257" s="41">
        <v>5379670</v>
      </c>
      <c r="J257" s="42">
        <v>2001100</v>
      </c>
      <c r="K257" s="40">
        <f t="shared" si="46"/>
        <v>7380770</v>
      </c>
      <c r="L257" s="97">
        <f t="shared" si="45"/>
        <v>7380770</v>
      </c>
      <c r="M257" s="217">
        <f t="shared" si="58"/>
        <v>3.3400133600534402E-5</v>
      </c>
      <c r="N257" s="26"/>
      <c r="O257" s="26"/>
      <c r="P257" s="26"/>
      <c r="Q257" s="26"/>
    </row>
    <row r="258" spans="1:17" ht="39.950000000000003" customHeight="1">
      <c r="A258" s="26"/>
      <c r="B258" s="446"/>
      <c r="C258" s="449"/>
      <c r="D258" s="457"/>
      <c r="E258" s="39" t="s">
        <v>787</v>
      </c>
      <c r="F258" s="120" t="s">
        <v>788</v>
      </c>
      <c r="G258" s="120" t="s">
        <v>789</v>
      </c>
      <c r="H258" s="40">
        <v>1</v>
      </c>
      <c r="I258" s="41">
        <v>7369960</v>
      </c>
      <c r="J258" s="42">
        <v>0</v>
      </c>
      <c r="K258" s="40">
        <f t="shared" si="46"/>
        <v>7369960</v>
      </c>
      <c r="L258" s="97">
        <f t="shared" si="45"/>
        <v>7369960</v>
      </c>
      <c r="M258" s="217">
        <f t="shared" si="58"/>
        <v>3.3400133600534402E-5</v>
      </c>
      <c r="N258" s="26"/>
      <c r="O258" s="26"/>
      <c r="P258" s="26"/>
      <c r="Q258" s="26"/>
    </row>
    <row r="259" spans="1:17" ht="39.950000000000003" customHeight="1" thickBot="1">
      <c r="A259" s="26"/>
      <c r="B259" s="447"/>
      <c r="C259" s="450"/>
      <c r="D259" s="458"/>
      <c r="E259" s="43" t="s">
        <v>123</v>
      </c>
      <c r="F259" s="121" t="s">
        <v>131</v>
      </c>
      <c r="G259" s="121" t="s">
        <v>937</v>
      </c>
      <c r="H259" s="44">
        <v>9</v>
      </c>
      <c r="I259" s="45">
        <v>61813010</v>
      </c>
      <c r="J259" s="46">
        <v>2018600</v>
      </c>
      <c r="K259" s="44">
        <f t="shared" si="46"/>
        <v>63831610</v>
      </c>
      <c r="L259" s="98">
        <f t="shared" si="45"/>
        <v>7092401.111111111</v>
      </c>
      <c r="M259" s="217">
        <f t="shared" si="58"/>
        <v>3.0060120240480961E-4</v>
      </c>
      <c r="N259" s="26"/>
      <c r="O259" s="26"/>
      <c r="P259" s="26"/>
      <c r="Q259" s="26"/>
    </row>
    <row r="260" spans="1:17" ht="39.950000000000003" customHeight="1">
      <c r="A260" s="26"/>
      <c r="B260" s="445">
        <v>52</v>
      </c>
      <c r="C260" s="448" t="s">
        <v>4</v>
      </c>
      <c r="D260" s="456">
        <f>Q56</f>
        <v>23896</v>
      </c>
      <c r="E260" s="47" t="s">
        <v>133</v>
      </c>
      <c r="F260" s="119" t="s">
        <v>137</v>
      </c>
      <c r="G260" s="119" t="s">
        <v>909</v>
      </c>
      <c r="H260" s="77">
        <v>27</v>
      </c>
      <c r="I260" s="78">
        <v>132371940</v>
      </c>
      <c r="J260" s="79">
        <v>96543350</v>
      </c>
      <c r="K260" s="77">
        <f t="shared" si="46"/>
        <v>228915290</v>
      </c>
      <c r="L260" s="99">
        <f t="shared" si="45"/>
        <v>8478344.0740740746</v>
      </c>
      <c r="M260" s="216">
        <f>IFERROR(H260/$Q$56,"-")</f>
        <v>1.1298962169400736E-3</v>
      </c>
      <c r="N260" s="26"/>
      <c r="O260" s="26"/>
      <c r="P260" s="26"/>
      <c r="Q260" s="26"/>
    </row>
    <row r="261" spans="1:17" ht="39.950000000000003" customHeight="1">
      <c r="A261" s="26"/>
      <c r="B261" s="446"/>
      <c r="C261" s="449"/>
      <c r="D261" s="457"/>
      <c r="E261" s="39" t="s">
        <v>123</v>
      </c>
      <c r="F261" s="120" t="s">
        <v>131</v>
      </c>
      <c r="G261" s="120" t="s">
        <v>996</v>
      </c>
      <c r="H261" s="40">
        <v>9</v>
      </c>
      <c r="I261" s="41">
        <v>62504950</v>
      </c>
      <c r="J261" s="42">
        <v>3072980</v>
      </c>
      <c r="K261" s="40">
        <f t="shared" si="46"/>
        <v>65577930</v>
      </c>
      <c r="L261" s="97">
        <f t="shared" ref="L261:L324" si="59">IFERROR(K261/H261,"-")</f>
        <v>7286436.666666667</v>
      </c>
      <c r="M261" s="217">
        <f t="shared" ref="M261:M264" si="60">IFERROR(H261/$Q$56,"-")</f>
        <v>3.7663207231335789E-4</v>
      </c>
      <c r="N261" s="26"/>
      <c r="O261" s="26"/>
      <c r="P261" s="26"/>
      <c r="Q261" s="26"/>
    </row>
    <row r="262" spans="1:17" ht="39.950000000000003" customHeight="1">
      <c r="A262" s="26"/>
      <c r="B262" s="446"/>
      <c r="C262" s="449"/>
      <c r="D262" s="457"/>
      <c r="E262" s="39" t="s">
        <v>132</v>
      </c>
      <c r="F262" s="120" t="s">
        <v>136</v>
      </c>
      <c r="G262" s="120" t="s">
        <v>997</v>
      </c>
      <c r="H262" s="40">
        <v>14</v>
      </c>
      <c r="I262" s="41">
        <v>38184920</v>
      </c>
      <c r="J262" s="42">
        <v>51745190</v>
      </c>
      <c r="K262" s="40">
        <f t="shared" ref="K262:K325" si="61">SUM(I262:J262)</f>
        <v>89930110</v>
      </c>
      <c r="L262" s="97">
        <f t="shared" si="59"/>
        <v>6423579.2857142854</v>
      </c>
      <c r="M262" s="217">
        <f t="shared" si="60"/>
        <v>5.8587211248744555E-4</v>
      </c>
      <c r="N262" s="26"/>
      <c r="O262" s="26"/>
      <c r="P262" s="26"/>
      <c r="Q262" s="26"/>
    </row>
    <row r="263" spans="1:17" ht="39.950000000000003" customHeight="1">
      <c r="A263" s="26"/>
      <c r="B263" s="446"/>
      <c r="C263" s="449"/>
      <c r="D263" s="457"/>
      <c r="E263" s="39" t="s">
        <v>122</v>
      </c>
      <c r="F263" s="120" t="s">
        <v>134</v>
      </c>
      <c r="G263" s="120" t="s">
        <v>196</v>
      </c>
      <c r="H263" s="40">
        <v>84</v>
      </c>
      <c r="I263" s="41">
        <v>259278880</v>
      </c>
      <c r="J263" s="42">
        <v>276638510</v>
      </c>
      <c r="K263" s="40">
        <f t="shared" si="61"/>
        <v>535917390</v>
      </c>
      <c r="L263" s="97">
        <f t="shared" si="59"/>
        <v>6379968.9285714282</v>
      </c>
      <c r="M263" s="217">
        <f t="shared" si="60"/>
        <v>3.5152326749246735E-3</v>
      </c>
      <c r="N263" s="26"/>
      <c r="O263" s="26"/>
      <c r="P263" s="26"/>
      <c r="Q263" s="26"/>
    </row>
    <row r="264" spans="1:17" ht="39.950000000000003" customHeight="1" thickBot="1">
      <c r="A264" s="26"/>
      <c r="B264" s="447"/>
      <c r="C264" s="450"/>
      <c r="D264" s="458"/>
      <c r="E264" s="43" t="s">
        <v>734</v>
      </c>
      <c r="F264" s="121" t="s">
        <v>735</v>
      </c>
      <c r="G264" s="121" t="s">
        <v>998</v>
      </c>
      <c r="H264" s="44">
        <v>26</v>
      </c>
      <c r="I264" s="45">
        <v>137262290</v>
      </c>
      <c r="J264" s="46">
        <v>3583720</v>
      </c>
      <c r="K264" s="44">
        <f t="shared" si="61"/>
        <v>140846010</v>
      </c>
      <c r="L264" s="98">
        <f t="shared" si="59"/>
        <v>5417154.230769231</v>
      </c>
      <c r="M264" s="217">
        <f t="shared" si="60"/>
        <v>1.088048208905256E-3</v>
      </c>
      <c r="N264" s="26"/>
      <c r="O264" s="26"/>
      <c r="P264" s="26"/>
      <c r="Q264" s="26"/>
    </row>
    <row r="265" spans="1:17" ht="39.950000000000003" customHeight="1">
      <c r="A265" s="26"/>
      <c r="B265" s="445">
        <v>53</v>
      </c>
      <c r="C265" s="448" t="s">
        <v>19</v>
      </c>
      <c r="D265" s="456">
        <f>Q57</f>
        <v>13289</v>
      </c>
      <c r="E265" s="47" t="s">
        <v>844</v>
      </c>
      <c r="F265" s="119" t="s">
        <v>845</v>
      </c>
      <c r="G265" s="119" t="s">
        <v>999</v>
      </c>
      <c r="H265" s="77">
        <v>1</v>
      </c>
      <c r="I265" s="78">
        <v>13362350</v>
      </c>
      <c r="J265" s="79">
        <v>325040</v>
      </c>
      <c r="K265" s="77">
        <f t="shared" si="61"/>
        <v>13687390</v>
      </c>
      <c r="L265" s="99">
        <f t="shared" si="59"/>
        <v>13687390</v>
      </c>
      <c r="M265" s="216">
        <f>IFERROR(H265/$Q$57,"-")</f>
        <v>7.5250206938069083E-5</v>
      </c>
      <c r="N265" s="26"/>
      <c r="O265" s="26"/>
      <c r="P265" s="26"/>
      <c r="Q265" s="26"/>
    </row>
    <row r="266" spans="1:17" ht="39.950000000000003" customHeight="1">
      <c r="A266" s="26"/>
      <c r="B266" s="446"/>
      <c r="C266" s="449"/>
      <c r="D266" s="457"/>
      <c r="E266" s="39" t="s">
        <v>133</v>
      </c>
      <c r="F266" s="120" t="s">
        <v>137</v>
      </c>
      <c r="G266" s="120" t="s">
        <v>1000</v>
      </c>
      <c r="H266" s="40">
        <v>8</v>
      </c>
      <c r="I266" s="41">
        <v>54164550</v>
      </c>
      <c r="J266" s="42">
        <v>15146460</v>
      </c>
      <c r="K266" s="40">
        <f t="shared" si="61"/>
        <v>69311010</v>
      </c>
      <c r="L266" s="97">
        <f t="shared" si="59"/>
        <v>8663876.25</v>
      </c>
      <c r="M266" s="217">
        <f t="shared" ref="M266:M269" si="62">IFERROR(H266/$Q$57,"-")</f>
        <v>6.0200165550455267E-4</v>
      </c>
      <c r="N266" s="26"/>
      <c r="O266" s="26"/>
      <c r="P266" s="26"/>
      <c r="Q266" s="26"/>
    </row>
    <row r="267" spans="1:17" ht="39.950000000000003" customHeight="1">
      <c r="A267" s="26"/>
      <c r="B267" s="446"/>
      <c r="C267" s="449"/>
      <c r="D267" s="457"/>
      <c r="E267" s="39" t="s">
        <v>132</v>
      </c>
      <c r="F267" s="120" t="s">
        <v>136</v>
      </c>
      <c r="G267" s="120" t="s">
        <v>1001</v>
      </c>
      <c r="H267" s="40">
        <v>8</v>
      </c>
      <c r="I267" s="41">
        <v>52020100</v>
      </c>
      <c r="J267" s="42">
        <v>15496270</v>
      </c>
      <c r="K267" s="40">
        <f t="shared" si="61"/>
        <v>67516370</v>
      </c>
      <c r="L267" s="97">
        <f t="shared" si="59"/>
        <v>8439546.25</v>
      </c>
      <c r="M267" s="217">
        <f t="shared" si="62"/>
        <v>6.0200165550455267E-4</v>
      </c>
      <c r="N267" s="26"/>
      <c r="O267" s="26"/>
      <c r="P267" s="26"/>
      <c r="Q267" s="26"/>
    </row>
    <row r="268" spans="1:17" ht="39.950000000000003" customHeight="1">
      <c r="A268" s="26"/>
      <c r="B268" s="446"/>
      <c r="C268" s="449"/>
      <c r="D268" s="457"/>
      <c r="E268" s="39" t="s">
        <v>122</v>
      </c>
      <c r="F268" s="120" t="s">
        <v>134</v>
      </c>
      <c r="G268" s="120" t="s">
        <v>1002</v>
      </c>
      <c r="H268" s="40">
        <v>41</v>
      </c>
      <c r="I268" s="41">
        <v>85103030</v>
      </c>
      <c r="J268" s="42">
        <v>149167770</v>
      </c>
      <c r="K268" s="40">
        <f t="shared" si="61"/>
        <v>234270800</v>
      </c>
      <c r="L268" s="97">
        <f t="shared" si="59"/>
        <v>5713921.9512195121</v>
      </c>
      <c r="M268" s="217">
        <f t="shared" si="62"/>
        <v>3.0852584844608321E-3</v>
      </c>
      <c r="N268" s="26"/>
      <c r="O268" s="26"/>
      <c r="P268" s="26"/>
      <c r="Q268" s="26"/>
    </row>
    <row r="269" spans="1:17" ht="39.950000000000003" customHeight="1" thickBot="1">
      <c r="A269" s="26"/>
      <c r="B269" s="447"/>
      <c r="C269" s="450"/>
      <c r="D269" s="458"/>
      <c r="E269" s="43" t="s">
        <v>1003</v>
      </c>
      <c r="F269" s="121" t="s">
        <v>1004</v>
      </c>
      <c r="G269" s="121" t="s">
        <v>1005</v>
      </c>
      <c r="H269" s="44">
        <v>3</v>
      </c>
      <c r="I269" s="45">
        <v>15740220</v>
      </c>
      <c r="J269" s="46">
        <v>36880</v>
      </c>
      <c r="K269" s="44">
        <f t="shared" si="61"/>
        <v>15777100</v>
      </c>
      <c r="L269" s="98">
        <f t="shared" si="59"/>
        <v>5259033.333333333</v>
      </c>
      <c r="M269" s="217">
        <f t="shared" si="62"/>
        <v>2.2575062081420724E-4</v>
      </c>
      <c r="N269" s="26"/>
      <c r="O269" s="26"/>
      <c r="P269" s="26"/>
      <c r="Q269" s="26"/>
    </row>
    <row r="270" spans="1:17" ht="39.950000000000003" customHeight="1">
      <c r="A270" s="26"/>
      <c r="B270" s="445">
        <v>54</v>
      </c>
      <c r="C270" s="448" t="s">
        <v>272</v>
      </c>
      <c r="D270" s="456">
        <f>Q58</f>
        <v>21893</v>
      </c>
      <c r="E270" s="47" t="s">
        <v>844</v>
      </c>
      <c r="F270" s="119" t="s">
        <v>845</v>
      </c>
      <c r="G270" s="119" t="s">
        <v>1006</v>
      </c>
      <c r="H270" s="77">
        <v>4</v>
      </c>
      <c r="I270" s="78">
        <v>27558420</v>
      </c>
      <c r="J270" s="79">
        <v>773960</v>
      </c>
      <c r="K270" s="77">
        <f t="shared" si="61"/>
        <v>28332380</v>
      </c>
      <c r="L270" s="99">
        <f t="shared" si="59"/>
        <v>7083095</v>
      </c>
      <c r="M270" s="216">
        <f>IFERROR(H270/$Q$58,"-")</f>
        <v>1.8270680126067693E-4</v>
      </c>
      <c r="N270" s="26"/>
      <c r="O270" s="26"/>
      <c r="P270" s="26"/>
      <c r="Q270" s="26"/>
    </row>
    <row r="271" spans="1:17" ht="39.950000000000003" customHeight="1">
      <c r="A271" s="26"/>
      <c r="B271" s="446"/>
      <c r="C271" s="449"/>
      <c r="D271" s="457"/>
      <c r="E271" s="39" t="s">
        <v>132</v>
      </c>
      <c r="F271" s="120" t="s">
        <v>136</v>
      </c>
      <c r="G271" s="120" t="s">
        <v>922</v>
      </c>
      <c r="H271" s="40">
        <v>9</v>
      </c>
      <c r="I271" s="41">
        <v>32047950</v>
      </c>
      <c r="J271" s="42">
        <v>23987350</v>
      </c>
      <c r="K271" s="40">
        <f t="shared" si="61"/>
        <v>56035300</v>
      </c>
      <c r="L271" s="97">
        <f t="shared" si="59"/>
        <v>6226144.444444444</v>
      </c>
      <c r="M271" s="217">
        <f t="shared" ref="M271:M274" si="63">IFERROR(H271/$Q$58,"-")</f>
        <v>4.1109030283652308E-4</v>
      </c>
      <c r="N271" s="26"/>
      <c r="O271" s="26"/>
      <c r="P271" s="26"/>
      <c r="Q271" s="26"/>
    </row>
    <row r="272" spans="1:17" ht="39.950000000000003" customHeight="1">
      <c r="A272" s="26"/>
      <c r="B272" s="446"/>
      <c r="C272" s="449"/>
      <c r="D272" s="457"/>
      <c r="E272" s="39" t="s">
        <v>133</v>
      </c>
      <c r="F272" s="120" t="s">
        <v>137</v>
      </c>
      <c r="G272" s="120" t="s">
        <v>1007</v>
      </c>
      <c r="H272" s="40">
        <v>20</v>
      </c>
      <c r="I272" s="41">
        <v>77497230</v>
      </c>
      <c r="J272" s="42">
        <v>44965300</v>
      </c>
      <c r="K272" s="40">
        <f t="shared" si="61"/>
        <v>122462530</v>
      </c>
      <c r="L272" s="97">
        <f t="shared" si="59"/>
        <v>6123126.5</v>
      </c>
      <c r="M272" s="217">
        <f t="shared" si="63"/>
        <v>9.135340063033846E-4</v>
      </c>
      <c r="N272" s="26"/>
      <c r="O272" s="26"/>
      <c r="P272" s="26"/>
      <c r="Q272" s="26"/>
    </row>
    <row r="273" spans="1:17" ht="39.950000000000003" customHeight="1">
      <c r="A273" s="26"/>
      <c r="B273" s="446"/>
      <c r="C273" s="449"/>
      <c r="D273" s="457"/>
      <c r="E273" s="39" t="s">
        <v>122</v>
      </c>
      <c r="F273" s="120" t="s">
        <v>134</v>
      </c>
      <c r="G273" s="120" t="s">
        <v>196</v>
      </c>
      <c r="H273" s="40">
        <v>79</v>
      </c>
      <c r="I273" s="41">
        <v>231689370</v>
      </c>
      <c r="J273" s="42">
        <v>217422730</v>
      </c>
      <c r="K273" s="40">
        <f t="shared" si="61"/>
        <v>449112100</v>
      </c>
      <c r="L273" s="97">
        <f t="shared" si="59"/>
        <v>5684963.2911392404</v>
      </c>
      <c r="M273" s="217">
        <f t="shared" si="63"/>
        <v>3.6084593248983696E-3</v>
      </c>
      <c r="N273" s="26"/>
      <c r="O273" s="26"/>
      <c r="P273" s="26"/>
      <c r="Q273" s="26"/>
    </row>
    <row r="274" spans="1:17" ht="39.950000000000003" customHeight="1" thickBot="1">
      <c r="A274" s="26"/>
      <c r="B274" s="447"/>
      <c r="C274" s="450"/>
      <c r="D274" s="458"/>
      <c r="E274" s="43" t="s">
        <v>123</v>
      </c>
      <c r="F274" s="121" t="s">
        <v>131</v>
      </c>
      <c r="G274" s="121" t="s">
        <v>1008</v>
      </c>
      <c r="H274" s="44">
        <v>5</v>
      </c>
      <c r="I274" s="45">
        <v>27588850</v>
      </c>
      <c r="J274" s="46">
        <v>731580</v>
      </c>
      <c r="K274" s="44">
        <f t="shared" si="61"/>
        <v>28320430</v>
      </c>
      <c r="L274" s="98">
        <f t="shared" si="59"/>
        <v>5664086</v>
      </c>
      <c r="M274" s="218">
        <f t="shared" si="63"/>
        <v>2.2838350157584615E-4</v>
      </c>
      <c r="N274" s="26"/>
      <c r="O274" s="26"/>
      <c r="P274" s="26"/>
      <c r="Q274" s="26"/>
    </row>
    <row r="275" spans="1:17" ht="39.950000000000003" customHeight="1">
      <c r="A275" s="26"/>
      <c r="B275" s="445">
        <v>55</v>
      </c>
      <c r="C275" s="448" t="s">
        <v>15</v>
      </c>
      <c r="D275" s="456">
        <f>Q59</f>
        <v>22636</v>
      </c>
      <c r="E275" s="47" t="s">
        <v>771</v>
      </c>
      <c r="F275" s="119" t="s">
        <v>772</v>
      </c>
      <c r="G275" s="119" t="s">
        <v>1009</v>
      </c>
      <c r="H275" s="77">
        <v>1</v>
      </c>
      <c r="I275" s="78">
        <v>9596470</v>
      </c>
      <c r="J275" s="79">
        <v>0</v>
      </c>
      <c r="K275" s="77">
        <f t="shared" si="61"/>
        <v>9596470</v>
      </c>
      <c r="L275" s="99">
        <f t="shared" si="59"/>
        <v>9596470</v>
      </c>
      <c r="M275" s="216">
        <f>IFERROR(H275/$Q$59,"-")</f>
        <v>4.4177416504682808E-5</v>
      </c>
      <c r="N275" s="26"/>
      <c r="O275" s="26"/>
      <c r="P275" s="26"/>
      <c r="Q275" s="26"/>
    </row>
    <row r="276" spans="1:17" ht="39.950000000000003" customHeight="1">
      <c r="A276" s="26"/>
      <c r="B276" s="446"/>
      <c r="C276" s="449"/>
      <c r="D276" s="457"/>
      <c r="E276" s="39" t="s">
        <v>133</v>
      </c>
      <c r="F276" s="120" t="s">
        <v>137</v>
      </c>
      <c r="G276" s="120" t="s">
        <v>1010</v>
      </c>
      <c r="H276" s="40">
        <v>12</v>
      </c>
      <c r="I276" s="41">
        <v>95603540</v>
      </c>
      <c r="J276" s="42">
        <v>16652700</v>
      </c>
      <c r="K276" s="40">
        <f t="shared" si="61"/>
        <v>112256240</v>
      </c>
      <c r="L276" s="97">
        <f t="shared" si="59"/>
        <v>9354686.666666666</v>
      </c>
      <c r="M276" s="217">
        <f t="shared" ref="M276:M279" si="64">IFERROR(H276/$Q$59,"-")</f>
        <v>5.3012899805619372E-4</v>
      </c>
      <c r="N276" s="26"/>
      <c r="O276" s="26"/>
      <c r="P276" s="26"/>
      <c r="Q276" s="26"/>
    </row>
    <row r="277" spans="1:17" ht="39.950000000000003" customHeight="1">
      <c r="A277" s="26"/>
      <c r="B277" s="446"/>
      <c r="C277" s="449"/>
      <c r="D277" s="457"/>
      <c r="E277" s="39" t="s">
        <v>132</v>
      </c>
      <c r="F277" s="120" t="s">
        <v>136</v>
      </c>
      <c r="G277" s="120" t="s">
        <v>1011</v>
      </c>
      <c r="H277" s="40">
        <v>3</v>
      </c>
      <c r="I277" s="41">
        <v>19368020</v>
      </c>
      <c r="J277" s="42">
        <v>3835100</v>
      </c>
      <c r="K277" s="40">
        <f t="shared" si="61"/>
        <v>23203120</v>
      </c>
      <c r="L277" s="97">
        <f t="shared" si="59"/>
        <v>7734373.333333333</v>
      </c>
      <c r="M277" s="217">
        <f t="shared" si="64"/>
        <v>1.3253224951404843E-4</v>
      </c>
      <c r="N277" s="26"/>
      <c r="O277" s="26"/>
      <c r="P277" s="26"/>
      <c r="Q277" s="26"/>
    </row>
    <row r="278" spans="1:17" ht="39.950000000000003" customHeight="1">
      <c r="A278" s="26"/>
      <c r="B278" s="446"/>
      <c r="C278" s="449"/>
      <c r="D278" s="457"/>
      <c r="E278" s="39" t="s">
        <v>124</v>
      </c>
      <c r="F278" s="120" t="s">
        <v>135</v>
      </c>
      <c r="G278" s="120" t="s">
        <v>876</v>
      </c>
      <c r="H278" s="40">
        <v>2</v>
      </c>
      <c r="I278" s="41">
        <v>14252100</v>
      </c>
      <c r="J278" s="42">
        <v>152230</v>
      </c>
      <c r="K278" s="40">
        <f t="shared" si="61"/>
        <v>14404330</v>
      </c>
      <c r="L278" s="97">
        <f t="shared" si="59"/>
        <v>7202165</v>
      </c>
      <c r="M278" s="217">
        <f t="shared" si="64"/>
        <v>8.8354833009365616E-5</v>
      </c>
      <c r="N278" s="26"/>
      <c r="O278" s="26"/>
      <c r="P278" s="26"/>
      <c r="Q278" s="26"/>
    </row>
    <row r="279" spans="1:17" ht="39.950000000000003" customHeight="1" thickBot="1">
      <c r="A279" s="26"/>
      <c r="B279" s="447"/>
      <c r="C279" s="450"/>
      <c r="D279" s="458"/>
      <c r="E279" s="43" t="s">
        <v>1012</v>
      </c>
      <c r="F279" s="121" t="s">
        <v>1013</v>
      </c>
      <c r="G279" s="121" t="s">
        <v>1014</v>
      </c>
      <c r="H279" s="44">
        <v>2</v>
      </c>
      <c r="I279" s="45">
        <v>12512800</v>
      </c>
      <c r="J279" s="46">
        <v>0</v>
      </c>
      <c r="K279" s="44">
        <f t="shared" si="61"/>
        <v>12512800</v>
      </c>
      <c r="L279" s="98">
        <f t="shared" si="59"/>
        <v>6256400</v>
      </c>
      <c r="M279" s="217">
        <f t="shared" si="64"/>
        <v>8.8354833009365616E-5</v>
      </c>
      <c r="N279" s="26"/>
      <c r="O279" s="26"/>
      <c r="P279" s="26"/>
      <c r="Q279" s="26"/>
    </row>
    <row r="280" spans="1:17" ht="39.950000000000003" customHeight="1">
      <c r="A280" s="26"/>
      <c r="B280" s="445">
        <v>56</v>
      </c>
      <c r="C280" s="448" t="s">
        <v>9</v>
      </c>
      <c r="D280" s="456">
        <f>Q60</f>
        <v>14774</v>
      </c>
      <c r="E280" s="47" t="s">
        <v>132</v>
      </c>
      <c r="F280" s="119" t="s">
        <v>136</v>
      </c>
      <c r="G280" s="119" t="s">
        <v>1015</v>
      </c>
      <c r="H280" s="77">
        <v>3</v>
      </c>
      <c r="I280" s="78">
        <v>24513920</v>
      </c>
      <c r="J280" s="79">
        <v>1200740</v>
      </c>
      <c r="K280" s="77">
        <f t="shared" si="61"/>
        <v>25714660</v>
      </c>
      <c r="L280" s="99">
        <f t="shared" si="59"/>
        <v>8571553.333333334</v>
      </c>
      <c r="M280" s="216">
        <f>IFERROR(H280/$Q$60,"-")</f>
        <v>2.0305942872614051E-4</v>
      </c>
      <c r="N280" s="26"/>
      <c r="O280" s="26"/>
      <c r="P280" s="26"/>
      <c r="Q280" s="26"/>
    </row>
    <row r="281" spans="1:17" ht="39.950000000000003" customHeight="1">
      <c r="A281" s="26"/>
      <c r="B281" s="446"/>
      <c r="C281" s="449"/>
      <c r="D281" s="457"/>
      <c r="E281" s="39" t="s">
        <v>133</v>
      </c>
      <c r="F281" s="120" t="s">
        <v>137</v>
      </c>
      <c r="G281" s="120" t="s">
        <v>1007</v>
      </c>
      <c r="H281" s="40">
        <v>14</v>
      </c>
      <c r="I281" s="41">
        <v>83181560</v>
      </c>
      <c r="J281" s="42">
        <v>26514300</v>
      </c>
      <c r="K281" s="40">
        <f t="shared" si="61"/>
        <v>109695860</v>
      </c>
      <c r="L281" s="97">
        <f t="shared" si="59"/>
        <v>7835418.5714285718</v>
      </c>
      <c r="M281" s="217">
        <f t="shared" ref="M281:M284" si="65">IFERROR(H281/$Q$60,"-")</f>
        <v>9.4761066738865572E-4</v>
      </c>
      <c r="N281" s="26"/>
      <c r="O281" s="26"/>
      <c r="P281" s="26"/>
      <c r="Q281" s="26"/>
    </row>
    <row r="282" spans="1:17" ht="39.950000000000003" customHeight="1">
      <c r="A282" s="26"/>
      <c r="B282" s="446"/>
      <c r="C282" s="449"/>
      <c r="D282" s="457"/>
      <c r="E282" s="39" t="s">
        <v>122</v>
      </c>
      <c r="F282" s="120" t="s">
        <v>134</v>
      </c>
      <c r="G282" s="120" t="s">
        <v>196</v>
      </c>
      <c r="H282" s="40">
        <v>73</v>
      </c>
      <c r="I282" s="41">
        <v>183887490</v>
      </c>
      <c r="J282" s="42">
        <v>253539990</v>
      </c>
      <c r="K282" s="40">
        <f t="shared" si="61"/>
        <v>437427480</v>
      </c>
      <c r="L282" s="97">
        <f t="shared" si="59"/>
        <v>5992157.2602739725</v>
      </c>
      <c r="M282" s="217">
        <f t="shared" si="65"/>
        <v>4.9411127656694195E-3</v>
      </c>
      <c r="N282" s="26"/>
      <c r="O282" s="26"/>
      <c r="P282" s="26"/>
      <c r="Q282" s="26"/>
    </row>
    <row r="283" spans="1:17" ht="39.950000000000003" customHeight="1">
      <c r="A283" s="26"/>
      <c r="B283" s="446"/>
      <c r="C283" s="449"/>
      <c r="D283" s="457"/>
      <c r="E283" s="39" t="s">
        <v>713</v>
      </c>
      <c r="F283" s="120" t="s">
        <v>714</v>
      </c>
      <c r="G283" s="120" t="s">
        <v>1016</v>
      </c>
      <c r="H283" s="40">
        <v>8</v>
      </c>
      <c r="I283" s="41">
        <v>45668130</v>
      </c>
      <c r="J283" s="42">
        <v>670840</v>
      </c>
      <c r="K283" s="40">
        <f t="shared" si="61"/>
        <v>46338970</v>
      </c>
      <c r="L283" s="97">
        <f t="shared" si="59"/>
        <v>5792371.25</v>
      </c>
      <c r="M283" s="217">
        <f t="shared" si="65"/>
        <v>5.4149180993637476E-4</v>
      </c>
      <c r="N283" s="26"/>
      <c r="O283" s="26"/>
      <c r="P283" s="26"/>
      <c r="Q283" s="26"/>
    </row>
    <row r="284" spans="1:17" ht="39.950000000000003" customHeight="1" thickBot="1">
      <c r="A284" s="26"/>
      <c r="B284" s="447"/>
      <c r="C284" s="450"/>
      <c r="D284" s="458"/>
      <c r="E284" s="43" t="s">
        <v>707</v>
      </c>
      <c r="F284" s="121" t="s">
        <v>708</v>
      </c>
      <c r="G284" s="121" t="s">
        <v>709</v>
      </c>
      <c r="H284" s="44">
        <v>45</v>
      </c>
      <c r="I284" s="45">
        <v>221716970</v>
      </c>
      <c r="J284" s="46">
        <v>21732030</v>
      </c>
      <c r="K284" s="44">
        <f t="shared" si="61"/>
        <v>243449000</v>
      </c>
      <c r="L284" s="98">
        <f t="shared" si="59"/>
        <v>5409977.777777778</v>
      </c>
      <c r="M284" s="218">
        <f t="shared" si="65"/>
        <v>3.0458914308921078E-3</v>
      </c>
      <c r="N284" s="26"/>
      <c r="O284" s="26"/>
      <c r="P284" s="26"/>
      <c r="Q284" s="26"/>
    </row>
    <row r="285" spans="1:17" ht="39.950000000000003" customHeight="1">
      <c r="A285" s="26"/>
      <c r="B285" s="445">
        <v>57</v>
      </c>
      <c r="C285" s="448" t="s">
        <v>43</v>
      </c>
      <c r="D285" s="456">
        <f>Q61</f>
        <v>10376</v>
      </c>
      <c r="E285" s="47" t="s">
        <v>123</v>
      </c>
      <c r="F285" s="119" t="s">
        <v>131</v>
      </c>
      <c r="G285" s="119" t="s">
        <v>1017</v>
      </c>
      <c r="H285" s="77">
        <v>4</v>
      </c>
      <c r="I285" s="78">
        <v>32840920</v>
      </c>
      <c r="J285" s="79">
        <v>1157950</v>
      </c>
      <c r="K285" s="77">
        <f t="shared" si="61"/>
        <v>33998870</v>
      </c>
      <c r="L285" s="99">
        <f t="shared" si="59"/>
        <v>8499717.5</v>
      </c>
      <c r="M285" s="216">
        <f>IFERROR(H285/$Q$61,"-")</f>
        <v>3.8550501156515033E-4</v>
      </c>
      <c r="N285" s="26"/>
      <c r="O285" s="26"/>
      <c r="P285" s="26"/>
      <c r="Q285" s="26"/>
    </row>
    <row r="286" spans="1:17" ht="39.950000000000003" customHeight="1">
      <c r="A286" s="26"/>
      <c r="B286" s="446"/>
      <c r="C286" s="449"/>
      <c r="D286" s="457"/>
      <c r="E286" s="39" t="s">
        <v>716</v>
      </c>
      <c r="F286" s="120" t="s">
        <v>717</v>
      </c>
      <c r="G286" s="120" t="s">
        <v>1018</v>
      </c>
      <c r="H286" s="40">
        <v>2</v>
      </c>
      <c r="I286" s="41">
        <v>12365700</v>
      </c>
      <c r="J286" s="42">
        <v>2261250</v>
      </c>
      <c r="K286" s="40">
        <f t="shared" si="61"/>
        <v>14626950</v>
      </c>
      <c r="L286" s="97">
        <f t="shared" si="59"/>
        <v>7313475</v>
      </c>
      <c r="M286" s="217">
        <f t="shared" ref="M286:M289" si="66">IFERROR(H286/$Q$61,"-")</f>
        <v>1.9275250578257516E-4</v>
      </c>
      <c r="N286" s="26"/>
      <c r="O286" s="26"/>
      <c r="P286" s="26"/>
      <c r="Q286" s="26"/>
    </row>
    <row r="287" spans="1:17" ht="39.950000000000003" customHeight="1">
      <c r="A287" s="26"/>
      <c r="B287" s="446"/>
      <c r="C287" s="449"/>
      <c r="D287" s="457"/>
      <c r="E287" s="39" t="s">
        <v>133</v>
      </c>
      <c r="F287" s="120" t="s">
        <v>137</v>
      </c>
      <c r="G287" s="120" t="s">
        <v>1019</v>
      </c>
      <c r="H287" s="40">
        <v>16</v>
      </c>
      <c r="I287" s="41">
        <v>58884950</v>
      </c>
      <c r="J287" s="42">
        <v>52290350</v>
      </c>
      <c r="K287" s="40">
        <f t="shared" si="61"/>
        <v>111175300</v>
      </c>
      <c r="L287" s="97">
        <f t="shared" si="59"/>
        <v>6948456.25</v>
      </c>
      <c r="M287" s="217">
        <f t="shared" si="66"/>
        <v>1.5420200462606013E-3</v>
      </c>
      <c r="N287" s="26"/>
      <c r="O287" s="26"/>
      <c r="P287" s="26"/>
      <c r="Q287" s="26"/>
    </row>
    <row r="288" spans="1:17" ht="39.950000000000003" customHeight="1">
      <c r="A288" s="26"/>
      <c r="B288" s="446"/>
      <c r="C288" s="449"/>
      <c r="D288" s="457"/>
      <c r="E288" s="39" t="s">
        <v>957</v>
      </c>
      <c r="F288" s="120" t="s">
        <v>958</v>
      </c>
      <c r="G288" s="120" t="s">
        <v>1020</v>
      </c>
      <c r="H288" s="40">
        <v>2</v>
      </c>
      <c r="I288" s="41">
        <v>12796750</v>
      </c>
      <c r="J288" s="42">
        <v>994840</v>
      </c>
      <c r="K288" s="40">
        <f t="shared" si="61"/>
        <v>13791590</v>
      </c>
      <c r="L288" s="97">
        <f t="shared" si="59"/>
        <v>6895795</v>
      </c>
      <c r="M288" s="217">
        <f t="shared" si="66"/>
        <v>1.9275250578257516E-4</v>
      </c>
      <c r="N288" s="26"/>
      <c r="O288" s="26"/>
      <c r="P288" s="26"/>
      <c r="Q288" s="26"/>
    </row>
    <row r="289" spans="1:17" ht="39.950000000000003" customHeight="1" thickBot="1">
      <c r="A289" s="26"/>
      <c r="B289" s="447"/>
      <c r="C289" s="450"/>
      <c r="D289" s="458"/>
      <c r="E289" s="43" t="s">
        <v>803</v>
      </c>
      <c r="F289" s="121" t="s">
        <v>804</v>
      </c>
      <c r="G289" s="121" t="s">
        <v>1021</v>
      </c>
      <c r="H289" s="44">
        <v>2</v>
      </c>
      <c r="I289" s="45">
        <v>13463290</v>
      </c>
      <c r="J289" s="46">
        <v>25080</v>
      </c>
      <c r="K289" s="44">
        <f t="shared" si="61"/>
        <v>13488370</v>
      </c>
      <c r="L289" s="98">
        <f t="shared" si="59"/>
        <v>6744185</v>
      </c>
      <c r="M289" s="217">
        <f t="shared" si="66"/>
        <v>1.9275250578257516E-4</v>
      </c>
      <c r="N289" s="26"/>
      <c r="O289" s="26"/>
      <c r="P289" s="26"/>
      <c r="Q289" s="26"/>
    </row>
    <row r="290" spans="1:17" ht="39.950000000000003" customHeight="1">
      <c r="A290" s="26"/>
      <c r="B290" s="445">
        <v>58</v>
      </c>
      <c r="C290" s="448" t="s">
        <v>25</v>
      </c>
      <c r="D290" s="456">
        <f>Q62</f>
        <v>12086</v>
      </c>
      <c r="E290" s="47" t="s">
        <v>716</v>
      </c>
      <c r="F290" s="119" t="s">
        <v>717</v>
      </c>
      <c r="G290" s="119" t="s">
        <v>1022</v>
      </c>
      <c r="H290" s="77">
        <v>2</v>
      </c>
      <c r="I290" s="78">
        <v>17185230</v>
      </c>
      <c r="J290" s="79">
        <v>0</v>
      </c>
      <c r="K290" s="77">
        <f t="shared" si="61"/>
        <v>17185230</v>
      </c>
      <c r="L290" s="99">
        <f t="shared" si="59"/>
        <v>8592615</v>
      </c>
      <c r="M290" s="216">
        <f>IFERROR(H290/$Q$62,"-")</f>
        <v>1.6548072149594572E-4</v>
      </c>
      <c r="N290" s="26"/>
      <c r="O290" s="26"/>
      <c r="P290" s="26"/>
      <c r="Q290" s="26"/>
    </row>
    <row r="291" spans="1:17" ht="39.950000000000003" customHeight="1">
      <c r="A291" s="26"/>
      <c r="B291" s="446"/>
      <c r="C291" s="449"/>
      <c r="D291" s="457"/>
      <c r="E291" s="39" t="s">
        <v>123</v>
      </c>
      <c r="F291" s="120" t="s">
        <v>131</v>
      </c>
      <c r="G291" s="120" t="s">
        <v>1023</v>
      </c>
      <c r="H291" s="40">
        <v>6</v>
      </c>
      <c r="I291" s="41">
        <v>47389600</v>
      </c>
      <c r="J291" s="42">
        <v>1447490</v>
      </c>
      <c r="K291" s="40">
        <f t="shared" si="61"/>
        <v>48837090</v>
      </c>
      <c r="L291" s="97">
        <f t="shared" si="59"/>
        <v>8139515</v>
      </c>
      <c r="M291" s="217">
        <f t="shared" ref="M291:M294" si="67">IFERROR(H291/$Q$62,"-")</f>
        <v>4.9644216448783713E-4</v>
      </c>
      <c r="N291" s="26"/>
      <c r="O291" s="26"/>
      <c r="P291" s="26"/>
      <c r="Q291" s="26"/>
    </row>
    <row r="292" spans="1:17" ht="39.950000000000003" customHeight="1">
      <c r="A292" s="26"/>
      <c r="B292" s="446"/>
      <c r="C292" s="449"/>
      <c r="D292" s="457"/>
      <c r="E292" s="39" t="s">
        <v>132</v>
      </c>
      <c r="F292" s="120" t="s">
        <v>136</v>
      </c>
      <c r="G292" s="120" t="s">
        <v>922</v>
      </c>
      <c r="H292" s="40">
        <v>8</v>
      </c>
      <c r="I292" s="41">
        <v>35358040</v>
      </c>
      <c r="J292" s="42">
        <v>25145150</v>
      </c>
      <c r="K292" s="40">
        <f t="shared" si="61"/>
        <v>60503190</v>
      </c>
      <c r="L292" s="97">
        <f t="shared" si="59"/>
        <v>7562898.75</v>
      </c>
      <c r="M292" s="217">
        <f t="shared" si="67"/>
        <v>6.6192288598378288E-4</v>
      </c>
      <c r="N292" s="26"/>
      <c r="O292" s="26"/>
      <c r="P292" s="26"/>
      <c r="Q292" s="26"/>
    </row>
    <row r="293" spans="1:17" ht="39.950000000000003" customHeight="1">
      <c r="A293" s="26"/>
      <c r="B293" s="446"/>
      <c r="C293" s="449"/>
      <c r="D293" s="457"/>
      <c r="E293" s="39" t="s">
        <v>133</v>
      </c>
      <c r="F293" s="120" t="s">
        <v>137</v>
      </c>
      <c r="G293" s="120" t="s">
        <v>1024</v>
      </c>
      <c r="H293" s="40">
        <v>13</v>
      </c>
      <c r="I293" s="41">
        <v>57609120</v>
      </c>
      <c r="J293" s="42">
        <v>28389330</v>
      </c>
      <c r="K293" s="40">
        <f t="shared" si="61"/>
        <v>85998450</v>
      </c>
      <c r="L293" s="97">
        <f t="shared" si="59"/>
        <v>6615265.384615385</v>
      </c>
      <c r="M293" s="217">
        <f t="shared" si="67"/>
        <v>1.0756246897236472E-3</v>
      </c>
      <c r="N293" s="26"/>
      <c r="O293" s="26"/>
      <c r="P293" s="26"/>
      <c r="Q293" s="26"/>
    </row>
    <row r="294" spans="1:17" ht="39.950000000000003" customHeight="1" thickBot="1">
      <c r="A294" s="26"/>
      <c r="B294" s="447"/>
      <c r="C294" s="450"/>
      <c r="D294" s="458"/>
      <c r="E294" s="43" t="s">
        <v>122</v>
      </c>
      <c r="F294" s="121" t="s">
        <v>134</v>
      </c>
      <c r="G294" s="121" t="s">
        <v>196</v>
      </c>
      <c r="H294" s="44">
        <v>43</v>
      </c>
      <c r="I294" s="45">
        <v>103213760</v>
      </c>
      <c r="J294" s="46">
        <v>157782410</v>
      </c>
      <c r="K294" s="44">
        <f t="shared" si="61"/>
        <v>260996170</v>
      </c>
      <c r="L294" s="98">
        <f t="shared" si="59"/>
        <v>6069678.3720930228</v>
      </c>
      <c r="M294" s="217">
        <f t="shared" si="67"/>
        <v>3.5578355121628331E-3</v>
      </c>
      <c r="N294" s="26"/>
      <c r="O294" s="26"/>
      <c r="P294" s="26"/>
      <c r="Q294" s="26"/>
    </row>
    <row r="295" spans="1:17" ht="39.950000000000003" customHeight="1">
      <c r="A295" s="26"/>
      <c r="B295" s="445">
        <v>59</v>
      </c>
      <c r="C295" s="448" t="s">
        <v>20</v>
      </c>
      <c r="D295" s="456">
        <f>Q63</f>
        <v>85998</v>
      </c>
      <c r="E295" s="47" t="s">
        <v>949</v>
      </c>
      <c r="F295" s="119" t="s">
        <v>950</v>
      </c>
      <c r="G295" s="119" t="s">
        <v>1025</v>
      </c>
      <c r="H295" s="77">
        <v>1</v>
      </c>
      <c r="I295" s="78">
        <v>7969490</v>
      </c>
      <c r="J295" s="79">
        <v>0</v>
      </c>
      <c r="K295" s="77">
        <f t="shared" si="61"/>
        <v>7969490</v>
      </c>
      <c r="L295" s="99">
        <f t="shared" si="59"/>
        <v>7969490</v>
      </c>
      <c r="M295" s="216">
        <f>IFERROR(H295/$Q$63,"-")</f>
        <v>1.1628177399474406E-5</v>
      </c>
      <c r="N295" s="26"/>
      <c r="O295" s="26"/>
      <c r="P295" s="26"/>
      <c r="Q295" s="26"/>
    </row>
    <row r="296" spans="1:17" ht="39.950000000000003" customHeight="1">
      <c r="A296" s="26"/>
      <c r="B296" s="446"/>
      <c r="C296" s="449"/>
      <c r="D296" s="457"/>
      <c r="E296" s="39" t="s">
        <v>124</v>
      </c>
      <c r="F296" s="120" t="s">
        <v>135</v>
      </c>
      <c r="G296" s="120" t="s">
        <v>1026</v>
      </c>
      <c r="H296" s="40">
        <v>12</v>
      </c>
      <c r="I296" s="41">
        <v>80222530</v>
      </c>
      <c r="J296" s="42">
        <v>2986290</v>
      </c>
      <c r="K296" s="40">
        <f t="shared" si="61"/>
        <v>83208820</v>
      </c>
      <c r="L296" s="97">
        <f t="shared" si="59"/>
        <v>6934068.333333333</v>
      </c>
      <c r="M296" s="217">
        <f t="shared" ref="M296:M299" si="68">IFERROR(H296/$Q$63,"-")</f>
        <v>1.3953812879369286E-4</v>
      </c>
      <c r="N296" s="26"/>
      <c r="O296" s="26"/>
      <c r="P296" s="26"/>
      <c r="Q296" s="26"/>
    </row>
    <row r="297" spans="1:17" ht="39.950000000000003" customHeight="1">
      <c r="A297" s="26"/>
      <c r="B297" s="446"/>
      <c r="C297" s="449"/>
      <c r="D297" s="457"/>
      <c r="E297" s="39" t="s">
        <v>133</v>
      </c>
      <c r="F297" s="120" t="s">
        <v>137</v>
      </c>
      <c r="G297" s="120" t="s">
        <v>270</v>
      </c>
      <c r="H297" s="40">
        <v>91</v>
      </c>
      <c r="I297" s="41">
        <v>458977350</v>
      </c>
      <c r="J297" s="42">
        <v>159605490</v>
      </c>
      <c r="K297" s="40">
        <f t="shared" si="61"/>
        <v>618582840</v>
      </c>
      <c r="L297" s="97">
        <f t="shared" si="59"/>
        <v>6797613.6263736263</v>
      </c>
      <c r="M297" s="217">
        <f t="shared" si="68"/>
        <v>1.058164143352171E-3</v>
      </c>
      <c r="N297" s="26"/>
      <c r="O297" s="26"/>
      <c r="P297" s="26"/>
      <c r="Q297" s="26"/>
    </row>
    <row r="298" spans="1:17" ht="39.950000000000003" customHeight="1">
      <c r="A298" s="26"/>
      <c r="B298" s="446"/>
      <c r="C298" s="449"/>
      <c r="D298" s="457"/>
      <c r="E298" s="39" t="s">
        <v>123</v>
      </c>
      <c r="F298" s="120" t="s">
        <v>131</v>
      </c>
      <c r="G298" s="120" t="s">
        <v>913</v>
      </c>
      <c r="H298" s="40">
        <v>32</v>
      </c>
      <c r="I298" s="41">
        <v>200194980</v>
      </c>
      <c r="J298" s="42">
        <v>6472840</v>
      </c>
      <c r="K298" s="40">
        <f t="shared" si="61"/>
        <v>206667820</v>
      </c>
      <c r="L298" s="97">
        <f t="shared" si="59"/>
        <v>6458369.375</v>
      </c>
      <c r="M298" s="217">
        <f t="shared" si="68"/>
        <v>3.7210167678318099E-4</v>
      </c>
      <c r="N298" s="26"/>
      <c r="O298" s="26"/>
      <c r="P298" s="26"/>
      <c r="Q298" s="26"/>
    </row>
    <row r="299" spans="1:17" ht="39.950000000000003" customHeight="1" thickBot="1">
      <c r="A299" s="26"/>
      <c r="B299" s="447"/>
      <c r="C299" s="450"/>
      <c r="D299" s="458"/>
      <c r="E299" s="43" t="s">
        <v>132</v>
      </c>
      <c r="F299" s="121" t="s">
        <v>136</v>
      </c>
      <c r="G299" s="121" t="s">
        <v>976</v>
      </c>
      <c r="H299" s="44">
        <v>33</v>
      </c>
      <c r="I299" s="45">
        <v>127271650</v>
      </c>
      <c r="J299" s="46">
        <v>68317770</v>
      </c>
      <c r="K299" s="44">
        <f t="shared" si="61"/>
        <v>195589420</v>
      </c>
      <c r="L299" s="98">
        <f t="shared" si="59"/>
        <v>5926952.1212121211</v>
      </c>
      <c r="M299" s="217">
        <f t="shared" si="68"/>
        <v>3.8372985418265541E-4</v>
      </c>
      <c r="N299" s="26"/>
      <c r="O299" s="26"/>
      <c r="P299" s="26"/>
      <c r="Q299" s="26"/>
    </row>
    <row r="300" spans="1:17" ht="39.950000000000003" customHeight="1">
      <c r="A300" s="26"/>
      <c r="B300" s="445">
        <v>60</v>
      </c>
      <c r="C300" s="448" t="s">
        <v>44</v>
      </c>
      <c r="D300" s="456">
        <f>Q64</f>
        <v>11563</v>
      </c>
      <c r="E300" s="47" t="s">
        <v>132</v>
      </c>
      <c r="F300" s="119" t="s">
        <v>136</v>
      </c>
      <c r="G300" s="119" t="s">
        <v>792</v>
      </c>
      <c r="H300" s="77">
        <v>2</v>
      </c>
      <c r="I300" s="78">
        <v>17488800</v>
      </c>
      <c r="J300" s="79">
        <v>3283460</v>
      </c>
      <c r="K300" s="77">
        <f t="shared" si="61"/>
        <v>20772260</v>
      </c>
      <c r="L300" s="99">
        <f t="shared" si="59"/>
        <v>10386130</v>
      </c>
      <c r="M300" s="216">
        <f>IFERROR(H300/$Q$64,"-")</f>
        <v>1.7296549338406987E-4</v>
      </c>
      <c r="N300" s="26"/>
      <c r="O300" s="26"/>
      <c r="P300" s="26"/>
      <c r="Q300" s="26"/>
    </row>
    <row r="301" spans="1:17" ht="39.950000000000003" customHeight="1">
      <c r="A301" s="26"/>
      <c r="B301" s="446"/>
      <c r="C301" s="449"/>
      <c r="D301" s="457"/>
      <c r="E301" s="39" t="s">
        <v>123</v>
      </c>
      <c r="F301" s="120" t="s">
        <v>131</v>
      </c>
      <c r="G301" s="120" t="s">
        <v>899</v>
      </c>
      <c r="H301" s="40">
        <v>5</v>
      </c>
      <c r="I301" s="41">
        <v>44714030</v>
      </c>
      <c r="J301" s="42">
        <v>1044830</v>
      </c>
      <c r="K301" s="40">
        <f t="shared" si="61"/>
        <v>45758860</v>
      </c>
      <c r="L301" s="97">
        <f t="shared" si="59"/>
        <v>9151772</v>
      </c>
      <c r="M301" s="217">
        <f t="shared" ref="M301:M304" si="69">IFERROR(H301/$Q$64,"-")</f>
        <v>4.3241373346017468E-4</v>
      </c>
      <c r="N301" s="26"/>
      <c r="O301" s="26"/>
      <c r="P301" s="26"/>
      <c r="Q301" s="26"/>
    </row>
    <row r="302" spans="1:17" ht="39.950000000000003" customHeight="1">
      <c r="A302" s="26"/>
      <c r="B302" s="446"/>
      <c r="C302" s="449"/>
      <c r="D302" s="457"/>
      <c r="E302" s="39" t="s">
        <v>1027</v>
      </c>
      <c r="F302" s="120" t="s">
        <v>1028</v>
      </c>
      <c r="G302" s="120" t="s">
        <v>1029</v>
      </c>
      <c r="H302" s="40">
        <v>1</v>
      </c>
      <c r="I302" s="41">
        <v>7593890</v>
      </c>
      <c r="J302" s="42">
        <v>587200</v>
      </c>
      <c r="K302" s="40">
        <f t="shared" si="61"/>
        <v>8181090</v>
      </c>
      <c r="L302" s="97">
        <f t="shared" si="59"/>
        <v>8181090</v>
      </c>
      <c r="M302" s="217">
        <f t="shared" si="69"/>
        <v>8.6482746692034934E-5</v>
      </c>
      <c r="N302" s="26"/>
      <c r="O302" s="26"/>
      <c r="P302" s="26"/>
      <c r="Q302" s="26"/>
    </row>
    <row r="303" spans="1:17" ht="39.950000000000003" customHeight="1">
      <c r="A303" s="26"/>
      <c r="B303" s="446"/>
      <c r="C303" s="449"/>
      <c r="D303" s="457"/>
      <c r="E303" s="39" t="s">
        <v>1030</v>
      </c>
      <c r="F303" s="120" t="s">
        <v>1031</v>
      </c>
      <c r="G303" s="120" t="s">
        <v>1032</v>
      </c>
      <c r="H303" s="40">
        <v>1</v>
      </c>
      <c r="I303" s="41">
        <v>8103670</v>
      </c>
      <c r="J303" s="42">
        <v>0</v>
      </c>
      <c r="K303" s="40">
        <f t="shared" si="61"/>
        <v>8103670</v>
      </c>
      <c r="L303" s="97">
        <f t="shared" si="59"/>
        <v>8103670</v>
      </c>
      <c r="M303" s="217">
        <f t="shared" si="69"/>
        <v>8.6482746692034934E-5</v>
      </c>
      <c r="N303" s="26"/>
      <c r="O303" s="26"/>
      <c r="P303" s="26"/>
      <c r="Q303" s="26"/>
    </row>
    <row r="304" spans="1:17" ht="39.950000000000003" customHeight="1" thickBot="1">
      <c r="A304" s="26"/>
      <c r="B304" s="447"/>
      <c r="C304" s="450"/>
      <c r="D304" s="458"/>
      <c r="E304" s="43" t="s">
        <v>957</v>
      </c>
      <c r="F304" s="121" t="s">
        <v>958</v>
      </c>
      <c r="G304" s="121" t="s">
        <v>1033</v>
      </c>
      <c r="H304" s="44">
        <v>2</v>
      </c>
      <c r="I304" s="45">
        <v>14635150</v>
      </c>
      <c r="J304" s="46">
        <v>379730</v>
      </c>
      <c r="K304" s="44">
        <f t="shared" si="61"/>
        <v>15014880</v>
      </c>
      <c r="L304" s="98">
        <f t="shared" si="59"/>
        <v>7507440</v>
      </c>
      <c r="M304" s="218">
        <f t="shared" si="69"/>
        <v>1.7296549338406987E-4</v>
      </c>
      <c r="N304" s="26"/>
      <c r="O304" s="26"/>
      <c r="P304" s="26"/>
      <c r="Q304" s="26"/>
    </row>
    <row r="305" spans="1:17" ht="39.950000000000003" customHeight="1">
      <c r="A305" s="26"/>
      <c r="B305" s="445">
        <v>61</v>
      </c>
      <c r="C305" s="448" t="s">
        <v>16</v>
      </c>
      <c r="D305" s="456">
        <f>Q65</f>
        <v>10060</v>
      </c>
      <c r="E305" s="47" t="s">
        <v>710</v>
      </c>
      <c r="F305" s="119" t="s">
        <v>711</v>
      </c>
      <c r="G305" s="119" t="s">
        <v>1034</v>
      </c>
      <c r="H305" s="77">
        <v>8</v>
      </c>
      <c r="I305" s="78">
        <v>27911580</v>
      </c>
      <c r="J305" s="79">
        <v>51948830</v>
      </c>
      <c r="K305" s="77">
        <f t="shared" si="61"/>
        <v>79860410</v>
      </c>
      <c r="L305" s="99">
        <f t="shared" si="59"/>
        <v>9982551.25</v>
      </c>
      <c r="M305" s="216">
        <f>IFERROR(H305/$Q$65,"-")</f>
        <v>7.9522862823061633E-4</v>
      </c>
      <c r="N305" s="26"/>
      <c r="O305" s="26"/>
      <c r="P305" s="26"/>
      <c r="Q305" s="26"/>
    </row>
    <row r="306" spans="1:17" ht="39.950000000000003" customHeight="1">
      <c r="A306" s="26"/>
      <c r="B306" s="446"/>
      <c r="C306" s="449"/>
      <c r="D306" s="457"/>
      <c r="E306" s="39" t="s">
        <v>124</v>
      </c>
      <c r="F306" s="120" t="s">
        <v>135</v>
      </c>
      <c r="G306" s="120" t="s">
        <v>1035</v>
      </c>
      <c r="H306" s="40">
        <v>1</v>
      </c>
      <c r="I306" s="41">
        <v>9016660</v>
      </c>
      <c r="J306" s="42">
        <v>286370</v>
      </c>
      <c r="K306" s="40">
        <f t="shared" si="61"/>
        <v>9303030</v>
      </c>
      <c r="L306" s="97">
        <f t="shared" si="59"/>
        <v>9303030</v>
      </c>
      <c r="M306" s="217">
        <f t="shared" ref="M306:M309" si="70">IFERROR(H306/$Q$65,"-")</f>
        <v>9.9403578528827041E-5</v>
      </c>
      <c r="N306" s="26"/>
      <c r="O306" s="26"/>
      <c r="P306" s="26"/>
      <c r="Q306" s="26"/>
    </row>
    <row r="307" spans="1:17" ht="39.950000000000003" customHeight="1">
      <c r="A307" s="26"/>
      <c r="B307" s="446"/>
      <c r="C307" s="449"/>
      <c r="D307" s="457"/>
      <c r="E307" s="39" t="s">
        <v>1036</v>
      </c>
      <c r="F307" s="120" t="s">
        <v>1037</v>
      </c>
      <c r="G307" s="120" t="s">
        <v>1038</v>
      </c>
      <c r="H307" s="40">
        <v>1</v>
      </c>
      <c r="I307" s="41">
        <v>7030750</v>
      </c>
      <c r="J307" s="42">
        <v>753120</v>
      </c>
      <c r="K307" s="40">
        <f t="shared" si="61"/>
        <v>7783870</v>
      </c>
      <c r="L307" s="97">
        <f t="shared" si="59"/>
        <v>7783870</v>
      </c>
      <c r="M307" s="217">
        <f t="shared" si="70"/>
        <v>9.9403578528827041E-5</v>
      </c>
      <c r="N307" s="26"/>
      <c r="O307" s="26"/>
      <c r="P307" s="26"/>
      <c r="Q307" s="26"/>
    </row>
    <row r="308" spans="1:17" ht="39.950000000000003" customHeight="1">
      <c r="A308" s="26"/>
      <c r="B308" s="446"/>
      <c r="C308" s="449"/>
      <c r="D308" s="457"/>
      <c r="E308" s="39" t="s">
        <v>815</v>
      </c>
      <c r="F308" s="120" t="s">
        <v>816</v>
      </c>
      <c r="G308" s="120" t="s">
        <v>1039</v>
      </c>
      <c r="H308" s="40">
        <v>1</v>
      </c>
      <c r="I308" s="41">
        <v>7580050</v>
      </c>
      <c r="J308" s="42">
        <v>142810</v>
      </c>
      <c r="K308" s="40">
        <f t="shared" si="61"/>
        <v>7722860</v>
      </c>
      <c r="L308" s="97">
        <f t="shared" si="59"/>
        <v>7722860</v>
      </c>
      <c r="M308" s="217">
        <f t="shared" si="70"/>
        <v>9.9403578528827041E-5</v>
      </c>
      <c r="N308" s="26"/>
      <c r="O308" s="26"/>
      <c r="P308" s="26"/>
      <c r="Q308" s="26"/>
    </row>
    <row r="309" spans="1:17" ht="39.950000000000003" customHeight="1" thickBot="1">
      <c r="A309" s="26"/>
      <c r="B309" s="447"/>
      <c r="C309" s="450"/>
      <c r="D309" s="458"/>
      <c r="E309" s="43" t="s">
        <v>133</v>
      </c>
      <c r="F309" s="121" t="s">
        <v>137</v>
      </c>
      <c r="G309" s="121" t="s">
        <v>1040</v>
      </c>
      <c r="H309" s="44">
        <v>11</v>
      </c>
      <c r="I309" s="45">
        <v>32188350</v>
      </c>
      <c r="J309" s="46">
        <v>42724160</v>
      </c>
      <c r="K309" s="44">
        <f t="shared" si="61"/>
        <v>74912510</v>
      </c>
      <c r="L309" s="98">
        <f t="shared" si="59"/>
        <v>6810228.1818181816</v>
      </c>
      <c r="M309" s="217">
        <f t="shared" si="70"/>
        <v>1.0934393638170974E-3</v>
      </c>
      <c r="N309" s="26"/>
      <c r="O309" s="26"/>
      <c r="P309" s="26"/>
      <c r="Q309" s="26"/>
    </row>
    <row r="310" spans="1:17" ht="39.950000000000003" customHeight="1">
      <c r="A310" s="26"/>
      <c r="B310" s="445">
        <v>62</v>
      </c>
      <c r="C310" s="448" t="s">
        <v>17</v>
      </c>
      <c r="D310" s="456">
        <f>Q66</f>
        <v>14913</v>
      </c>
      <c r="E310" s="47" t="s">
        <v>123</v>
      </c>
      <c r="F310" s="119" t="s">
        <v>131</v>
      </c>
      <c r="G310" s="119" t="s">
        <v>1041</v>
      </c>
      <c r="H310" s="77">
        <v>3</v>
      </c>
      <c r="I310" s="78">
        <v>27099850</v>
      </c>
      <c r="J310" s="79">
        <v>128310</v>
      </c>
      <c r="K310" s="77">
        <f t="shared" si="61"/>
        <v>27228160</v>
      </c>
      <c r="L310" s="99">
        <f t="shared" si="59"/>
        <v>9076053.333333334</v>
      </c>
      <c r="M310" s="216">
        <f>IFERROR(H310/$Q$66,"-")</f>
        <v>2.011667672500503E-4</v>
      </c>
      <c r="N310" s="26"/>
      <c r="O310" s="26"/>
      <c r="P310" s="26"/>
      <c r="Q310" s="26"/>
    </row>
    <row r="311" spans="1:17" ht="39.950000000000003" customHeight="1">
      <c r="A311" s="26"/>
      <c r="B311" s="446"/>
      <c r="C311" s="449"/>
      <c r="D311" s="457"/>
      <c r="E311" s="39" t="s">
        <v>867</v>
      </c>
      <c r="F311" s="120" t="s">
        <v>868</v>
      </c>
      <c r="G311" s="120" t="s">
        <v>1042</v>
      </c>
      <c r="H311" s="40">
        <v>1</v>
      </c>
      <c r="I311" s="41">
        <v>7698300</v>
      </c>
      <c r="J311" s="42">
        <v>0</v>
      </c>
      <c r="K311" s="40">
        <f t="shared" si="61"/>
        <v>7698300</v>
      </c>
      <c r="L311" s="97">
        <f t="shared" si="59"/>
        <v>7698300</v>
      </c>
      <c r="M311" s="217">
        <f t="shared" ref="M311:M314" si="71">IFERROR(H311/$Q$66,"-")</f>
        <v>6.7055589083350094E-5</v>
      </c>
      <c r="N311" s="26"/>
      <c r="O311" s="26"/>
      <c r="P311" s="26"/>
      <c r="Q311" s="26"/>
    </row>
    <row r="312" spans="1:17" ht="39.950000000000003" customHeight="1">
      <c r="A312" s="26"/>
      <c r="B312" s="446"/>
      <c r="C312" s="449"/>
      <c r="D312" s="457"/>
      <c r="E312" s="39" t="s">
        <v>133</v>
      </c>
      <c r="F312" s="120" t="s">
        <v>137</v>
      </c>
      <c r="G312" s="120" t="s">
        <v>1043</v>
      </c>
      <c r="H312" s="40">
        <v>16</v>
      </c>
      <c r="I312" s="41">
        <v>53420440</v>
      </c>
      <c r="J312" s="42">
        <v>52895590</v>
      </c>
      <c r="K312" s="40">
        <f t="shared" si="61"/>
        <v>106316030</v>
      </c>
      <c r="L312" s="97">
        <f t="shared" si="59"/>
        <v>6644751.875</v>
      </c>
      <c r="M312" s="217">
        <f t="shared" si="71"/>
        <v>1.0728894253336015E-3</v>
      </c>
      <c r="N312" s="26"/>
      <c r="O312" s="26"/>
      <c r="P312" s="26"/>
      <c r="Q312" s="26"/>
    </row>
    <row r="313" spans="1:17" ht="39.950000000000003" customHeight="1">
      <c r="A313" s="26"/>
      <c r="B313" s="446"/>
      <c r="C313" s="449"/>
      <c r="D313" s="457"/>
      <c r="E313" s="39" t="s">
        <v>794</v>
      </c>
      <c r="F313" s="120" t="s">
        <v>795</v>
      </c>
      <c r="G313" s="120" t="s">
        <v>1044</v>
      </c>
      <c r="H313" s="40">
        <v>9</v>
      </c>
      <c r="I313" s="41">
        <v>58790460</v>
      </c>
      <c r="J313" s="42">
        <v>360270</v>
      </c>
      <c r="K313" s="40">
        <f t="shared" si="61"/>
        <v>59150730</v>
      </c>
      <c r="L313" s="97">
        <f t="shared" si="59"/>
        <v>6572303.333333333</v>
      </c>
      <c r="M313" s="217">
        <f t="shared" si="71"/>
        <v>6.0350030175015089E-4</v>
      </c>
      <c r="N313" s="26"/>
      <c r="O313" s="26"/>
      <c r="P313" s="26"/>
      <c r="Q313" s="26"/>
    </row>
    <row r="314" spans="1:17" ht="39.950000000000003" customHeight="1" thickBot="1">
      <c r="A314" s="26"/>
      <c r="B314" s="447"/>
      <c r="C314" s="450"/>
      <c r="D314" s="458"/>
      <c r="E314" s="43" t="s">
        <v>122</v>
      </c>
      <c r="F314" s="121" t="s">
        <v>134</v>
      </c>
      <c r="G314" s="121" t="s">
        <v>196</v>
      </c>
      <c r="H314" s="44">
        <v>59</v>
      </c>
      <c r="I314" s="45">
        <v>215069650</v>
      </c>
      <c r="J314" s="46">
        <v>165734890</v>
      </c>
      <c r="K314" s="44">
        <f t="shared" si="61"/>
        <v>380804540</v>
      </c>
      <c r="L314" s="98">
        <f t="shared" si="59"/>
        <v>6454314.237288136</v>
      </c>
      <c r="M314" s="217">
        <f t="shared" si="71"/>
        <v>3.9562797559176558E-3</v>
      </c>
      <c r="N314" s="26"/>
      <c r="O314" s="26"/>
      <c r="P314" s="26"/>
      <c r="Q314" s="26"/>
    </row>
    <row r="315" spans="1:17" ht="39.950000000000003" customHeight="1">
      <c r="A315" s="26"/>
      <c r="B315" s="445">
        <v>63</v>
      </c>
      <c r="C315" s="448" t="s">
        <v>26</v>
      </c>
      <c r="D315" s="456">
        <f>Q67</f>
        <v>10994</v>
      </c>
      <c r="E315" s="47" t="s">
        <v>719</v>
      </c>
      <c r="F315" s="119" t="s">
        <v>720</v>
      </c>
      <c r="G315" s="119" t="s">
        <v>857</v>
      </c>
      <c r="H315" s="77">
        <v>1</v>
      </c>
      <c r="I315" s="78">
        <v>6663830</v>
      </c>
      <c r="J315" s="79">
        <v>5468690</v>
      </c>
      <c r="K315" s="77">
        <f t="shared" si="61"/>
        <v>12132520</v>
      </c>
      <c r="L315" s="99">
        <f t="shared" si="59"/>
        <v>12132520</v>
      </c>
      <c r="M315" s="216">
        <f>IFERROR(H315/$Q$67,"-")</f>
        <v>9.0958704748044392E-5</v>
      </c>
      <c r="N315" s="26"/>
      <c r="O315" s="26"/>
      <c r="P315" s="26"/>
      <c r="Q315" s="26"/>
    </row>
    <row r="316" spans="1:17" ht="39.950000000000003" customHeight="1">
      <c r="A316" s="26"/>
      <c r="B316" s="446"/>
      <c r="C316" s="449"/>
      <c r="D316" s="457"/>
      <c r="E316" s="39" t="s">
        <v>701</v>
      </c>
      <c r="F316" s="120" t="s">
        <v>702</v>
      </c>
      <c r="G316" s="120" t="s">
        <v>1045</v>
      </c>
      <c r="H316" s="40">
        <v>1</v>
      </c>
      <c r="I316" s="41">
        <v>7519360</v>
      </c>
      <c r="J316" s="42">
        <v>0</v>
      </c>
      <c r="K316" s="40">
        <f t="shared" si="61"/>
        <v>7519360</v>
      </c>
      <c r="L316" s="97">
        <f t="shared" si="59"/>
        <v>7519360</v>
      </c>
      <c r="M316" s="217">
        <f t="shared" ref="M316:M319" si="72">IFERROR(H316/$Q$67,"-")</f>
        <v>9.0958704748044392E-5</v>
      </c>
      <c r="N316" s="26"/>
      <c r="O316" s="26"/>
      <c r="P316" s="26"/>
      <c r="Q316" s="26"/>
    </row>
    <row r="317" spans="1:17" ht="39.950000000000003" customHeight="1">
      <c r="A317" s="26"/>
      <c r="B317" s="446"/>
      <c r="C317" s="449"/>
      <c r="D317" s="457"/>
      <c r="E317" s="39" t="s">
        <v>704</v>
      </c>
      <c r="F317" s="120" t="s">
        <v>705</v>
      </c>
      <c r="G317" s="120" t="s">
        <v>1046</v>
      </c>
      <c r="H317" s="40">
        <v>12</v>
      </c>
      <c r="I317" s="41">
        <v>84244390</v>
      </c>
      <c r="J317" s="42">
        <v>1883440</v>
      </c>
      <c r="K317" s="40">
        <f t="shared" si="61"/>
        <v>86127830</v>
      </c>
      <c r="L317" s="97">
        <f t="shared" si="59"/>
        <v>7177319.166666667</v>
      </c>
      <c r="M317" s="217">
        <f t="shared" si="72"/>
        <v>1.0915044569765327E-3</v>
      </c>
      <c r="N317" s="26"/>
      <c r="O317" s="26"/>
      <c r="P317" s="26"/>
      <c r="Q317" s="26"/>
    </row>
    <row r="318" spans="1:17" ht="39.950000000000003" customHeight="1">
      <c r="A318" s="26"/>
      <c r="B318" s="446"/>
      <c r="C318" s="449"/>
      <c r="D318" s="457"/>
      <c r="E318" s="39" t="s">
        <v>132</v>
      </c>
      <c r="F318" s="120" t="s">
        <v>136</v>
      </c>
      <c r="G318" s="120" t="s">
        <v>1047</v>
      </c>
      <c r="H318" s="40">
        <v>7</v>
      </c>
      <c r="I318" s="41">
        <v>37624200</v>
      </c>
      <c r="J318" s="42">
        <v>5666360</v>
      </c>
      <c r="K318" s="40">
        <f t="shared" si="61"/>
        <v>43290560</v>
      </c>
      <c r="L318" s="97">
        <f t="shared" si="59"/>
        <v>6184365.7142857146</v>
      </c>
      <c r="M318" s="217">
        <f t="shared" si="72"/>
        <v>6.3671093323631068E-4</v>
      </c>
      <c r="N318" s="26"/>
      <c r="O318" s="26"/>
      <c r="P318" s="26"/>
      <c r="Q318" s="26"/>
    </row>
    <row r="319" spans="1:17" ht="39.950000000000003" customHeight="1" thickBot="1">
      <c r="A319" s="26"/>
      <c r="B319" s="447"/>
      <c r="C319" s="450"/>
      <c r="D319" s="458"/>
      <c r="E319" s="43" t="s">
        <v>122</v>
      </c>
      <c r="F319" s="121" t="s">
        <v>134</v>
      </c>
      <c r="G319" s="121" t="s">
        <v>196</v>
      </c>
      <c r="H319" s="44">
        <v>53</v>
      </c>
      <c r="I319" s="45">
        <v>168817180</v>
      </c>
      <c r="J319" s="46">
        <v>153102980</v>
      </c>
      <c r="K319" s="44">
        <f t="shared" si="61"/>
        <v>321920160</v>
      </c>
      <c r="L319" s="98">
        <f t="shared" si="59"/>
        <v>6073965.2830188675</v>
      </c>
      <c r="M319" s="218">
        <f t="shared" si="72"/>
        <v>4.8208113516463522E-3</v>
      </c>
      <c r="N319" s="26"/>
      <c r="O319" s="26"/>
      <c r="P319" s="26"/>
      <c r="Q319" s="26"/>
    </row>
    <row r="320" spans="1:17" ht="39.950000000000003" customHeight="1">
      <c r="A320" s="26"/>
      <c r="B320" s="445">
        <v>64</v>
      </c>
      <c r="C320" s="448" t="s">
        <v>45</v>
      </c>
      <c r="D320" s="456">
        <f>Q68</f>
        <v>11433</v>
      </c>
      <c r="E320" s="47" t="s">
        <v>132</v>
      </c>
      <c r="F320" s="119" t="s">
        <v>136</v>
      </c>
      <c r="G320" s="119" t="s">
        <v>780</v>
      </c>
      <c r="H320" s="77">
        <v>11</v>
      </c>
      <c r="I320" s="78">
        <v>47026100</v>
      </c>
      <c r="J320" s="79">
        <v>49777610</v>
      </c>
      <c r="K320" s="77">
        <f t="shared" si="61"/>
        <v>96803710</v>
      </c>
      <c r="L320" s="99">
        <f t="shared" si="59"/>
        <v>8800337.2727272734</v>
      </c>
      <c r="M320" s="216">
        <f>IFERROR(H320/$Q$68,"-")</f>
        <v>9.6212717571940876E-4</v>
      </c>
      <c r="N320" s="26"/>
      <c r="O320" s="26"/>
      <c r="P320" s="26"/>
      <c r="Q320" s="26"/>
    </row>
    <row r="321" spans="1:17" ht="39.950000000000003" customHeight="1">
      <c r="A321" s="26"/>
      <c r="B321" s="446"/>
      <c r="C321" s="449"/>
      <c r="D321" s="457"/>
      <c r="E321" s="39" t="s">
        <v>133</v>
      </c>
      <c r="F321" s="120" t="s">
        <v>137</v>
      </c>
      <c r="G321" s="120" t="s">
        <v>1048</v>
      </c>
      <c r="H321" s="40">
        <v>9</v>
      </c>
      <c r="I321" s="41">
        <v>32679320</v>
      </c>
      <c r="J321" s="42">
        <v>24882250</v>
      </c>
      <c r="K321" s="40">
        <f t="shared" si="61"/>
        <v>57561570</v>
      </c>
      <c r="L321" s="97">
        <f t="shared" si="59"/>
        <v>6395730</v>
      </c>
      <c r="M321" s="217">
        <f t="shared" ref="M321:M324" si="73">IFERROR(H321/$Q$68,"-")</f>
        <v>7.8719496195224351E-4</v>
      </c>
      <c r="N321" s="26"/>
      <c r="O321" s="26"/>
      <c r="P321" s="26"/>
      <c r="Q321" s="26"/>
    </row>
    <row r="322" spans="1:17" ht="39.950000000000003" customHeight="1">
      <c r="A322" s="26"/>
      <c r="B322" s="446"/>
      <c r="C322" s="449"/>
      <c r="D322" s="457"/>
      <c r="E322" s="39" t="s">
        <v>777</v>
      </c>
      <c r="F322" s="120" t="s">
        <v>778</v>
      </c>
      <c r="G322" s="120" t="s">
        <v>1049</v>
      </c>
      <c r="H322" s="40">
        <v>2</v>
      </c>
      <c r="I322" s="41">
        <v>11408380</v>
      </c>
      <c r="J322" s="42">
        <v>1094820</v>
      </c>
      <c r="K322" s="40">
        <f t="shared" si="61"/>
        <v>12503200</v>
      </c>
      <c r="L322" s="97">
        <f t="shared" si="59"/>
        <v>6251600</v>
      </c>
      <c r="M322" s="217">
        <f t="shared" si="73"/>
        <v>1.7493221376716522E-4</v>
      </c>
      <c r="N322" s="26"/>
      <c r="O322" s="26"/>
      <c r="P322" s="26"/>
      <c r="Q322" s="26"/>
    </row>
    <row r="323" spans="1:17" ht="39.950000000000003" customHeight="1">
      <c r="A323" s="26"/>
      <c r="B323" s="446"/>
      <c r="C323" s="449"/>
      <c r="D323" s="457"/>
      <c r="E323" s="39" t="s">
        <v>122</v>
      </c>
      <c r="F323" s="120" t="s">
        <v>134</v>
      </c>
      <c r="G323" s="120" t="s">
        <v>1050</v>
      </c>
      <c r="H323" s="40">
        <v>64</v>
      </c>
      <c r="I323" s="41">
        <v>179005490</v>
      </c>
      <c r="J323" s="42">
        <v>206983520</v>
      </c>
      <c r="K323" s="40">
        <f t="shared" si="61"/>
        <v>385989010</v>
      </c>
      <c r="L323" s="97">
        <f t="shared" si="59"/>
        <v>6031078.28125</v>
      </c>
      <c r="M323" s="217">
        <f t="shared" si="73"/>
        <v>5.5978308405492871E-3</v>
      </c>
      <c r="N323" s="26"/>
      <c r="O323" s="26"/>
      <c r="P323" s="26"/>
      <c r="Q323" s="26"/>
    </row>
    <row r="324" spans="1:17" ht="39.950000000000003" customHeight="1" thickBot="1">
      <c r="A324" s="26"/>
      <c r="B324" s="447"/>
      <c r="C324" s="450"/>
      <c r="D324" s="458"/>
      <c r="E324" s="43" t="s">
        <v>1051</v>
      </c>
      <c r="F324" s="121" t="s">
        <v>1052</v>
      </c>
      <c r="G324" s="121" t="s">
        <v>1053</v>
      </c>
      <c r="H324" s="44">
        <v>12</v>
      </c>
      <c r="I324" s="45">
        <v>63863750</v>
      </c>
      <c r="J324" s="46">
        <v>4895210</v>
      </c>
      <c r="K324" s="44">
        <f t="shared" si="61"/>
        <v>68758960</v>
      </c>
      <c r="L324" s="98">
        <f t="shared" si="59"/>
        <v>5729913.333333333</v>
      </c>
      <c r="M324" s="218">
        <f t="shared" si="73"/>
        <v>1.0495932826029913E-3</v>
      </c>
      <c r="N324" s="26"/>
      <c r="O324" s="26"/>
      <c r="P324" s="26"/>
      <c r="Q324" s="26"/>
    </row>
    <row r="325" spans="1:17" ht="39.950000000000003" customHeight="1">
      <c r="A325" s="26"/>
      <c r="B325" s="445">
        <v>65</v>
      </c>
      <c r="C325" s="448" t="s">
        <v>10</v>
      </c>
      <c r="D325" s="456">
        <f>Q69</f>
        <v>5802</v>
      </c>
      <c r="E325" s="47" t="s">
        <v>123</v>
      </c>
      <c r="F325" s="119" t="s">
        <v>131</v>
      </c>
      <c r="G325" s="119" t="s">
        <v>1054</v>
      </c>
      <c r="H325" s="77">
        <v>3</v>
      </c>
      <c r="I325" s="78">
        <v>35077370</v>
      </c>
      <c r="J325" s="79">
        <v>1075120</v>
      </c>
      <c r="K325" s="77">
        <f t="shared" si="61"/>
        <v>36152490</v>
      </c>
      <c r="L325" s="99">
        <f t="shared" ref="L325:L374" si="74">IFERROR(K325/H325,"-")</f>
        <v>12050830</v>
      </c>
      <c r="M325" s="216">
        <f>IFERROR(H325/$Q$69,"-")</f>
        <v>5.1706308169596695E-4</v>
      </c>
      <c r="N325" s="26"/>
      <c r="O325" s="26"/>
      <c r="P325" s="26"/>
      <c r="Q325" s="26"/>
    </row>
    <row r="326" spans="1:17" ht="39.950000000000003" customHeight="1">
      <c r="A326" s="26"/>
      <c r="B326" s="446"/>
      <c r="C326" s="449"/>
      <c r="D326" s="457"/>
      <c r="E326" s="39" t="s">
        <v>133</v>
      </c>
      <c r="F326" s="120" t="s">
        <v>137</v>
      </c>
      <c r="G326" s="120" t="s">
        <v>1055</v>
      </c>
      <c r="H326" s="40">
        <v>6</v>
      </c>
      <c r="I326" s="41">
        <v>56754390</v>
      </c>
      <c r="J326" s="42">
        <v>2640160</v>
      </c>
      <c r="K326" s="40">
        <f t="shared" ref="K326:K374" si="75">SUM(I326:J326)</f>
        <v>59394550</v>
      </c>
      <c r="L326" s="97">
        <f t="shared" si="74"/>
        <v>9899091.666666666</v>
      </c>
      <c r="M326" s="217">
        <f t="shared" ref="M326:M329" si="76">IFERROR(H326/$Q$69,"-")</f>
        <v>1.0341261633919339E-3</v>
      </c>
      <c r="N326" s="26"/>
      <c r="O326" s="26"/>
      <c r="P326" s="26"/>
      <c r="Q326" s="26"/>
    </row>
    <row r="327" spans="1:17" ht="39.950000000000003" customHeight="1">
      <c r="A327" s="26"/>
      <c r="B327" s="446"/>
      <c r="C327" s="449"/>
      <c r="D327" s="457"/>
      <c r="E327" s="39" t="s">
        <v>1056</v>
      </c>
      <c r="F327" s="120" t="s">
        <v>1057</v>
      </c>
      <c r="G327" s="120" t="s">
        <v>1058</v>
      </c>
      <c r="H327" s="40">
        <v>4</v>
      </c>
      <c r="I327" s="41">
        <v>28551210</v>
      </c>
      <c r="J327" s="42">
        <v>3619430</v>
      </c>
      <c r="K327" s="40">
        <f t="shared" si="75"/>
        <v>32170640</v>
      </c>
      <c r="L327" s="97">
        <f t="shared" si="74"/>
        <v>8042660</v>
      </c>
      <c r="M327" s="217">
        <f t="shared" si="76"/>
        <v>6.8941744226128923E-4</v>
      </c>
      <c r="N327" s="26"/>
      <c r="O327" s="26"/>
      <c r="P327" s="26"/>
      <c r="Q327" s="26"/>
    </row>
    <row r="328" spans="1:17" ht="39.950000000000003" customHeight="1">
      <c r="A328" s="26"/>
      <c r="B328" s="446"/>
      <c r="C328" s="449"/>
      <c r="D328" s="457"/>
      <c r="E328" s="39" t="s">
        <v>132</v>
      </c>
      <c r="F328" s="120" t="s">
        <v>136</v>
      </c>
      <c r="G328" s="120" t="s">
        <v>786</v>
      </c>
      <c r="H328" s="40">
        <v>5</v>
      </c>
      <c r="I328" s="41">
        <v>26931390</v>
      </c>
      <c r="J328" s="42">
        <v>5376120</v>
      </c>
      <c r="K328" s="40">
        <f t="shared" si="75"/>
        <v>32307510</v>
      </c>
      <c r="L328" s="97">
        <f t="shared" si="74"/>
        <v>6461502</v>
      </c>
      <c r="M328" s="217">
        <f t="shared" si="76"/>
        <v>8.617718028266115E-4</v>
      </c>
      <c r="N328" s="26"/>
      <c r="O328" s="26"/>
      <c r="P328" s="26"/>
      <c r="Q328" s="26"/>
    </row>
    <row r="329" spans="1:17" ht="39.950000000000003" customHeight="1" thickBot="1">
      <c r="A329" s="26"/>
      <c r="B329" s="447"/>
      <c r="C329" s="450"/>
      <c r="D329" s="458"/>
      <c r="E329" s="43" t="s">
        <v>124</v>
      </c>
      <c r="F329" s="121" t="s">
        <v>135</v>
      </c>
      <c r="G329" s="121" t="s">
        <v>806</v>
      </c>
      <c r="H329" s="44">
        <v>1</v>
      </c>
      <c r="I329" s="45">
        <v>6240840</v>
      </c>
      <c r="J329" s="46">
        <v>0</v>
      </c>
      <c r="K329" s="44">
        <f t="shared" si="75"/>
        <v>6240840</v>
      </c>
      <c r="L329" s="98">
        <f t="shared" si="74"/>
        <v>6240840</v>
      </c>
      <c r="M329" s="217">
        <f t="shared" si="76"/>
        <v>1.7235436056532231E-4</v>
      </c>
      <c r="N329" s="26"/>
      <c r="O329" s="26"/>
      <c r="P329" s="26"/>
      <c r="Q329" s="26"/>
    </row>
    <row r="330" spans="1:17" ht="39.950000000000003" customHeight="1">
      <c r="A330" s="26"/>
      <c r="B330" s="445">
        <v>66</v>
      </c>
      <c r="C330" s="448" t="s">
        <v>5</v>
      </c>
      <c r="D330" s="456">
        <f>Q70</f>
        <v>5981</v>
      </c>
      <c r="E330" s="47" t="s">
        <v>1059</v>
      </c>
      <c r="F330" s="119" t="s">
        <v>1060</v>
      </c>
      <c r="G330" s="119" t="s">
        <v>1061</v>
      </c>
      <c r="H330" s="77">
        <v>4</v>
      </c>
      <c r="I330" s="78">
        <v>8535000</v>
      </c>
      <c r="J330" s="79">
        <v>41029730</v>
      </c>
      <c r="K330" s="77">
        <f t="shared" si="75"/>
        <v>49564730</v>
      </c>
      <c r="L330" s="99">
        <f t="shared" si="74"/>
        <v>12391182.5</v>
      </c>
      <c r="M330" s="216">
        <f>IFERROR(H330/$Q$70,"-")</f>
        <v>6.6878448419996654E-4</v>
      </c>
      <c r="N330" s="26"/>
      <c r="O330" s="26"/>
      <c r="P330" s="26"/>
      <c r="Q330" s="26"/>
    </row>
    <row r="331" spans="1:17" ht="39.950000000000003" customHeight="1">
      <c r="A331" s="26"/>
      <c r="B331" s="446"/>
      <c r="C331" s="449"/>
      <c r="D331" s="457"/>
      <c r="E331" s="39" t="s">
        <v>132</v>
      </c>
      <c r="F331" s="120" t="s">
        <v>136</v>
      </c>
      <c r="G331" s="120" t="s">
        <v>792</v>
      </c>
      <c r="H331" s="40">
        <v>1</v>
      </c>
      <c r="I331" s="41">
        <v>7677990</v>
      </c>
      <c r="J331" s="42">
        <v>185650</v>
      </c>
      <c r="K331" s="40">
        <f t="shared" si="75"/>
        <v>7863640</v>
      </c>
      <c r="L331" s="97">
        <f t="shared" si="74"/>
        <v>7863640</v>
      </c>
      <c r="M331" s="217">
        <f t="shared" ref="M331:M334" si="77">IFERROR(H331/$Q$70,"-")</f>
        <v>1.6719612104999163E-4</v>
      </c>
      <c r="N331" s="26"/>
      <c r="O331" s="26"/>
      <c r="P331" s="26"/>
      <c r="Q331" s="26"/>
    </row>
    <row r="332" spans="1:17" ht="39.950000000000003" customHeight="1">
      <c r="A332" s="26"/>
      <c r="B332" s="446"/>
      <c r="C332" s="449"/>
      <c r="D332" s="457"/>
      <c r="E332" s="39" t="s">
        <v>123</v>
      </c>
      <c r="F332" s="120" t="s">
        <v>131</v>
      </c>
      <c r="G332" s="120" t="s">
        <v>1062</v>
      </c>
      <c r="H332" s="40">
        <v>2</v>
      </c>
      <c r="I332" s="41">
        <v>13261940</v>
      </c>
      <c r="J332" s="42">
        <v>650530</v>
      </c>
      <c r="K332" s="40">
        <f t="shared" si="75"/>
        <v>13912470</v>
      </c>
      <c r="L332" s="97">
        <f t="shared" si="74"/>
        <v>6956235</v>
      </c>
      <c r="M332" s="217">
        <f t="shared" si="77"/>
        <v>3.3439224209998327E-4</v>
      </c>
      <c r="N332" s="26"/>
      <c r="O332" s="26"/>
      <c r="P332" s="26"/>
      <c r="Q332" s="26"/>
    </row>
    <row r="333" spans="1:17" ht="39.950000000000003" customHeight="1">
      <c r="A333" s="26"/>
      <c r="B333" s="446"/>
      <c r="C333" s="449"/>
      <c r="D333" s="457"/>
      <c r="E333" s="39" t="s">
        <v>133</v>
      </c>
      <c r="F333" s="120" t="s">
        <v>137</v>
      </c>
      <c r="G333" s="120" t="s">
        <v>1063</v>
      </c>
      <c r="H333" s="40">
        <v>4</v>
      </c>
      <c r="I333" s="41">
        <v>25583090</v>
      </c>
      <c r="J333" s="42">
        <v>1148740</v>
      </c>
      <c r="K333" s="40">
        <f t="shared" si="75"/>
        <v>26731830</v>
      </c>
      <c r="L333" s="97">
        <f t="shared" si="74"/>
        <v>6682957.5</v>
      </c>
      <c r="M333" s="217">
        <f t="shared" si="77"/>
        <v>6.6878448419996654E-4</v>
      </c>
      <c r="N333" s="26"/>
      <c r="O333" s="26"/>
      <c r="P333" s="26"/>
      <c r="Q333" s="26"/>
    </row>
    <row r="334" spans="1:17" ht="39.950000000000003" customHeight="1" thickBot="1">
      <c r="A334" s="26"/>
      <c r="B334" s="447"/>
      <c r="C334" s="450"/>
      <c r="D334" s="458"/>
      <c r="E334" s="43" t="s">
        <v>839</v>
      </c>
      <c r="F334" s="121" t="s">
        <v>840</v>
      </c>
      <c r="G334" s="121" t="s">
        <v>841</v>
      </c>
      <c r="H334" s="44">
        <v>1</v>
      </c>
      <c r="I334" s="45">
        <v>6611280</v>
      </c>
      <c r="J334" s="46">
        <v>4080</v>
      </c>
      <c r="K334" s="44">
        <f t="shared" si="75"/>
        <v>6615360</v>
      </c>
      <c r="L334" s="98">
        <f t="shared" si="74"/>
        <v>6615360</v>
      </c>
      <c r="M334" s="218">
        <f t="shared" si="77"/>
        <v>1.6719612104999163E-4</v>
      </c>
      <c r="N334" s="26"/>
      <c r="O334" s="26"/>
      <c r="P334" s="26"/>
      <c r="Q334" s="26"/>
    </row>
    <row r="335" spans="1:17" ht="39.950000000000003" customHeight="1">
      <c r="A335" s="26"/>
      <c r="B335" s="445">
        <v>67</v>
      </c>
      <c r="C335" s="448" t="s">
        <v>6</v>
      </c>
      <c r="D335" s="456">
        <f>Q71</f>
        <v>2538</v>
      </c>
      <c r="E335" s="47" t="s">
        <v>123</v>
      </c>
      <c r="F335" s="119" t="s">
        <v>131</v>
      </c>
      <c r="G335" s="119" t="s">
        <v>1064</v>
      </c>
      <c r="H335" s="77">
        <v>1</v>
      </c>
      <c r="I335" s="78">
        <v>13826250</v>
      </c>
      <c r="J335" s="79">
        <v>545860</v>
      </c>
      <c r="K335" s="77">
        <f t="shared" si="75"/>
        <v>14372110</v>
      </c>
      <c r="L335" s="99">
        <f t="shared" si="74"/>
        <v>14372110</v>
      </c>
      <c r="M335" s="216">
        <f>IFERROR(H335/$Q$71,"-")</f>
        <v>3.9401103230890468E-4</v>
      </c>
      <c r="N335" s="26"/>
      <c r="O335" s="26"/>
      <c r="P335" s="26"/>
      <c r="Q335" s="26"/>
    </row>
    <row r="336" spans="1:17" ht="39.950000000000003" customHeight="1">
      <c r="A336" s="26"/>
      <c r="B336" s="446"/>
      <c r="C336" s="449"/>
      <c r="D336" s="457"/>
      <c r="E336" s="39" t="s">
        <v>133</v>
      </c>
      <c r="F336" s="120" t="s">
        <v>137</v>
      </c>
      <c r="G336" s="120" t="s">
        <v>1065</v>
      </c>
      <c r="H336" s="40">
        <v>3</v>
      </c>
      <c r="I336" s="41">
        <v>36695370</v>
      </c>
      <c r="J336" s="42">
        <v>1197080</v>
      </c>
      <c r="K336" s="40">
        <f t="shared" si="75"/>
        <v>37892450</v>
      </c>
      <c r="L336" s="97">
        <f t="shared" si="74"/>
        <v>12630816.666666666</v>
      </c>
      <c r="M336" s="217">
        <f t="shared" ref="M336:M339" si="78">IFERROR(H336/$Q$71,"-")</f>
        <v>1.1820330969267139E-3</v>
      </c>
      <c r="N336" s="26"/>
      <c r="O336" s="26"/>
      <c r="P336" s="26"/>
      <c r="Q336" s="26"/>
    </row>
    <row r="337" spans="1:17" ht="39.950000000000003" customHeight="1">
      <c r="A337" s="26"/>
      <c r="B337" s="446"/>
      <c r="C337" s="449"/>
      <c r="D337" s="457"/>
      <c r="E337" s="39" t="s">
        <v>1059</v>
      </c>
      <c r="F337" s="120" t="s">
        <v>1060</v>
      </c>
      <c r="G337" s="120" t="s">
        <v>1066</v>
      </c>
      <c r="H337" s="40">
        <v>4</v>
      </c>
      <c r="I337" s="41">
        <v>13706970</v>
      </c>
      <c r="J337" s="42">
        <v>30401670</v>
      </c>
      <c r="K337" s="40">
        <f t="shared" si="75"/>
        <v>44108640</v>
      </c>
      <c r="L337" s="97">
        <f t="shared" si="74"/>
        <v>11027160</v>
      </c>
      <c r="M337" s="217">
        <f t="shared" si="78"/>
        <v>1.5760441292356187E-3</v>
      </c>
      <c r="N337" s="26"/>
      <c r="O337" s="26"/>
      <c r="P337" s="26"/>
      <c r="Q337" s="26"/>
    </row>
    <row r="338" spans="1:17" ht="39.950000000000003" customHeight="1">
      <c r="A338" s="26"/>
      <c r="B338" s="446"/>
      <c r="C338" s="449"/>
      <c r="D338" s="457"/>
      <c r="E338" s="39" t="s">
        <v>1051</v>
      </c>
      <c r="F338" s="120" t="s">
        <v>1052</v>
      </c>
      <c r="G338" s="120" t="s">
        <v>1067</v>
      </c>
      <c r="H338" s="40">
        <v>1</v>
      </c>
      <c r="I338" s="41">
        <v>8473230</v>
      </c>
      <c r="J338" s="42">
        <v>558680</v>
      </c>
      <c r="K338" s="40">
        <f t="shared" si="75"/>
        <v>9031910</v>
      </c>
      <c r="L338" s="97">
        <f t="shared" si="74"/>
        <v>9031910</v>
      </c>
      <c r="M338" s="217">
        <f t="shared" si="78"/>
        <v>3.9401103230890468E-4</v>
      </c>
      <c r="N338" s="26"/>
      <c r="O338" s="26"/>
      <c r="P338" s="26"/>
      <c r="Q338" s="26"/>
    </row>
    <row r="339" spans="1:17" ht="39.950000000000003" customHeight="1" thickBot="1">
      <c r="A339" s="26"/>
      <c r="B339" s="447"/>
      <c r="C339" s="450"/>
      <c r="D339" s="458"/>
      <c r="E339" s="43" t="s">
        <v>1068</v>
      </c>
      <c r="F339" s="121" t="s">
        <v>1069</v>
      </c>
      <c r="G339" s="121" t="s">
        <v>1070</v>
      </c>
      <c r="H339" s="44">
        <v>1</v>
      </c>
      <c r="I339" s="45">
        <v>5931940</v>
      </c>
      <c r="J339" s="46">
        <v>1319430</v>
      </c>
      <c r="K339" s="44">
        <f t="shared" si="75"/>
        <v>7251370</v>
      </c>
      <c r="L339" s="98">
        <f t="shared" si="74"/>
        <v>7251370</v>
      </c>
      <c r="M339" s="217">
        <f t="shared" si="78"/>
        <v>3.9401103230890468E-4</v>
      </c>
      <c r="N339" s="26"/>
      <c r="O339" s="26"/>
      <c r="P339" s="26"/>
      <c r="Q339" s="26"/>
    </row>
    <row r="340" spans="1:17" ht="39.950000000000003" customHeight="1">
      <c r="A340" s="26"/>
      <c r="B340" s="445">
        <v>68</v>
      </c>
      <c r="C340" s="448" t="s">
        <v>46</v>
      </c>
      <c r="D340" s="456">
        <f>Q72</f>
        <v>3267</v>
      </c>
      <c r="E340" s="47" t="s">
        <v>850</v>
      </c>
      <c r="F340" s="119" t="s">
        <v>851</v>
      </c>
      <c r="G340" s="119" t="s">
        <v>1071</v>
      </c>
      <c r="H340" s="77">
        <v>1</v>
      </c>
      <c r="I340" s="78">
        <v>0</v>
      </c>
      <c r="J340" s="79">
        <v>9800720</v>
      </c>
      <c r="K340" s="77">
        <f t="shared" si="75"/>
        <v>9800720</v>
      </c>
      <c r="L340" s="99">
        <f t="shared" si="74"/>
        <v>9800720</v>
      </c>
      <c r="M340" s="216">
        <f>IFERROR(H340/$Q$72,"-")</f>
        <v>3.0609121518212427E-4</v>
      </c>
      <c r="N340" s="26"/>
      <c r="O340" s="26"/>
      <c r="P340" s="26"/>
      <c r="Q340" s="26"/>
    </row>
    <row r="341" spans="1:17" ht="39.950000000000003" customHeight="1">
      <c r="A341" s="26"/>
      <c r="B341" s="446"/>
      <c r="C341" s="449"/>
      <c r="D341" s="457"/>
      <c r="E341" s="39" t="s">
        <v>123</v>
      </c>
      <c r="F341" s="120" t="s">
        <v>131</v>
      </c>
      <c r="G341" s="120" t="s">
        <v>131</v>
      </c>
      <c r="H341" s="40">
        <v>2</v>
      </c>
      <c r="I341" s="41">
        <v>18475280</v>
      </c>
      <c r="J341" s="42">
        <v>0</v>
      </c>
      <c r="K341" s="40">
        <f t="shared" si="75"/>
        <v>18475280</v>
      </c>
      <c r="L341" s="97">
        <f t="shared" si="74"/>
        <v>9237640</v>
      </c>
      <c r="M341" s="217">
        <f t="shared" ref="M341:M344" si="79">IFERROR(H341/$Q$72,"-")</f>
        <v>6.1218243036424854E-4</v>
      </c>
      <c r="N341" s="26"/>
      <c r="O341" s="26"/>
      <c r="P341" s="26"/>
      <c r="Q341" s="26"/>
    </row>
    <row r="342" spans="1:17" ht="39.950000000000003" customHeight="1">
      <c r="A342" s="26"/>
      <c r="B342" s="446"/>
      <c r="C342" s="449"/>
      <c r="D342" s="457"/>
      <c r="E342" s="39" t="s">
        <v>719</v>
      </c>
      <c r="F342" s="120" t="s">
        <v>720</v>
      </c>
      <c r="G342" s="120" t="s">
        <v>857</v>
      </c>
      <c r="H342" s="40">
        <v>1</v>
      </c>
      <c r="I342" s="41">
        <v>5657250</v>
      </c>
      <c r="J342" s="42">
        <v>3416960</v>
      </c>
      <c r="K342" s="40">
        <f t="shared" si="75"/>
        <v>9074210</v>
      </c>
      <c r="L342" s="97">
        <f t="shared" si="74"/>
        <v>9074210</v>
      </c>
      <c r="M342" s="217">
        <f t="shared" si="79"/>
        <v>3.0609121518212427E-4</v>
      </c>
      <c r="N342" s="26"/>
      <c r="O342" s="26"/>
      <c r="P342" s="26"/>
      <c r="Q342" s="26"/>
    </row>
    <row r="343" spans="1:17" ht="39.950000000000003" customHeight="1">
      <c r="A343" s="26"/>
      <c r="B343" s="446"/>
      <c r="C343" s="449"/>
      <c r="D343" s="457"/>
      <c r="E343" s="39" t="s">
        <v>133</v>
      </c>
      <c r="F343" s="120" t="s">
        <v>137</v>
      </c>
      <c r="G343" s="120" t="s">
        <v>1072</v>
      </c>
      <c r="H343" s="40">
        <v>3</v>
      </c>
      <c r="I343" s="41">
        <v>24429510</v>
      </c>
      <c r="J343" s="42">
        <v>917180</v>
      </c>
      <c r="K343" s="40">
        <f t="shared" si="75"/>
        <v>25346690</v>
      </c>
      <c r="L343" s="97">
        <f t="shared" si="74"/>
        <v>8448896.666666666</v>
      </c>
      <c r="M343" s="217">
        <f t="shared" si="79"/>
        <v>9.1827364554637281E-4</v>
      </c>
      <c r="N343" s="26"/>
      <c r="O343" s="26"/>
      <c r="P343" s="26"/>
      <c r="Q343" s="26"/>
    </row>
    <row r="344" spans="1:17" ht="39.950000000000003" customHeight="1" thickBot="1">
      <c r="A344" s="26"/>
      <c r="B344" s="447"/>
      <c r="C344" s="450"/>
      <c r="D344" s="458"/>
      <c r="E344" s="43" t="s">
        <v>707</v>
      </c>
      <c r="F344" s="121" t="s">
        <v>708</v>
      </c>
      <c r="G344" s="121" t="s">
        <v>1073</v>
      </c>
      <c r="H344" s="44">
        <v>6</v>
      </c>
      <c r="I344" s="45">
        <v>36037290</v>
      </c>
      <c r="J344" s="46">
        <v>6339290</v>
      </c>
      <c r="K344" s="44">
        <f t="shared" si="75"/>
        <v>42376580</v>
      </c>
      <c r="L344" s="98">
        <f t="shared" si="74"/>
        <v>7062763.333333333</v>
      </c>
      <c r="M344" s="217">
        <f t="shared" si="79"/>
        <v>1.8365472910927456E-3</v>
      </c>
      <c r="N344" s="26"/>
      <c r="O344" s="26"/>
      <c r="P344" s="26"/>
      <c r="Q344" s="26"/>
    </row>
    <row r="345" spans="1:17" ht="39.950000000000003" customHeight="1">
      <c r="A345" s="26"/>
      <c r="B345" s="445">
        <v>69</v>
      </c>
      <c r="C345" s="448" t="s">
        <v>47</v>
      </c>
      <c r="D345" s="456">
        <f>Q73</f>
        <v>8285</v>
      </c>
      <c r="E345" s="47" t="s">
        <v>132</v>
      </c>
      <c r="F345" s="119" t="s">
        <v>136</v>
      </c>
      <c r="G345" s="119" t="s">
        <v>786</v>
      </c>
      <c r="H345" s="77">
        <v>6</v>
      </c>
      <c r="I345" s="78">
        <v>46711160</v>
      </c>
      <c r="J345" s="79">
        <v>17560320</v>
      </c>
      <c r="K345" s="77">
        <f t="shared" si="75"/>
        <v>64271480</v>
      </c>
      <c r="L345" s="99">
        <f t="shared" si="74"/>
        <v>10711913.333333334</v>
      </c>
      <c r="M345" s="216">
        <f>IFERROR(H345/$Q$73,"-")</f>
        <v>7.2420036210018104E-4</v>
      </c>
      <c r="N345" s="26"/>
      <c r="O345" s="26"/>
      <c r="P345" s="26"/>
      <c r="Q345" s="26"/>
    </row>
    <row r="346" spans="1:17" ht="39.950000000000003" customHeight="1">
      <c r="A346" s="26"/>
      <c r="B346" s="446"/>
      <c r="C346" s="449"/>
      <c r="D346" s="457"/>
      <c r="E346" s="39" t="s">
        <v>728</v>
      </c>
      <c r="F346" s="120" t="s">
        <v>729</v>
      </c>
      <c r="G346" s="120" t="s">
        <v>1074</v>
      </c>
      <c r="H346" s="40">
        <v>8</v>
      </c>
      <c r="I346" s="41">
        <v>28039690</v>
      </c>
      <c r="J346" s="42">
        <v>28924580</v>
      </c>
      <c r="K346" s="40">
        <f t="shared" si="75"/>
        <v>56964270</v>
      </c>
      <c r="L346" s="97">
        <f t="shared" si="74"/>
        <v>7120533.75</v>
      </c>
      <c r="M346" s="217">
        <f t="shared" ref="M346:M349" si="80">IFERROR(H346/$Q$73,"-")</f>
        <v>9.6560048280024135E-4</v>
      </c>
      <c r="N346" s="26"/>
      <c r="O346" s="26"/>
      <c r="P346" s="26"/>
      <c r="Q346" s="26"/>
    </row>
    <row r="347" spans="1:17" ht="39.950000000000003" customHeight="1">
      <c r="A347" s="26"/>
      <c r="B347" s="446"/>
      <c r="C347" s="449"/>
      <c r="D347" s="457"/>
      <c r="E347" s="39" t="s">
        <v>725</v>
      </c>
      <c r="F347" s="120" t="s">
        <v>726</v>
      </c>
      <c r="G347" s="120" t="s">
        <v>1075</v>
      </c>
      <c r="H347" s="40">
        <v>5</v>
      </c>
      <c r="I347" s="41">
        <v>31527050</v>
      </c>
      <c r="J347" s="42">
        <v>2942020</v>
      </c>
      <c r="K347" s="40">
        <f t="shared" si="75"/>
        <v>34469070</v>
      </c>
      <c r="L347" s="97">
        <f t="shared" si="74"/>
        <v>6893814</v>
      </c>
      <c r="M347" s="217">
        <f t="shared" si="80"/>
        <v>6.0350030175015089E-4</v>
      </c>
      <c r="N347" s="26"/>
      <c r="O347" s="26"/>
      <c r="P347" s="26"/>
      <c r="Q347" s="26"/>
    </row>
    <row r="348" spans="1:17" ht="39.950000000000003" customHeight="1">
      <c r="A348" s="26"/>
      <c r="B348" s="446"/>
      <c r="C348" s="449"/>
      <c r="D348" s="457"/>
      <c r="E348" s="39" t="s">
        <v>836</v>
      </c>
      <c r="F348" s="120" t="s">
        <v>837</v>
      </c>
      <c r="G348" s="120" t="s">
        <v>1076</v>
      </c>
      <c r="H348" s="40">
        <v>3</v>
      </c>
      <c r="I348" s="41">
        <v>5994190</v>
      </c>
      <c r="J348" s="42">
        <v>11640330</v>
      </c>
      <c r="K348" s="40">
        <f t="shared" si="75"/>
        <v>17634520</v>
      </c>
      <c r="L348" s="97">
        <f t="shared" si="74"/>
        <v>5878173.333333333</v>
      </c>
      <c r="M348" s="217">
        <f t="shared" si="80"/>
        <v>3.6210018105009052E-4</v>
      </c>
      <c r="N348" s="26"/>
      <c r="O348" s="26"/>
      <c r="P348" s="26"/>
      <c r="Q348" s="26"/>
    </row>
    <row r="349" spans="1:17" ht="39.950000000000003" customHeight="1" thickBot="1">
      <c r="A349" s="26"/>
      <c r="B349" s="447"/>
      <c r="C349" s="450"/>
      <c r="D349" s="458"/>
      <c r="E349" s="43" t="s">
        <v>123</v>
      </c>
      <c r="F349" s="121" t="s">
        <v>131</v>
      </c>
      <c r="G349" s="121" t="s">
        <v>1077</v>
      </c>
      <c r="H349" s="44">
        <v>4</v>
      </c>
      <c r="I349" s="45">
        <v>22699830</v>
      </c>
      <c r="J349" s="46">
        <v>174070</v>
      </c>
      <c r="K349" s="44">
        <f t="shared" si="75"/>
        <v>22873900</v>
      </c>
      <c r="L349" s="98">
        <f t="shared" si="74"/>
        <v>5718475</v>
      </c>
      <c r="M349" s="217">
        <f t="shared" si="80"/>
        <v>4.8280024140012068E-4</v>
      </c>
      <c r="N349" s="26"/>
      <c r="O349" s="26"/>
      <c r="P349" s="26"/>
      <c r="Q349" s="26"/>
    </row>
    <row r="350" spans="1:17" ht="39.950000000000003" customHeight="1">
      <c r="A350" s="26"/>
      <c r="B350" s="445">
        <v>70</v>
      </c>
      <c r="C350" s="448" t="s">
        <v>48</v>
      </c>
      <c r="D350" s="456">
        <f>Q74</f>
        <v>1345</v>
      </c>
      <c r="E350" s="47" t="s">
        <v>132</v>
      </c>
      <c r="F350" s="119" t="s">
        <v>136</v>
      </c>
      <c r="G350" s="119" t="s">
        <v>1078</v>
      </c>
      <c r="H350" s="77">
        <v>1</v>
      </c>
      <c r="I350" s="78">
        <v>0</v>
      </c>
      <c r="J350" s="79">
        <v>8925710</v>
      </c>
      <c r="K350" s="77">
        <f t="shared" si="75"/>
        <v>8925710</v>
      </c>
      <c r="L350" s="99">
        <f t="shared" si="74"/>
        <v>8925710</v>
      </c>
      <c r="M350" s="216">
        <f>IFERROR(H350/$Q$74,"-")</f>
        <v>7.4349442379182155E-4</v>
      </c>
      <c r="N350" s="26"/>
      <c r="O350" s="26"/>
      <c r="P350" s="26"/>
      <c r="Q350" s="26"/>
    </row>
    <row r="351" spans="1:17" ht="39.950000000000003" customHeight="1">
      <c r="A351" s="26"/>
      <c r="B351" s="446"/>
      <c r="C351" s="449"/>
      <c r="D351" s="457"/>
      <c r="E351" s="39" t="s">
        <v>728</v>
      </c>
      <c r="F351" s="120" t="s">
        <v>729</v>
      </c>
      <c r="G351" s="120" t="s">
        <v>1079</v>
      </c>
      <c r="H351" s="40">
        <v>1</v>
      </c>
      <c r="I351" s="41">
        <v>4857860</v>
      </c>
      <c r="J351" s="42">
        <v>3023950</v>
      </c>
      <c r="K351" s="40">
        <f t="shared" si="75"/>
        <v>7881810</v>
      </c>
      <c r="L351" s="97">
        <f t="shared" si="74"/>
        <v>7881810</v>
      </c>
      <c r="M351" s="217">
        <f t="shared" ref="M351:M354" si="81">IFERROR(H351/$Q$74,"-")</f>
        <v>7.4349442379182155E-4</v>
      </c>
      <c r="N351" s="26"/>
      <c r="O351" s="26"/>
      <c r="P351" s="26"/>
      <c r="Q351" s="26"/>
    </row>
    <row r="352" spans="1:17" ht="39.950000000000003" customHeight="1">
      <c r="A352" s="26"/>
      <c r="B352" s="446"/>
      <c r="C352" s="449"/>
      <c r="D352" s="457"/>
      <c r="E352" s="39" t="s">
        <v>731</v>
      </c>
      <c r="F352" s="120" t="s">
        <v>732</v>
      </c>
      <c r="G352" s="120" t="s">
        <v>1080</v>
      </c>
      <c r="H352" s="40">
        <v>2</v>
      </c>
      <c r="I352" s="41">
        <v>15123980</v>
      </c>
      <c r="J352" s="42">
        <v>408480</v>
      </c>
      <c r="K352" s="40">
        <f t="shared" si="75"/>
        <v>15532460</v>
      </c>
      <c r="L352" s="97">
        <f t="shared" si="74"/>
        <v>7766230</v>
      </c>
      <c r="M352" s="217">
        <f t="shared" si="81"/>
        <v>1.4869888475836431E-3</v>
      </c>
      <c r="N352" s="26"/>
      <c r="O352" s="26"/>
      <c r="P352" s="26"/>
      <c r="Q352" s="26"/>
    </row>
    <row r="353" spans="1:17" ht="39.950000000000003" customHeight="1">
      <c r="A353" s="26"/>
      <c r="B353" s="446"/>
      <c r="C353" s="449"/>
      <c r="D353" s="457"/>
      <c r="E353" s="39" t="s">
        <v>129</v>
      </c>
      <c r="F353" s="120" t="s">
        <v>141</v>
      </c>
      <c r="G353" s="120" t="s">
        <v>1081</v>
      </c>
      <c r="H353" s="40">
        <v>6</v>
      </c>
      <c r="I353" s="41">
        <v>35798920</v>
      </c>
      <c r="J353" s="42">
        <v>1146010</v>
      </c>
      <c r="K353" s="40">
        <f t="shared" si="75"/>
        <v>36944930</v>
      </c>
      <c r="L353" s="97">
        <f t="shared" si="74"/>
        <v>6157488.333333333</v>
      </c>
      <c r="M353" s="217">
        <f t="shared" si="81"/>
        <v>4.4609665427509295E-3</v>
      </c>
      <c r="N353" s="26"/>
      <c r="O353" s="26"/>
      <c r="P353" s="26"/>
      <c r="Q353" s="26"/>
    </row>
    <row r="354" spans="1:17" ht="39.950000000000003" customHeight="1" thickBot="1">
      <c r="A354" s="26"/>
      <c r="B354" s="447"/>
      <c r="C354" s="450"/>
      <c r="D354" s="458"/>
      <c r="E354" s="43" t="s">
        <v>1082</v>
      </c>
      <c r="F354" s="121" t="s">
        <v>1083</v>
      </c>
      <c r="G354" s="121" t="s">
        <v>1084</v>
      </c>
      <c r="H354" s="44">
        <v>1</v>
      </c>
      <c r="I354" s="45">
        <v>5081190</v>
      </c>
      <c r="J354" s="46">
        <v>656230</v>
      </c>
      <c r="K354" s="44">
        <f t="shared" si="75"/>
        <v>5737420</v>
      </c>
      <c r="L354" s="98">
        <f t="shared" si="74"/>
        <v>5737420</v>
      </c>
      <c r="M354" s="218">
        <f t="shared" si="81"/>
        <v>7.4349442379182155E-4</v>
      </c>
      <c r="N354" s="26"/>
      <c r="O354" s="26"/>
      <c r="P354" s="26"/>
      <c r="Q354" s="26"/>
    </row>
    <row r="355" spans="1:17" ht="39.950000000000003" customHeight="1">
      <c r="A355" s="26"/>
      <c r="B355" s="445">
        <v>71</v>
      </c>
      <c r="C355" s="448" t="s">
        <v>49</v>
      </c>
      <c r="D355" s="456">
        <f>Q75</f>
        <v>3966</v>
      </c>
      <c r="E355" s="47" t="s">
        <v>707</v>
      </c>
      <c r="F355" s="119" t="s">
        <v>708</v>
      </c>
      <c r="G355" s="119" t="s">
        <v>1085</v>
      </c>
      <c r="H355" s="77">
        <v>2</v>
      </c>
      <c r="I355" s="78">
        <v>16180100</v>
      </c>
      <c r="J355" s="79">
        <v>949940</v>
      </c>
      <c r="K355" s="77">
        <f t="shared" si="75"/>
        <v>17130040</v>
      </c>
      <c r="L355" s="99">
        <f t="shared" si="74"/>
        <v>8565020</v>
      </c>
      <c r="M355" s="216">
        <f>IFERROR(H355/$Q$75,"-")</f>
        <v>5.0428643469490675E-4</v>
      </c>
      <c r="N355" s="26"/>
      <c r="O355" s="26"/>
      <c r="P355" s="26"/>
      <c r="Q355" s="26"/>
    </row>
    <row r="356" spans="1:17" ht="39.950000000000003" customHeight="1">
      <c r="A356" s="26"/>
      <c r="B356" s="446"/>
      <c r="C356" s="449"/>
      <c r="D356" s="457"/>
      <c r="E356" s="39" t="s">
        <v>123</v>
      </c>
      <c r="F356" s="120" t="s">
        <v>131</v>
      </c>
      <c r="G356" s="120" t="s">
        <v>1086</v>
      </c>
      <c r="H356" s="40">
        <v>2</v>
      </c>
      <c r="I356" s="41">
        <v>16332870</v>
      </c>
      <c r="J356" s="42">
        <v>37630</v>
      </c>
      <c r="K356" s="40">
        <f t="shared" si="75"/>
        <v>16370500</v>
      </c>
      <c r="L356" s="97">
        <f t="shared" si="74"/>
        <v>8185250</v>
      </c>
      <c r="M356" s="217">
        <f t="shared" ref="M356:M359" si="82">IFERROR(H356/$Q$75,"-")</f>
        <v>5.0428643469490675E-4</v>
      </c>
      <c r="N356" s="26"/>
      <c r="O356" s="26"/>
      <c r="P356" s="26"/>
      <c r="Q356" s="26"/>
    </row>
    <row r="357" spans="1:17" ht="39.950000000000003" customHeight="1">
      <c r="A357" s="26"/>
      <c r="B357" s="446"/>
      <c r="C357" s="449"/>
      <c r="D357" s="457"/>
      <c r="E357" s="39" t="s">
        <v>1087</v>
      </c>
      <c r="F357" s="120" t="s">
        <v>1088</v>
      </c>
      <c r="G357" s="120" t="s">
        <v>1089</v>
      </c>
      <c r="H357" s="40">
        <v>1</v>
      </c>
      <c r="I357" s="41">
        <v>1108690</v>
      </c>
      <c r="J357" s="42">
        <v>6858450</v>
      </c>
      <c r="K357" s="40">
        <f t="shared" si="75"/>
        <v>7967140</v>
      </c>
      <c r="L357" s="97">
        <f t="shared" si="74"/>
        <v>7967140</v>
      </c>
      <c r="M357" s="217">
        <f t="shared" si="82"/>
        <v>2.5214321734745338E-4</v>
      </c>
      <c r="N357" s="26"/>
      <c r="O357" s="26"/>
      <c r="P357" s="26"/>
      <c r="Q357" s="26"/>
    </row>
    <row r="358" spans="1:17" ht="39.950000000000003" customHeight="1">
      <c r="A358" s="26"/>
      <c r="B358" s="446"/>
      <c r="C358" s="449"/>
      <c r="D358" s="457"/>
      <c r="E358" s="39" t="s">
        <v>725</v>
      </c>
      <c r="F358" s="120" t="s">
        <v>726</v>
      </c>
      <c r="G358" s="120" t="s">
        <v>1090</v>
      </c>
      <c r="H358" s="40">
        <v>7</v>
      </c>
      <c r="I358" s="41">
        <v>40787520</v>
      </c>
      <c r="J358" s="42">
        <v>9900240</v>
      </c>
      <c r="K358" s="40">
        <f t="shared" si="75"/>
        <v>50687760</v>
      </c>
      <c r="L358" s="97">
        <f t="shared" si="74"/>
        <v>7241108.5714285718</v>
      </c>
      <c r="M358" s="217">
        <f t="shared" si="82"/>
        <v>1.7650025214321734E-3</v>
      </c>
      <c r="N358" s="26"/>
      <c r="O358" s="26"/>
      <c r="P358" s="26"/>
      <c r="Q358" s="26"/>
    </row>
    <row r="359" spans="1:17" ht="39.950000000000003" customHeight="1" thickBot="1">
      <c r="A359" s="26"/>
      <c r="B359" s="447"/>
      <c r="C359" s="450"/>
      <c r="D359" s="458"/>
      <c r="E359" s="43" t="s">
        <v>132</v>
      </c>
      <c r="F359" s="121" t="s">
        <v>136</v>
      </c>
      <c r="G359" s="121" t="s">
        <v>1091</v>
      </c>
      <c r="H359" s="44">
        <v>3</v>
      </c>
      <c r="I359" s="45">
        <v>3918150</v>
      </c>
      <c r="J359" s="46">
        <v>13538200</v>
      </c>
      <c r="K359" s="44">
        <f t="shared" si="75"/>
        <v>17456350</v>
      </c>
      <c r="L359" s="98">
        <f t="shared" si="74"/>
        <v>5818783.333333333</v>
      </c>
      <c r="M359" s="218">
        <f t="shared" si="82"/>
        <v>7.5642965204236008E-4</v>
      </c>
      <c r="N359" s="26"/>
      <c r="O359" s="26"/>
      <c r="P359" s="26"/>
      <c r="Q359" s="26"/>
    </row>
    <row r="360" spans="1:17" ht="39.950000000000003" customHeight="1">
      <c r="A360" s="26"/>
      <c r="B360" s="445">
        <v>72</v>
      </c>
      <c r="C360" s="448" t="s">
        <v>27</v>
      </c>
      <c r="D360" s="456">
        <f>Q76</f>
        <v>2559</v>
      </c>
      <c r="E360" s="47" t="s">
        <v>133</v>
      </c>
      <c r="F360" s="119" t="s">
        <v>137</v>
      </c>
      <c r="G360" s="119" t="s">
        <v>1092</v>
      </c>
      <c r="H360" s="77">
        <v>3</v>
      </c>
      <c r="I360" s="78">
        <v>20117450</v>
      </c>
      <c r="J360" s="79">
        <v>7986270</v>
      </c>
      <c r="K360" s="77">
        <f t="shared" si="75"/>
        <v>28103720</v>
      </c>
      <c r="L360" s="99">
        <f t="shared" si="74"/>
        <v>9367906.666666666</v>
      </c>
      <c r="M360" s="216">
        <f>IFERROR(H360/$Q$76,"-")</f>
        <v>1.1723329425556857E-3</v>
      </c>
      <c r="N360" s="26"/>
      <c r="O360" s="26"/>
      <c r="P360" s="26"/>
      <c r="Q360" s="26"/>
    </row>
    <row r="361" spans="1:17" ht="39.950000000000003" customHeight="1">
      <c r="A361" s="26"/>
      <c r="B361" s="446"/>
      <c r="C361" s="449"/>
      <c r="D361" s="457"/>
      <c r="E361" s="39" t="s">
        <v>768</v>
      </c>
      <c r="F361" s="120" t="s">
        <v>769</v>
      </c>
      <c r="G361" s="120" t="s">
        <v>1093</v>
      </c>
      <c r="H361" s="40">
        <v>3</v>
      </c>
      <c r="I361" s="41">
        <v>7994730</v>
      </c>
      <c r="J361" s="42">
        <v>14358510</v>
      </c>
      <c r="K361" s="40">
        <f t="shared" si="75"/>
        <v>22353240</v>
      </c>
      <c r="L361" s="97">
        <f t="shared" si="74"/>
        <v>7451080</v>
      </c>
      <c r="M361" s="217">
        <f t="shared" ref="M361:M364" si="83">IFERROR(H361/$Q$76,"-")</f>
        <v>1.1723329425556857E-3</v>
      </c>
      <c r="N361" s="26"/>
      <c r="O361" s="26"/>
      <c r="P361" s="26"/>
      <c r="Q361" s="26"/>
    </row>
    <row r="362" spans="1:17" ht="39.950000000000003" customHeight="1">
      <c r="A362" s="26"/>
      <c r="B362" s="446"/>
      <c r="C362" s="449"/>
      <c r="D362" s="457"/>
      <c r="E362" s="39" t="s">
        <v>123</v>
      </c>
      <c r="F362" s="120" t="s">
        <v>131</v>
      </c>
      <c r="G362" s="120" t="s">
        <v>1094</v>
      </c>
      <c r="H362" s="40">
        <v>2</v>
      </c>
      <c r="I362" s="41">
        <v>14519200</v>
      </c>
      <c r="J362" s="42">
        <v>0</v>
      </c>
      <c r="K362" s="40">
        <f t="shared" si="75"/>
        <v>14519200</v>
      </c>
      <c r="L362" s="97">
        <f t="shared" si="74"/>
        <v>7259600</v>
      </c>
      <c r="M362" s="217">
        <f t="shared" si="83"/>
        <v>7.8155529503712393E-4</v>
      </c>
      <c r="N362" s="26"/>
      <c r="O362" s="26"/>
      <c r="P362" s="26"/>
      <c r="Q362" s="26"/>
    </row>
    <row r="363" spans="1:17" ht="39.950000000000003" customHeight="1">
      <c r="A363" s="26"/>
      <c r="B363" s="446"/>
      <c r="C363" s="449"/>
      <c r="D363" s="457"/>
      <c r="E363" s="39" t="s">
        <v>716</v>
      </c>
      <c r="F363" s="120" t="s">
        <v>717</v>
      </c>
      <c r="G363" s="120" t="s">
        <v>1095</v>
      </c>
      <c r="H363" s="40">
        <v>1</v>
      </c>
      <c r="I363" s="41">
        <v>7155950</v>
      </c>
      <c r="J363" s="42">
        <v>0</v>
      </c>
      <c r="K363" s="40">
        <f t="shared" si="75"/>
        <v>7155950</v>
      </c>
      <c r="L363" s="97">
        <f t="shared" si="74"/>
        <v>7155950</v>
      </c>
      <c r="M363" s="217">
        <f t="shared" si="83"/>
        <v>3.9077764751856197E-4</v>
      </c>
      <c r="N363" s="26"/>
      <c r="O363" s="26"/>
      <c r="P363" s="26"/>
      <c r="Q363" s="26"/>
    </row>
    <row r="364" spans="1:17" ht="39.950000000000003" customHeight="1" thickBot="1">
      <c r="A364" s="26"/>
      <c r="B364" s="447"/>
      <c r="C364" s="450"/>
      <c r="D364" s="458"/>
      <c r="E364" s="43" t="s">
        <v>707</v>
      </c>
      <c r="F364" s="121" t="s">
        <v>708</v>
      </c>
      <c r="G364" s="121" t="s">
        <v>1096</v>
      </c>
      <c r="H364" s="44">
        <v>11</v>
      </c>
      <c r="I364" s="45">
        <v>56506260</v>
      </c>
      <c r="J364" s="46">
        <v>3964190</v>
      </c>
      <c r="K364" s="44">
        <f t="shared" si="75"/>
        <v>60470450</v>
      </c>
      <c r="L364" s="98">
        <f t="shared" si="74"/>
        <v>5497313.6363636367</v>
      </c>
      <c r="M364" s="218">
        <f t="shared" si="83"/>
        <v>4.2985541227041815E-3</v>
      </c>
      <c r="N364" s="26"/>
      <c r="O364" s="26"/>
      <c r="P364" s="26"/>
      <c r="Q364" s="26"/>
    </row>
    <row r="365" spans="1:17" ht="39.950000000000003" customHeight="1">
      <c r="A365" s="26"/>
      <c r="B365" s="445">
        <v>73</v>
      </c>
      <c r="C365" s="448" t="s">
        <v>28</v>
      </c>
      <c r="D365" s="456">
        <f>Q77</f>
        <v>3428</v>
      </c>
      <c r="E365" s="47" t="s">
        <v>734</v>
      </c>
      <c r="F365" s="119" t="s">
        <v>735</v>
      </c>
      <c r="G365" s="119" t="s">
        <v>1097</v>
      </c>
      <c r="H365" s="77">
        <v>3</v>
      </c>
      <c r="I365" s="78">
        <v>25675730</v>
      </c>
      <c r="J365" s="79">
        <v>186460</v>
      </c>
      <c r="K365" s="77">
        <f t="shared" si="75"/>
        <v>25862190</v>
      </c>
      <c r="L365" s="99">
        <f t="shared" si="74"/>
        <v>8620730</v>
      </c>
      <c r="M365" s="216">
        <f>IFERROR(H365/$Q$77,"-")</f>
        <v>8.7514585764294052E-4</v>
      </c>
      <c r="N365" s="26"/>
      <c r="O365" s="26"/>
      <c r="P365" s="26"/>
      <c r="Q365" s="26"/>
    </row>
    <row r="366" spans="1:17" ht="39.950000000000003" customHeight="1">
      <c r="A366" s="26"/>
      <c r="B366" s="446"/>
      <c r="C366" s="449"/>
      <c r="D366" s="457"/>
      <c r="E366" s="39" t="s">
        <v>123</v>
      </c>
      <c r="F366" s="120" t="s">
        <v>131</v>
      </c>
      <c r="G366" s="120" t="s">
        <v>1098</v>
      </c>
      <c r="H366" s="40">
        <v>1</v>
      </c>
      <c r="I366" s="41">
        <v>7734310</v>
      </c>
      <c r="J366" s="42">
        <v>127170</v>
      </c>
      <c r="K366" s="40">
        <f t="shared" si="75"/>
        <v>7861480</v>
      </c>
      <c r="L366" s="97">
        <f t="shared" si="74"/>
        <v>7861480</v>
      </c>
      <c r="M366" s="217">
        <f t="shared" ref="M366:M369" si="84">IFERROR(H366/$Q$77,"-")</f>
        <v>2.9171528588098014E-4</v>
      </c>
      <c r="N366" s="26"/>
      <c r="O366" s="26"/>
      <c r="P366" s="26"/>
      <c r="Q366" s="26"/>
    </row>
    <row r="367" spans="1:17" ht="39.950000000000003" customHeight="1">
      <c r="A367" s="26"/>
      <c r="B367" s="446"/>
      <c r="C367" s="449"/>
      <c r="D367" s="457"/>
      <c r="E367" s="39" t="s">
        <v>133</v>
      </c>
      <c r="F367" s="120" t="s">
        <v>137</v>
      </c>
      <c r="G367" s="120" t="s">
        <v>1099</v>
      </c>
      <c r="H367" s="40">
        <v>4</v>
      </c>
      <c r="I367" s="41">
        <v>22166040</v>
      </c>
      <c r="J367" s="42">
        <v>7433610</v>
      </c>
      <c r="K367" s="40">
        <f t="shared" si="75"/>
        <v>29599650</v>
      </c>
      <c r="L367" s="97">
        <f t="shared" si="74"/>
        <v>7399912.5</v>
      </c>
      <c r="M367" s="217">
        <f t="shared" si="84"/>
        <v>1.1668611435239206E-3</v>
      </c>
      <c r="N367" s="26"/>
      <c r="O367" s="26"/>
      <c r="P367" s="26"/>
      <c r="Q367" s="26"/>
    </row>
    <row r="368" spans="1:17" ht="39.950000000000003" customHeight="1">
      <c r="A368" s="26"/>
      <c r="B368" s="446"/>
      <c r="C368" s="449"/>
      <c r="D368" s="457"/>
      <c r="E368" s="39" t="s">
        <v>124</v>
      </c>
      <c r="F368" s="120" t="s">
        <v>135</v>
      </c>
      <c r="G368" s="120" t="s">
        <v>806</v>
      </c>
      <c r="H368" s="40">
        <v>1</v>
      </c>
      <c r="I368" s="41">
        <v>6754590</v>
      </c>
      <c r="J368" s="42">
        <v>0</v>
      </c>
      <c r="K368" s="40">
        <f t="shared" si="75"/>
        <v>6754590</v>
      </c>
      <c r="L368" s="97">
        <f t="shared" si="74"/>
        <v>6754590</v>
      </c>
      <c r="M368" s="217">
        <f t="shared" si="84"/>
        <v>2.9171528588098014E-4</v>
      </c>
      <c r="N368" s="26"/>
      <c r="O368" s="26"/>
      <c r="P368" s="26"/>
      <c r="Q368" s="26"/>
    </row>
    <row r="369" spans="1:17" ht="39.950000000000003" customHeight="1" thickBot="1">
      <c r="A369" s="26"/>
      <c r="B369" s="447"/>
      <c r="C369" s="450"/>
      <c r="D369" s="458"/>
      <c r="E369" s="43" t="s">
        <v>725</v>
      </c>
      <c r="F369" s="121" t="s">
        <v>726</v>
      </c>
      <c r="G369" s="121" t="s">
        <v>1100</v>
      </c>
      <c r="H369" s="44">
        <v>3</v>
      </c>
      <c r="I369" s="45">
        <v>15280720</v>
      </c>
      <c r="J369" s="46">
        <v>3520930</v>
      </c>
      <c r="K369" s="44">
        <f t="shared" si="75"/>
        <v>18801650</v>
      </c>
      <c r="L369" s="98">
        <f t="shared" si="74"/>
        <v>6267216.666666667</v>
      </c>
      <c r="M369" s="217">
        <f t="shared" si="84"/>
        <v>8.7514585764294052E-4</v>
      </c>
      <c r="N369" s="26"/>
      <c r="O369" s="26"/>
      <c r="P369" s="26"/>
      <c r="Q369" s="26"/>
    </row>
    <row r="370" spans="1:17" ht="39.950000000000003" customHeight="1">
      <c r="A370" s="26"/>
      <c r="B370" s="445">
        <v>74</v>
      </c>
      <c r="C370" s="448" t="s">
        <v>29</v>
      </c>
      <c r="D370" s="456">
        <f>Q78</f>
        <v>1606</v>
      </c>
      <c r="E370" s="47" t="s">
        <v>850</v>
      </c>
      <c r="F370" s="119" t="s">
        <v>851</v>
      </c>
      <c r="G370" s="119" t="s">
        <v>1101</v>
      </c>
      <c r="H370" s="77">
        <v>1</v>
      </c>
      <c r="I370" s="78">
        <v>342850</v>
      </c>
      <c r="J370" s="79">
        <v>7943200</v>
      </c>
      <c r="K370" s="77">
        <f t="shared" si="75"/>
        <v>8286050</v>
      </c>
      <c r="L370" s="99">
        <f t="shared" si="74"/>
        <v>8286050</v>
      </c>
      <c r="M370" s="216">
        <f>IFERROR(H370/$Q$78,"-")</f>
        <v>6.2266500622665006E-4</v>
      </c>
      <c r="N370" s="26"/>
      <c r="O370" s="26"/>
      <c r="P370" s="26"/>
      <c r="Q370" s="26"/>
    </row>
    <row r="371" spans="1:17" ht="39.950000000000003" customHeight="1">
      <c r="A371" s="26"/>
      <c r="B371" s="446"/>
      <c r="C371" s="449"/>
      <c r="D371" s="457"/>
      <c r="E371" s="39" t="s">
        <v>722</v>
      </c>
      <c r="F371" s="120" t="s">
        <v>723</v>
      </c>
      <c r="G371" s="120" t="s">
        <v>1102</v>
      </c>
      <c r="H371" s="40">
        <v>10</v>
      </c>
      <c r="I371" s="41">
        <v>24323640</v>
      </c>
      <c r="J371" s="42">
        <v>38623970</v>
      </c>
      <c r="K371" s="40">
        <f t="shared" si="75"/>
        <v>62947610</v>
      </c>
      <c r="L371" s="97">
        <f t="shared" si="74"/>
        <v>6294761</v>
      </c>
      <c r="M371" s="217">
        <f t="shared" ref="M371:M373" si="85">IFERROR(H371/$Q$78,"-")</f>
        <v>6.2266500622665004E-3</v>
      </c>
      <c r="N371" s="26"/>
      <c r="O371" s="26"/>
      <c r="P371" s="26"/>
      <c r="Q371" s="26"/>
    </row>
    <row r="372" spans="1:17" ht="39.950000000000003" customHeight="1">
      <c r="A372" s="26"/>
      <c r="B372" s="446"/>
      <c r="C372" s="449"/>
      <c r="D372" s="457"/>
      <c r="E372" s="39" t="s">
        <v>122</v>
      </c>
      <c r="F372" s="120" t="s">
        <v>134</v>
      </c>
      <c r="G372" s="120" t="s">
        <v>1103</v>
      </c>
      <c r="H372" s="40">
        <v>6</v>
      </c>
      <c r="I372" s="41">
        <v>8150760</v>
      </c>
      <c r="J372" s="42">
        <v>29176120</v>
      </c>
      <c r="K372" s="40">
        <f t="shared" si="75"/>
        <v>37326880</v>
      </c>
      <c r="L372" s="97">
        <f t="shared" si="74"/>
        <v>6221146.666666667</v>
      </c>
      <c r="M372" s="217">
        <f t="shared" si="85"/>
        <v>3.7359900373599006E-3</v>
      </c>
      <c r="N372" s="26"/>
      <c r="O372" s="26"/>
      <c r="P372" s="26"/>
      <c r="Q372" s="26"/>
    </row>
    <row r="373" spans="1:17" ht="39.950000000000003" customHeight="1">
      <c r="A373" s="26"/>
      <c r="B373" s="446"/>
      <c r="C373" s="449"/>
      <c r="D373" s="457"/>
      <c r="E373" s="39" t="s">
        <v>1104</v>
      </c>
      <c r="F373" s="120" t="s">
        <v>1105</v>
      </c>
      <c r="G373" s="120" t="s">
        <v>1106</v>
      </c>
      <c r="H373" s="40">
        <v>1</v>
      </c>
      <c r="I373" s="41">
        <v>5966410</v>
      </c>
      <c r="J373" s="42">
        <v>0</v>
      </c>
      <c r="K373" s="40">
        <f t="shared" si="75"/>
        <v>5966410</v>
      </c>
      <c r="L373" s="97">
        <f t="shared" si="74"/>
        <v>5966410</v>
      </c>
      <c r="M373" s="217">
        <f t="shared" si="85"/>
        <v>6.2266500622665006E-4</v>
      </c>
      <c r="N373" s="26"/>
      <c r="O373" s="26"/>
      <c r="P373" s="26"/>
      <c r="Q373" s="26"/>
    </row>
    <row r="374" spans="1:17" ht="39.950000000000003" customHeight="1" thickBot="1">
      <c r="A374" s="26"/>
      <c r="B374" s="446"/>
      <c r="C374" s="449"/>
      <c r="D374" s="457"/>
      <c r="E374" s="48" t="s">
        <v>734</v>
      </c>
      <c r="F374" s="122" t="s">
        <v>735</v>
      </c>
      <c r="G374" s="122" t="s">
        <v>1107</v>
      </c>
      <c r="H374" s="80">
        <v>2</v>
      </c>
      <c r="I374" s="81">
        <v>9855610</v>
      </c>
      <c r="J374" s="82">
        <v>1319490</v>
      </c>
      <c r="K374" s="80">
        <f t="shared" si="75"/>
        <v>11175100</v>
      </c>
      <c r="L374" s="219">
        <f t="shared" si="74"/>
        <v>5587550</v>
      </c>
      <c r="M374" s="220">
        <f>IFERROR(H374/$Q$78,"-")</f>
        <v>1.2453300124533001E-3</v>
      </c>
      <c r="N374" s="26"/>
      <c r="O374" s="26"/>
      <c r="P374" s="26"/>
      <c r="Q374" s="26"/>
    </row>
    <row r="375" spans="1:17" ht="39.950000000000003" customHeight="1" thickTop="1">
      <c r="A375" s="26"/>
      <c r="B375" s="459" t="s">
        <v>187</v>
      </c>
      <c r="C375" s="460"/>
      <c r="D375" s="463">
        <f>Q79</f>
        <v>1473357</v>
      </c>
      <c r="E375" s="35" t="str">
        <f>'高額レセ疾病傾向(患者一人当たり医療費順)'!C7</f>
        <v>0208</v>
      </c>
      <c r="F375" s="123" t="str">
        <f>'高額レセ疾病傾向(患者一人当たり医療費順)'!D7</f>
        <v>悪性リンパ腫</v>
      </c>
      <c r="G375" s="123" t="str">
        <f>'高額レセ疾病傾向(患者一人当たり医療費順)'!E7</f>
        <v>びまん性大細胞型Ｂ細胞性リンパ腫，悪性リンパ腫，濾胞性リンパ腫</v>
      </c>
      <c r="H375" s="36">
        <f>'高額レセ疾病傾向(患者一人当たり医療費順)'!F7</f>
        <v>1638</v>
      </c>
      <c r="I375" s="37">
        <f>'高額レセ疾病傾向(患者一人当たり医療費順)'!G7</f>
        <v>8432819660</v>
      </c>
      <c r="J375" s="38">
        <f>'高額レセ疾病傾向(患者一人当たり医療費順)'!H7</f>
        <v>3744704340</v>
      </c>
      <c r="K375" s="36">
        <f>'高額レセ疾病傾向(患者一人当たり医療費順)'!I7</f>
        <v>12177524000</v>
      </c>
      <c r="L375" s="227">
        <f>'高額レセ疾病傾向(患者一人当たり医療費順)'!J7</f>
        <v>7434385.8363858396</v>
      </c>
      <c r="M375" s="222">
        <f>'高額レセ疾病傾向(患者一人当たり医療費順)'!K7</f>
        <v>1.1117468475053908E-3</v>
      </c>
      <c r="N375" s="26"/>
      <c r="O375" s="26"/>
      <c r="P375" s="26"/>
      <c r="Q375" s="26"/>
    </row>
    <row r="376" spans="1:17" ht="39.950000000000003" customHeight="1">
      <c r="A376" s="26"/>
      <c r="B376" s="461"/>
      <c r="C376" s="449"/>
      <c r="D376" s="457"/>
      <c r="E376" s="39" t="str">
        <f>'高額レセ疾病傾向(患者一人当たり医療費順)'!C8</f>
        <v>0904</v>
      </c>
      <c r="F376" s="120" t="str">
        <f>'高額レセ疾病傾向(患者一人当たり医療費順)'!D8</f>
        <v>くも膜下出血</v>
      </c>
      <c r="G376" s="120" t="str">
        <f>'高額レセ疾病傾向(患者一人当たり医療費順)'!E8</f>
        <v>くも膜下出血，くも膜下出血後遺症，中大脳動脈瘤破裂によるくも膜下出血</v>
      </c>
      <c r="H376" s="40">
        <f>'高額レセ疾病傾向(患者一人当たり医療費順)'!F8</f>
        <v>529</v>
      </c>
      <c r="I376" s="41">
        <f>'高額レセ疾病傾向(患者一人当たり医療費順)'!G8</f>
        <v>3598845520</v>
      </c>
      <c r="J376" s="42">
        <f>'高額レセ疾病傾向(患者一人当たり医療費順)'!H8</f>
        <v>111734690</v>
      </c>
      <c r="K376" s="40">
        <f>'高額レセ疾病傾向(患者一人当たり医療費順)'!I8</f>
        <v>3710580210</v>
      </c>
      <c r="L376" s="80">
        <f>'高額レセ疾病傾向(患者一人当たり医療費順)'!J8</f>
        <v>7014329.3194706999</v>
      </c>
      <c r="M376" s="217">
        <f>'高額レセ疾病傾向(患者一人当たり医療費順)'!K8</f>
        <v>3.5904400630668601E-4</v>
      </c>
      <c r="N376" s="26"/>
      <c r="O376" s="26"/>
      <c r="P376" s="26"/>
      <c r="Q376" s="26"/>
    </row>
    <row r="377" spans="1:17" ht="39.950000000000003" customHeight="1">
      <c r="A377" s="26"/>
      <c r="B377" s="461"/>
      <c r="C377" s="449"/>
      <c r="D377" s="457"/>
      <c r="E377" s="39" t="str">
        <f>'高額レセ疾病傾向(患者一人当たり医療費順)'!C9</f>
        <v>0209</v>
      </c>
      <c r="F377" s="120" t="str">
        <f>'高額レセ疾病傾向(患者一人当たり医療費順)'!D9</f>
        <v>白血病</v>
      </c>
      <c r="G377" s="120" t="str">
        <f>'高額レセ疾病傾向(患者一人当たり医療費順)'!E9</f>
        <v>急性骨髄性白血病，慢性骨髄性白血病，慢性リンパ性白血病</v>
      </c>
      <c r="H377" s="40">
        <f>'高額レセ疾病傾向(患者一人当たり医療費順)'!F9</f>
        <v>771</v>
      </c>
      <c r="I377" s="41">
        <f>'高額レセ疾病傾向(患者一人当たり医療費順)'!G9</f>
        <v>3477022830</v>
      </c>
      <c r="J377" s="42">
        <f>'高額レセ疾病傾向(患者一人当たり医療費順)'!H9</f>
        <v>1914494110</v>
      </c>
      <c r="K377" s="40">
        <f>'高額レセ疾病傾向(患者一人当たり医療費順)'!I9</f>
        <v>5391516940</v>
      </c>
      <c r="L377" s="80">
        <f>'高額レセ疾病傾向(患者一人当たり医療費順)'!J9</f>
        <v>6992888.3787289197</v>
      </c>
      <c r="M377" s="228">
        <f>'高額レセ疾病傾向(患者一人当たり医療費順)'!K9</f>
        <v>5.2329476155473518E-4</v>
      </c>
      <c r="N377" s="26"/>
      <c r="O377" s="26"/>
      <c r="P377" s="26"/>
      <c r="Q377" s="26"/>
    </row>
    <row r="378" spans="1:17" ht="39.950000000000003" customHeight="1">
      <c r="A378" s="26"/>
      <c r="B378" s="461"/>
      <c r="C378" s="449"/>
      <c r="D378" s="457"/>
      <c r="E378" s="39" t="str">
        <f>'高額レセ疾病傾向(患者一人当たり医療費順)'!C10</f>
        <v>1402</v>
      </c>
      <c r="F378" s="120" t="str">
        <f>'高額レセ疾病傾向(患者一人当たり医療費順)'!D10</f>
        <v>腎不全</v>
      </c>
      <c r="G378" s="120" t="str">
        <f>'高額レセ疾病傾向(患者一人当たり医療費順)'!E10</f>
        <v>慢性腎不全，末期腎不全，腎性貧血</v>
      </c>
      <c r="H378" s="40">
        <f>'高額レセ疾病傾向(患者一人当たり医療費順)'!F10</f>
        <v>7140</v>
      </c>
      <c r="I378" s="41">
        <f>'高額レセ疾病傾向(患者一人当たり医療費順)'!G10</f>
        <v>20779286840</v>
      </c>
      <c r="J378" s="42">
        <f>'高額レセ疾病傾向(患者一人当たり医療費順)'!H10</f>
        <v>21812369120</v>
      </c>
      <c r="K378" s="40">
        <f>'高額レセ疾病傾向(患者一人当たり医療費順)'!I10</f>
        <v>42591655960</v>
      </c>
      <c r="L378" s="40">
        <f>'高額レセ疾病傾向(患者一人当たり医療費順)'!J10</f>
        <v>5965217.9215686303</v>
      </c>
      <c r="M378" s="217">
        <f>'高額レセ疾病傾向(患者一人当たり医療費順)'!K10</f>
        <v>4.8460760019465752E-3</v>
      </c>
      <c r="N378" s="26"/>
      <c r="O378" s="26"/>
      <c r="P378" s="26"/>
      <c r="Q378" s="26"/>
    </row>
    <row r="379" spans="1:17" ht="39.950000000000003" customHeight="1" thickBot="1">
      <c r="A379" s="26"/>
      <c r="B379" s="462"/>
      <c r="C379" s="450"/>
      <c r="D379" s="458"/>
      <c r="E379" s="43" t="str">
        <f>'高額レセ疾病傾向(患者一人当たり医療費順)'!C11</f>
        <v>0604</v>
      </c>
      <c r="F379" s="121" t="str">
        <f>'高額レセ疾病傾向(患者一人当たり医療費順)'!D11</f>
        <v>脳性麻痺及びその他の麻痺性症候群</v>
      </c>
      <c r="G379" s="121" t="str">
        <f>'高額レセ疾病傾向(患者一人当たり医療費順)'!E11</f>
        <v>片麻痺，脳性麻痺，対麻痺</v>
      </c>
      <c r="H379" s="44">
        <f>'高額レセ疾病傾向(患者一人当たり医療費順)'!F11</f>
        <v>132</v>
      </c>
      <c r="I379" s="45">
        <f>'高額レセ疾病傾向(患者一人当たり医療費順)'!G11</f>
        <v>712972080</v>
      </c>
      <c r="J379" s="46">
        <f>'高額レセ疾病傾向(患者一人当たり医療費順)'!H11</f>
        <v>22063530</v>
      </c>
      <c r="K379" s="44">
        <f>'高額レセ疾病傾向(患者一人当たり医療費順)'!I11</f>
        <v>735035610</v>
      </c>
      <c r="L379" s="229">
        <f>'高額レセ疾病傾向(患者一人当たり医療費順)'!J11</f>
        <v>5568451.5909090899</v>
      </c>
      <c r="M379" s="230">
        <f>'高額レセ疾病傾向(患者一人当たり医療費順)'!K11</f>
        <v>8.9591321044390457E-5</v>
      </c>
      <c r="N379" s="26"/>
      <c r="O379" s="26"/>
      <c r="P379" s="26"/>
      <c r="Q379" s="26"/>
    </row>
    <row r="380" spans="1:17" ht="13.5" customHeight="1">
      <c r="A380" s="26"/>
      <c r="B380" s="14" t="s">
        <v>279</v>
      </c>
      <c r="C380" s="26"/>
      <c r="D380" s="14"/>
      <c r="E380" s="213"/>
      <c r="F380" s="213"/>
      <c r="G380" s="213"/>
      <c r="H380" s="213"/>
      <c r="I380" s="213"/>
      <c r="J380" s="26"/>
      <c r="K380" s="26"/>
      <c r="L380" s="26"/>
      <c r="M380" s="26"/>
      <c r="N380" s="26"/>
      <c r="O380" s="26"/>
      <c r="P380" s="26"/>
      <c r="Q380" s="26"/>
    </row>
    <row r="381" spans="1:17" ht="13.5" customHeight="1">
      <c r="A381" s="26"/>
      <c r="B381" s="184" t="s">
        <v>144</v>
      </c>
      <c r="C381" s="26"/>
      <c r="D381" s="184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3.5" customHeight="1">
      <c r="A382" s="26"/>
      <c r="B382" s="214" t="s">
        <v>119</v>
      </c>
      <c r="C382" s="26"/>
      <c r="D382" s="214"/>
      <c r="E382" s="26"/>
      <c r="F382" s="26"/>
      <c r="G382" s="125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3.5" customHeight="1">
      <c r="A383" s="26"/>
      <c r="B383" s="214" t="s">
        <v>161</v>
      </c>
      <c r="C383" s="26"/>
      <c r="D383" s="214"/>
      <c r="E383" s="26"/>
      <c r="F383" s="26"/>
      <c r="G383" s="1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3.5" customHeight="1">
      <c r="A384" s="26"/>
      <c r="B384" s="214" t="s">
        <v>184</v>
      </c>
      <c r="C384" s="26"/>
      <c r="D384" s="214"/>
      <c r="E384" s="26"/>
      <c r="F384" s="26"/>
      <c r="G384" s="125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3.5" customHeight="1">
      <c r="A385" s="26"/>
      <c r="B385" s="214" t="s">
        <v>120</v>
      </c>
      <c r="C385" s="26"/>
      <c r="D385" s="214"/>
      <c r="E385" s="26"/>
      <c r="F385" s="26"/>
      <c r="G385" s="125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</sheetData>
  <mergeCells count="233">
    <mergeCell ref="D370:D374"/>
    <mergeCell ref="D375:D379"/>
    <mergeCell ref="M3:M4"/>
    <mergeCell ref="D345:D349"/>
    <mergeCell ref="D350:D354"/>
    <mergeCell ref="D355:D359"/>
    <mergeCell ref="D360:D364"/>
    <mergeCell ref="D365:D369"/>
    <mergeCell ref="D320:D324"/>
    <mergeCell ref="D325:D329"/>
    <mergeCell ref="D330:D334"/>
    <mergeCell ref="D335:D339"/>
    <mergeCell ref="D340:D344"/>
    <mergeCell ref="D295:D299"/>
    <mergeCell ref="D300:D304"/>
    <mergeCell ref="D305:D309"/>
    <mergeCell ref="D310:D314"/>
    <mergeCell ref="D315:D319"/>
    <mergeCell ref="D270:D274"/>
    <mergeCell ref="D275:D279"/>
    <mergeCell ref="D280:D284"/>
    <mergeCell ref="D285:D289"/>
    <mergeCell ref="D290:D294"/>
    <mergeCell ref="D245:D249"/>
    <mergeCell ref="D250:D254"/>
    <mergeCell ref="D255:D259"/>
    <mergeCell ref="D260:D264"/>
    <mergeCell ref="D265:D269"/>
    <mergeCell ref="D220:D224"/>
    <mergeCell ref="D225:D229"/>
    <mergeCell ref="D230:D234"/>
    <mergeCell ref="D235:D239"/>
    <mergeCell ref="D240:D244"/>
    <mergeCell ref="D195:D199"/>
    <mergeCell ref="D200:D204"/>
    <mergeCell ref="D205:D209"/>
    <mergeCell ref="D210:D214"/>
    <mergeCell ref="D215:D219"/>
    <mergeCell ref="D170:D174"/>
    <mergeCell ref="D175:D179"/>
    <mergeCell ref="D180:D184"/>
    <mergeCell ref="D185:D189"/>
    <mergeCell ref="D190:D194"/>
    <mergeCell ref="D145:D149"/>
    <mergeCell ref="D150:D154"/>
    <mergeCell ref="D155:D159"/>
    <mergeCell ref="D160:D164"/>
    <mergeCell ref="D165:D169"/>
    <mergeCell ref="D120:D124"/>
    <mergeCell ref="D125:D129"/>
    <mergeCell ref="D130:D134"/>
    <mergeCell ref="D135:D139"/>
    <mergeCell ref="D140:D144"/>
    <mergeCell ref="D95:D99"/>
    <mergeCell ref="D100:D104"/>
    <mergeCell ref="D105:D109"/>
    <mergeCell ref="D110:D114"/>
    <mergeCell ref="D115:D119"/>
    <mergeCell ref="D70:D74"/>
    <mergeCell ref="D75:D79"/>
    <mergeCell ref="D80:D84"/>
    <mergeCell ref="D85:D89"/>
    <mergeCell ref="D90:D94"/>
    <mergeCell ref="D45:D49"/>
    <mergeCell ref="D50:D54"/>
    <mergeCell ref="D55:D59"/>
    <mergeCell ref="D60:D64"/>
    <mergeCell ref="D65:D69"/>
    <mergeCell ref="D20:D24"/>
    <mergeCell ref="D25:D29"/>
    <mergeCell ref="D30:D34"/>
    <mergeCell ref="D35:D39"/>
    <mergeCell ref="D40:D44"/>
    <mergeCell ref="I3:K3"/>
    <mergeCell ref="L3:L4"/>
    <mergeCell ref="C30:C34"/>
    <mergeCell ref="C3:C4"/>
    <mergeCell ref="E3:F4"/>
    <mergeCell ref="G3:G4"/>
    <mergeCell ref="H3:H4"/>
    <mergeCell ref="C5:C9"/>
    <mergeCell ref="C10:C14"/>
    <mergeCell ref="C15:C19"/>
    <mergeCell ref="C20:C24"/>
    <mergeCell ref="C25:C29"/>
    <mergeCell ref="D3:D4"/>
    <mergeCell ref="D5:D9"/>
    <mergeCell ref="D10:D14"/>
    <mergeCell ref="D15:D19"/>
    <mergeCell ref="C90:C9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C80:C84"/>
    <mergeCell ref="C85:C89"/>
    <mergeCell ref="C150:C154"/>
    <mergeCell ref="C95:C99"/>
    <mergeCell ref="C100:C104"/>
    <mergeCell ref="C105:C109"/>
    <mergeCell ref="C110:C114"/>
    <mergeCell ref="C115:C119"/>
    <mergeCell ref="C120:C124"/>
    <mergeCell ref="C125:C129"/>
    <mergeCell ref="C130:C134"/>
    <mergeCell ref="C135:C139"/>
    <mergeCell ref="C140:C144"/>
    <mergeCell ref="C145:C149"/>
    <mergeCell ref="C210:C214"/>
    <mergeCell ref="C155:C159"/>
    <mergeCell ref="C160:C164"/>
    <mergeCell ref="C165:C169"/>
    <mergeCell ref="C170:C174"/>
    <mergeCell ref="C175:C179"/>
    <mergeCell ref="C180:C184"/>
    <mergeCell ref="C185:C189"/>
    <mergeCell ref="C190:C194"/>
    <mergeCell ref="C195:C199"/>
    <mergeCell ref="C200:C204"/>
    <mergeCell ref="C205:C209"/>
    <mergeCell ref="C270:C274"/>
    <mergeCell ref="C215:C219"/>
    <mergeCell ref="C220:C224"/>
    <mergeCell ref="C225:C229"/>
    <mergeCell ref="C230:C234"/>
    <mergeCell ref="C235:C239"/>
    <mergeCell ref="C240:C244"/>
    <mergeCell ref="C245:C249"/>
    <mergeCell ref="C250:C254"/>
    <mergeCell ref="C255:C259"/>
    <mergeCell ref="C260:C264"/>
    <mergeCell ref="C265:C269"/>
    <mergeCell ref="C330:C334"/>
    <mergeCell ref="C275:C279"/>
    <mergeCell ref="C280:C284"/>
    <mergeCell ref="C285:C289"/>
    <mergeCell ref="C290:C294"/>
    <mergeCell ref="C295:C299"/>
    <mergeCell ref="C300:C304"/>
    <mergeCell ref="C305:C309"/>
    <mergeCell ref="C310:C314"/>
    <mergeCell ref="C315:C319"/>
    <mergeCell ref="C320:C324"/>
    <mergeCell ref="C325:C329"/>
    <mergeCell ref="C365:C369"/>
    <mergeCell ref="C370:C374"/>
    <mergeCell ref="C335:C339"/>
    <mergeCell ref="C340:C344"/>
    <mergeCell ref="C345:C349"/>
    <mergeCell ref="C350:C354"/>
    <mergeCell ref="C355:C359"/>
    <mergeCell ref="C360:C364"/>
    <mergeCell ref="B375:C379"/>
    <mergeCell ref="B360:B364"/>
    <mergeCell ref="B365:B369"/>
    <mergeCell ref="B370:B374"/>
    <mergeCell ref="B3:B4"/>
    <mergeCell ref="B5:B9"/>
    <mergeCell ref="B10:B14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135:B139"/>
    <mergeCell ref="B140:B144"/>
    <mergeCell ref="B145:B149"/>
    <mergeCell ref="B150:B154"/>
    <mergeCell ref="B155:B159"/>
    <mergeCell ref="B160:B164"/>
    <mergeCell ref="B165:B169"/>
    <mergeCell ref="B170:B174"/>
    <mergeCell ref="B175:B179"/>
    <mergeCell ref="B180:B184"/>
    <mergeCell ref="B185:B189"/>
    <mergeCell ref="B190:B194"/>
    <mergeCell ref="B195:B199"/>
    <mergeCell ref="B200:B204"/>
    <mergeCell ref="B205:B209"/>
    <mergeCell ref="B210:B214"/>
    <mergeCell ref="B215:B219"/>
    <mergeCell ref="B220:B224"/>
    <mergeCell ref="B225:B229"/>
    <mergeCell ref="B230:B234"/>
    <mergeCell ref="B235:B239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85:B289"/>
    <mergeCell ref="B290:B294"/>
    <mergeCell ref="B295:B299"/>
    <mergeCell ref="B300:B304"/>
    <mergeCell ref="B305:B309"/>
    <mergeCell ref="B310:B314"/>
    <mergeCell ref="B315:B319"/>
    <mergeCell ref="B320:B324"/>
    <mergeCell ref="B325:B329"/>
    <mergeCell ref="B330:B334"/>
    <mergeCell ref="B335:B339"/>
    <mergeCell ref="B340:B344"/>
    <mergeCell ref="B345:B349"/>
    <mergeCell ref="B350:B354"/>
    <mergeCell ref="B355:B359"/>
  </mergeCells>
  <phoneticPr fontId="4"/>
  <pageMargins left="0.59055118110236227" right="0.43307086614173229" top="0.74803149606299213" bottom="0.74803149606299213" header="0.31496062992125984" footer="0.31496062992125984"/>
  <pageSetup paperSize="8" scale="62" orientation="landscape" r:id="rId1"/>
  <headerFooter>
    <oddHeader>&amp;R&amp;"ＭＳ 明朝,標準"&amp;12高額レセプトの件数及び医療費</oddHeader>
  </headerFooter>
  <ignoredErrors>
    <ignoredError sqref="E5:E374" numberStoredAsText="1"/>
    <ignoredError sqref="K5:K37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AF385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3.375" style="3" customWidth="1"/>
    <col min="3" max="3" width="11.625" style="3" customWidth="1"/>
    <col min="4" max="4" width="9.75" style="3" customWidth="1"/>
    <col min="5" max="5" width="6" style="3" customWidth="1"/>
    <col min="6" max="6" width="24.625" style="3" customWidth="1"/>
    <col min="7" max="7" width="44.625" style="3" customWidth="1"/>
    <col min="8" max="8" width="8.25" style="3" customWidth="1"/>
    <col min="9" max="12" width="9.75" style="3" customWidth="1"/>
    <col min="13" max="13" width="10.25" style="3" customWidth="1"/>
    <col min="14" max="15" width="9" style="3"/>
    <col min="16" max="17" width="15.625" style="3" customWidth="1"/>
    <col min="18" max="16384" width="9" style="3"/>
  </cols>
  <sheetData>
    <row r="1" spans="1:32" ht="16.5" customHeight="1">
      <c r="A1" s="26"/>
      <c r="B1" s="208" t="s">
        <v>228</v>
      </c>
      <c r="C1" s="215"/>
      <c r="D1" s="215"/>
      <c r="E1" s="209"/>
      <c r="F1" s="209"/>
      <c r="G1" s="209"/>
      <c r="H1" s="209"/>
      <c r="I1" s="209"/>
      <c r="J1" s="209"/>
      <c r="K1" s="209"/>
      <c r="L1" s="177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16.5" customHeight="1">
      <c r="A2" s="26"/>
      <c r="B2" s="177" t="s">
        <v>223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25.5" customHeight="1">
      <c r="A3" s="177"/>
      <c r="B3" s="443"/>
      <c r="C3" s="434" t="s">
        <v>117</v>
      </c>
      <c r="D3" s="453" t="s">
        <v>174</v>
      </c>
      <c r="E3" s="434" t="s">
        <v>94</v>
      </c>
      <c r="F3" s="434"/>
      <c r="G3" s="439" t="s">
        <v>181</v>
      </c>
      <c r="H3" s="439" t="s">
        <v>182</v>
      </c>
      <c r="I3" s="439" t="s">
        <v>180</v>
      </c>
      <c r="J3" s="434"/>
      <c r="K3" s="434"/>
      <c r="L3" s="439" t="s">
        <v>244</v>
      </c>
      <c r="M3" s="430" t="s">
        <v>175</v>
      </c>
      <c r="N3" s="26"/>
      <c r="O3" s="26"/>
      <c r="P3" s="50" t="s">
        <v>171</v>
      </c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25.5" customHeight="1" thickBot="1">
      <c r="A4" s="177"/>
      <c r="B4" s="444"/>
      <c r="C4" s="443"/>
      <c r="D4" s="454"/>
      <c r="E4" s="443"/>
      <c r="F4" s="443"/>
      <c r="G4" s="443"/>
      <c r="H4" s="443"/>
      <c r="I4" s="57" t="s">
        <v>91</v>
      </c>
      <c r="J4" s="58" t="s">
        <v>92</v>
      </c>
      <c r="K4" s="59" t="s">
        <v>76</v>
      </c>
      <c r="L4" s="451"/>
      <c r="M4" s="455"/>
      <c r="N4" s="26"/>
      <c r="O4" s="26"/>
      <c r="P4" s="166" t="s">
        <v>117</v>
      </c>
      <c r="Q4" s="172" t="s">
        <v>173</v>
      </c>
      <c r="R4" s="26"/>
      <c r="S4" s="26"/>
      <c r="T4" s="26"/>
      <c r="U4" s="26"/>
      <c r="V4" s="26"/>
      <c r="W4" s="26"/>
      <c r="X4" s="49"/>
      <c r="Y4" s="49"/>
      <c r="Z4" s="49"/>
      <c r="AA4" s="49"/>
      <c r="AB4" s="49"/>
      <c r="AC4" s="49"/>
      <c r="AD4" s="49"/>
      <c r="AE4" s="49"/>
      <c r="AF4" s="49"/>
    </row>
    <row r="5" spans="1:32" ht="39.950000000000003" customHeight="1">
      <c r="A5" s="26"/>
      <c r="B5" s="445">
        <v>1</v>
      </c>
      <c r="C5" s="448" t="s">
        <v>50</v>
      </c>
      <c r="D5" s="456">
        <f>Q5</f>
        <v>410308</v>
      </c>
      <c r="E5" s="47" t="s">
        <v>681</v>
      </c>
      <c r="F5" s="119" t="s">
        <v>682</v>
      </c>
      <c r="G5" s="119" t="s">
        <v>530</v>
      </c>
      <c r="H5" s="77">
        <v>7490</v>
      </c>
      <c r="I5" s="78">
        <v>20404858540</v>
      </c>
      <c r="J5" s="79">
        <v>3143932980</v>
      </c>
      <c r="K5" s="77">
        <f>SUM(I5:J5)</f>
        <v>23548791520</v>
      </c>
      <c r="L5" s="99">
        <f t="shared" ref="L5:L68" si="0">IFERROR(K5/H5,"-")</f>
        <v>3144030.9105473966</v>
      </c>
      <c r="M5" s="216">
        <f>IFERROR(H5/$Q$5,"-")</f>
        <v>1.8254579486629556E-2</v>
      </c>
      <c r="N5" s="26"/>
      <c r="O5" s="26"/>
      <c r="P5" s="151" t="s">
        <v>177</v>
      </c>
      <c r="Q5" s="108">
        <f>市区町村別_患者数!AM6</f>
        <v>410308</v>
      </c>
      <c r="R5" s="26"/>
      <c r="S5" s="26"/>
      <c r="T5" s="26"/>
      <c r="U5" s="26"/>
      <c r="V5" s="26"/>
      <c r="W5" s="26"/>
      <c r="X5" s="49"/>
      <c r="Y5" s="49"/>
      <c r="Z5" s="49"/>
      <c r="AA5" s="49"/>
      <c r="AB5" s="49"/>
      <c r="AC5" s="49"/>
      <c r="AD5" s="49"/>
      <c r="AE5" s="49"/>
      <c r="AF5" s="49"/>
    </row>
    <row r="6" spans="1:32" ht="39.950000000000003" customHeight="1">
      <c r="A6" s="26"/>
      <c r="B6" s="446"/>
      <c r="C6" s="449"/>
      <c r="D6" s="457"/>
      <c r="E6" s="39" t="s">
        <v>683</v>
      </c>
      <c r="F6" s="120" t="s">
        <v>684</v>
      </c>
      <c r="G6" s="120" t="s">
        <v>531</v>
      </c>
      <c r="H6" s="40">
        <v>5696</v>
      </c>
      <c r="I6" s="41">
        <v>17159810160</v>
      </c>
      <c r="J6" s="42">
        <v>3812959910</v>
      </c>
      <c r="K6" s="40">
        <f>SUM(I6:J6)</f>
        <v>20972770070</v>
      </c>
      <c r="L6" s="97">
        <f t="shared" si="0"/>
        <v>3682017.2173455055</v>
      </c>
      <c r="M6" s="217">
        <f t="shared" ref="M6:M9" si="1">IFERROR(H6/$Q$5,"-")</f>
        <v>1.3882254306520955E-2</v>
      </c>
      <c r="N6" s="26"/>
      <c r="O6" s="26"/>
      <c r="P6" s="151" t="s">
        <v>95</v>
      </c>
      <c r="Q6" s="108">
        <f>市区町村別_患者数!AM7</f>
        <v>16136</v>
      </c>
      <c r="R6" s="26"/>
      <c r="S6" s="26"/>
      <c r="T6" s="26"/>
      <c r="U6" s="26"/>
      <c r="V6" s="26"/>
      <c r="W6" s="26"/>
      <c r="X6" s="49"/>
      <c r="Y6" s="49"/>
      <c r="Z6" s="49"/>
      <c r="AA6" s="49"/>
      <c r="AB6" s="49"/>
      <c r="AC6" s="49"/>
      <c r="AD6" s="49"/>
      <c r="AE6" s="49"/>
      <c r="AF6" s="49"/>
    </row>
    <row r="7" spans="1:32" ht="39.950000000000003" customHeight="1">
      <c r="A7" s="26"/>
      <c r="B7" s="446"/>
      <c r="C7" s="449"/>
      <c r="D7" s="457"/>
      <c r="E7" s="39" t="s">
        <v>685</v>
      </c>
      <c r="F7" s="120" t="s">
        <v>686</v>
      </c>
      <c r="G7" s="120" t="s">
        <v>532</v>
      </c>
      <c r="H7" s="40">
        <v>4634</v>
      </c>
      <c r="I7" s="41">
        <v>11141044390</v>
      </c>
      <c r="J7" s="42">
        <v>2326645240</v>
      </c>
      <c r="K7" s="40">
        <f t="shared" ref="K7:K69" si="2">SUM(I7:J7)</f>
        <v>13467689630</v>
      </c>
      <c r="L7" s="97">
        <f t="shared" si="0"/>
        <v>2906277.4341821321</v>
      </c>
      <c r="M7" s="217">
        <f t="shared" si="1"/>
        <v>1.1293954785185762E-2</v>
      </c>
      <c r="N7" s="26"/>
      <c r="O7" s="26"/>
      <c r="P7" s="151" t="s">
        <v>96</v>
      </c>
      <c r="Q7" s="108">
        <f>市区町村別_患者数!AM8</f>
        <v>10039</v>
      </c>
      <c r="R7" s="26"/>
      <c r="S7" s="26"/>
      <c r="T7" s="26"/>
      <c r="U7" s="26"/>
      <c r="V7" s="26"/>
      <c r="W7" s="26"/>
      <c r="X7" s="49"/>
      <c r="Y7" s="49"/>
      <c r="Z7" s="49"/>
      <c r="AA7" s="49"/>
      <c r="AB7" s="49"/>
      <c r="AC7" s="49"/>
      <c r="AD7" s="49"/>
      <c r="AE7" s="49"/>
      <c r="AF7" s="49"/>
    </row>
    <row r="8" spans="1:32" ht="39.950000000000003" customHeight="1">
      <c r="A8" s="26"/>
      <c r="B8" s="446"/>
      <c r="C8" s="449"/>
      <c r="D8" s="457"/>
      <c r="E8" s="39" t="s">
        <v>687</v>
      </c>
      <c r="F8" s="120" t="s">
        <v>688</v>
      </c>
      <c r="G8" s="120" t="s">
        <v>534</v>
      </c>
      <c r="H8" s="40">
        <v>4053</v>
      </c>
      <c r="I8" s="41">
        <v>13288688940</v>
      </c>
      <c r="J8" s="42">
        <v>1439976300</v>
      </c>
      <c r="K8" s="40">
        <f t="shared" si="2"/>
        <v>14728665240</v>
      </c>
      <c r="L8" s="97">
        <f t="shared" si="0"/>
        <v>3634015.6032568468</v>
      </c>
      <c r="M8" s="217">
        <f t="shared" si="1"/>
        <v>9.8779453483724428E-3</v>
      </c>
      <c r="N8" s="26"/>
      <c r="O8" s="26"/>
      <c r="P8" s="151" t="s">
        <v>97</v>
      </c>
      <c r="Q8" s="108">
        <f>市区町村別_患者数!AM9</f>
        <v>11192</v>
      </c>
      <c r="R8" s="26"/>
      <c r="S8" s="26"/>
      <c r="T8" s="26"/>
      <c r="U8" s="26"/>
      <c r="V8" s="26"/>
      <c r="W8" s="26"/>
      <c r="X8" s="49"/>
      <c r="Y8" s="49"/>
      <c r="Z8" s="49"/>
      <c r="AA8" s="49"/>
      <c r="AB8" s="49"/>
      <c r="AC8" s="49"/>
      <c r="AD8" s="49"/>
      <c r="AE8" s="49"/>
      <c r="AF8" s="49"/>
    </row>
    <row r="9" spans="1:32" ht="39.950000000000003" customHeight="1" thickBot="1">
      <c r="A9" s="26"/>
      <c r="B9" s="447"/>
      <c r="C9" s="450"/>
      <c r="D9" s="458"/>
      <c r="E9" s="43" t="s">
        <v>689</v>
      </c>
      <c r="F9" s="121" t="s">
        <v>690</v>
      </c>
      <c r="G9" s="121" t="s">
        <v>533</v>
      </c>
      <c r="H9" s="44">
        <v>3874</v>
      </c>
      <c r="I9" s="45">
        <v>8185401520</v>
      </c>
      <c r="J9" s="46">
        <v>7020784780</v>
      </c>
      <c r="K9" s="44">
        <f t="shared" si="2"/>
        <v>15206186300</v>
      </c>
      <c r="L9" s="98">
        <f t="shared" si="0"/>
        <v>3925190.0619514715</v>
      </c>
      <c r="M9" s="218">
        <f t="shared" si="1"/>
        <v>9.4416877077707472E-3</v>
      </c>
      <c r="N9" s="26"/>
      <c r="O9" s="26"/>
      <c r="P9" s="151" t="s">
        <v>98</v>
      </c>
      <c r="Q9" s="108">
        <f>市区町村別_患者数!AM10</f>
        <v>10491</v>
      </c>
      <c r="R9" s="26"/>
      <c r="S9" s="26"/>
      <c r="T9" s="26"/>
      <c r="U9" s="26"/>
      <c r="V9" s="26"/>
      <c r="W9" s="26"/>
      <c r="X9" s="49"/>
      <c r="Y9" s="49"/>
      <c r="Z9" s="49"/>
      <c r="AA9" s="49"/>
      <c r="AB9" s="49"/>
      <c r="AC9" s="49"/>
      <c r="AD9" s="49"/>
      <c r="AE9" s="49"/>
      <c r="AF9" s="49"/>
    </row>
    <row r="10" spans="1:32" ht="39.950000000000003" customHeight="1">
      <c r="A10" s="26"/>
      <c r="B10" s="445">
        <v>2</v>
      </c>
      <c r="C10" s="448" t="s">
        <v>95</v>
      </c>
      <c r="D10" s="456">
        <f>Q6</f>
        <v>16136</v>
      </c>
      <c r="E10" s="47" t="s">
        <v>125</v>
      </c>
      <c r="F10" s="119" t="s">
        <v>138</v>
      </c>
      <c r="G10" s="119" t="s">
        <v>200</v>
      </c>
      <c r="H10" s="77">
        <v>250</v>
      </c>
      <c r="I10" s="78">
        <v>731374950</v>
      </c>
      <c r="J10" s="79">
        <v>103112530</v>
      </c>
      <c r="K10" s="77">
        <f t="shared" si="2"/>
        <v>834487480</v>
      </c>
      <c r="L10" s="99">
        <f t="shared" si="0"/>
        <v>3337949.92</v>
      </c>
      <c r="M10" s="216">
        <f>IFERROR(H10/$Q$6,"-")</f>
        <v>1.5493306891422906E-2</v>
      </c>
      <c r="N10" s="26"/>
      <c r="O10" s="26"/>
      <c r="P10" s="151" t="s">
        <v>99</v>
      </c>
      <c r="Q10" s="108">
        <f>市区町村別_患者数!AM11</f>
        <v>13626</v>
      </c>
      <c r="R10" s="26"/>
      <c r="S10" s="26"/>
      <c r="T10" s="26"/>
      <c r="U10" s="26"/>
      <c r="V10" s="26"/>
      <c r="W10" s="26"/>
      <c r="X10" s="49"/>
      <c r="Y10" s="49"/>
      <c r="Z10" s="49"/>
      <c r="AA10" s="49"/>
      <c r="AB10" s="49"/>
      <c r="AC10" s="49"/>
      <c r="AD10" s="49"/>
      <c r="AE10" s="49"/>
      <c r="AF10" s="49"/>
    </row>
    <row r="11" spans="1:32" ht="39.950000000000003" customHeight="1">
      <c r="A11" s="26"/>
      <c r="B11" s="446"/>
      <c r="C11" s="449"/>
      <c r="D11" s="457"/>
      <c r="E11" s="39" t="s">
        <v>126</v>
      </c>
      <c r="F11" s="120" t="s">
        <v>139</v>
      </c>
      <c r="G11" s="120" t="s">
        <v>1108</v>
      </c>
      <c r="H11" s="40">
        <v>199</v>
      </c>
      <c r="I11" s="41">
        <v>596526940</v>
      </c>
      <c r="J11" s="42">
        <v>122543890</v>
      </c>
      <c r="K11" s="40">
        <f t="shared" si="2"/>
        <v>719070830</v>
      </c>
      <c r="L11" s="97">
        <f t="shared" si="0"/>
        <v>3613421.2562814071</v>
      </c>
      <c r="M11" s="217">
        <f t="shared" ref="M11:M14" si="3">IFERROR(H11/$Q$6,"-")</f>
        <v>1.2332672285572633E-2</v>
      </c>
      <c r="N11" s="26"/>
      <c r="O11" s="26"/>
      <c r="P11" s="151" t="s">
        <v>100</v>
      </c>
      <c r="Q11" s="108">
        <f>市区町村別_患者数!AM12</f>
        <v>12294</v>
      </c>
      <c r="R11" s="26"/>
      <c r="S11" s="26"/>
      <c r="T11" s="26"/>
      <c r="U11" s="26"/>
      <c r="V11" s="26"/>
      <c r="W11" s="26"/>
      <c r="X11" s="49"/>
      <c r="Y11" s="49"/>
      <c r="Z11" s="49"/>
      <c r="AA11" s="49"/>
      <c r="AB11" s="49"/>
      <c r="AC11" s="49"/>
      <c r="AD11" s="49"/>
      <c r="AE11" s="49"/>
      <c r="AF11" s="49"/>
    </row>
    <row r="12" spans="1:32" ht="39.950000000000003" customHeight="1">
      <c r="A12" s="26"/>
      <c r="B12" s="446"/>
      <c r="C12" s="449"/>
      <c r="D12" s="457"/>
      <c r="E12" s="39" t="s">
        <v>142</v>
      </c>
      <c r="F12" s="120" t="s">
        <v>143</v>
      </c>
      <c r="G12" s="120" t="s">
        <v>1109</v>
      </c>
      <c r="H12" s="40">
        <v>198</v>
      </c>
      <c r="I12" s="41">
        <v>745645210</v>
      </c>
      <c r="J12" s="42">
        <v>45986590</v>
      </c>
      <c r="K12" s="40">
        <f t="shared" si="2"/>
        <v>791631800</v>
      </c>
      <c r="L12" s="97">
        <f t="shared" si="0"/>
        <v>3998140.4040404041</v>
      </c>
      <c r="M12" s="217">
        <f t="shared" si="3"/>
        <v>1.2270699058006941E-2</v>
      </c>
      <c r="N12" s="26"/>
      <c r="O12" s="26"/>
      <c r="P12" s="151" t="s">
        <v>51</v>
      </c>
      <c r="Q12" s="108">
        <f>市区町村別_患者数!AM13</f>
        <v>10557</v>
      </c>
      <c r="R12" s="26"/>
      <c r="S12" s="26"/>
      <c r="T12" s="26"/>
      <c r="U12" s="26"/>
      <c r="V12" s="26"/>
      <c r="W12" s="26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ht="39.950000000000003" customHeight="1">
      <c r="A13" s="26"/>
      <c r="B13" s="446"/>
      <c r="C13" s="449"/>
      <c r="D13" s="457"/>
      <c r="E13" s="39" t="s">
        <v>128</v>
      </c>
      <c r="F13" s="120" t="s">
        <v>140</v>
      </c>
      <c r="G13" s="120" t="s">
        <v>1110</v>
      </c>
      <c r="H13" s="40">
        <v>180</v>
      </c>
      <c r="I13" s="41">
        <v>426086540</v>
      </c>
      <c r="J13" s="42">
        <v>82800920</v>
      </c>
      <c r="K13" s="40">
        <f t="shared" si="2"/>
        <v>508887460</v>
      </c>
      <c r="L13" s="97">
        <f t="shared" si="0"/>
        <v>2827152.5555555555</v>
      </c>
      <c r="M13" s="217">
        <f t="shared" si="3"/>
        <v>1.1155180961824492E-2</v>
      </c>
      <c r="N13" s="26"/>
      <c r="O13" s="26"/>
      <c r="P13" s="151" t="s">
        <v>101</v>
      </c>
      <c r="Q13" s="108">
        <f>市区町村別_患者数!AM14</f>
        <v>6809</v>
      </c>
      <c r="R13" s="26"/>
      <c r="S13" s="26"/>
      <c r="T13" s="26"/>
      <c r="U13" s="26"/>
      <c r="V13" s="26"/>
      <c r="W13" s="26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2" ht="39.950000000000003" customHeight="1" thickBot="1">
      <c r="A14" s="26"/>
      <c r="B14" s="447"/>
      <c r="C14" s="450"/>
      <c r="D14" s="458"/>
      <c r="E14" s="43" t="s">
        <v>127</v>
      </c>
      <c r="F14" s="121" t="s">
        <v>195</v>
      </c>
      <c r="G14" s="121" t="s">
        <v>202</v>
      </c>
      <c r="H14" s="44">
        <v>139</v>
      </c>
      <c r="I14" s="45">
        <v>247947130</v>
      </c>
      <c r="J14" s="46">
        <v>226506970</v>
      </c>
      <c r="K14" s="44">
        <f t="shared" si="2"/>
        <v>474454100</v>
      </c>
      <c r="L14" s="98">
        <f t="shared" si="0"/>
        <v>3413338.8489208631</v>
      </c>
      <c r="M14" s="218">
        <f t="shared" si="3"/>
        <v>8.6142786316311358E-3</v>
      </c>
      <c r="N14" s="26"/>
      <c r="O14" s="26"/>
      <c r="P14" s="151" t="s">
        <v>52</v>
      </c>
      <c r="Q14" s="108">
        <f>市区町村別_患者数!AM15</f>
        <v>15290</v>
      </c>
      <c r="R14" s="26"/>
      <c r="S14" s="26"/>
      <c r="T14" s="26"/>
      <c r="U14" s="26"/>
      <c r="V14" s="26"/>
      <c r="W14" s="26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39.950000000000003" customHeight="1">
      <c r="A15" s="26"/>
      <c r="B15" s="445">
        <v>3</v>
      </c>
      <c r="C15" s="448" t="s">
        <v>96</v>
      </c>
      <c r="D15" s="456">
        <f>Q7</f>
        <v>10039</v>
      </c>
      <c r="E15" s="47" t="s">
        <v>125</v>
      </c>
      <c r="F15" s="119" t="s">
        <v>138</v>
      </c>
      <c r="G15" s="119" t="s">
        <v>200</v>
      </c>
      <c r="H15" s="77">
        <v>192</v>
      </c>
      <c r="I15" s="78">
        <v>539686020</v>
      </c>
      <c r="J15" s="79">
        <v>80557150</v>
      </c>
      <c r="K15" s="77">
        <f t="shared" si="2"/>
        <v>620243170</v>
      </c>
      <c r="L15" s="99">
        <f t="shared" si="0"/>
        <v>3230433.1770833335</v>
      </c>
      <c r="M15" s="216">
        <f>IFERROR(H15/$Q$7,"-")</f>
        <v>1.9125410897499751E-2</v>
      </c>
      <c r="N15" s="26"/>
      <c r="O15" s="26"/>
      <c r="P15" s="151" t="s">
        <v>53</v>
      </c>
      <c r="Q15" s="108">
        <f>市区町村別_患者数!AM16</f>
        <v>25886</v>
      </c>
      <c r="R15" s="26"/>
      <c r="S15" s="26"/>
      <c r="T15" s="26"/>
      <c r="U15" s="26"/>
      <c r="V15" s="26"/>
      <c r="W15" s="26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39.950000000000003" customHeight="1">
      <c r="A16" s="26"/>
      <c r="B16" s="446"/>
      <c r="C16" s="449"/>
      <c r="D16" s="457"/>
      <c r="E16" s="39" t="s">
        <v>126</v>
      </c>
      <c r="F16" s="120" t="s">
        <v>139</v>
      </c>
      <c r="G16" s="120" t="s">
        <v>1111</v>
      </c>
      <c r="H16" s="40">
        <v>159</v>
      </c>
      <c r="I16" s="41">
        <v>424269330</v>
      </c>
      <c r="J16" s="42">
        <v>121374630</v>
      </c>
      <c r="K16" s="40">
        <f t="shared" si="2"/>
        <v>545643960</v>
      </c>
      <c r="L16" s="97">
        <f t="shared" si="0"/>
        <v>3431723.0188679243</v>
      </c>
      <c r="M16" s="217">
        <f t="shared" ref="M16:M19" si="4">IFERROR(H16/$Q$7,"-")</f>
        <v>1.5838230899491983E-2</v>
      </c>
      <c r="N16" s="26"/>
      <c r="O16" s="26"/>
      <c r="P16" s="151" t="s">
        <v>102</v>
      </c>
      <c r="Q16" s="108">
        <f>市区町村別_患者数!AM17</f>
        <v>13293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ht="39.950000000000003" customHeight="1">
      <c r="A17" s="26"/>
      <c r="B17" s="446"/>
      <c r="C17" s="449"/>
      <c r="D17" s="457"/>
      <c r="E17" s="39" t="s">
        <v>142</v>
      </c>
      <c r="F17" s="120" t="s">
        <v>143</v>
      </c>
      <c r="G17" s="120" t="s">
        <v>1112</v>
      </c>
      <c r="H17" s="40">
        <v>106</v>
      </c>
      <c r="I17" s="41">
        <v>329555500</v>
      </c>
      <c r="J17" s="42">
        <v>31797280</v>
      </c>
      <c r="K17" s="40">
        <f t="shared" si="2"/>
        <v>361352780</v>
      </c>
      <c r="L17" s="97">
        <f t="shared" si="0"/>
        <v>3408988.4905660376</v>
      </c>
      <c r="M17" s="217">
        <f t="shared" si="4"/>
        <v>1.0558820599661321E-2</v>
      </c>
      <c r="N17" s="26"/>
      <c r="O17" s="26"/>
      <c r="P17" s="151" t="s">
        <v>103</v>
      </c>
      <c r="Q17" s="108">
        <f>市区町村別_患者数!AM18</f>
        <v>22534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39.950000000000003" customHeight="1">
      <c r="A18" s="26"/>
      <c r="B18" s="446"/>
      <c r="C18" s="449"/>
      <c r="D18" s="457"/>
      <c r="E18" s="39" t="s">
        <v>127</v>
      </c>
      <c r="F18" s="120" t="s">
        <v>195</v>
      </c>
      <c r="G18" s="120" t="s">
        <v>1113</v>
      </c>
      <c r="H18" s="40">
        <v>103</v>
      </c>
      <c r="I18" s="41">
        <v>232422800</v>
      </c>
      <c r="J18" s="42">
        <v>200182880</v>
      </c>
      <c r="K18" s="40">
        <f t="shared" si="2"/>
        <v>432605680</v>
      </c>
      <c r="L18" s="97">
        <f t="shared" si="0"/>
        <v>4200055.1456310684</v>
      </c>
      <c r="M18" s="217">
        <f t="shared" si="4"/>
        <v>1.0259986054387887E-2</v>
      </c>
      <c r="N18" s="26"/>
      <c r="O18" s="26"/>
      <c r="P18" s="151" t="s">
        <v>104</v>
      </c>
      <c r="Q18" s="108">
        <f>市区町村別_患者数!AM19</f>
        <v>17462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ht="39.950000000000003" customHeight="1" thickBot="1">
      <c r="A19" s="26"/>
      <c r="B19" s="447"/>
      <c r="C19" s="450"/>
      <c r="D19" s="458"/>
      <c r="E19" s="43" t="s">
        <v>128</v>
      </c>
      <c r="F19" s="121" t="s">
        <v>140</v>
      </c>
      <c r="G19" s="121" t="s">
        <v>1114</v>
      </c>
      <c r="H19" s="44">
        <v>103</v>
      </c>
      <c r="I19" s="45">
        <v>210004230</v>
      </c>
      <c r="J19" s="46">
        <v>50785080</v>
      </c>
      <c r="K19" s="44">
        <f t="shared" si="2"/>
        <v>260789310</v>
      </c>
      <c r="L19" s="98">
        <f t="shared" si="0"/>
        <v>2531935.0485436893</v>
      </c>
      <c r="M19" s="218">
        <f t="shared" si="4"/>
        <v>1.0259986054387887E-2</v>
      </c>
      <c r="N19" s="26"/>
      <c r="O19" s="26"/>
      <c r="P19" s="151" t="s">
        <v>105</v>
      </c>
      <c r="Q19" s="108">
        <f>市区町村別_患者数!AM20</f>
        <v>28655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ht="39.950000000000003" customHeight="1">
      <c r="A20" s="26"/>
      <c r="B20" s="445">
        <v>4</v>
      </c>
      <c r="C20" s="448" t="s">
        <v>97</v>
      </c>
      <c r="D20" s="456">
        <f>Q8</f>
        <v>11192</v>
      </c>
      <c r="E20" s="47" t="s">
        <v>125</v>
      </c>
      <c r="F20" s="119" t="s">
        <v>138</v>
      </c>
      <c r="G20" s="119" t="s">
        <v>200</v>
      </c>
      <c r="H20" s="77">
        <v>283</v>
      </c>
      <c r="I20" s="78">
        <v>812607090</v>
      </c>
      <c r="J20" s="79">
        <v>127991730</v>
      </c>
      <c r="K20" s="77">
        <f t="shared" si="2"/>
        <v>940598820</v>
      </c>
      <c r="L20" s="99">
        <f t="shared" si="0"/>
        <v>3323670.7420494701</v>
      </c>
      <c r="M20" s="216">
        <f>IFERROR(H20/$Q$8,"-")</f>
        <v>2.5285918513223732E-2</v>
      </c>
      <c r="N20" s="26"/>
      <c r="O20" s="26"/>
      <c r="P20" s="151" t="s">
        <v>54</v>
      </c>
      <c r="Q20" s="108">
        <f>市区町村別_患者数!AM21</f>
        <v>18894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ht="39.950000000000003" customHeight="1">
      <c r="A21" s="26"/>
      <c r="B21" s="446"/>
      <c r="C21" s="449"/>
      <c r="D21" s="457"/>
      <c r="E21" s="39" t="s">
        <v>126</v>
      </c>
      <c r="F21" s="120" t="s">
        <v>139</v>
      </c>
      <c r="G21" s="120" t="s">
        <v>1115</v>
      </c>
      <c r="H21" s="40">
        <v>165</v>
      </c>
      <c r="I21" s="41">
        <v>541300710</v>
      </c>
      <c r="J21" s="42">
        <v>103544130</v>
      </c>
      <c r="K21" s="40">
        <f t="shared" si="2"/>
        <v>644844840</v>
      </c>
      <c r="L21" s="97">
        <f t="shared" si="0"/>
        <v>3908150.5454545454</v>
      </c>
      <c r="M21" s="217">
        <f>IFERROR(H21/$Q$8,"-")</f>
        <v>1.4742673338098642E-2</v>
      </c>
      <c r="N21" s="26"/>
      <c r="O21" s="26"/>
      <c r="P21" s="151" t="s">
        <v>106</v>
      </c>
      <c r="Q21" s="108">
        <f>市区町村別_患者数!AM22</f>
        <v>26607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9.950000000000003" customHeight="1">
      <c r="A22" s="26"/>
      <c r="B22" s="446"/>
      <c r="C22" s="449"/>
      <c r="D22" s="457"/>
      <c r="E22" s="39" t="s">
        <v>128</v>
      </c>
      <c r="F22" s="120" t="s">
        <v>140</v>
      </c>
      <c r="G22" s="120" t="s">
        <v>1116</v>
      </c>
      <c r="H22" s="40">
        <v>134</v>
      </c>
      <c r="I22" s="41">
        <v>303831780</v>
      </c>
      <c r="J22" s="42">
        <v>57757200</v>
      </c>
      <c r="K22" s="40">
        <f t="shared" si="2"/>
        <v>361588980</v>
      </c>
      <c r="L22" s="97">
        <f t="shared" si="0"/>
        <v>2698425.2238805969</v>
      </c>
      <c r="M22" s="217">
        <f t="shared" ref="M22:M24" si="5">IFERROR(H22/$Q$8,"-")</f>
        <v>1.1972837741243745E-2</v>
      </c>
      <c r="N22" s="26"/>
      <c r="O22" s="26"/>
      <c r="P22" s="151" t="s">
        <v>55</v>
      </c>
      <c r="Q22" s="108">
        <f>市区町村別_患者数!AM23</f>
        <v>23766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39.950000000000003" customHeight="1">
      <c r="A23" s="26"/>
      <c r="B23" s="446"/>
      <c r="C23" s="449"/>
      <c r="D23" s="457"/>
      <c r="E23" s="39" t="s">
        <v>741</v>
      </c>
      <c r="F23" s="120" t="s">
        <v>742</v>
      </c>
      <c r="G23" s="120" t="s">
        <v>1117</v>
      </c>
      <c r="H23" s="40">
        <v>132</v>
      </c>
      <c r="I23" s="41">
        <v>262484430</v>
      </c>
      <c r="J23" s="42">
        <v>55153690</v>
      </c>
      <c r="K23" s="40">
        <f t="shared" si="2"/>
        <v>317638120</v>
      </c>
      <c r="L23" s="97">
        <f t="shared" si="0"/>
        <v>2406349.393939394</v>
      </c>
      <c r="M23" s="217">
        <f t="shared" si="5"/>
        <v>1.1794138670478913E-2</v>
      </c>
      <c r="N23" s="26"/>
      <c r="O23" s="26"/>
      <c r="P23" s="151" t="s">
        <v>107</v>
      </c>
      <c r="Q23" s="108">
        <f>市区町村別_患者数!AM24</f>
        <v>16375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39.950000000000003" customHeight="1" thickBot="1">
      <c r="A24" s="26"/>
      <c r="B24" s="447"/>
      <c r="C24" s="450"/>
      <c r="D24" s="458"/>
      <c r="E24" s="43" t="s">
        <v>127</v>
      </c>
      <c r="F24" s="121" t="s">
        <v>195</v>
      </c>
      <c r="G24" s="121" t="s">
        <v>202</v>
      </c>
      <c r="H24" s="44">
        <v>113</v>
      </c>
      <c r="I24" s="45">
        <v>270765690</v>
      </c>
      <c r="J24" s="46">
        <v>186314180</v>
      </c>
      <c r="K24" s="44">
        <f t="shared" si="2"/>
        <v>457079870</v>
      </c>
      <c r="L24" s="98">
        <f t="shared" si="0"/>
        <v>4044954.6017699116</v>
      </c>
      <c r="M24" s="218">
        <f t="shared" si="5"/>
        <v>1.0096497498213008E-2</v>
      </c>
      <c r="N24" s="26"/>
      <c r="O24" s="26"/>
      <c r="P24" s="151" t="s">
        <v>108</v>
      </c>
      <c r="Q24" s="108">
        <f>市区町村別_患者数!AM25</f>
        <v>25909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ht="39.950000000000003" customHeight="1">
      <c r="A25" s="26"/>
      <c r="B25" s="445">
        <v>5</v>
      </c>
      <c r="C25" s="448" t="s">
        <v>98</v>
      </c>
      <c r="D25" s="456">
        <f>Q9</f>
        <v>10491</v>
      </c>
      <c r="E25" s="47" t="s">
        <v>125</v>
      </c>
      <c r="F25" s="119" t="s">
        <v>138</v>
      </c>
      <c r="G25" s="119" t="s">
        <v>200</v>
      </c>
      <c r="H25" s="77">
        <v>179</v>
      </c>
      <c r="I25" s="78">
        <v>476457130</v>
      </c>
      <c r="J25" s="79">
        <v>73973470</v>
      </c>
      <c r="K25" s="77">
        <f t="shared" si="2"/>
        <v>550430600</v>
      </c>
      <c r="L25" s="99">
        <f t="shared" si="0"/>
        <v>3075031.2849162011</v>
      </c>
      <c r="M25" s="216">
        <f>IFERROR(H25/$Q$9,"-")</f>
        <v>1.7062243828043083E-2</v>
      </c>
      <c r="N25" s="26"/>
      <c r="O25" s="26"/>
      <c r="P25" s="151" t="s">
        <v>109</v>
      </c>
      <c r="Q25" s="108">
        <f>市区町村別_患者数!AM26</f>
        <v>16832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ht="39.950000000000003" customHeight="1">
      <c r="A26" s="26"/>
      <c r="B26" s="446"/>
      <c r="C26" s="449"/>
      <c r="D26" s="457"/>
      <c r="E26" s="39" t="s">
        <v>126</v>
      </c>
      <c r="F26" s="120" t="s">
        <v>139</v>
      </c>
      <c r="G26" s="120" t="s">
        <v>1118</v>
      </c>
      <c r="H26" s="40">
        <v>132</v>
      </c>
      <c r="I26" s="41">
        <v>374046030</v>
      </c>
      <c r="J26" s="42">
        <v>79788380</v>
      </c>
      <c r="K26" s="40">
        <f t="shared" si="2"/>
        <v>453834410</v>
      </c>
      <c r="L26" s="97">
        <f t="shared" si="0"/>
        <v>3438139.4696969697</v>
      </c>
      <c r="M26" s="217">
        <f t="shared" ref="M26:M29" si="6">IFERROR(H26/$Q$9,"-")</f>
        <v>1.2582213325707749E-2</v>
      </c>
      <c r="N26" s="26"/>
      <c r="O26" s="26"/>
      <c r="P26" s="151" t="s">
        <v>56</v>
      </c>
      <c r="Q26" s="108">
        <f>市区町村別_患者数!AM27</f>
        <v>22657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 ht="39.950000000000003" customHeight="1">
      <c r="A27" s="26"/>
      <c r="B27" s="446"/>
      <c r="C27" s="449"/>
      <c r="D27" s="457"/>
      <c r="E27" s="39" t="s">
        <v>127</v>
      </c>
      <c r="F27" s="120" t="s">
        <v>195</v>
      </c>
      <c r="G27" s="120" t="s">
        <v>1119</v>
      </c>
      <c r="H27" s="40">
        <v>98</v>
      </c>
      <c r="I27" s="41">
        <v>225001810</v>
      </c>
      <c r="J27" s="42">
        <v>206566330</v>
      </c>
      <c r="K27" s="40">
        <f t="shared" si="2"/>
        <v>431568140</v>
      </c>
      <c r="L27" s="97">
        <f t="shared" si="0"/>
        <v>4403756.5306122452</v>
      </c>
      <c r="M27" s="217">
        <f>IFERROR(H27/$Q$9,"-")</f>
        <v>9.3413401963587835E-3</v>
      </c>
      <c r="N27" s="26"/>
      <c r="O27" s="26"/>
      <c r="P27" s="151" t="s">
        <v>110</v>
      </c>
      <c r="Q27" s="108">
        <f>市区町村別_患者数!AM28</f>
        <v>34470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39.950000000000003" customHeight="1">
      <c r="A28" s="26"/>
      <c r="B28" s="446"/>
      <c r="C28" s="449"/>
      <c r="D28" s="457"/>
      <c r="E28" s="39" t="s">
        <v>128</v>
      </c>
      <c r="F28" s="120" t="s">
        <v>140</v>
      </c>
      <c r="G28" s="120" t="s">
        <v>1120</v>
      </c>
      <c r="H28" s="40">
        <v>95</v>
      </c>
      <c r="I28" s="41">
        <v>236357040</v>
      </c>
      <c r="J28" s="42">
        <v>43355600</v>
      </c>
      <c r="K28" s="40">
        <f t="shared" si="2"/>
        <v>279712640</v>
      </c>
      <c r="L28" s="97">
        <f t="shared" si="0"/>
        <v>2944343.5789473685</v>
      </c>
      <c r="M28" s="217">
        <f t="shared" si="6"/>
        <v>9.0553808025926989E-3</v>
      </c>
      <c r="N28" s="26"/>
      <c r="O28" s="26"/>
      <c r="P28" s="151" t="s">
        <v>111</v>
      </c>
      <c r="Q28" s="108">
        <f>市区町村別_患者数!AM29</f>
        <v>16091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39.950000000000003" customHeight="1" thickBot="1">
      <c r="A29" s="26"/>
      <c r="B29" s="447"/>
      <c r="C29" s="450"/>
      <c r="D29" s="458"/>
      <c r="E29" s="43" t="s">
        <v>741</v>
      </c>
      <c r="F29" s="121" t="s">
        <v>742</v>
      </c>
      <c r="G29" s="121" t="s">
        <v>1121</v>
      </c>
      <c r="H29" s="44">
        <v>75</v>
      </c>
      <c r="I29" s="45">
        <v>121536010</v>
      </c>
      <c r="J29" s="46">
        <v>30819610</v>
      </c>
      <c r="K29" s="44">
        <f t="shared" si="2"/>
        <v>152355620</v>
      </c>
      <c r="L29" s="98">
        <f t="shared" si="0"/>
        <v>2031408.2666666666</v>
      </c>
      <c r="M29" s="218">
        <f t="shared" si="6"/>
        <v>7.1489848441521307E-3</v>
      </c>
      <c r="N29" s="26"/>
      <c r="O29" s="26"/>
      <c r="P29" s="151" t="s">
        <v>112</v>
      </c>
      <c r="Q29" s="108">
        <f>市区町村別_患者数!AM30</f>
        <v>11101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39.950000000000003" customHeight="1">
      <c r="A30" s="26"/>
      <c r="B30" s="445">
        <v>6</v>
      </c>
      <c r="C30" s="448" t="s">
        <v>99</v>
      </c>
      <c r="D30" s="456">
        <f>Q10</f>
        <v>13626</v>
      </c>
      <c r="E30" s="47" t="s">
        <v>125</v>
      </c>
      <c r="F30" s="119" t="s">
        <v>138</v>
      </c>
      <c r="G30" s="119" t="s">
        <v>200</v>
      </c>
      <c r="H30" s="77">
        <v>274</v>
      </c>
      <c r="I30" s="78">
        <v>726940180</v>
      </c>
      <c r="J30" s="79">
        <v>112624860</v>
      </c>
      <c r="K30" s="77">
        <f t="shared" si="2"/>
        <v>839565040</v>
      </c>
      <c r="L30" s="99">
        <f t="shared" si="0"/>
        <v>3064105.98540146</v>
      </c>
      <c r="M30" s="216">
        <f>IFERROR(H30/$Q$10,"-")</f>
        <v>2.01086158814032E-2</v>
      </c>
      <c r="N30" s="26"/>
      <c r="O30" s="26"/>
      <c r="P30" s="151" t="s">
        <v>30</v>
      </c>
      <c r="Q30" s="108">
        <f>市区町村別_患者数!AM31</f>
        <v>152316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39.950000000000003" customHeight="1">
      <c r="A31" s="26"/>
      <c r="B31" s="446"/>
      <c r="C31" s="449"/>
      <c r="D31" s="457"/>
      <c r="E31" s="39" t="s">
        <v>126</v>
      </c>
      <c r="F31" s="120" t="s">
        <v>139</v>
      </c>
      <c r="G31" s="120" t="s">
        <v>201</v>
      </c>
      <c r="H31" s="40">
        <v>183</v>
      </c>
      <c r="I31" s="41">
        <v>553301780</v>
      </c>
      <c r="J31" s="42">
        <v>135419810</v>
      </c>
      <c r="K31" s="40">
        <f t="shared" si="2"/>
        <v>688721590</v>
      </c>
      <c r="L31" s="97">
        <f t="shared" si="0"/>
        <v>3763505.9562841528</v>
      </c>
      <c r="M31" s="217">
        <f>IFERROR(H31/$Q$10,"-")</f>
        <v>1.3430206957287539E-2</v>
      </c>
      <c r="N31" s="26"/>
      <c r="O31" s="26"/>
      <c r="P31" s="151" t="s">
        <v>31</v>
      </c>
      <c r="Q31" s="108">
        <f>市区町村別_患者数!AM32</f>
        <v>25650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39.950000000000003" customHeight="1">
      <c r="A32" s="26"/>
      <c r="B32" s="446"/>
      <c r="C32" s="449"/>
      <c r="D32" s="457"/>
      <c r="E32" s="39" t="s">
        <v>127</v>
      </c>
      <c r="F32" s="120" t="s">
        <v>195</v>
      </c>
      <c r="G32" s="120" t="s">
        <v>1119</v>
      </c>
      <c r="H32" s="40">
        <v>157</v>
      </c>
      <c r="I32" s="41">
        <v>362951600</v>
      </c>
      <c r="J32" s="42">
        <v>271126680</v>
      </c>
      <c r="K32" s="40">
        <f t="shared" si="2"/>
        <v>634078280</v>
      </c>
      <c r="L32" s="97">
        <f t="shared" si="0"/>
        <v>4038715.1592356688</v>
      </c>
      <c r="M32" s="217">
        <f t="shared" ref="M32:M34" si="7">IFERROR(H32/$Q$10,"-")</f>
        <v>1.1522090121825921E-2</v>
      </c>
      <c r="N32" s="26"/>
      <c r="O32" s="26"/>
      <c r="P32" s="151" t="s">
        <v>32</v>
      </c>
      <c r="Q32" s="108">
        <f>市区町村別_患者数!AM33</f>
        <v>21811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39.950000000000003" customHeight="1">
      <c r="A33" s="26"/>
      <c r="B33" s="446"/>
      <c r="C33" s="449"/>
      <c r="D33" s="457"/>
      <c r="E33" s="39" t="s">
        <v>128</v>
      </c>
      <c r="F33" s="120" t="s">
        <v>140</v>
      </c>
      <c r="G33" s="120" t="s">
        <v>1120</v>
      </c>
      <c r="H33" s="40">
        <v>157</v>
      </c>
      <c r="I33" s="41">
        <v>386598050</v>
      </c>
      <c r="J33" s="42">
        <v>88062610</v>
      </c>
      <c r="K33" s="40">
        <f t="shared" si="2"/>
        <v>474660660</v>
      </c>
      <c r="L33" s="97">
        <f t="shared" si="0"/>
        <v>3023316.305732484</v>
      </c>
      <c r="M33" s="217">
        <f t="shared" si="7"/>
        <v>1.1522090121825921E-2</v>
      </c>
      <c r="N33" s="26"/>
      <c r="O33" s="26"/>
      <c r="P33" s="151" t="s">
        <v>33</v>
      </c>
      <c r="Q33" s="108">
        <f>市区町村別_患者数!AM34</f>
        <v>17881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39.950000000000003" customHeight="1" thickBot="1">
      <c r="A34" s="26"/>
      <c r="B34" s="447"/>
      <c r="C34" s="450"/>
      <c r="D34" s="458"/>
      <c r="E34" s="43" t="s">
        <v>129</v>
      </c>
      <c r="F34" s="121" t="s">
        <v>141</v>
      </c>
      <c r="G34" s="121" t="s">
        <v>1122</v>
      </c>
      <c r="H34" s="44">
        <v>140</v>
      </c>
      <c r="I34" s="45">
        <v>461113730</v>
      </c>
      <c r="J34" s="46">
        <v>40346310</v>
      </c>
      <c r="K34" s="44">
        <f t="shared" si="2"/>
        <v>501460040</v>
      </c>
      <c r="L34" s="98">
        <f t="shared" si="0"/>
        <v>3581857.4285714286</v>
      </c>
      <c r="M34" s="218">
        <f t="shared" si="7"/>
        <v>1.0274475267870248E-2</v>
      </c>
      <c r="N34" s="26"/>
      <c r="O34" s="26"/>
      <c r="P34" s="151" t="s">
        <v>34</v>
      </c>
      <c r="Q34" s="108">
        <f>市区町村別_患者数!AM35</f>
        <v>23856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39.950000000000003" customHeight="1">
      <c r="A35" s="26"/>
      <c r="B35" s="445">
        <v>7</v>
      </c>
      <c r="C35" s="448" t="s">
        <v>100</v>
      </c>
      <c r="D35" s="456">
        <f>Q11</f>
        <v>12294</v>
      </c>
      <c r="E35" s="47" t="s">
        <v>125</v>
      </c>
      <c r="F35" s="119" t="s">
        <v>138</v>
      </c>
      <c r="G35" s="119" t="s">
        <v>1123</v>
      </c>
      <c r="H35" s="77">
        <v>247</v>
      </c>
      <c r="I35" s="78">
        <v>706201080</v>
      </c>
      <c r="J35" s="79">
        <v>93035820</v>
      </c>
      <c r="K35" s="77">
        <f t="shared" si="2"/>
        <v>799236900</v>
      </c>
      <c r="L35" s="99">
        <f t="shared" si="0"/>
        <v>3235776.923076923</v>
      </c>
      <c r="M35" s="216">
        <f>IFERROR(H35/$Q$11,"-")</f>
        <v>2.0091101350252157E-2</v>
      </c>
      <c r="N35" s="26"/>
      <c r="O35" s="26"/>
      <c r="P35" s="151" t="s">
        <v>35</v>
      </c>
      <c r="Q35" s="108">
        <f>市区町村別_患者数!AM36</f>
        <v>32983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39.950000000000003" customHeight="1">
      <c r="A36" s="26"/>
      <c r="B36" s="446"/>
      <c r="C36" s="449"/>
      <c r="D36" s="457"/>
      <c r="E36" s="39" t="s">
        <v>126</v>
      </c>
      <c r="F36" s="120" t="s">
        <v>139</v>
      </c>
      <c r="G36" s="120" t="s">
        <v>201</v>
      </c>
      <c r="H36" s="40">
        <v>222</v>
      </c>
      <c r="I36" s="41">
        <v>619976400</v>
      </c>
      <c r="J36" s="42">
        <v>159843980</v>
      </c>
      <c r="K36" s="40">
        <f t="shared" si="2"/>
        <v>779820380</v>
      </c>
      <c r="L36" s="97">
        <f t="shared" si="0"/>
        <v>3512704.4144144142</v>
      </c>
      <c r="M36" s="217">
        <f t="shared" ref="M36:M39" si="8">IFERROR(H36/$Q$11,"-")</f>
        <v>1.805758906783797E-2</v>
      </c>
      <c r="N36" s="26"/>
      <c r="O36" s="26"/>
      <c r="P36" s="151" t="s">
        <v>36</v>
      </c>
      <c r="Q36" s="108">
        <f>市区町村別_患者数!AM37</f>
        <v>26529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39.950000000000003" customHeight="1">
      <c r="A37" s="26"/>
      <c r="B37" s="446"/>
      <c r="C37" s="449"/>
      <c r="D37" s="457"/>
      <c r="E37" s="39" t="s">
        <v>128</v>
      </c>
      <c r="F37" s="120" t="s">
        <v>140</v>
      </c>
      <c r="G37" s="120" t="s">
        <v>1124</v>
      </c>
      <c r="H37" s="40">
        <v>152</v>
      </c>
      <c r="I37" s="41">
        <v>386730450</v>
      </c>
      <c r="J37" s="42">
        <v>74670810</v>
      </c>
      <c r="K37" s="40">
        <f t="shared" si="2"/>
        <v>461401260</v>
      </c>
      <c r="L37" s="97">
        <f t="shared" si="0"/>
        <v>3035534.6052631577</v>
      </c>
      <c r="M37" s="217">
        <f t="shared" si="8"/>
        <v>1.2363754677078249E-2</v>
      </c>
      <c r="N37" s="26"/>
      <c r="O37" s="26"/>
      <c r="P37" s="151" t="s">
        <v>37</v>
      </c>
      <c r="Q37" s="108">
        <f>市区町村別_患者数!AM38</f>
        <v>7884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39.950000000000003" customHeight="1">
      <c r="A38" s="26"/>
      <c r="B38" s="446"/>
      <c r="C38" s="449"/>
      <c r="D38" s="457"/>
      <c r="E38" s="39" t="s">
        <v>127</v>
      </c>
      <c r="F38" s="120" t="s">
        <v>195</v>
      </c>
      <c r="G38" s="120" t="s">
        <v>1125</v>
      </c>
      <c r="H38" s="40">
        <v>121</v>
      </c>
      <c r="I38" s="41">
        <v>270945810</v>
      </c>
      <c r="J38" s="42">
        <v>163364340</v>
      </c>
      <c r="K38" s="40">
        <f t="shared" si="2"/>
        <v>434310150</v>
      </c>
      <c r="L38" s="97">
        <f t="shared" si="0"/>
        <v>3589340.0826446279</v>
      </c>
      <c r="M38" s="217">
        <f t="shared" si="8"/>
        <v>9.8421994468846589E-3</v>
      </c>
      <c r="N38" s="26"/>
      <c r="O38" s="26"/>
      <c r="P38" s="151" t="s">
        <v>38</v>
      </c>
      <c r="Q38" s="108">
        <f>市区町村別_患者数!AM39</f>
        <v>33432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39.950000000000003" customHeight="1" thickBot="1">
      <c r="A39" s="26"/>
      <c r="B39" s="447"/>
      <c r="C39" s="450"/>
      <c r="D39" s="458"/>
      <c r="E39" s="43" t="s">
        <v>741</v>
      </c>
      <c r="F39" s="121" t="s">
        <v>742</v>
      </c>
      <c r="G39" s="121" t="s">
        <v>1117</v>
      </c>
      <c r="H39" s="44">
        <v>115</v>
      </c>
      <c r="I39" s="45">
        <v>196316380</v>
      </c>
      <c r="J39" s="46">
        <v>51482400</v>
      </c>
      <c r="K39" s="44">
        <f t="shared" si="2"/>
        <v>247798780</v>
      </c>
      <c r="L39" s="98">
        <f t="shared" si="0"/>
        <v>2154772</v>
      </c>
      <c r="M39" s="218">
        <f t="shared" si="8"/>
        <v>9.3541564991052543E-3</v>
      </c>
      <c r="N39" s="26"/>
      <c r="O39" s="26"/>
      <c r="P39" s="151" t="s">
        <v>1</v>
      </c>
      <c r="Q39" s="108">
        <f>市区町村別_患者数!AM40</f>
        <v>68371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39.950000000000003" customHeight="1">
      <c r="A40" s="26"/>
      <c r="B40" s="445">
        <v>8</v>
      </c>
      <c r="C40" s="448" t="s">
        <v>51</v>
      </c>
      <c r="D40" s="456">
        <f>Q12</f>
        <v>10557</v>
      </c>
      <c r="E40" s="47" t="s">
        <v>125</v>
      </c>
      <c r="F40" s="119" t="s">
        <v>138</v>
      </c>
      <c r="G40" s="119" t="s">
        <v>200</v>
      </c>
      <c r="H40" s="77">
        <v>153</v>
      </c>
      <c r="I40" s="78">
        <v>400218790</v>
      </c>
      <c r="J40" s="79">
        <v>72368960</v>
      </c>
      <c r="K40" s="77">
        <f t="shared" si="2"/>
        <v>472587750</v>
      </c>
      <c r="L40" s="99">
        <f t="shared" si="0"/>
        <v>3088808.8235294116</v>
      </c>
      <c r="M40" s="216">
        <f>IFERROR(H40/$Q$12,"-")</f>
        <v>1.4492753623188406E-2</v>
      </c>
      <c r="N40" s="26"/>
      <c r="O40" s="26"/>
      <c r="P40" s="151" t="s">
        <v>2</v>
      </c>
      <c r="Q40" s="108">
        <f>市区町村別_患者数!AM41</f>
        <v>19008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39.950000000000003" customHeight="1">
      <c r="A41" s="26"/>
      <c r="B41" s="446"/>
      <c r="C41" s="449"/>
      <c r="D41" s="457"/>
      <c r="E41" s="39" t="s">
        <v>126</v>
      </c>
      <c r="F41" s="120" t="s">
        <v>139</v>
      </c>
      <c r="G41" s="120" t="s">
        <v>1126</v>
      </c>
      <c r="H41" s="40">
        <v>144</v>
      </c>
      <c r="I41" s="41">
        <v>441642990</v>
      </c>
      <c r="J41" s="42">
        <v>104789600</v>
      </c>
      <c r="K41" s="40">
        <f t="shared" si="2"/>
        <v>546432590</v>
      </c>
      <c r="L41" s="97">
        <f t="shared" si="0"/>
        <v>3794670.763888889</v>
      </c>
      <c r="M41" s="217">
        <f t="shared" ref="M41:M44" si="9">IFERROR(H41/$Q$12,"-")</f>
        <v>1.3640238704177323E-2</v>
      </c>
      <c r="N41" s="26"/>
      <c r="O41" s="26"/>
      <c r="P41" s="151" t="s">
        <v>3</v>
      </c>
      <c r="Q41" s="108">
        <f>市区町村別_患者数!AM42</f>
        <v>59482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39.950000000000003" customHeight="1">
      <c r="A42" s="26"/>
      <c r="B42" s="446"/>
      <c r="C42" s="449"/>
      <c r="D42" s="457"/>
      <c r="E42" s="39" t="s">
        <v>128</v>
      </c>
      <c r="F42" s="120" t="s">
        <v>140</v>
      </c>
      <c r="G42" s="120" t="s">
        <v>1127</v>
      </c>
      <c r="H42" s="40">
        <v>95</v>
      </c>
      <c r="I42" s="41">
        <v>258405740</v>
      </c>
      <c r="J42" s="42">
        <v>52978460</v>
      </c>
      <c r="K42" s="40">
        <f t="shared" si="2"/>
        <v>311384200</v>
      </c>
      <c r="L42" s="97">
        <f t="shared" si="0"/>
        <v>3277728.4210526315</v>
      </c>
      <c r="M42" s="217">
        <f>IFERROR(H42/$Q$12,"-")</f>
        <v>8.9987685895614282E-3</v>
      </c>
      <c r="N42" s="26"/>
      <c r="O42" s="26"/>
      <c r="P42" s="151" t="s">
        <v>39</v>
      </c>
      <c r="Q42" s="108">
        <f>市区町村別_患者数!AM43</f>
        <v>12436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39.950000000000003" customHeight="1">
      <c r="A43" s="26"/>
      <c r="B43" s="446"/>
      <c r="C43" s="449"/>
      <c r="D43" s="457"/>
      <c r="E43" s="39" t="s">
        <v>127</v>
      </c>
      <c r="F43" s="120" t="s">
        <v>195</v>
      </c>
      <c r="G43" s="120" t="s">
        <v>1128</v>
      </c>
      <c r="H43" s="40">
        <v>88</v>
      </c>
      <c r="I43" s="41">
        <v>168744270</v>
      </c>
      <c r="J43" s="42">
        <v>181265480</v>
      </c>
      <c r="K43" s="40">
        <f t="shared" si="2"/>
        <v>350009750</v>
      </c>
      <c r="L43" s="97">
        <f t="shared" si="0"/>
        <v>3977383.5227272729</v>
      </c>
      <c r="M43" s="217">
        <f t="shared" si="9"/>
        <v>8.3357014303305863E-3</v>
      </c>
      <c r="N43" s="26"/>
      <c r="O43" s="26"/>
      <c r="P43" s="151" t="s">
        <v>7</v>
      </c>
      <c r="Q43" s="108">
        <f>市区町村別_患者数!AM44</f>
        <v>68514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39.950000000000003" customHeight="1" thickBot="1">
      <c r="A44" s="26"/>
      <c r="B44" s="447"/>
      <c r="C44" s="450"/>
      <c r="D44" s="458"/>
      <c r="E44" s="43" t="s">
        <v>744</v>
      </c>
      <c r="F44" s="121" t="s">
        <v>745</v>
      </c>
      <c r="G44" s="121" t="s">
        <v>1129</v>
      </c>
      <c r="H44" s="44">
        <v>81</v>
      </c>
      <c r="I44" s="45">
        <v>132355390</v>
      </c>
      <c r="J44" s="46">
        <v>51299450</v>
      </c>
      <c r="K44" s="44">
        <f t="shared" si="2"/>
        <v>183654840</v>
      </c>
      <c r="L44" s="98">
        <f t="shared" si="0"/>
        <v>2267343.7037037038</v>
      </c>
      <c r="M44" s="218">
        <f t="shared" si="9"/>
        <v>7.6726342710997444E-3</v>
      </c>
      <c r="N44" s="26"/>
      <c r="O44" s="26"/>
      <c r="P44" s="151" t="s">
        <v>40</v>
      </c>
      <c r="Q44" s="108">
        <f>市区町村別_患者数!AM45</f>
        <v>14756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39.950000000000003" customHeight="1">
      <c r="A45" s="26"/>
      <c r="B45" s="445">
        <v>9</v>
      </c>
      <c r="C45" s="448" t="s">
        <v>101</v>
      </c>
      <c r="D45" s="456">
        <f>Q13</f>
        <v>6809</v>
      </c>
      <c r="E45" s="47" t="s">
        <v>125</v>
      </c>
      <c r="F45" s="119" t="s">
        <v>138</v>
      </c>
      <c r="G45" s="119" t="s">
        <v>1130</v>
      </c>
      <c r="H45" s="77">
        <v>126</v>
      </c>
      <c r="I45" s="78">
        <v>317406760</v>
      </c>
      <c r="J45" s="79">
        <v>53885380</v>
      </c>
      <c r="K45" s="77">
        <f t="shared" si="2"/>
        <v>371292140</v>
      </c>
      <c r="L45" s="99">
        <f t="shared" si="0"/>
        <v>2946763.0158730159</v>
      </c>
      <c r="M45" s="216">
        <f>IFERROR(H45/$Q$13,"-")</f>
        <v>1.8504919958877954E-2</v>
      </c>
      <c r="N45" s="26"/>
      <c r="O45" s="26"/>
      <c r="P45" s="151" t="s">
        <v>11</v>
      </c>
      <c r="Q45" s="108">
        <f>市区町村別_患者数!AM46</f>
        <v>26853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39.950000000000003" customHeight="1">
      <c r="A46" s="26"/>
      <c r="B46" s="446"/>
      <c r="C46" s="449"/>
      <c r="D46" s="457"/>
      <c r="E46" s="39" t="s">
        <v>128</v>
      </c>
      <c r="F46" s="120" t="s">
        <v>140</v>
      </c>
      <c r="G46" s="120" t="s">
        <v>1131</v>
      </c>
      <c r="H46" s="40">
        <v>91</v>
      </c>
      <c r="I46" s="41">
        <v>213050970</v>
      </c>
      <c r="J46" s="42">
        <v>46224260</v>
      </c>
      <c r="K46" s="40">
        <f t="shared" si="2"/>
        <v>259275230</v>
      </c>
      <c r="L46" s="97">
        <f t="shared" si="0"/>
        <v>2849178.3516483516</v>
      </c>
      <c r="M46" s="217">
        <f t="shared" ref="M46:M49" si="10">IFERROR(H46/$Q$13,"-")</f>
        <v>1.336466441474519E-2</v>
      </c>
      <c r="N46" s="26"/>
      <c r="O46" s="26"/>
      <c r="P46" s="151" t="s">
        <v>12</v>
      </c>
      <c r="Q46" s="108">
        <f>市区町村別_患者数!AM47</f>
        <v>73347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39.950000000000003" customHeight="1">
      <c r="A47" s="26"/>
      <c r="B47" s="446"/>
      <c r="C47" s="449"/>
      <c r="D47" s="457"/>
      <c r="E47" s="39" t="s">
        <v>126</v>
      </c>
      <c r="F47" s="120" t="s">
        <v>139</v>
      </c>
      <c r="G47" s="120" t="s">
        <v>1132</v>
      </c>
      <c r="H47" s="40">
        <v>83</v>
      </c>
      <c r="I47" s="41">
        <v>298619470</v>
      </c>
      <c r="J47" s="42">
        <v>49403740</v>
      </c>
      <c r="K47" s="40">
        <f t="shared" si="2"/>
        <v>348023210</v>
      </c>
      <c r="L47" s="97">
        <f t="shared" si="0"/>
        <v>4193050.7228915663</v>
      </c>
      <c r="M47" s="217">
        <f>IFERROR(H47/$Q$13,"-")</f>
        <v>1.2189748861800558E-2</v>
      </c>
      <c r="N47" s="26"/>
      <c r="O47" s="26"/>
      <c r="P47" s="151" t="s">
        <v>8</v>
      </c>
      <c r="Q47" s="108">
        <f>市区町村別_患者数!AM48</f>
        <v>45204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39.950000000000003" customHeight="1">
      <c r="A48" s="26"/>
      <c r="B48" s="446"/>
      <c r="C48" s="449"/>
      <c r="D48" s="457"/>
      <c r="E48" s="39" t="s">
        <v>127</v>
      </c>
      <c r="F48" s="120" t="s">
        <v>195</v>
      </c>
      <c r="G48" s="120" t="s">
        <v>1133</v>
      </c>
      <c r="H48" s="40">
        <v>63</v>
      </c>
      <c r="I48" s="41">
        <v>171233390</v>
      </c>
      <c r="J48" s="42">
        <v>119622650</v>
      </c>
      <c r="K48" s="40">
        <f t="shared" si="2"/>
        <v>290856040</v>
      </c>
      <c r="L48" s="97">
        <f t="shared" si="0"/>
        <v>4616762.5396825401</v>
      </c>
      <c r="M48" s="217">
        <f t="shared" si="10"/>
        <v>9.2524599794389772E-3</v>
      </c>
      <c r="N48" s="26"/>
      <c r="O48" s="26"/>
      <c r="P48" s="151" t="s">
        <v>18</v>
      </c>
      <c r="Q48" s="108">
        <f>市区町村別_患者数!AM49</f>
        <v>47986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39.950000000000003" customHeight="1" thickBot="1">
      <c r="A49" s="26"/>
      <c r="B49" s="447"/>
      <c r="C49" s="450"/>
      <c r="D49" s="458"/>
      <c r="E49" s="43" t="s">
        <v>129</v>
      </c>
      <c r="F49" s="121" t="s">
        <v>141</v>
      </c>
      <c r="G49" s="121" t="s">
        <v>1134</v>
      </c>
      <c r="H49" s="44">
        <v>49</v>
      </c>
      <c r="I49" s="45">
        <v>172861090</v>
      </c>
      <c r="J49" s="46">
        <v>23395320</v>
      </c>
      <c r="K49" s="44">
        <f t="shared" si="2"/>
        <v>196256410</v>
      </c>
      <c r="L49" s="98">
        <f t="shared" si="0"/>
        <v>4005232.8571428573</v>
      </c>
      <c r="M49" s="218">
        <f t="shared" si="10"/>
        <v>7.1963577617858718E-3</v>
      </c>
      <c r="N49" s="26"/>
      <c r="O49" s="26"/>
      <c r="P49" s="151" t="s">
        <v>41</v>
      </c>
      <c r="Q49" s="108">
        <f>市区町村別_患者数!AM50</f>
        <v>16826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39.950000000000003" customHeight="1">
      <c r="A50" s="26"/>
      <c r="B50" s="445">
        <v>10</v>
      </c>
      <c r="C50" s="448" t="s">
        <v>52</v>
      </c>
      <c r="D50" s="456">
        <f>Q14</f>
        <v>15290</v>
      </c>
      <c r="E50" s="47" t="s">
        <v>142</v>
      </c>
      <c r="F50" s="119" t="s">
        <v>143</v>
      </c>
      <c r="G50" s="119" t="s">
        <v>1135</v>
      </c>
      <c r="H50" s="77">
        <v>293</v>
      </c>
      <c r="I50" s="78">
        <v>705789400</v>
      </c>
      <c r="J50" s="79">
        <v>134129250</v>
      </c>
      <c r="K50" s="77">
        <f t="shared" si="2"/>
        <v>839918650</v>
      </c>
      <c r="L50" s="99">
        <f t="shared" si="0"/>
        <v>2866616.552901024</v>
      </c>
      <c r="M50" s="216">
        <f>IFERROR(H50/$Q$14,"-")</f>
        <v>1.9162851536952255E-2</v>
      </c>
      <c r="N50" s="26"/>
      <c r="O50" s="26"/>
      <c r="P50" s="151" t="s">
        <v>21</v>
      </c>
      <c r="Q50" s="108">
        <f>市区町村別_患者数!AM51</f>
        <v>21932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ht="39.950000000000003" customHeight="1">
      <c r="A51" s="26"/>
      <c r="B51" s="446"/>
      <c r="C51" s="449"/>
      <c r="D51" s="457"/>
      <c r="E51" s="39" t="s">
        <v>125</v>
      </c>
      <c r="F51" s="120" t="s">
        <v>138</v>
      </c>
      <c r="G51" s="120" t="s">
        <v>200</v>
      </c>
      <c r="H51" s="40">
        <v>273</v>
      </c>
      <c r="I51" s="41">
        <v>762249170</v>
      </c>
      <c r="J51" s="42">
        <v>113566810</v>
      </c>
      <c r="K51" s="40">
        <f t="shared" si="2"/>
        <v>875815980</v>
      </c>
      <c r="L51" s="97">
        <f t="shared" si="0"/>
        <v>3208117.1428571427</v>
      </c>
      <c r="M51" s="217">
        <f t="shared" ref="M51:M54" si="11">IFERROR(H51/$Q$14,"-")</f>
        <v>1.7854807063440156E-2</v>
      </c>
      <c r="N51" s="26"/>
      <c r="O51" s="26"/>
      <c r="P51" s="151" t="s">
        <v>13</v>
      </c>
      <c r="Q51" s="108">
        <f>市区町村別_患者数!AM52</f>
        <v>44410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1:32" ht="39.950000000000003" customHeight="1">
      <c r="A52" s="26"/>
      <c r="B52" s="446"/>
      <c r="C52" s="449"/>
      <c r="D52" s="457"/>
      <c r="E52" s="39" t="s">
        <v>126</v>
      </c>
      <c r="F52" s="120" t="s">
        <v>139</v>
      </c>
      <c r="G52" s="120" t="s">
        <v>201</v>
      </c>
      <c r="H52" s="40">
        <v>171</v>
      </c>
      <c r="I52" s="41">
        <v>448236420</v>
      </c>
      <c r="J52" s="42">
        <v>117728300</v>
      </c>
      <c r="K52" s="40">
        <f t="shared" si="2"/>
        <v>565964720</v>
      </c>
      <c r="L52" s="97">
        <f t="shared" si="0"/>
        <v>3309735.2046783627</v>
      </c>
      <c r="M52" s="217">
        <f>IFERROR(H52/$Q$14,"-")</f>
        <v>1.118378024852845E-2</v>
      </c>
      <c r="N52" s="26"/>
      <c r="O52" s="26"/>
      <c r="P52" s="151" t="s">
        <v>22</v>
      </c>
      <c r="Q52" s="108">
        <f>市区町村別_患者数!AM53</f>
        <v>23886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spans="1:32" ht="39.950000000000003" customHeight="1">
      <c r="A53" s="26"/>
      <c r="B53" s="446"/>
      <c r="C53" s="449"/>
      <c r="D53" s="457"/>
      <c r="E53" s="39" t="s">
        <v>128</v>
      </c>
      <c r="F53" s="120" t="s">
        <v>140</v>
      </c>
      <c r="G53" s="120" t="s">
        <v>1110</v>
      </c>
      <c r="H53" s="40">
        <v>135</v>
      </c>
      <c r="I53" s="41">
        <v>329214270</v>
      </c>
      <c r="J53" s="42">
        <v>70774280</v>
      </c>
      <c r="K53" s="40">
        <f t="shared" si="2"/>
        <v>399988550</v>
      </c>
      <c r="L53" s="97">
        <f t="shared" si="0"/>
        <v>2962878.1481481483</v>
      </c>
      <c r="M53" s="217">
        <f t="shared" si="11"/>
        <v>8.8293001962066707E-3</v>
      </c>
      <c r="N53" s="26"/>
      <c r="O53" s="26"/>
      <c r="P53" s="151" t="s">
        <v>23</v>
      </c>
      <c r="Q53" s="108">
        <f>市区町村別_患者数!AM54</f>
        <v>23606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2" ht="39.950000000000003" customHeight="1" thickBot="1">
      <c r="A54" s="26"/>
      <c r="B54" s="447"/>
      <c r="C54" s="450"/>
      <c r="D54" s="458"/>
      <c r="E54" s="43" t="s">
        <v>127</v>
      </c>
      <c r="F54" s="121" t="s">
        <v>195</v>
      </c>
      <c r="G54" s="121" t="s">
        <v>1136</v>
      </c>
      <c r="H54" s="44">
        <v>131</v>
      </c>
      <c r="I54" s="45">
        <v>245131410</v>
      </c>
      <c r="J54" s="46">
        <v>238291630</v>
      </c>
      <c r="K54" s="44">
        <f t="shared" si="2"/>
        <v>483423040</v>
      </c>
      <c r="L54" s="98">
        <f t="shared" si="0"/>
        <v>3690252.2137404582</v>
      </c>
      <c r="M54" s="218">
        <f t="shared" si="11"/>
        <v>8.5676913015042509E-3</v>
      </c>
      <c r="N54" s="26"/>
      <c r="O54" s="26"/>
      <c r="P54" s="151" t="s">
        <v>14</v>
      </c>
      <c r="Q54" s="108">
        <f>市区町村別_患者数!AM55</f>
        <v>21606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spans="1:32" ht="39.950000000000003" customHeight="1">
      <c r="A55" s="26"/>
      <c r="B55" s="445">
        <v>11</v>
      </c>
      <c r="C55" s="448" t="s">
        <v>53</v>
      </c>
      <c r="D55" s="456">
        <f>Q15</f>
        <v>25886</v>
      </c>
      <c r="E55" s="47" t="s">
        <v>125</v>
      </c>
      <c r="F55" s="119" t="s">
        <v>138</v>
      </c>
      <c r="G55" s="119" t="s">
        <v>1123</v>
      </c>
      <c r="H55" s="77">
        <v>406</v>
      </c>
      <c r="I55" s="78">
        <v>1183597910</v>
      </c>
      <c r="J55" s="79">
        <v>163104590</v>
      </c>
      <c r="K55" s="77">
        <f t="shared" si="2"/>
        <v>1346702500</v>
      </c>
      <c r="L55" s="99">
        <f t="shared" si="0"/>
        <v>3317001.2315270938</v>
      </c>
      <c r="M55" s="216">
        <f>IFERROR(H55/$Q$15,"-")</f>
        <v>1.5684153596538668E-2</v>
      </c>
      <c r="N55" s="26"/>
      <c r="O55" s="26"/>
      <c r="P55" s="151" t="s">
        <v>42</v>
      </c>
      <c r="Q55" s="108">
        <f>市区町村別_患者数!AM56</f>
        <v>29940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39.950000000000003" customHeight="1">
      <c r="A56" s="26"/>
      <c r="B56" s="446"/>
      <c r="C56" s="449"/>
      <c r="D56" s="457"/>
      <c r="E56" s="39" t="s">
        <v>128</v>
      </c>
      <c r="F56" s="120" t="s">
        <v>140</v>
      </c>
      <c r="G56" s="120" t="s">
        <v>205</v>
      </c>
      <c r="H56" s="40">
        <v>404</v>
      </c>
      <c r="I56" s="41">
        <v>936222980</v>
      </c>
      <c r="J56" s="42">
        <v>206284380</v>
      </c>
      <c r="K56" s="40">
        <f t="shared" si="2"/>
        <v>1142507360</v>
      </c>
      <c r="L56" s="97">
        <f t="shared" si="0"/>
        <v>2827988.5148514854</v>
      </c>
      <c r="M56" s="217">
        <f t="shared" ref="M56:M59" si="12">IFERROR(H56/$Q$15,"-")</f>
        <v>1.5606891756161631E-2</v>
      </c>
      <c r="N56" s="26"/>
      <c r="O56" s="26"/>
      <c r="P56" s="151" t="s">
        <v>4</v>
      </c>
      <c r="Q56" s="108">
        <f>市区町村別_患者数!AM57</f>
        <v>23896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2" ht="39.950000000000003" customHeight="1">
      <c r="A57" s="26"/>
      <c r="B57" s="446"/>
      <c r="C57" s="449"/>
      <c r="D57" s="457"/>
      <c r="E57" s="39" t="s">
        <v>126</v>
      </c>
      <c r="F57" s="120" t="s">
        <v>139</v>
      </c>
      <c r="G57" s="120" t="s">
        <v>1108</v>
      </c>
      <c r="H57" s="40">
        <v>333</v>
      </c>
      <c r="I57" s="41">
        <v>1041930580</v>
      </c>
      <c r="J57" s="42">
        <v>225017890</v>
      </c>
      <c r="K57" s="40">
        <f t="shared" si="2"/>
        <v>1266948470</v>
      </c>
      <c r="L57" s="97">
        <f t="shared" si="0"/>
        <v>3804650.0600600601</v>
      </c>
      <c r="M57" s="217">
        <f>IFERROR(H57/$Q$15,"-")</f>
        <v>1.2864096422776791E-2</v>
      </c>
      <c r="N57" s="26"/>
      <c r="O57" s="26"/>
      <c r="P57" s="151" t="s">
        <v>19</v>
      </c>
      <c r="Q57" s="108">
        <f>市区町村別_患者数!AM58</f>
        <v>13289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ht="39.950000000000003" customHeight="1">
      <c r="A58" s="26"/>
      <c r="B58" s="446"/>
      <c r="C58" s="449"/>
      <c r="D58" s="457"/>
      <c r="E58" s="39" t="s">
        <v>127</v>
      </c>
      <c r="F58" s="120" t="s">
        <v>195</v>
      </c>
      <c r="G58" s="120" t="s">
        <v>1137</v>
      </c>
      <c r="H58" s="40">
        <v>240</v>
      </c>
      <c r="I58" s="41">
        <v>486024450</v>
      </c>
      <c r="J58" s="42">
        <v>439472520</v>
      </c>
      <c r="K58" s="40">
        <f t="shared" si="2"/>
        <v>925496970</v>
      </c>
      <c r="L58" s="97">
        <f t="shared" si="0"/>
        <v>3856237.375</v>
      </c>
      <c r="M58" s="217">
        <f t="shared" si="12"/>
        <v>9.2714208452445331E-3</v>
      </c>
      <c r="N58" s="26"/>
      <c r="O58" s="26"/>
      <c r="P58" s="151" t="s">
        <v>24</v>
      </c>
      <c r="Q58" s="108">
        <f>市区町村別_患者数!AM59</f>
        <v>21893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2" ht="39.950000000000003" customHeight="1" thickBot="1">
      <c r="A59" s="26"/>
      <c r="B59" s="447"/>
      <c r="C59" s="450"/>
      <c r="D59" s="458"/>
      <c r="E59" s="43" t="s">
        <v>142</v>
      </c>
      <c r="F59" s="121" t="s">
        <v>143</v>
      </c>
      <c r="G59" s="121" t="s">
        <v>1138</v>
      </c>
      <c r="H59" s="44">
        <v>212</v>
      </c>
      <c r="I59" s="45">
        <v>738923440</v>
      </c>
      <c r="J59" s="46">
        <v>103353130</v>
      </c>
      <c r="K59" s="44">
        <f t="shared" si="2"/>
        <v>842276570</v>
      </c>
      <c r="L59" s="98">
        <f t="shared" si="0"/>
        <v>3973002.6886792453</v>
      </c>
      <c r="M59" s="217">
        <f t="shared" si="12"/>
        <v>8.1897550799660043E-3</v>
      </c>
      <c r="N59" s="26"/>
      <c r="O59" s="26"/>
      <c r="P59" s="151" t="s">
        <v>15</v>
      </c>
      <c r="Q59" s="108">
        <f>市区町村別_患者数!AM60</f>
        <v>22636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2" ht="39.950000000000003" customHeight="1">
      <c r="A60" s="26"/>
      <c r="B60" s="445">
        <v>12</v>
      </c>
      <c r="C60" s="448" t="s">
        <v>102</v>
      </c>
      <c r="D60" s="456">
        <f>Q16</f>
        <v>13293</v>
      </c>
      <c r="E60" s="47" t="s">
        <v>125</v>
      </c>
      <c r="F60" s="119" t="s">
        <v>138</v>
      </c>
      <c r="G60" s="119" t="s">
        <v>1139</v>
      </c>
      <c r="H60" s="77">
        <v>237</v>
      </c>
      <c r="I60" s="78">
        <v>656193120</v>
      </c>
      <c r="J60" s="79">
        <v>92192510</v>
      </c>
      <c r="K60" s="77">
        <f t="shared" si="2"/>
        <v>748385630</v>
      </c>
      <c r="L60" s="99">
        <f t="shared" si="0"/>
        <v>3157745.2742616036</v>
      </c>
      <c r="M60" s="216">
        <f>IFERROR(H60/$Q$16,"-")</f>
        <v>1.782893252087565E-2</v>
      </c>
      <c r="N60" s="26"/>
      <c r="O60" s="26"/>
      <c r="P60" s="151" t="s">
        <v>9</v>
      </c>
      <c r="Q60" s="108">
        <f>市区町村別_患者数!AM61</f>
        <v>14774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spans="1:32" ht="39.950000000000003" customHeight="1">
      <c r="A61" s="26"/>
      <c r="B61" s="446"/>
      <c r="C61" s="449"/>
      <c r="D61" s="457"/>
      <c r="E61" s="39" t="s">
        <v>126</v>
      </c>
      <c r="F61" s="120" t="s">
        <v>139</v>
      </c>
      <c r="G61" s="120" t="s">
        <v>201</v>
      </c>
      <c r="H61" s="40">
        <v>179</v>
      </c>
      <c r="I61" s="41">
        <v>507319320</v>
      </c>
      <c r="J61" s="42">
        <v>123722330</v>
      </c>
      <c r="K61" s="40">
        <f t="shared" si="2"/>
        <v>631041650</v>
      </c>
      <c r="L61" s="97">
        <f t="shared" si="0"/>
        <v>3525372.3463687152</v>
      </c>
      <c r="M61" s="217">
        <f t="shared" ref="M61:M64" si="13">IFERROR(H61/$Q$16,"-")</f>
        <v>1.3465733844880765E-2</v>
      </c>
      <c r="N61" s="26"/>
      <c r="O61" s="26"/>
      <c r="P61" s="151" t="s">
        <v>43</v>
      </c>
      <c r="Q61" s="108">
        <f>市区町村別_患者数!AM62</f>
        <v>10376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spans="1:32" ht="39.950000000000003" customHeight="1">
      <c r="A62" s="26"/>
      <c r="B62" s="446"/>
      <c r="C62" s="449"/>
      <c r="D62" s="457"/>
      <c r="E62" s="39" t="s">
        <v>128</v>
      </c>
      <c r="F62" s="120" t="s">
        <v>140</v>
      </c>
      <c r="G62" s="120" t="s">
        <v>1120</v>
      </c>
      <c r="H62" s="40">
        <v>126</v>
      </c>
      <c r="I62" s="41">
        <v>348385120</v>
      </c>
      <c r="J62" s="42">
        <v>63218180</v>
      </c>
      <c r="K62" s="40">
        <f t="shared" si="2"/>
        <v>411603300</v>
      </c>
      <c r="L62" s="97">
        <f t="shared" si="0"/>
        <v>3266692.8571428573</v>
      </c>
      <c r="M62" s="217">
        <f t="shared" si="13"/>
        <v>9.4786729857819912E-3</v>
      </c>
      <c r="N62" s="26"/>
      <c r="O62" s="26"/>
      <c r="P62" s="151" t="s">
        <v>25</v>
      </c>
      <c r="Q62" s="108">
        <f>市区町村別_患者数!AM63</f>
        <v>12086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1:32" ht="39.950000000000003" customHeight="1">
      <c r="A63" s="26"/>
      <c r="B63" s="446"/>
      <c r="C63" s="449"/>
      <c r="D63" s="457"/>
      <c r="E63" s="39" t="s">
        <v>127</v>
      </c>
      <c r="F63" s="120" t="s">
        <v>195</v>
      </c>
      <c r="G63" s="120" t="s">
        <v>1140</v>
      </c>
      <c r="H63" s="40">
        <v>108</v>
      </c>
      <c r="I63" s="41">
        <v>243807880</v>
      </c>
      <c r="J63" s="42">
        <v>212264930</v>
      </c>
      <c r="K63" s="40">
        <f t="shared" si="2"/>
        <v>456072810</v>
      </c>
      <c r="L63" s="97">
        <f t="shared" si="0"/>
        <v>4222896.388888889</v>
      </c>
      <c r="M63" s="217">
        <f>IFERROR(H63/$Q$16,"-")</f>
        <v>8.124576844955992E-3</v>
      </c>
      <c r="N63" s="26"/>
      <c r="O63" s="26"/>
      <c r="P63" s="151" t="s">
        <v>20</v>
      </c>
      <c r="Q63" s="108">
        <f>市区町村別_患者数!AM64</f>
        <v>85998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spans="1:32" ht="39.950000000000003" customHeight="1" thickBot="1">
      <c r="A64" s="26"/>
      <c r="B64" s="447"/>
      <c r="C64" s="450"/>
      <c r="D64" s="458"/>
      <c r="E64" s="43" t="s">
        <v>741</v>
      </c>
      <c r="F64" s="121" t="s">
        <v>742</v>
      </c>
      <c r="G64" s="121" t="s">
        <v>743</v>
      </c>
      <c r="H64" s="44">
        <v>97</v>
      </c>
      <c r="I64" s="45">
        <v>196243470</v>
      </c>
      <c r="J64" s="46">
        <v>35202360</v>
      </c>
      <c r="K64" s="44">
        <f t="shared" si="2"/>
        <v>231445830</v>
      </c>
      <c r="L64" s="98">
        <f t="shared" si="0"/>
        <v>2386039.4845360825</v>
      </c>
      <c r="M64" s="218">
        <f t="shared" si="13"/>
        <v>7.2970736477845485E-3</v>
      </c>
      <c r="N64" s="26"/>
      <c r="O64" s="26"/>
      <c r="P64" s="151" t="s">
        <v>44</v>
      </c>
      <c r="Q64" s="108">
        <f>市区町村別_患者数!AM65</f>
        <v>11563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spans="1:32" ht="39.950000000000003" customHeight="1">
      <c r="A65" s="26"/>
      <c r="B65" s="445">
        <v>13</v>
      </c>
      <c r="C65" s="448" t="s">
        <v>103</v>
      </c>
      <c r="D65" s="456">
        <f>Q17</f>
        <v>22534</v>
      </c>
      <c r="E65" s="47" t="s">
        <v>125</v>
      </c>
      <c r="F65" s="119" t="s">
        <v>138</v>
      </c>
      <c r="G65" s="119" t="s">
        <v>200</v>
      </c>
      <c r="H65" s="77">
        <v>392</v>
      </c>
      <c r="I65" s="78">
        <v>1087512980</v>
      </c>
      <c r="J65" s="79">
        <v>161015340</v>
      </c>
      <c r="K65" s="77">
        <f t="shared" si="2"/>
        <v>1248528320</v>
      </c>
      <c r="L65" s="99">
        <f t="shared" si="0"/>
        <v>3185021.224489796</v>
      </c>
      <c r="M65" s="216">
        <f>IFERROR(H65/$Q$17,"-")</f>
        <v>1.7395935031507943E-2</v>
      </c>
      <c r="N65" s="26"/>
      <c r="O65" s="26"/>
      <c r="P65" s="151" t="s">
        <v>16</v>
      </c>
      <c r="Q65" s="108">
        <f>市区町村別_患者数!AM66</f>
        <v>10060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spans="1:32" ht="39.950000000000003" customHeight="1">
      <c r="A66" s="26"/>
      <c r="B66" s="446"/>
      <c r="C66" s="449"/>
      <c r="D66" s="457"/>
      <c r="E66" s="39" t="s">
        <v>126</v>
      </c>
      <c r="F66" s="120" t="s">
        <v>139</v>
      </c>
      <c r="G66" s="120" t="s">
        <v>740</v>
      </c>
      <c r="H66" s="40">
        <v>288</v>
      </c>
      <c r="I66" s="41">
        <v>919744890</v>
      </c>
      <c r="J66" s="42">
        <v>204877910</v>
      </c>
      <c r="K66" s="40">
        <f t="shared" si="2"/>
        <v>1124622800</v>
      </c>
      <c r="L66" s="97">
        <f t="shared" si="0"/>
        <v>3904940.277777778</v>
      </c>
      <c r="M66" s="217">
        <f t="shared" ref="M66:M69" si="14">IFERROR(H66/$Q$17,"-")</f>
        <v>1.2780686961924203E-2</v>
      </c>
      <c r="N66" s="26"/>
      <c r="O66" s="26"/>
      <c r="P66" s="151" t="s">
        <v>17</v>
      </c>
      <c r="Q66" s="108">
        <f>市区町村別_患者数!AM67</f>
        <v>14913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spans="1:32" ht="39.950000000000003" customHeight="1">
      <c r="A67" s="26"/>
      <c r="B67" s="446"/>
      <c r="C67" s="449"/>
      <c r="D67" s="457"/>
      <c r="E67" s="39" t="s">
        <v>128</v>
      </c>
      <c r="F67" s="120" t="s">
        <v>140</v>
      </c>
      <c r="G67" s="120" t="s">
        <v>205</v>
      </c>
      <c r="H67" s="40">
        <v>243</v>
      </c>
      <c r="I67" s="41">
        <v>570807030</v>
      </c>
      <c r="J67" s="42">
        <v>124077430</v>
      </c>
      <c r="K67" s="40">
        <f t="shared" si="2"/>
        <v>694884460</v>
      </c>
      <c r="L67" s="97">
        <f t="shared" si="0"/>
        <v>2859606.8312757201</v>
      </c>
      <c r="M67" s="217">
        <f t="shared" si="14"/>
        <v>1.0783704624123546E-2</v>
      </c>
      <c r="N67" s="26"/>
      <c r="O67" s="26"/>
      <c r="P67" s="151" t="s">
        <v>26</v>
      </c>
      <c r="Q67" s="108">
        <f>市区町村別_患者数!AM68</f>
        <v>10994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 ht="39.950000000000003" customHeight="1">
      <c r="A68" s="26"/>
      <c r="B68" s="446"/>
      <c r="C68" s="449"/>
      <c r="D68" s="457"/>
      <c r="E68" s="39" t="s">
        <v>127</v>
      </c>
      <c r="F68" s="120" t="s">
        <v>195</v>
      </c>
      <c r="G68" s="120" t="s">
        <v>1141</v>
      </c>
      <c r="H68" s="40">
        <v>201</v>
      </c>
      <c r="I68" s="41">
        <v>438688680</v>
      </c>
      <c r="J68" s="42">
        <v>353430660</v>
      </c>
      <c r="K68" s="40">
        <f t="shared" si="2"/>
        <v>792119340</v>
      </c>
      <c r="L68" s="97">
        <f t="shared" si="0"/>
        <v>3940892.2388059702</v>
      </c>
      <c r="M68" s="217">
        <f>IFERROR(H68/$Q$17,"-")</f>
        <v>8.9198544421762675E-3</v>
      </c>
      <c r="N68" s="26"/>
      <c r="O68" s="26"/>
      <c r="P68" s="151" t="s">
        <v>45</v>
      </c>
      <c r="Q68" s="108">
        <f>市区町村別_患者数!AM69</f>
        <v>11433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2" ht="39.950000000000003" customHeight="1" thickBot="1">
      <c r="A69" s="26"/>
      <c r="B69" s="447"/>
      <c r="C69" s="450"/>
      <c r="D69" s="458"/>
      <c r="E69" s="43" t="s">
        <v>129</v>
      </c>
      <c r="F69" s="121" t="s">
        <v>141</v>
      </c>
      <c r="G69" s="121" t="s">
        <v>1142</v>
      </c>
      <c r="H69" s="44">
        <v>178</v>
      </c>
      <c r="I69" s="45">
        <v>628406730</v>
      </c>
      <c r="J69" s="46">
        <v>60730330</v>
      </c>
      <c r="K69" s="44">
        <f t="shared" si="2"/>
        <v>689137060</v>
      </c>
      <c r="L69" s="98">
        <f t="shared" ref="L69:L132" si="15">IFERROR(K69/H69,"-")</f>
        <v>3871556.5168539328</v>
      </c>
      <c r="M69" s="217">
        <f t="shared" si="14"/>
        <v>7.8991745806337096E-3</v>
      </c>
      <c r="N69" s="26"/>
      <c r="O69" s="26"/>
      <c r="P69" s="151" t="s">
        <v>10</v>
      </c>
      <c r="Q69" s="108">
        <f>市区町村別_患者数!AM70</f>
        <v>5802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ht="39.950000000000003" customHeight="1">
      <c r="A70" s="26"/>
      <c r="B70" s="445">
        <v>14</v>
      </c>
      <c r="C70" s="448" t="s">
        <v>104</v>
      </c>
      <c r="D70" s="456">
        <f>Q18</f>
        <v>17462</v>
      </c>
      <c r="E70" s="47" t="s">
        <v>125</v>
      </c>
      <c r="F70" s="119" t="s">
        <v>138</v>
      </c>
      <c r="G70" s="119" t="s">
        <v>200</v>
      </c>
      <c r="H70" s="77">
        <v>302</v>
      </c>
      <c r="I70" s="78">
        <v>813865680</v>
      </c>
      <c r="J70" s="79">
        <v>114859910</v>
      </c>
      <c r="K70" s="77">
        <f t="shared" ref="K70:K133" si="16">SUM(I70:J70)</f>
        <v>928725590</v>
      </c>
      <c r="L70" s="99">
        <f t="shared" si="15"/>
        <v>3075250.2980132452</v>
      </c>
      <c r="M70" s="216">
        <f>IFERROR(H70/$Q$18,"-")</f>
        <v>1.7294697056465469E-2</v>
      </c>
      <c r="N70" s="26"/>
      <c r="O70" s="26"/>
      <c r="P70" s="151" t="s">
        <v>5</v>
      </c>
      <c r="Q70" s="108">
        <f>市区町村別_患者数!AM71</f>
        <v>5981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spans="1:32" ht="39.950000000000003" customHeight="1">
      <c r="A71" s="26"/>
      <c r="B71" s="446"/>
      <c r="C71" s="449"/>
      <c r="D71" s="457"/>
      <c r="E71" s="39" t="s">
        <v>126</v>
      </c>
      <c r="F71" s="120" t="s">
        <v>139</v>
      </c>
      <c r="G71" s="120" t="s">
        <v>740</v>
      </c>
      <c r="H71" s="40">
        <v>206</v>
      </c>
      <c r="I71" s="41">
        <v>592306110</v>
      </c>
      <c r="J71" s="42">
        <v>147726380</v>
      </c>
      <c r="K71" s="40">
        <f t="shared" si="16"/>
        <v>740032490</v>
      </c>
      <c r="L71" s="97">
        <f t="shared" si="15"/>
        <v>3592390.7281553396</v>
      </c>
      <c r="M71" s="217">
        <f>IFERROR(H71/$Q$18,"-")</f>
        <v>1.1797045012026114E-2</v>
      </c>
      <c r="N71" s="26"/>
      <c r="O71" s="26"/>
      <c r="P71" s="151" t="s">
        <v>6</v>
      </c>
      <c r="Q71" s="108">
        <f>市区町村別_患者数!AM72</f>
        <v>2538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ht="39.950000000000003" customHeight="1">
      <c r="A72" s="26"/>
      <c r="B72" s="446"/>
      <c r="C72" s="449"/>
      <c r="D72" s="457"/>
      <c r="E72" s="39" t="s">
        <v>128</v>
      </c>
      <c r="F72" s="120" t="s">
        <v>140</v>
      </c>
      <c r="G72" s="120" t="s">
        <v>1143</v>
      </c>
      <c r="H72" s="40">
        <v>191</v>
      </c>
      <c r="I72" s="41">
        <v>472953590</v>
      </c>
      <c r="J72" s="42">
        <v>97516870</v>
      </c>
      <c r="K72" s="40">
        <f t="shared" si="16"/>
        <v>570470460</v>
      </c>
      <c r="L72" s="97">
        <f t="shared" si="15"/>
        <v>2986756.3350785342</v>
      </c>
      <c r="M72" s="217">
        <f t="shared" ref="M72:M74" si="17">IFERROR(H72/$Q$18,"-")</f>
        <v>1.0938036880082465E-2</v>
      </c>
      <c r="N72" s="26"/>
      <c r="O72" s="26"/>
      <c r="P72" s="151" t="s">
        <v>46</v>
      </c>
      <c r="Q72" s="108">
        <f>市区町村別_患者数!AM73</f>
        <v>3267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spans="1:32" ht="39.950000000000003" customHeight="1">
      <c r="A73" s="26"/>
      <c r="B73" s="446"/>
      <c r="C73" s="449"/>
      <c r="D73" s="457"/>
      <c r="E73" s="39" t="s">
        <v>142</v>
      </c>
      <c r="F73" s="120" t="s">
        <v>143</v>
      </c>
      <c r="G73" s="120" t="s">
        <v>1144</v>
      </c>
      <c r="H73" s="40">
        <v>157</v>
      </c>
      <c r="I73" s="41">
        <v>467853900</v>
      </c>
      <c r="J73" s="42">
        <v>66301740</v>
      </c>
      <c r="K73" s="40">
        <f t="shared" si="16"/>
        <v>534155640</v>
      </c>
      <c r="L73" s="97">
        <f t="shared" si="15"/>
        <v>3402265.2229299364</v>
      </c>
      <c r="M73" s="217">
        <f t="shared" si="17"/>
        <v>8.9909517810101928E-3</v>
      </c>
      <c r="N73" s="26"/>
      <c r="O73" s="26"/>
      <c r="P73" s="151" t="s">
        <v>47</v>
      </c>
      <c r="Q73" s="108">
        <f>市区町村別_患者数!AM74</f>
        <v>8285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spans="1:32" ht="39.950000000000003" customHeight="1" thickBot="1">
      <c r="A74" s="26"/>
      <c r="B74" s="447"/>
      <c r="C74" s="450"/>
      <c r="D74" s="458"/>
      <c r="E74" s="43" t="s">
        <v>127</v>
      </c>
      <c r="F74" s="121" t="s">
        <v>195</v>
      </c>
      <c r="G74" s="121" t="s">
        <v>1128</v>
      </c>
      <c r="H74" s="44">
        <v>142</v>
      </c>
      <c r="I74" s="45">
        <v>243355140</v>
      </c>
      <c r="J74" s="46">
        <v>291258670</v>
      </c>
      <c r="K74" s="44">
        <f t="shared" si="16"/>
        <v>534613810</v>
      </c>
      <c r="L74" s="98">
        <f t="shared" si="15"/>
        <v>3764885.9859154928</v>
      </c>
      <c r="M74" s="218">
        <f t="shared" si="17"/>
        <v>8.1319436490665444E-3</v>
      </c>
      <c r="N74" s="26"/>
      <c r="O74" s="26"/>
      <c r="P74" s="151" t="s">
        <v>48</v>
      </c>
      <c r="Q74" s="108">
        <f>市区町村別_患者数!AM75</f>
        <v>1345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spans="1:32" ht="39.950000000000003" customHeight="1">
      <c r="A75" s="26"/>
      <c r="B75" s="445">
        <v>15</v>
      </c>
      <c r="C75" s="448" t="s">
        <v>105</v>
      </c>
      <c r="D75" s="456">
        <f>Q19</f>
        <v>28655</v>
      </c>
      <c r="E75" s="47" t="s">
        <v>125</v>
      </c>
      <c r="F75" s="119" t="s">
        <v>138</v>
      </c>
      <c r="G75" s="119" t="s">
        <v>200</v>
      </c>
      <c r="H75" s="77">
        <v>485</v>
      </c>
      <c r="I75" s="78">
        <v>1402907500</v>
      </c>
      <c r="J75" s="79">
        <v>215291680</v>
      </c>
      <c r="K75" s="77">
        <f t="shared" si="16"/>
        <v>1618199180</v>
      </c>
      <c r="L75" s="99">
        <f t="shared" si="15"/>
        <v>3336493.1546391752</v>
      </c>
      <c r="M75" s="216">
        <f>IFERROR(H75/$Q$19,"-")</f>
        <v>1.6925492933170475E-2</v>
      </c>
      <c r="N75" s="26"/>
      <c r="O75" s="26"/>
      <c r="P75" s="151" t="s">
        <v>49</v>
      </c>
      <c r="Q75" s="108">
        <f>市区町村別_患者数!AM76</f>
        <v>3966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spans="1:32" ht="39.950000000000003" customHeight="1">
      <c r="A76" s="26"/>
      <c r="B76" s="446"/>
      <c r="C76" s="449"/>
      <c r="D76" s="457"/>
      <c r="E76" s="39" t="s">
        <v>126</v>
      </c>
      <c r="F76" s="120" t="s">
        <v>139</v>
      </c>
      <c r="G76" s="120" t="s">
        <v>1145</v>
      </c>
      <c r="H76" s="40">
        <v>393</v>
      </c>
      <c r="I76" s="41">
        <v>1123451420</v>
      </c>
      <c r="J76" s="42">
        <v>225200900</v>
      </c>
      <c r="K76" s="40">
        <f t="shared" si="16"/>
        <v>1348652320</v>
      </c>
      <c r="L76" s="97">
        <f t="shared" si="15"/>
        <v>3431685.2926208652</v>
      </c>
      <c r="M76" s="217">
        <f t="shared" ref="M76:M79" si="18">IFERROR(H76/$Q$19,"-")</f>
        <v>1.3714883964404118E-2</v>
      </c>
      <c r="N76" s="26"/>
      <c r="O76" s="26"/>
      <c r="P76" s="151" t="s">
        <v>27</v>
      </c>
      <c r="Q76" s="108">
        <f>市区町村別_患者数!AM77</f>
        <v>2559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ht="39.950000000000003" customHeight="1">
      <c r="A77" s="26"/>
      <c r="B77" s="446"/>
      <c r="C77" s="449"/>
      <c r="D77" s="457"/>
      <c r="E77" s="39" t="s">
        <v>128</v>
      </c>
      <c r="F77" s="120" t="s">
        <v>140</v>
      </c>
      <c r="G77" s="120" t="s">
        <v>1131</v>
      </c>
      <c r="H77" s="40">
        <v>291</v>
      </c>
      <c r="I77" s="41">
        <v>644658010</v>
      </c>
      <c r="J77" s="42">
        <v>144267070</v>
      </c>
      <c r="K77" s="40">
        <f t="shared" si="16"/>
        <v>788925080</v>
      </c>
      <c r="L77" s="97">
        <f t="shared" si="15"/>
        <v>2711082.7491408936</v>
      </c>
      <c r="M77" s="217">
        <f>IFERROR(H77/$Q$19,"-")</f>
        <v>1.0155295759902285E-2</v>
      </c>
      <c r="N77" s="26"/>
      <c r="O77" s="26"/>
      <c r="P77" s="151" t="s">
        <v>28</v>
      </c>
      <c r="Q77" s="108">
        <f>市区町村別_患者数!AM78</f>
        <v>3428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ht="39.950000000000003" customHeight="1">
      <c r="A78" s="26"/>
      <c r="B78" s="446"/>
      <c r="C78" s="449"/>
      <c r="D78" s="457"/>
      <c r="E78" s="39" t="s">
        <v>127</v>
      </c>
      <c r="F78" s="120" t="s">
        <v>195</v>
      </c>
      <c r="G78" s="120" t="s">
        <v>202</v>
      </c>
      <c r="H78" s="40">
        <v>281</v>
      </c>
      <c r="I78" s="41">
        <v>572510310</v>
      </c>
      <c r="J78" s="42">
        <v>534883750</v>
      </c>
      <c r="K78" s="40">
        <f t="shared" si="16"/>
        <v>1107394060</v>
      </c>
      <c r="L78" s="97">
        <f t="shared" si="15"/>
        <v>3940904.1281138789</v>
      </c>
      <c r="M78" s="217">
        <f t="shared" si="18"/>
        <v>9.8063165241668113E-3</v>
      </c>
      <c r="N78" s="26"/>
      <c r="O78" s="26"/>
      <c r="P78" s="151" t="s">
        <v>29</v>
      </c>
      <c r="Q78" s="108">
        <f>市区町村別_患者数!AM79</f>
        <v>1606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spans="1:32" ht="39.950000000000003" customHeight="1" thickBot="1">
      <c r="A79" s="26"/>
      <c r="B79" s="447"/>
      <c r="C79" s="450"/>
      <c r="D79" s="458"/>
      <c r="E79" s="43" t="s">
        <v>142</v>
      </c>
      <c r="F79" s="121" t="s">
        <v>143</v>
      </c>
      <c r="G79" s="121" t="s">
        <v>271</v>
      </c>
      <c r="H79" s="44">
        <v>270</v>
      </c>
      <c r="I79" s="45">
        <v>834674110</v>
      </c>
      <c r="J79" s="46">
        <v>90781170</v>
      </c>
      <c r="K79" s="44">
        <f t="shared" si="16"/>
        <v>925455280</v>
      </c>
      <c r="L79" s="98">
        <f t="shared" si="15"/>
        <v>3427612.1481481483</v>
      </c>
      <c r="M79" s="217">
        <f t="shared" si="18"/>
        <v>9.422439364857791E-3</v>
      </c>
      <c r="N79" s="26"/>
      <c r="O79" s="26"/>
      <c r="P79" s="151" t="s">
        <v>172</v>
      </c>
      <c r="Q79" s="108">
        <f>市区町村別_患者数!AM80</f>
        <v>1473357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spans="1:32" ht="39.950000000000003" customHeight="1">
      <c r="A80" s="26"/>
      <c r="B80" s="445">
        <v>16</v>
      </c>
      <c r="C80" s="448" t="s">
        <v>54</v>
      </c>
      <c r="D80" s="456">
        <f>Q20</f>
        <v>18894</v>
      </c>
      <c r="E80" s="47" t="s">
        <v>125</v>
      </c>
      <c r="F80" s="119" t="s">
        <v>138</v>
      </c>
      <c r="G80" s="119" t="s">
        <v>200</v>
      </c>
      <c r="H80" s="77">
        <v>318</v>
      </c>
      <c r="I80" s="78">
        <v>831195430</v>
      </c>
      <c r="J80" s="79">
        <v>134627450</v>
      </c>
      <c r="K80" s="77">
        <f t="shared" si="16"/>
        <v>965822880</v>
      </c>
      <c r="L80" s="99">
        <f t="shared" si="15"/>
        <v>3037178.8679245282</v>
      </c>
      <c r="M80" s="216">
        <f>IFERROR(H80/$Q$20,"-")</f>
        <v>1.6830739917434105E-2</v>
      </c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ht="39.950000000000003" customHeight="1">
      <c r="A81" s="26"/>
      <c r="B81" s="446"/>
      <c r="C81" s="449"/>
      <c r="D81" s="457"/>
      <c r="E81" s="39" t="s">
        <v>126</v>
      </c>
      <c r="F81" s="120" t="s">
        <v>139</v>
      </c>
      <c r="G81" s="120" t="s">
        <v>1146</v>
      </c>
      <c r="H81" s="40">
        <v>243</v>
      </c>
      <c r="I81" s="41">
        <v>679325960</v>
      </c>
      <c r="J81" s="42">
        <v>161228830</v>
      </c>
      <c r="K81" s="40">
        <f t="shared" si="16"/>
        <v>840554790</v>
      </c>
      <c r="L81" s="97">
        <f t="shared" si="15"/>
        <v>3459073.2098765434</v>
      </c>
      <c r="M81" s="217">
        <f t="shared" ref="M81:M84" si="19">IFERROR(H81/$Q$20,"-")</f>
        <v>1.2861225785963798E-2</v>
      </c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ht="39.950000000000003" customHeight="1">
      <c r="A82" s="26"/>
      <c r="B82" s="446"/>
      <c r="C82" s="449"/>
      <c r="D82" s="457"/>
      <c r="E82" s="39" t="s">
        <v>128</v>
      </c>
      <c r="F82" s="120" t="s">
        <v>140</v>
      </c>
      <c r="G82" s="120" t="s">
        <v>203</v>
      </c>
      <c r="H82" s="40">
        <v>181</v>
      </c>
      <c r="I82" s="41">
        <v>461194440</v>
      </c>
      <c r="J82" s="42">
        <v>90583800</v>
      </c>
      <c r="K82" s="40">
        <f t="shared" si="16"/>
        <v>551778240</v>
      </c>
      <c r="L82" s="97">
        <f t="shared" si="15"/>
        <v>3048498.5635359115</v>
      </c>
      <c r="M82" s="217">
        <f>IFERROR(H82/$Q$20,"-")</f>
        <v>9.5797607706150107E-3</v>
      </c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ht="39.950000000000003" customHeight="1">
      <c r="A83" s="26"/>
      <c r="B83" s="446"/>
      <c r="C83" s="449"/>
      <c r="D83" s="457"/>
      <c r="E83" s="39" t="s">
        <v>127</v>
      </c>
      <c r="F83" s="120" t="s">
        <v>195</v>
      </c>
      <c r="G83" s="120" t="s">
        <v>1141</v>
      </c>
      <c r="H83" s="40">
        <v>176</v>
      </c>
      <c r="I83" s="41">
        <v>392741960</v>
      </c>
      <c r="J83" s="42">
        <v>298485150</v>
      </c>
      <c r="K83" s="40">
        <f t="shared" si="16"/>
        <v>691227110</v>
      </c>
      <c r="L83" s="97">
        <f t="shared" si="15"/>
        <v>3927426.7613636362</v>
      </c>
      <c r="M83" s="217">
        <f t="shared" si="19"/>
        <v>9.3151264951836562E-3</v>
      </c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ht="39.950000000000003" customHeight="1" thickBot="1">
      <c r="A84" s="26"/>
      <c r="B84" s="447"/>
      <c r="C84" s="450"/>
      <c r="D84" s="458"/>
      <c r="E84" s="43" t="s">
        <v>142</v>
      </c>
      <c r="F84" s="121" t="s">
        <v>143</v>
      </c>
      <c r="G84" s="121" t="s">
        <v>1147</v>
      </c>
      <c r="H84" s="44">
        <v>147</v>
      </c>
      <c r="I84" s="45">
        <v>510484890</v>
      </c>
      <c r="J84" s="46">
        <v>48666790</v>
      </c>
      <c r="K84" s="44">
        <f t="shared" si="16"/>
        <v>559151680</v>
      </c>
      <c r="L84" s="98">
        <f t="shared" si="15"/>
        <v>3803752.9251700682</v>
      </c>
      <c r="M84" s="218">
        <f t="shared" si="19"/>
        <v>7.7802476976818035E-3</v>
      </c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ht="39.950000000000003" customHeight="1">
      <c r="A85" s="26"/>
      <c r="B85" s="445">
        <v>17</v>
      </c>
      <c r="C85" s="448" t="s">
        <v>106</v>
      </c>
      <c r="D85" s="456">
        <f>Q21</f>
        <v>26607</v>
      </c>
      <c r="E85" s="47" t="s">
        <v>125</v>
      </c>
      <c r="F85" s="119" t="s">
        <v>138</v>
      </c>
      <c r="G85" s="119" t="s">
        <v>200</v>
      </c>
      <c r="H85" s="77">
        <v>451</v>
      </c>
      <c r="I85" s="78">
        <v>1181513080</v>
      </c>
      <c r="J85" s="79">
        <v>192104520</v>
      </c>
      <c r="K85" s="77">
        <f t="shared" si="16"/>
        <v>1373617600</v>
      </c>
      <c r="L85" s="99">
        <f t="shared" si="15"/>
        <v>3045715.2993348115</v>
      </c>
      <c r="M85" s="216">
        <f>IFERROR(H85/$Q$21,"-")</f>
        <v>1.6950426579471569E-2</v>
      </c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ht="39.950000000000003" customHeight="1">
      <c r="A86" s="26"/>
      <c r="B86" s="446"/>
      <c r="C86" s="449"/>
      <c r="D86" s="457"/>
      <c r="E86" s="39" t="s">
        <v>142</v>
      </c>
      <c r="F86" s="120" t="s">
        <v>143</v>
      </c>
      <c r="G86" s="120" t="s">
        <v>1148</v>
      </c>
      <c r="H86" s="40">
        <v>400</v>
      </c>
      <c r="I86" s="41">
        <v>1500157950</v>
      </c>
      <c r="J86" s="42">
        <v>107204350</v>
      </c>
      <c r="K86" s="40">
        <f t="shared" si="16"/>
        <v>1607362300</v>
      </c>
      <c r="L86" s="97">
        <f t="shared" si="15"/>
        <v>4018405.75</v>
      </c>
      <c r="M86" s="217">
        <f t="shared" ref="M86:M89" si="20">IFERROR(H86/$Q$21,"-")</f>
        <v>1.5033637764498065E-2</v>
      </c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1:32" ht="39.950000000000003" customHeight="1">
      <c r="A87" s="26"/>
      <c r="B87" s="446"/>
      <c r="C87" s="449"/>
      <c r="D87" s="457"/>
      <c r="E87" s="39" t="s">
        <v>126</v>
      </c>
      <c r="F87" s="120" t="s">
        <v>139</v>
      </c>
      <c r="G87" s="120" t="s">
        <v>1149</v>
      </c>
      <c r="H87" s="40">
        <v>358</v>
      </c>
      <c r="I87" s="41">
        <v>1173714970</v>
      </c>
      <c r="J87" s="42">
        <v>284766530</v>
      </c>
      <c r="K87" s="40">
        <f t="shared" si="16"/>
        <v>1458481500</v>
      </c>
      <c r="L87" s="97">
        <f t="shared" si="15"/>
        <v>4073970.6703910613</v>
      </c>
      <c r="M87" s="217">
        <f>IFERROR(H87/$Q$21,"-")</f>
        <v>1.3455105799225767E-2</v>
      </c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1:32" ht="39.950000000000003" customHeight="1">
      <c r="A88" s="26"/>
      <c r="B88" s="446"/>
      <c r="C88" s="449"/>
      <c r="D88" s="457"/>
      <c r="E88" s="39" t="s">
        <v>127</v>
      </c>
      <c r="F88" s="120" t="s">
        <v>195</v>
      </c>
      <c r="G88" s="120" t="s">
        <v>1119</v>
      </c>
      <c r="H88" s="40">
        <v>247</v>
      </c>
      <c r="I88" s="41">
        <v>564210030</v>
      </c>
      <c r="J88" s="42">
        <v>428612020</v>
      </c>
      <c r="K88" s="40">
        <f t="shared" si="16"/>
        <v>992822050</v>
      </c>
      <c r="L88" s="97">
        <f t="shared" si="15"/>
        <v>4019522.4696356277</v>
      </c>
      <c r="M88" s="217">
        <f t="shared" si="20"/>
        <v>9.2832713195775546E-3</v>
      </c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spans="1:32" ht="39.950000000000003" customHeight="1" thickBot="1">
      <c r="A89" s="26"/>
      <c r="B89" s="447"/>
      <c r="C89" s="450"/>
      <c r="D89" s="458"/>
      <c r="E89" s="43" t="s">
        <v>128</v>
      </c>
      <c r="F89" s="121" t="s">
        <v>140</v>
      </c>
      <c r="G89" s="121" t="s">
        <v>203</v>
      </c>
      <c r="H89" s="44">
        <v>238</v>
      </c>
      <c r="I89" s="45">
        <v>624366640</v>
      </c>
      <c r="J89" s="46">
        <v>113942160</v>
      </c>
      <c r="K89" s="44">
        <f t="shared" si="16"/>
        <v>738308800</v>
      </c>
      <c r="L89" s="98">
        <f t="shared" si="15"/>
        <v>3102137.8151260503</v>
      </c>
      <c r="M89" s="217">
        <f t="shared" si="20"/>
        <v>8.945014469876349E-3</v>
      </c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spans="1:32" ht="39.950000000000003" customHeight="1">
      <c r="A90" s="26"/>
      <c r="B90" s="445">
        <v>18</v>
      </c>
      <c r="C90" s="448" t="s">
        <v>55</v>
      </c>
      <c r="D90" s="456">
        <f>Q22</f>
        <v>23766</v>
      </c>
      <c r="E90" s="47" t="s">
        <v>125</v>
      </c>
      <c r="F90" s="119" t="s">
        <v>138</v>
      </c>
      <c r="G90" s="119" t="s">
        <v>200</v>
      </c>
      <c r="H90" s="77">
        <v>416</v>
      </c>
      <c r="I90" s="78">
        <v>1174927880</v>
      </c>
      <c r="J90" s="79">
        <v>191967850</v>
      </c>
      <c r="K90" s="77">
        <f t="shared" si="16"/>
        <v>1366895730</v>
      </c>
      <c r="L90" s="99">
        <f t="shared" si="15"/>
        <v>3285807.043269231</v>
      </c>
      <c r="M90" s="216">
        <f>IFERROR(H90/$Q$22,"-")</f>
        <v>1.7503997307077336E-2</v>
      </c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spans="1:32" ht="39.950000000000003" customHeight="1">
      <c r="A91" s="26"/>
      <c r="B91" s="446"/>
      <c r="C91" s="449"/>
      <c r="D91" s="457"/>
      <c r="E91" s="39" t="s">
        <v>126</v>
      </c>
      <c r="F91" s="120" t="s">
        <v>139</v>
      </c>
      <c r="G91" s="120" t="s">
        <v>1150</v>
      </c>
      <c r="H91" s="40">
        <v>337</v>
      </c>
      <c r="I91" s="41">
        <v>996672950</v>
      </c>
      <c r="J91" s="42">
        <v>234134780</v>
      </c>
      <c r="K91" s="40">
        <f t="shared" si="16"/>
        <v>1230807730</v>
      </c>
      <c r="L91" s="97">
        <f t="shared" si="15"/>
        <v>3652248.4569732938</v>
      </c>
      <c r="M91" s="217">
        <f t="shared" ref="M91:M94" si="21">IFERROR(H91/$Q$22,"-")</f>
        <v>1.4179920895396785E-2</v>
      </c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spans="1:32" ht="39.950000000000003" customHeight="1">
      <c r="A92" s="26"/>
      <c r="B92" s="446"/>
      <c r="C92" s="449"/>
      <c r="D92" s="457"/>
      <c r="E92" s="39" t="s">
        <v>128</v>
      </c>
      <c r="F92" s="120" t="s">
        <v>140</v>
      </c>
      <c r="G92" s="120" t="s">
        <v>1151</v>
      </c>
      <c r="H92" s="40">
        <v>273</v>
      </c>
      <c r="I92" s="41">
        <v>653368890</v>
      </c>
      <c r="J92" s="42">
        <v>154239670</v>
      </c>
      <c r="K92" s="40">
        <f t="shared" si="16"/>
        <v>807608560</v>
      </c>
      <c r="L92" s="97">
        <f t="shared" si="15"/>
        <v>2958273.1135531138</v>
      </c>
      <c r="M92" s="217">
        <f>IFERROR(H92/$Q$22,"-")</f>
        <v>1.1486998232769503E-2</v>
      </c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spans="1:32" ht="39.950000000000003" customHeight="1">
      <c r="A93" s="26"/>
      <c r="B93" s="446"/>
      <c r="C93" s="449"/>
      <c r="D93" s="457"/>
      <c r="E93" s="39" t="s">
        <v>142</v>
      </c>
      <c r="F93" s="120" t="s">
        <v>143</v>
      </c>
      <c r="G93" s="120" t="s">
        <v>271</v>
      </c>
      <c r="H93" s="40">
        <v>226</v>
      </c>
      <c r="I93" s="41">
        <v>774469400</v>
      </c>
      <c r="J93" s="42">
        <v>82115800</v>
      </c>
      <c r="K93" s="40">
        <f t="shared" si="16"/>
        <v>856585200</v>
      </c>
      <c r="L93" s="97">
        <f t="shared" si="15"/>
        <v>3790200</v>
      </c>
      <c r="M93" s="217">
        <f t="shared" si="21"/>
        <v>9.509383152402592E-3</v>
      </c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spans="1:32" ht="39.950000000000003" customHeight="1" thickBot="1">
      <c r="A94" s="26"/>
      <c r="B94" s="447"/>
      <c r="C94" s="450"/>
      <c r="D94" s="458"/>
      <c r="E94" s="43" t="s">
        <v>127</v>
      </c>
      <c r="F94" s="121" t="s">
        <v>195</v>
      </c>
      <c r="G94" s="121" t="s">
        <v>1141</v>
      </c>
      <c r="H94" s="44">
        <v>176</v>
      </c>
      <c r="I94" s="45">
        <v>366676530</v>
      </c>
      <c r="J94" s="46">
        <v>303938690</v>
      </c>
      <c r="K94" s="44">
        <f t="shared" si="16"/>
        <v>670615220</v>
      </c>
      <c r="L94" s="98">
        <f t="shared" si="15"/>
        <v>3810313.75</v>
      </c>
      <c r="M94" s="218">
        <f t="shared" si="21"/>
        <v>7.4055373222250273E-3</v>
      </c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spans="1:32" ht="39.950000000000003" customHeight="1">
      <c r="A95" s="26"/>
      <c r="B95" s="445">
        <v>19</v>
      </c>
      <c r="C95" s="448" t="s">
        <v>107</v>
      </c>
      <c r="D95" s="456">
        <f>Q23</f>
        <v>16375</v>
      </c>
      <c r="E95" s="47" t="s">
        <v>125</v>
      </c>
      <c r="F95" s="119" t="s">
        <v>138</v>
      </c>
      <c r="G95" s="119" t="s">
        <v>200</v>
      </c>
      <c r="H95" s="77">
        <v>331</v>
      </c>
      <c r="I95" s="78">
        <v>789900190</v>
      </c>
      <c r="J95" s="79">
        <v>124363040</v>
      </c>
      <c r="K95" s="77">
        <f t="shared" si="16"/>
        <v>914263230</v>
      </c>
      <c r="L95" s="99">
        <f t="shared" si="15"/>
        <v>2762124.5619335347</v>
      </c>
      <c r="M95" s="216">
        <f>IFERROR(H95/$Q$23,"-")</f>
        <v>2.0213740458015265E-2</v>
      </c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spans="1:32" ht="39.950000000000003" customHeight="1">
      <c r="A96" s="26"/>
      <c r="B96" s="446"/>
      <c r="C96" s="449"/>
      <c r="D96" s="457"/>
      <c r="E96" s="39" t="s">
        <v>126</v>
      </c>
      <c r="F96" s="120" t="s">
        <v>139</v>
      </c>
      <c r="G96" s="120" t="s">
        <v>1150</v>
      </c>
      <c r="H96" s="40">
        <v>235</v>
      </c>
      <c r="I96" s="41">
        <v>752028690</v>
      </c>
      <c r="J96" s="42">
        <v>166449610</v>
      </c>
      <c r="K96" s="40">
        <f t="shared" si="16"/>
        <v>918478300</v>
      </c>
      <c r="L96" s="97">
        <f t="shared" si="15"/>
        <v>3908418.2978723403</v>
      </c>
      <c r="M96" s="217">
        <f>IFERROR(H96/$Q$23,"-")</f>
        <v>1.4351145038167938E-2</v>
      </c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spans="1:32" ht="39.950000000000003" customHeight="1">
      <c r="A97" s="26"/>
      <c r="B97" s="446"/>
      <c r="C97" s="449"/>
      <c r="D97" s="457"/>
      <c r="E97" s="39" t="s">
        <v>128</v>
      </c>
      <c r="F97" s="120" t="s">
        <v>140</v>
      </c>
      <c r="G97" s="120" t="s">
        <v>1152</v>
      </c>
      <c r="H97" s="40">
        <v>209</v>
      </c>
      <c r="I97" s="41">
        <v>505946860</v>
      </c>
      <c r="J97" s="42">
        <v>85141180</v>
      </c>
      <c r="K97" s="40">
        <f t="shared" si="16"/>
        <v>591088040</v>
      </c>
      <c r="L97" s="97">
        <f t="shared" si="15"/>
        <v>2828172.4401913877</v>
      </c>
      <c r="M97" s="217">
        <f t="shared" ref="M97:M99" si="22">IFERROR(H97/$Q$23,"-")</f>
        <v>1.2763358778625954E-2</v>
      </c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spans="1:32" ht="39.950000000000003" customHeight="1">
      <c r="A98" s="26"/>
      <c r="B98" s="446"/>
      <c r="C98" s="449"/>
      <c r="D98" s="457"/>
      <c r="E98" s="39" t="s">
        <v>741</v>
      </c>
      <c r="F98" s="120" t="s">
        <v>742</v>
      </c>
      <c r="G98" s="120" t="s">
        <v>1117</v>
      </c>
      <c r="H98" s="40">
        <v>157</v>
      </c>
      <c r="I98" s="41">
        <v>279010830</v>
      </c>
      <c r="J98" s="42">
        <v>57868130</v>
      </c>
      <c r="K98" s="40">
        <f t="shared" si="16"/>
        <v>336878960</v>
      </c>
      <c r="L98" s="97">
        <f t="shared" si="15"/>
        <v>2145725.8598726112</v>
      </c>
      <c r="M98" s="217">
        <f t="shared" si="22"/>
        <v>9.5877862595419843E-3</v>
      </c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spans="1:32" ht="39.950000000000003" customHeight="1" thickBot="1">
      <c r="A99" s="26"/>
      <c r="B99" s="447"/>
      <c r="C99" s="450"/>
      <c r="D99" s="458"/>
      <c r="E99" s="43" t="s">
        <v>142</v>
      </c>
      <c r="F99" s="121" t="s">
        <v>143</v>
      </c>
      <c r="G99" s="121" t="s">
        <v>1153</v>
      </c>
      <c r="H99" s="44">
        <v>153</v>
      </c>
      <c r="I99" s="45">
        <v>503833680</v>
      </c>
      <c r="J99" s="46">
        <v>43887160</v>
      </c>
      <c r="K99" s="44">
        <f t="shared" si="16"/>
        <v>547720840</v>
      </c>
      <c r="L99" s="98">
        <f t="shared" si="15"/>
        <v>3579874.7712418302</v>
      </c>
      <c r="M99" s="217">
        <f t="shared" si="22"/>
        <v>9.3435114503816787E-3</v>
      </c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spans="1:32" ht="39.950000000000003" customHeight="1">
      <c r="A100" s="26"/>
      <c r="B100" s="445">
        <v>20</v>
      </c>
      <c r="C100" s="448" t="s">
        <v>108</v>
      </c>
      <c r="D100" s="456">
        <f>Q24</f>
        <v>25909</v>
      </c>
      <c r="E100" s="47" t="s">
        <v>125</v>
      </c>
      <c r="F100" s="119" t="s">
        <v>138</v>
      </c>
      <c r="G100" s="119" t="s">
        <v>200</v>
      </c>
      <c r="H100" s="77">
        <v>407</v>
      </c>
      <c r="I100" s="78">
        <v>1096062210</v>
      </c>
      <c r="J100" s="79">
        <v>176902210</v>
      </c>
      <c r="K100" s="77">
        <f t="shared" si="16"/>
        <v>1272964420</v>
      </c>
      <c r="L100" s="99">
        <f t="shared" si="15"/>
        <v>3127676.7076167078</v>
      </c>
      <c r="M100" s="216">
        <f>IFERROR(H100/$Q$24,"-")</f>
        <v>1.570882704851596E-2</v>
      </c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:32" ht="39.950000000000003" customHeight="1">
      <c r="A101" s="26"/>
      <c r="B101" s="446"/>
      <c r="C101" s="449"/>
      <c r="D101" s="457"/>
      <c r="E101" s="39" t="s">
        <v>126</v>
      </c>
      <c r="F101" s="120" t="s">
        <v>139</v>
      </c>
      <c r="G101" s="120" t="s">
        <v>1154</v>
      </c>
      <c r="H101" s="40">
        <v>342</v>
      </c>
      <c r="I101" s="41">
        <v>1021109200</v>
      </c>
      <c r="J101" s="42">
        <v>209962070</v>
      </c>
      <c r="K101" s="40">
        <f t="shared" si="16"/>
        <v>1231071270</v>
      </c>
      <c r="L101" s="97">
        <f t="shared" si="15"/>
        <v>3599623.5964912279</v>
      </c>
      <c r="M101" s="217">
        <f>IFERROR(H101/$Q$24,"-")</f>
        <v>1.3200046315951985E-2</v>
      </c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:32" ht="39.950000000000003" customHeight="1">
      <c r="A102" s="26"/>
      <c r="B102" s="446"/>
      <c r="C102" s="449"/>
      <c r="D102" s="457"/>
      <c r="E102" s="39" t="s">
        <v>127</v>
      </c>
      <c r="F102" s="120" t="s">
        <v>195</v>
      </c>
      <c r="G102" s="120" t="s">
        <v>1119</v>
      </c>
      <c r="H102" s="40">
        <v>280</v>
      </c>
      <c r="I102" s="41">
        <v>568938240</v>
      </c>
      <c r="J102" s="42">
        <v>529826510</v>
      </c>
      <c r="K102" s="40">
        <f t="shared" si="16"/>
        <v>1098764750</v>
      </c>
      <c r="L102" s="97">
        <f t="shared" si="15"/>
        <v>3924159.8214285714</v>
      </c>
      <c r="M102" s="217">
        <f t="shared" ref="M102:M104" si="23">IFERROR(H102/$Q$24,"-")</f>
        <v>1.0807055463352503E-2</v>
      </c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:32" ht="39.950000000000003" customHeight="1">
      <c r="A103" s="26"/>
      <c r="B103" s="446"/>
      <c r="C103" s="449"/>
      <c r="D103" s="457"/>
      <c r="E103" s="39" t="s">
        <v>142</v>
      </c>
      <c r="F103" s="120" t="s">
        <v>143</v>
      </c>
      <c r="G103" s="120" t="s">
        <v>1155</v>
      </c>
      <c r="H103" s="40">
        <v>274</v>
      </c>
      <c r="I103" s="41">
        <v>857800880</v>
      </c>
      <c r="J103" s="42">
        <v>110937330</v>
      </c>
      <c r="K103" s="40">
        <f t="shared" si="16"/>
        <v>968738210</v>
      </c>
      <c r="L103" s="97">
        <f t="shared" si="15"/>
        <v>3535540.9124087594</v>
      </c>
      <c r="M103" s="217">
        <f t="shared" si="23"/>
        <v>1.057547570342352E-2</v>
      </c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spans="1:32" ht="39.950000000000003" customHeight="1" thickBot="1">
      <c r="A104" s="26"/>
      <c r="B104" s="447"/>
      <c r="C104" s="450"/>
      <c r="D104" s="458"/>
      <c r="E104" s="43" t="s">
        <v>128</v>
      </c>
      <c r="F104" s="121" t="s">
        <v>140</v>
      </c>
      <c r="G104" s="121" t="s">
        <v>205</v>
      </c>
      <c r="H104" s="44">
        <v>273</v>
      </c>
      <c r="I104" s="45">
        <v>637732590</v>
      </c>
      <c r="J104" s="46">
        <v>123063230</v>
      </c>
      <c r="K104" s="44">
        <f t="shared" si="16"/>
        <v>760795820</v>
      </c>
      <c r="L104" s="98">
        <f t="shared" si="15"/>
        <v>2786797.8754578754</v>
      </c>
      <c r="M104" s="218">
        <f t="shared" si="23"/>
        <v>1.0536879076768691E-2</v>
      </c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spans="1:32" ht="39.950000000000003" customHeight="1">
      <c r="A105" s="26"/>
      <c r="B105" s="445">
        <v>21</v>
      </c>
      <c r="C105" s="448" t="s">
        <v>109</v>
      </c>
      <c r="D105" s="456">
        <f>Q25</f>
        <v>16832</v>
      </c>
      <c r="E105" s="47" t="s">
        <v>125</v>
      </c>
      <c r="F105" s="119" t="s">
        <v>138</v>
      </c>
      <c r="G105" s="119" t="s">
        <v>200</v>
      </c>
      <c r="H105" s="77">
        <v>295</v>
      </c>
      <c r="I105" s="78">
        <v>865551160</v>
      </c>
      <c r="J105" s="79">
        <v>129282720</v>
      </c>
      <c r="K105" s="77">
        <f t="shared" si="16"/>
        <v>994833880</v>
      </c>
      <c r="L105" s="99">
        <f t="shared" si="15"/>
        <v>3372318.2372881356</v>
      </c>
      <c r="M105" s="216">
        <f>IFERROR(H105/$Q$25,"-")</f>
        <v>1.7526140684410645E-2</v>
      </c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spans="1:32" ht="39.950000000000003" customHeight="1">
      <c r="A106" s="26"/>
      <c r="B106" s="446"/>
      <c r="C106" s="449"/>
      <c r="D106" s="457"/>
      <c r="E106" s="39" t="s">
        <v>126</v>
      </c>
      <c r="F106" s="120" t="s">
        <v>139</v>
      </c>
      <c r="G106" s="120" t="s">
        <v>1156</v>
      </c>
      <c r="H106" s="40">
        <v>221</v>
      </c>
      <c r="I106" s="41">
        <v>719119130</v>
      </c>
      <c r="J106" s="42">
        <v>159233320</v>
      </c>
      <c r="K106" s="40">
        <f t="shared" si="16"/>
        <v>878352450</v>
      </c>
      <c r="L106" s="97">
        <f t="shared" si="15"/>
        <v>3974445.4751131223</v>
      </c>
      <c r="M106" s="217">
        <f t="shared" ref="M106:M109" si="24">IFERROR(H106/$Q$25,"-")</f>
        <v>1.3129752851711026E-2</v>
      </c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spans="1:32" ht="39.950000000000003" customHeight="1">
      <c r="A107" s="26"/>
      <c r="B107" s="446"/>
      <c r="C107" s="449"/>
      <c r="D107" s="457"/>
      <c r="E107" s="39" t="s">
        <v>142</v>
      </c>
      <c r="F107" s="120" t="s">
        <v>143</v>
      </c>
      <c r="G107" s="120" t="s">
        <v>1157</v>
      </c>
      <c r="H107" s="40">
        <v>179</v>
      </c>
      <c r="I107" s="41">
        <v>540917690</v>
      </c>
      <c r="J107" s="42">
        <v>57548920</v>
      </c>
      <c r="K107" s="40">
        <f t="shared" si="16"/>
        <v>598466610</v>
      </c>
      <c r="L107" s="97">
        <f t="shared" si="15"/>
        <v>3343388.8826815644</v>
      </c>
      <c r="M107" s="217">
        <f>IFERROR(H107/$Q$25,"-")</f>
        <v>1.0634505703422054E-2</v>
      </c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spans="1:32" ht="39.950000000000003" customHeight="1">
      <c r="A108" s="26"/>
      <c r="B108" s="446"/>
      <c r="C108" s="449"/>
      <c r="D108" s="457"/>
      <c r="E108" s="39" t="s">
        <v>128</v>
      </c>
      <c r="F108" s="120" t="s">
        <v>140</v>
      </c>
      <c r="G108" s="120" t="s">
        <v>1158</v>
      </c>
      <c r="H108" s="40">
        <v>176</v>
      </c>
      <c r="I108" s="41">
        <v>401594040</v>
      </c>
      <c r="J108" s="42">
        <v>73586640</v>
      </c>
      <c r="K108" s="40">
        <f t="shared" si="16"/>
        <v>475180680</v>
      </c>
      <c r="L108" s="97">
        <f t="shared" si="15"/>
        <v>2699890.2272727271</v>
      </c>
      <c r="M108" s="217">
        <f t="shared" si="24"/>
        <v>1.0456273764258554E-2</v>
      </c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spans="1:32" ht="39.950000000000003" customHeight="1" thickBot="1">
      <c r="A109" s="26"/>
      <c r="B109" s="447"/>
      <c r="C109" s="450"/>
      <c r="D109" s="458"/>
      <c r="E109" s="43" t="s">
        <v>129</v>
      </c>
      <c r="F109" s="121" t="s">
        <v>141</v>
      </c>
      <c r="G109" s="121" t="s">
        <v>1159</v>
      </c>
      <c r="H109" s="44">
        <v>150</v>
      </c>
      <c r="I109" s="45">
        <v>495316390</v>
      </c>
      <c r="J109" s="46">
        <v>46593190</v>
      </c>
      <c r="K109" s="44">
        <f t="shared" si="16"/>
        <v>541909580</v>
      </c>
      <c r="L109" s="98">
        <f t="shared" si="15"/>
        <v>3612730.5333333332</v>
      </c>
      <c r="M109" s="218">
        <f t="shared" si="24"/>
        <v>8.9115969581749048E-3</v>
      </c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spans="1:32" ht="39.950000000000003" customHeight="1">
      <c r="A110" s="26"/>
      <c r="B110" s="445">
        <v>22</v>
      </c>
      <c r="C110" s="448" t="s">
        <v>56</v>
      </c>
      <c r="D110" s="456">
        <f>Q26</f>
        <v>22657</v>
      </c>
      <c r="E110" s="47" t="s">
        <v>125</v>
      </c>
      <c r="F110" s="119" t="s">
        <v>138</v>
      </c>
      <c r="G110" s="119" t="s">
        <v>200</v>
      </c>
      <c r="H110" s="77">
        <v>465</v>
      </c>
      <c r="I110" s="78">
        <v>1261359880</v>
      </c>
      <c r="J110" s="79">
        <v>200358290</v>
      </c>
      <c r="K110" s="77">
        <f t="shared" si="16"/>
        <v>1461718170</v>
      </c>
      <c r="L110" s="99">
        <f t="shared" si="15"/>
        <v>3143479.935483871</v>
      </c>
      <c r="M110" s="216">
        <f>IFERROR(H110/$Q$26,"-")</f>
        <v>2.0523458533786468E-2</v>
      </c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:32" ht="39.950000000000003" customHeight="1">
      <c r="A111" s="26"/>
      <c r="B111" s="446"/>
      <c r="C111" s="449"/>
      <c r="D111" s="457"/>
      <c r="E111" s="39" t="s">
        <v>126</v>
      </c>
      <c r="F111" s="120" t="s">
        <v>139</v>
      </c>
      <c r="G111" s="120" t="s">
        <v>1160</v>
      </c>
      <c r="H111" s="40">
        <v>282</v>
      </c>
      <c r="I111" s="41">
        <v>844723160</v>
      </c>
      <c r="J111" s="42">
        <v>198563060</v>
      </c>
      <c r="K111" s="40">
        <f t="shared" si="16"/>
        <v>1043286220</v>
      </c>
      <c r="L111" s="97">
        <f t="shared" si="15"/>
        <v>3699596.5248226952</v>
      </c>
      <c r="M111" s="217">
        <f t="shared" ref="M111:M114" si="25">IFERROR(H111/$Q$26,"-")</f>
        <v>1.2446484530167277E-2</v>
      </c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spans="1:32" ht="39.950000000000003" customHeight="1">
      <c r="A112" s="26"/>
      <c r="B112" s="446"/>
      <c r="C112" s="449"/>
      <c r="D112" s="457"/>
      <c r="E112" s="39" t="s">
        <v>128</v>
      </c>
      <c r="F112" s="120" t="s">
        <v>140</v>
      </c>
      <c r="G112" s="120" t="s">
        <v>1110</v>
      </c>
      <c r="H112" s="40">
        <v>258</v>
      </c>
      <c r="I112" s="41">
        <v>600161280</v>
      </c>
      <c r="J112" s="42">
        <v>138348180</v>
      </c>
      <c r="K112" s="40">
        <f t="shared" si="16"/>
        <v>738509460</v>
      </c>
      <c r="L112" s="97">
        <f t="shared" si="15"/>
        <v>2862439.7674418604</v>
      </c>
      <c r="M112" s="217">
        <f t="shared" si="25"/>
        <v>1.1387209251004105E-2</v>
      </c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spans="1:32" ht="39.950000000000003" customHeight="1">
      <c r="A113" s="26"/>
      <c r="B113" s="446"/>
      <c r="C113" s="449"/>
      <c r="D113" s="457"/>
      <c r="E113" s="39" t="s">
        <v>127</v>
      </c>
      <c r="F113" s="120" t="s">
        <v>195</v>
      </c>
      <c r="G113" s="120" t="s">
        <v>1137</v>
      </c>
      <c r="H113" s="40">
        <v>229</v>
      </c>
      <c r="I113" s="41">
        <v>422792600</v>
      </c>
      <c r="J113" s="42">
        <v>387027860</v>
      </c>
      <c r="K113" s="40">
        <f t="shared" si="16"/>
        <v>809820460</v>
      </c>
      <c r="L113" s="97">
        <f t="shared" si="15"/>
        <v>3536333.8864628822</v>
      </c>
      <c r="M113" s="217">
        <f>IFERROR(H113/$Q$26,"-")</f>
        <v>1.0107251622015272E-2</v>
      </c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spans="1:32" ht="39.950000000000003" customHeight="1" thickBot="1">
      <c r="A114" s="26"/>
      <c r="B114" s="447"/>
      <c r="C114" s="450"/>
      <c r="D114" s="458"/>
      <c r="E114" s="43" t="s">
        <v>142</v>
      </c>
      <c r="F114" s="121" t="s">
        <v>143</v>
      </c>
      <c r="G114" s="121" t="s">
        <v>271</v>
      </c>
      <c r="H114" s="44">
        <v>219</v>
      </c>
      <c r="I114" s="45">
        <v>725214430</v>
      </c>
      <c r="J114" s="46">
        <v>72507110</v>
      </c>
      <c r="K114" s="44">
        <f t="shared" si="16"/>
        <v>797721540</v>
      </c>
      <c r="L114" s="98">
        <f t="shared" si="15"/>
        <v>3642564.1095890412</v>
      </c>
      <c r="M114" s="217">
        <f t="shared" si="25"/>
        <v>9.6658869223639494E-3</v>
      </c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:32" ht="39.950000000000003" customHeight="1">
      <c r="A115" s="26"/>
      <c r="B115" s="445">
        <v>23</v>
      </c>
      <c r="C115" s="448" t="s">
        <v>110</v>
      </c>
      <c r="D115" s="456">
        <f>Q27</f>
        <v>34470</v>
      </c>
      <c r="E115" s="47" t="s">
        <v>125</v>
      </c>
      <c r="F115" s="119" t="s">
        <v>138</v>
      </c>
      <c r="G115" s="119" t="s">
        <v>200</v>
      </c>
      <c r="H115" s="77">
        <v>575</v>
      </c>
      <c r="I115" s="78">
        <v>1458935270</v>
      </c>
      <c r="J115" s="79">
        <v>250261270</v>
      </c>
      <c r="K115" s="77">
        <f t="shared" si="16"/>
        <v>1709196540</v>
      </c>
      <c r="L115" s="99">
        <f t="shared" si="15"/>
        <v>2972515.7217391306</v>
      </c>
      <c r="M115" s="216">
        <f>IFERROR(H115/$Q$27,"-")</f>
        <v>1.668117203365245E-2</v>
      </c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spans="1:32" ht="39.950000000000003" customHeight="1">
      <c r="A116" s="26"/>
      <c r="B116" s="446"/>
      <c r="C116" s="449"/>
      <c r="D116" s="457"/>
      <c r="E116" s="39" t="s">
        <v>126</v>
      </c>
      <c r="F116" s="120" t="s">
        <v>139</v>
      </c>
      <c r="G116" s="120" t="s">
        <v>201</v>
      </c>
      <c r="H116" s="40">
        <v>455</v>
      </c>
      <c r="I116" s="41">
        <v>1396213940</v>
      </c>
      <c r="J116" s="42">
        <v>279362480</v>
      </c>
      <c r="K116" s="40">
        <f t="shared" si="16"/>
        <v>1675576420</v>
      </c>
      <c r="L116" s="97">
        <f t="shared" si="15"/>
        <v>3682585.5384615385</v>
      </c>
      <c r="M116" s="217">
        <f t="shared" ref="M116:M119" si="26">IFERROR(H116/$Q$27,"-")</f>
        <v>1.3199883957064115E-2</v>
      </c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spans="1:32" ht="39.950000000000003" customHeight="1">
      <c r="A117" s="26"/>
      <c r="B117" s="446"/>
      <c r="C117" s="449"/>
      <c r="D117" s="457"/>
      <c r="E117" s="39" t="s">
        <v>128</v>
      </c>
      <c r="F117" s="120" t="s">
        <v>140</v>
      </c>
      <c r="G117" s="120" t="s">
        <v>1120</v>
      </c>
      <c r="H117" s="40">
        <v>319</v>
      </c>
      <c r="I117" s="41">
        <v>784213970</v>
      </c>
      <c r="J117" s="42">
        <v>190193060</v>
      </c>
      <c r="K117" s="40">
        <f t="shared" si="16"/>
        <v>974407030</v>
      </c>
      <c r="L117" s="97">
        <f t="shared" si="15"/>
        <v>3054567.4921630095</v>
      </c>
      <c r="M117" s="217">
        <f>IFERROR(H117/$Q$27,"-")</f>
        <v>9.2544241369306637E-3</v>
      </c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ht="39.950000000000003" customHeight="1">
      <c r="A118" s="26"/>
      <c r="B118" s="446"/>
      <c r="C118" s="449"/>
      <c r="D118" s="457"/>
      <c r="E118" s="39" t="s">
        <v>142</v>
      </c>
      <c r="F118" s="120" t="s">
        <v>143</v>
      </c>
      <c r="G118" s="120" t="s">
        <v>1161</v>
      </c>
      <c r="H118" s="40">
        <v>315</v>
      </c>
      <c r="I118" s="41">
        <v>826484700</v>
      </c>
      <c r="J118" s="42">
        <v>108608560</v>
      </c>
      <c r="K118" s="40">
        <f t="shared" si="16"/>
        <v>935093260</v>
      </c>
      <c r="L118" s="97">
        <f t="shared" si="15"/>
        <v>2968550.0317460317</v>
      </c>
      <c r="M118" s="217">
        <f t="shared" si="26"/>
        <v>9.138381201044387E-3</v>
      </c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ht="39.950000000000003" customHeight="1" thickBot="1">
      <c r="A119" s="26"/>
      <c r="B119" s="447"/>
      <c r="C119" s="450"/>
      <c r="D119" s="458"/>
      <c r="E119" s="43" t="s">
        <v>127</v>
      </c>
      <c r="F119" s="121" t="s">
        <v>195</v>
      </c>
      <c r="G119" s="121" t="s">
        <v>1141</v>
      </c>
      <c r="H119" s="44">
        <v>286</v>
      </c>
      <c r="I119" s="45">
        <v>636768760</v>
      </c>
      <c r="J119" s="46">
        <v>492331660</v>
      </c>
      <c r="K119" s="44">
        <f t="shared" si="16"/>
        <v>1129100420</v>
      </c>
      <c r="L119" s="98">
        <f t="shared" si="15"/>
        <v>3947903.5664335666</v>
      </c>
      <c r="M119" s="217">
        <f t="shared" si="26"/>
        <v>8.297069915868871E-3</v>
      </c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ht="39.950000000000003" customHeight="1">
      <c r="A120" s="26"/>
      <c r="B120" s="445">
        <v>24</v>
      </c>
      <c r="C120" s="448" t="s">
        <v>111</v>
      </c>
      <c r="D120" s="456">
        <f>Q28</f>
        <v>16091</v>
      </c>
      <c r="E120" s="47" t="s">
        <v>125</v>
      </c>
      <c r="F120" s="119" t="s">
        <v>138</v>
      </c>
      <c r="G120" s="119" t="s">
        <v>1162</v>
      </c>
      <c r="H120" s="77">
        <v>269</v>
      </c>
      <c r="I120" s="78">
        <v>713042160</v>
      </c>
      <c r="J120" s="79">
        <v>108145810</v>
      </c>
      <c r="K120" s="77">
        <f t="shared" si="16"/>
        <v>821187970</v>
      </c>
      <c r="L120" s="99">
        <f t="shared" si="15"/>
        <v>3052743.382899628</v>
      </c>
      <c r="M120" s="216">
        <f>IFERROR(H120/$Q$28,"-")</f>
        <v>1.6717419675595053E-2</v>
      </c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ht="39.950000000000003" customHeight="1">
      <c r="A121" s="26"/>
      <c r="B121" s="446"/>
      <c r="C121" s="449"/>
      <c r="D121" s="457"/>
      <c r="E121" s="39" t="s">
        <v>126</v>
      </c>
      <c r="F121" s="120" t="s">
        <v>139</v>
      </c>
      <c r="G121" s="120" t="s">
        <v>1132</v>
      </c>
      <c r="H121" s="40">
        <v>204</v>
      </c>
      <c r="I121" s="41">
        <v>614077970</v>
      </c>
      <c r="J121" s="42">
        <v>114891060</v>
      </c>
      <c r="K121" s="40">
        <f t="shared" si="16"/>
        <v>728969030</v>
      </c>
      <c r="L121" s="97">
        <f t="shared" si="15"/>
        <v>3573377.5980392159</v>
      </c>
      <c r="M121" s="217">
        <f>IFERROR(H121/$Q$28,"-")</f>
        <v>1.2677894475172457E-2</v>
      </c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ht="39.950000000000003" customHeight="1">
      <c r="A122" s="26"/>
      <c r="B122" s="446"/>
      <c r="C122" s="449"/>
      <c r="D122" s="457"/>
      <c r="E122" s="39" t="s">
        <v>128</v>
      </c>
      <c r="F122" s="120" t="s">
        <v>140</v>
      </c>
      <c r="G122" s="120" t="s">
        <v>1163</v>
      </c>
      <c r="H122" s="40">
        <v>188</v>
      </c>
      <c r="I122" s="41">
        <v>446170720</v>
      </c>
      <c r="J122" s="42">
        <v>95378090</v>
      </c>
      <c r="K122" s="40">
        <f t="shared" si="16"/>
        <v>541548810</v>
      </c>
      <c r="L122" s="97">
        <f t="shared" si="15"/>
        <v>2880578.7765957448</v>
      </c>
      <c r="M122" s="217">
        <f t="shared" ref="M122:M124" si="27">IFERROR(H122/$Q$28,"-")</f>
        <v>1.1683549810453048E-2</v>
      </c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ht="39.950000000000003" customHeight="1">
      <c r="A123" s="26"/>
      <c r="B123" s="446"/>
      <c r="C123" s="449"/>
      <c r="D123" s="457"/>
      <c r="E123" s="39" t="s">
        <v>127</v>
      </c>
      <c r="F123" s="120" t="s">
        <v>195</v>
      </c>
      <c r="G123" s="120" t="s">
        <v>1164</v>
      </c>
      <c r="H123" s="40">
        <v>142</v>
      </c>
      <c r="I123" s="41">
        <v>289284500</v>
      </c>
      <c r="J123" s="42">
        <v>285776020</v>
      </c>
      <c r="K123" s="40">
        <f t="shared" si="16"/>
        <v>575060520</v>
      </c>
      <c r="L123" s="97">
        <f t="shared" si="15"/>
        <v>4049721.971830986</v>
      </c>
      <c r="M123" s="217">
        <f t="shared" si="27"/>
        <v>8.8248088993847489E-3</v>
      </c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ht="39.950000000000003" customHeight="1" thickBot="1">
      <c r="A124" s="26"/>
      <c r="B124" s="447"/>
      <c r="C124" s="450"/>
      <c r="D124" s="458"/>
      <c r="E124" s="43" t="s">
        <v>142</v>
      </c>
      <c r="F124" s="121" t="s">
        <v>143</v>
      </c>
      <c r="G124" s="121" t="s">
        <v>1165</v>
      </c>
      <c r="H124" s="44">
        <v>137</v>
      </c>
      <c r="I124" s="45">
        <v>502132080</v>
      </c>
      <c r="J124" s="46">
        <v>56270180</v>
      </c>
      <c r="K124" s="44">
        <f t="shared" si="16"/>
        <v>558402260</v>
      </c>
      <c r="L124" s="98">
        <f t="shared" si="15"/>
        <v>4075928.9051094889</v>
      </c>
      <c r="M124" s="218">
        <f t="shared" si="27"/>
        <v>8.5140761916599333E-3</v>
      </c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ht="39.950000000000003" customHeight="1">
      <c r="A125" s="26"/>
      <c r="B125" s="445">
        <v>25</v>
      </c>
      <c r="C125" s="448" t="s">
        <v>112</v>
      </c>
      <c r="D125" s="456">
        <f>Q29</f>
        <v>11101</v>
      </c>
      <c r="E125" s="47" t="s">
        <v>125</v>
      </c>
      <c r="F125" s="119" t="s">
        <v>138</v>
      </c>
      <c r="G125" s="119" t="s">
        <v>200</v>
      </c>
      <c r="H125" s="77">
        <v>165</v>
      </c>
      <c r="I125" s="78">
        <v>417677390</v>
      </c>
      <c r="J125" s="79">
        <v>64381420</v>
      </c>
      <c r="K125" s="77">
        <f t="shared" si="16"/>
        <v>482058810</v>
      </c>
      <c r="L125" s="99">
        <f t="shared" si="15"/>
        <v>2921568.5454545454</v>
      </c>
      <c r="M125" s="216">
        <f>IFERROR(H125/$Q$29,"-")</f>
        <v>1.4863525808485722E-2</v>
      </c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ht="39.950000000000003" customHeight="1">
      <c r="A126" s="26"/>
      <c r="B126" s="446"/>
      <c r="C126" s="449"/>
      <c r="D126" s="457"/>
      <c r="E126" s="39" t="s">
        <v>126</v>
      </c>
      <c r="F126" s="120" t="s">
        <v>139</v>
      </c>
      <c r="G126" s="120" t="s">
        <v>1166</v>
      </c>
      <c r="H126" s="40">
        <v>163</v>
      </c>
      <c r="I126" s="41">
        <v>485518280</v>
      </c>
      <c r="J126" s="42">
        <v>83086430</v>
      </c>
      <c r="K126" s="40">
        <f t="shared" si="16"/>
        <v>568604710</v>
      </c>
      <c r="L126" s="97">
        <f t="shared" si="15"/>
        <v>3488372.4539877302</v>
      </c>
      <c r="M126" s="217">
        <f t="shared" ref="M126:M129" si="28">IFERROR(H126/$Q$29,"-")</f>
        <v>1.4683361859291956E-2</v>
      </c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ht="39.950000000000003" customHeight="1">
      <c r="A127" s="26"/>
      <c r="B127" s="446"/>
      <c r="C127" s="449"/>
      <c r="D127" s="457"/>
      <c r="E127" s="39" t="s">
        <v>128</v>
      </c>
      <c r="F127" s="120" t="s">
        <v>140</v>
      </c>
      <c r="G127" s="120" t="s">
        <v>1120</v>
      </c>
      <c r="H127" s="40">
        <v>122</v>
      </c>
      <c r="I127" s="41">
        <v>302989160</v>
      </c>
      <c r="J127" s="42">
        <v>59396080</v>
      </c>
      <c r="K127" s="40">
        <f t="shared" si="16"/>
        <v>362385240</v>
      </c>
      <c r="L127" s="97">
        <f t="shared" si="15"/>
        <v>2970370.819672131</v>
      </c>
      <c r="M127" s="217">
        <f t="shared" si="28"/>
        <v>1.0990000900819747E-2</v>
      </c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ht="39.950000000000003" customHeight="1">
      <c r="A128" s="26"/>
      <c r="B128" s="446"/>
      <c r="C128" s="449"/>
      <c r="D128" s="457"/>
      <c r="E128" s="39" t="s">
        <v>741</v>
      </c>
      <c r="F128" s="120" t="s">
        <v>742</v>
      </c>
      <c r="G128" s="120" t="s">
        <v>743</v>
      </c>
      <c r="H128" s="40">
        <v>105</v>
      </c>
      <c r="I128" s="41">
        <v>167305070</v>
      </c>
      <c r="J128" s="42">
        <v>48777070</v>
      </c>
      <c r="K128" s="40">
        <f t="shared" si="16"/>
        <v>216082140</v>
      </c>
      <c r="L128" s="97">
        <f t="shared" si="15"/>
        <v>2057925.142857143</v>
      </c>
      <c r="M128" s="217">
        <f t="shared" si="28"/>
        <v>9.4586073326727322E-3</v>
      </c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2" ht="39.950000000000003" customHeight="1" thickBot="1">
      <c r="A129" s="26"/>
      <c r="B129" s="447"/>
      <c r="C129" s="450"/>
      <c r="D129" s="458"/>
      <c r="E129" s="43" t="s">
        <v>142</v>
      </c>
      <c r="F129" s="121" t="s">
        <v>143</v>
      </c>
      <c r="G129" s="121" t="s">
        <v>1167</v>
      </c>
      <c r="H129" s="44">
        <v>94</v>
      </c>
      <c r="I129" s="45">
        <v>360934370</v>
      </c>
      <c r="J129" s="46">
        <v>31423520</v>
      </c>
      <c r="K129" s="44">
        <f t="shared" si="16"/>
        <v>392357890</v>
      </c>
      <c r="L129" s="98">
        <f t="shared" si="15"/>
        <v>4174020.1063829786</v>
      </c>
      <c r="M129" s="217">
        <f t="shared" si="28"/>
        <v>8.4677056121070168E-3</v>
      </c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2" ht="39.950000000000003" customHeight="1">
      <c r="A130" s="26"/>
      <c r="B130" s="445">
        <v>26</v>
      </c>
      <c r="C130" s="448" t="s">
        <v>30</v>
      </c>
      <c r="D130" s="456">
        <f>Q30</f>
        <v>152316</v>
      </c>
      <c r="E130" s="47" t="s">
        <v>681</v>
      </c>
      <c r="F130" s="119" t="s">
        <v>682</v>
      </c>
      <c r="G130" s="119" t="s">
        <v>530</v>
      </c>
      <c r="H130" s="77">
        <v>2582</v>
      </c>
      <c r="I130" s="78">
        <v>7198841060</v>
      </c>
      <c r="J130" s="79">
        <v>1002283780</v>
      </c>
      <c r="K130" s="77">
        <f t="shared" si="16"/>
        <v>8201124840</v>
      </c>
      <c r="L130" s="99">
        <f t="shared" si="15"/>
        <v>3176268.3346243221</v>
      </c>
      <c r="M130" s="216">
        <f>IFERROR(H130/$Q$30,"-")</f>
        <v>1.6951600619764175E-2</v>
      </c>
      <c r="N130" s="26"/>
      <c r="O130" s="26"/>
      <c r="P130" s="26"/>
      <c r="Q130" s="26"/>
      <c r="R130" s="26"/>
      <c r="S130" s="26"/>
      <c r="T130" s="26"/>
      <c r="U130" s="26"/>
      <c r="V130" s="26"/>
      <c r="W130" s="49"/>
      <c r="X130" s="49"/>
      <c r="Y130" s="49"/>
      <c r="Z130" s="49"/>
      <c r="AA130" s="49"/>
      <c r="AB130" s="49"/>
      <c r="AC130" s="49"/>
      <c r="AD130" s="49"/>
      <c r="AE130" s="49"/>
      <c r="AF130" s="26"/>
    </row>
    <row r="131" spans="1:32" ht="39.950000000000003" customHeight="1">
      <c r="A131" s="26"/>
      <c r="B131" s="446"/>
      <c r="C131" s="449"/>
      <c r="D131" s="457"/>
      <c r="E131" s="39" t="s">
        <v>687</v>
      </c>
      <c r="F131" s="120" t="s">
        <v>688</v>
      </c>
      <c r="G131" s="120" t="s">
        <v>577</v>
      </c>
      <c r="H131" s="40">
        <v>1960</v>
      </c>
      <c r="I131" s="41">
        <v>6798756340</v>
      </c>
      <c r="J131" s="42">
        <v>652530860</v>
      </c>
      <c r="K131" s="40">
        <f t="shared" si="16"/>
        <v>7451287200</v>
      </c>
      <c r="L131" s="97">
        <f t="shared" si="15"/>
        <v>3801677.1428571427</v>
      </c>
      <c r="M131" s="217">
        <f t="shared" ref="M131:M134" si="29">IFERROR(H131/$Q$30,"-")</f>
        <v>1.2867984978597128E-2</v>
      </c>
      <c r="N131" s="26"/>
      <c r="O131" s="26"/>
      <c r="P131" s="26"/>
      <c r="Q131" s="26"/>
      <c r="R131" s="26"/>
      <c r="S131" s="26"/>
      <c r="T131" s="26"/>
      <c r="U131" s="26"/>
      <c r="V131" s="26"/>
      <c r="W131" s="49"/>
      <c r="X131" s="49"/>
      <c r="Y131" s="49"/>
      <c r="Z131" s="49"/>
      <c r="AA131" s="49"/>
      <c r="AB131" s="49"/>
      <c r="AC131" s="49"/>
      <c r="AD131" s="49"/>
      <c r="AE131" s="49"/>
      <c r="AF131" s="26"/>
    </row>
    <row r="132" spans="1:32" ht="39.950000000000003" customHeight="1">
      <c r="A132" s="26"/>
      <c r="B132" s="446"/>
      <c r="C132" s="449"/>
      <c r="D132" s="457"/>
      <c r="E132" s="39" t="s">
        <v>683</v>
      </c>
      <c r="F132" s="120" t="s">
        <v>684</v>
      </c>
      <c r="G132" s="120" t="s">
        <v>593</v>
      </c>
      <c r="H132" s="40">
        <v>1848</v>
      </c>
      <c r="I132" s="41">
        <v>5604834230</v>
      </c>
      <c r="J132" s="42">
        <v>1157544670</v>
      </c>
      <c r="K132" s="40">
        <f t="shared" si="16"/>
        <v>6762378900</v>
      </c>
      <c r="L132" s="97">
        <f t="shared" si="15"/>
        <v>3659295.9415584416</v>
      </c>
      <c r="M132" s="217">
        <f t="shared" si="29"/>
        <v>1.213267155124872E-2</v>
      </c>
      <c r="N132" s="26"/>
      <c r="O132" s="26"/>
      <c r="P132" s="26"/>
      <c r="Q132" s="26"/>
      <c r="R132" s="26"/>
      <c r="S132" s="26"/>
      <c r="T132" s="26"/>
      <c r="U132" s="26"/>
      <c r="V132" s="26"/>
      <c r="W132" s="49"/>
      <c r="X132" s="49"/>
      <c r="Y132" s="49"/>
      <c r="Z132" s="49"/>
      <c r="AA132" s="49"/>
      <c r="AB132" s="49"/>
      <c r="AC132" s="49"/>
      <c r="AD132" s="49"/>
      <c r="AE132" s="49"/>
      <c r="AF132" s="26"/>
    </row>
    <row r="133" spans="1:32" ht="39.950000000000003" customHeight="1">
      <c r="A133" s="26"/>
      <c r="B133" s="446"/>
      <c r="C133" s="449"/>
      <c r="D133" s="457"/>
      <c r="E133" s="39" t="s">
        <v>689</v>
      </c>
      <c r="F133" s="120" t="s">
        <v>690</v>
      </c>
      <c r="G133" s="120" t="s">
        <v>550</v>
      </c>
      <c r="H133" s="40">
        <v>1586</v>
      </c>
      <c r="I133" s="41">
        <v>3393884110</v>
      </c>
      <c r="J133" s="42">
        <v>2721999100</v>
      </c>
      <c r="K133" s="40">
        <f t="shared" si="16"/>
        <v>6115883210</v>
      </c>
      <c r="L133" s="97">
        <f t="shared" ref="L133:L196" si="30">IFERROR(K133/H133,"-")</f>
        <v>3856168.4804539722</v>
      </c>
      <c r="M133" s="217">
        <f t="shared" si="29"/>
        <v>1.0412563355130125E-2</v>
      </c>
      <c r="N133" s="26"/>
      <c r="O133" s="26"/>
      <c r="P133" s="26"/>
      <c r="Q133" s="26"/>
      <c r="R133" s="26"/>
      <c r="S133" s="26"/>
      <c r="T133" s="26"/>
      <c r="U133" s="26"/>
      <c r="V133" s="26"/>
      <c r="W133" s="49"/>
      <c r="X133" s="49"/>
      <c r="Y133" s="49"/>
      <c r="Z133" s="49"/>
      <c r="AA133" s="49"/>
      <c r="AB133" s="49"/>
      <c r="AC133" s="49"/>
      <c r="AD133" s="49"/>
      <c r="AE133" s="49"/>
      <c r="AF133" s="26"/>
    </row>
    <row r="134" spans="1:32" ht="39.950000000000003" customHeight="1" thickBot="1">
      <c r="A134" s="26"/>
      <c r="B134" s="447"/>
      <c r="C134" s="450"/>
      <c r="D134" s="458"/>
      <c r="E134" s="43" t="s">
        <v>685</v>
      </c>
      <c r="F134" s="121" t="s">
        <v>686</v>
      </c>
      <c r="G134" s="121" t="s">
        <v>570</v>
      </c>
      <c r="H134" s="44">
        <v>1420</v>
      </c>
      <c r="I134" s="45">
        <v>3315317100</v>
      </c>
      <c r="J134" s="46">
        <v>854245650</v>
      </c>
      <c r="K134" s="44">
        <f t="shared" ref="K134:K197" si="31">SUM(I134:J134)</f>
        <v>4169562750</v>
      </c>
      <c r="L134" s="98">
        <f t="shared" si="30"/>
        <v>2936311.795774648</v>
      </c>
      <c r="M134" s="218">
        <f t="shared" si="29"/>
        <v>9.3227238110244488E-3</v>
      </c>
      <c r="N134" s="26"/>
      <c r="O134" s="26"/>
      <c r="P134" s="26"/>
      <c r="Q134" s="26"/>
      <c r="R134" s="26"/>
      <c r="S134" s="26"/>
      <c r="T134" s="26"/>
      <c r="U134" s="26"/>
      <c r="V134" s="26"/>
      <c r="W134" s="49"/>
      <c r="X134" s="49"/>
      <c r="Y134" s="49"/>
      <c r="Z134" s="49"/>
      <c r="AA134" s="49"/>
      <c r="AB134" s="49"/>
      <c r="AC134" s="49"/>
      <c r="AD134" s="49"/>
      <c r="AE134" s="49"/>
      <c r="AF134" s="26"/>
    </row>
    <row r="135" spans="1:32" ht="39.950000000000003" customHeight="1">
      <c r="A135" s="26"/>
      <c r="B135" s="445">
        <v>27</v>
      </c>
      <c r="C135" s="448" t="s">
        <v>31</v>
      </c>
      <c r="D135" s="456">
        <f>Q31</f>
        <v>25650</v>
      </c>
      <c r="E135" s="47" t="s">
        <v>125</v>
      </c>
      <c r="F135" s="119" t="s">
        <v>138</v>
      </c>
      <c r="G135" s="119" t="s">
        <v>1139</v>
      </c>
      <c r="H135" s="77">
        <v>454</v>
      </c>
      <c r="I135" s="78">
        <v>1256506360</v>
      </c>
      <c r="J135" s="79">
        <v>186817790</v>
      </c>
      <c r="K135" s="77">
        <f t="shared" si="31"/>
        <v>1443324150</v>
      </c>
      <c r="L135" s="99">
        <f t="shared" si="30"/>
        <v>3179128.0837004404</v>
      </c>
      <c r="M135" s="216">
        <f>IFERROR(H135/$Q$31,"-")</f>
        <v>1.7699805068226122E-2</v>
      </c>
      <c r="N135" s="26"/>
      <c r="O135" s="26"/>
      <c r="P135" s="26"/>
      <c r="Q135" s="26"/>
      <c r="R135" s="26"/>
      <c r="S135" s="26"/>
      <c r="T135" s="26"/>
      <c r="U135" s="26"/>
      <c r="V135" s="26"/>
      <c r="W135" s="49"/>
      <c r="X135" s="49"/>
      <c r="Y135" s="49"/>
      <c r="Z135" s="49"/>
      <c r="AA135" s="49"/>
      <c r="AB135" s="49"/>
      <c r="AC135" s="49"/>
      <c r="AD135" s="49"/>
      <c r="AE135" s="49"/>
      <c r="AF135" s="26"/>
    </row>
    <row r="136" spans="1:32" ht="39.950000000000003" customHeight="1">
      <c r="A136" s="26"/>
      <c r="B136" s="446"/>
      <c r="C136" s="449"/>
      <c r="D136" s="457"/>
      <c r="E136" s="39" t="s">
        <v>126</v>
      </c>
      <c r="F136" s="120" t="s">
        <v>139</v>
      </c>
      <c r="G136" s="120" t="s">
        <v>1118</v>
      </c>
      <c r="H136" s="40">
        <v>336</v>
      </c>
      <c r="I136" s="41">
        <v>1045876810</v>
      </c>
      <c r="J136" s="42">
        <v>189757060</v>
      </c>
      <c r="K136" s="40">
        <f t="shared" si="31"/>
        <v>1235633870</v>
      </c>
      <c r="L136" s="97">
        <f t="shared" si="30"/>
        <v>3677481.7559523811</v>
      </c>
      <c r="M136" s="217">
        <f t="shared" ref="M136:M139" si="32">IFERROR(H136/$Q$31,"-")</f>
        <v>1.3099415204678362E-2</v>
      </c>
      <c r="N136" s="26"/>
      <c r="O136" s="26"/>
      <c r="P136" s="26"/>
      <c r="Q136" s="26"/>
      <c r="R136" s="26"/>
      <c r="S136" s="26"/>
      <c r="T136" s="26"/>
      <c r="U136" s="26"/>
      <c r="V136" s="26"/>
      <c r="W136" s="49"/>
      <c r="X136" s="49"/>
      <c r="Y136" s="49"/>
      <c r="Z136" s="49"/>
      <c r="AA136" s="49"/>
      <c r="AB136" s="49"/>
      <c r="AC136" s="49"/>
      <c r="AD136" s="49"/>
      <c r="AE136" s="49"/>
      <c r="AF136" s="26"/>
    </row>
    <row r="137" spans="1:32" ht="39.950000000000003" customHeight="1">
      <c r="A137" s="26"/>
      <c r="B137" s="446"/>
      <c r="C137" s="449"/>
      <c r="D137" s="457"/>
      <c r="E137" s="39" t="s">
        <v>142</v>
      </c>
      <c r="F137" s="120" t="s">
        <v>143</v>
      </c>
      <c r="G137" s="120" t="s">
        <v>1168</v>
      </c>
      <c r="H137" s="40">
        <v>268</v>
      </c>
      <c r="I137" s="41">
        <v>994561810</v>
      </c>
      <c r="J137" s="42">
        <v>67835360</v>
      </c>
      <c r="K137" s="40">
        <f t="shared" si="31"/>
        <v>1062397170</v>
      </c>
      <c r="L137" s="97">
        <f t="shared" si="30"/>
        <v>3964168.5447761193</v>
      </c>
      <c r="M137" s="217">
        <f t="shared" si="32"/>
        <v>1.0448343079922028E-2</v>
      </c>
      <c r="N137" s="26"/>
      <c r="O137" s="26"/>
      <c r="P137" s="26"/>
      <c r="Q137" s="26"/>
      <c r="R137" s="26"/>
      <c r="S137" s="26"/>
      <c r="T137" s="26"/>
      <c r="U137" s="26"/>
      <c r="V137" s="26"/>
      <c r="W137" s="49"/>
      <c r="X137" s="49"/>
      <c r="Y137" s="49"/>
      <c r="Z137" s="49"/>
      <c r="AA137" s="49"/>
      <c r="AB137" s="49"/>
      <c r="AC137" s="49"/>
      <c r="AD137" s="49"/>
      <c r="AE137" s="49"/>
      <c r="AF137" s="26"/>
    </row>
    <row r="138" spans="1:32" ht="39.950000000000003" customHeight="1">
      <c r="A138" s="26"/>
      <c r="B138" s="446"/>
      <c r="C138" s="449"/>
      <c r="D138" s="457"/>
      <c r="E138" s="39" t="s">
        <v>128</v>
      </c>
      <c r="F138" s="120" t="s">
        <v>140</v>
      </c>
      <c r="G138" s="120" t="s">
        <v>1131</v>
      </c>
      <c r="H138" s="40">
        <v>264</v>
      </c>
      <c r="I138" s="41">
        <v>639863410</v>
      </c>
      <c r="J138" s="42">
        <v>168074480</v>
      </c>
      <c r="K138" s="40">
        <f t="shared" si="31"/>
        <v>807937890</v>
      </c>
      <c r="L138" s="97">
        <f t="shared" si="30"/>
        <v>3060370.7954545454</v>
      </c>
      <c r="M138" s="217">
        <f t="shared" si="32"/>
        <v>1.0292397660818714E-2</v>
      </c>
      <c r="N138" s="26"/>
      <c r="O138" s="26"/>
      <c r="P138" s="26"/>
      <c r="Q138" s="26"/>
      <c r="R138" s="26"/>
      <c r="S138" s="26"/>
      <c r="T138" s="26"/>
      <c r="U138" s="26"/>
      <c r="V138" s="26"/>
      <c r="W138" s="49"/>
      <c r="X138" s="49"/>
      <c r="Y138" s="49"/>
      <c r="Z138" s="49"/>
      <c r="AA138" s="49"/>
      <c r="AB138" s="49"/>
      <c r="AC138" s="49"/>
      <c r="AD138" s="49"/>
      <c r="AE138" s="49"/>
      <c r="AF138" s="26"/>
    </row>
    <row r="139" spans="1:32" ht="39.950000000000003" customHeight="1" thickBot="1">
      <c r="A139" s="26"/>
      <c r="B139" s="447"/>
      <c r="C139" s="450"/>
      <c r="D139" s="458"/>
      <c r="E139" s="43" t="s">
        <v>127</v>
      </c>
      <c r="F139" s="121" t="s">
        <v>195</v>
      </c>
      <c r="G139" s="121" t="s">
        <v>202</v>
      </c>
      <c r="H139" s="44">
        <v>255</v>
      </c>
      <c r="I139" s="45">
        <v>576464090</v>
      </c>
      <c r="J139" s="46">
        <v>419801060</v>
      </c>
      <c r="K139" s="44">
        <f t="shared" si="31"/>
        <v>996265150</v>
      </c>
      <c r="L139" s="98">
        <f t="shared" si="30"/>
        <v>3906922.1568627451</v>
      </c>
      <c r="M139" s="217">
        <f t="shared" si="32"/>
        <v>9.9415204678362581E-3</v>
      </c>
      <c r="N139" s="26"/>
      <c r="O139" s="26"/>
      <c r="P139" s="26"/>
      <c r="Q139" s="26"/>
      <c r="R139" s="26"/>
      <c r="S139" s="26"/>
      <c r="T139" s="26"/>
      <c r="U139" s="26"/>
      <c r="V139" s="26"/>
      <c r="W139" s="49"/>
      <c r="X139" s="49"/>
      <c r="Y139" s="49"/>
      <c r="Z139" s="49"/>
      <c r="AA139" s="49"/>
      <c r="AB139" s="49"/>
      <c r="AC139" s="49"/>
      <c r="AD139" s="49"/>
      <c r="AE139" s="49"/>
      <c r="AF139" s="26"/>
    </row>
    <row r="140" spans="1:32" ht="39.950000000000003" customHeight="1">
      <c r="A140" s="26"/>
      <c r="B140" s="445">
        <v>28</v>
      </c>
      <c r="C140" s="448" t="s">
        <v>32</v>
      </c>
      <c r="D140" s="456">
        <f>Q32</f>
        <v>21811</v>
      </c>
      <c r="E140" s="47" t="s">
        <v>142</v>
      </c>
      <c r="F140" s="119" t="s">
        <v>143</v>
      </c>
      <c r="G140" s="119" t="s">
        <v>1169</v>
      </c>
      <c r="H140" s="77">
        <v>426</v>
      </c>
      <c r="I140" s="78">
        <v>1382035660</v>
      </c>
      <c r="J140" s="79">
        <v>147453660</v>
      </c>
      <c r="K140" s="77">
        <f t="shared" si="31"/>
        <v>1529489320</v>
      </c>
      <c r="L140" s="99">
        <f t="shared" si="30"/>
        <v>3590350.5164319249</v>
      </c>
      <c r="M140" s="216">
        <f>IFERROR(H140/$Q$32,"-")</f>
        <v>1.9531429095410571E-2</v>
      </c>
      <c r="N140" s="26"/>
      <c r="O140" s="26"/>
      <c r="P140" s="26"/>
      <c r="Q140" s="26"/>
      <c r="R140" s="26"/>
      <c r="S140" s="26"/>
      <c r="T140" s="26"/>
      <c r="U140" s="26"/>
      <c r="V140" s="26"/>
      <c r="W140" s="49"/>
      <c r="X140" s="49"/>
      <c r="Y140" s="49"/>
      <c r="Z140" s="49"/>
      <c r="AA140" s="49"/>
      <c r="AB140" s="49"/>
      <c r="AC140" s="49"/>
      <c r="AD140" s="49"/>
      <c r="AE140" s="49"/>
      <c r="AF140" s="26"/>
    </row>
    <row r="141" spans="1:32" ht="39.950000000000003" customHeight="1">
      <c r="A141" s="26"/>
      <c r="B141" s="446"/>
      <c r="C141" s="449"/>
      <c r="D141" s="457"/>
      <c r="E141" s="39" t="s">
        <v>125</v>
      </c>
      <c r="F141" s="120" t="s">
        <v>138</v>
      </c>
      <c r="G141" s="120" t="s">
        <v>200</v>
      </c>
      <c r="H141" s="40">
        <v>385</v>
      </c>
      <c r="I141" s="41">
        <v>1106918910</v>
      </c>
      <c r="J141" s="42">
        <v>140210350</v>
      </c>
      <c r="K141" s="40">
        <f t="shared" si="31"/>
        <v>1247129260</v>
      </c>
      <c r="L141" s="97">
        <f t="shared" si="30"/>
        <v>3239296.7792207794</v>
      </c>
      <c r="M141" s="217">
        <f t="shared" ref="M141:M144" si="33">IFERROR(H141/$Q$32,"-")</f>
        <v>1.7651643666040072E-2</v>
      </c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spans="1:32" ht="39.950000000000003" customHeight="1">
      <c r="A142" s="26"/>
      <c r="B142" s="446"/>
      <c r="C142" s="449"/>
      <c r="D142" s="457"/>
      <c r="E142" s="39" t="s">
        <v>126</v>
      </c>
      <c r="F142" s="120" t="s">
        <v>139</v>
      </c>
      <c r="G142" s="120" t="s">
        <v>1170</v>
      </c>
      <c r="H142" s="40">
        <v>245</v>
      </c>
      <c r="I142" s="41">
        <v>746233070</v>
      </c>
      <c r="J142" s="42">
        <v>174611720</v>
      </c>
      <c r="K142" s="40">
        <f t="shared" si="31"/>
        <v>920844790</v>
      </c>
      <c r="L142" s="97">
        <f t="shared" si="30"/>
        <v>3758550.163265306</v>
      </c>
      <c r="M142" s="217">
        <f t="shared" si="33"/>
        <v>1.123286415111641E-2</v>
      </c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spans="1:32" ht="39.950000000000003" customHeight="1">
      <c r="A143" s="26"/>
      <c r="B143" s="446"/>
      <c r="C143" s="449"/>
      <c r="D143" s="457"/>
      <c r="E143" s="39" t="s">
        <v>127</v>
      </c>
      <c r="F143" s="120" t="s">
        <v>195</v>
      </c>
      <c r="G143" s="120" t="s">
        <v>202</v>
      </c>
      <c r="H143" s="40">
        <v>244</v>
      </c>
      <c r="I143" s="41">
        <v>501436810</v>
      </c>
      <c r="J143" s="42">
        <v>456013790</v>
      </c>
      <c r="K143" s="40">
        <f t="shared" si="31"/>
        <v>957450600</v>
      </c>
      <c r="L143" s="97">
        <f t="shared" si="30"/>
        <v>3923977.8688524589</v>
      </c>
      <c r="M143" s="217">
        <f t="shared" si="33"/>
        <v>1.1187015726009811E-2</v>
      </c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spans="1:32" ht="39.950000000000003" customHeight="1" thickBot="1">
      <c r="A144" s="26"/>
      <c r="B144" s="447"/>
      <c r="C144" s="450"/>
      <c r="D144" s="458"/>
      <c r="E144" s="43" t="s">
        <v>128</v>
      </c>
      <c r="F144" s="121" t="s">
        <v>140</v>
      </c>
      <c r="G144" s="121" t="s">
        <v>1171</v>
      </c>
      <c r="H144" s="44">
        <v>190</v>
      </c>
      <c r="I144" s="45">
        <v>406905310</v>
      </c>
      <c r="J144" s="46">
        <v>118860310</v>
      </c>
      <c r="K144" s="44">
        <f t="shared" si="31"/>
        <v>525765620</v>
      </c>
      <c r="L144" s="98">
        <f t="shared" si="30"/>
        <v>2767187.4736842103</v>
      </c>
      <c r="M144" s="218">
        <f t="shared" si="33"/>
        <v>8.711200770253542E-3</v>
      </c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spans="1:32" ht="39.950000000000003" customHeight="1">
      <c r="A145" s="26"/>
      <c r="B145" s="445">
        <v>29</v>
      </c>
      <c r="C145" s="448" t="s">
        <v>33</v>
      </c>
      <c r="D145" s="456">
        <f>Q33</f>
        <v>17881</v>
      </c>
      <c r="E145" s="47" t="s">
        <v>125</v>
      </c>
      <c r="F145" s="119" t="s">
        <v>138</v>
      </c>
      <c r="G145" s="119" t="s">
        <v>200</v>
      </c>
      <c r="H145" s="77">
        <v>281</v>
      </c>
      <c r="I145" s="78">
        <v>810661420</v>
      </c>
      <c r="J145" s="79">
        <v>99628130</v>
      </c>
      <c r="K145" s="77">
        <f t="shared" si="31"/>
        <v>910289550</v>
      </c>
      <c r="L145" s="99">
        <f t="shared" si="30"/>
        <v>3239464.5907473308</v>
      </c>
      <c r="M145" s="216">
        <f>IFERROR(H145/$Q$33,"-")</f>
        <v>1.5715004753649123E-2</v>
      </c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spans="1:32" ht="39.950000000000003" customHeight="1">
      <c r="A146" s="26"/>
      <c r="B146" s="446"/>
      <c r="C146" s="449"/>
      <c r="D146" s="457"/>
      <c r="E146" s="39" t="s">
        <v>142</v>
      </c>
      <c r="F146" s="120" t="s">
        <v>143</v>
      </c>
      <c r="G146" s="120" t="s">
        <v>1144</v>
      </c>
      <c r="H146" s="40">
        <v>240</v>
      </c>
      <c r="I146" s="41">
        <v>828943870</v>
      </c>
      <c r="J146" s="42">
        <v>74481630</v>
      </c>
      <c r="K146" s="40">
        <f t="shared" si="31"/>
        <v>903425500</v>
      </c>
      <c r="L146" s="97">
        <f t="shared" si="30"/>
        <v>3764272.9166666665</v>
      </c>
      <c r="M146" s="217">
        <f t="shared" ref="M146:M149" si="34">IFERROR(H146/$Q$33,"-")</f>
        <v>1.3422068116995693E-2</v>
      </c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spans="1:32" ht="39.950000000000003" customHeight="1">
      <c r="A147" s="26"/>
      <c r="B147" s="446"/>
      <c r="C147" s="449"/>
      <c r="D147" s="457"/>
      <c r="E147" s="39" t="s">
        <v>126</v>
      </c>
      <c r="F147" s="120" t="s">
        <v>139</v>
      </c>
      <c r="G147" s="120" t="s">
        <v>1172</v>
      </c>
      <c r="H147" s="40">
        <v>225</v>
      </c>
      <c r="I147" s="41">
        <v>731049020</v>
      </c>
      <c r="J147" s="42">
        <v>142853160</v>
      </c>
      <c r="K147" s="40">
        <f t="shared" si="31"/>
        <v>873902180</v>
      </c>
      <c r="L147" s="97">
        <f t="shared" si="30"/>
        <v>3884009.6888888888</v>
      </c>
      <c r="M147" s="217">
        <f t="shared" si="34"/>
        <v>1.2583188859683464E-2</v>
      </c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spans="1:32" ht="39.950000000000003" customHeight="1">
      <c r="A148" s="26"/>
      <c r="B148" s="446"/>
      <c r="C148" s="449"/>
      <c r="D148" s="457"/>
      <c r="E148" s="39" t="s">
        <v>127</v>
      </c>
      <c r="F148" s="120" t="s">
        <v>195</v>
      </c>
      <c r="G148" s="120" t="s">
        <v>1173</v>
      </c>
      <c r="H148" s="40">
        <v>198</v>
      </c>
      <c r="I148" s="41">
        <v>424334630</v>
      </c>
      <c r="J148" s="42">
        <v>347872790</v>
      </c>
      <c r="K148" s="40">
        <f t="shared" si="31"/>
        <v>772207420</v>
      </c>
      <c r="L148" s="97">
        <f t="shared" si="30"/>
        <v>3900037.4747474748</v>
      </c>
      <c r="M148" s="217">
        <f t="shared" si="34"/>
        <v>1.1073206196521447E-2</v>
      </c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:32" ht="39.950000000000003" customHeight="1" thickBot="1">
      <c r="A149" s="26"/>
      <c r="B149" s="447"/>
      <c r="C149" s="450"/>
      <c r="D149" s="458"/>
      <c r="E149" s="43" t="s">
        <v>128</v>
      </c>
      <c r="F149" s="121" t="s">
        <v>140</v>
      </c>
      <c r="G149" s="121" t="s">
        <v>1120</v>
      </c>
      <c r="H149" s="44">
        <v>150</v>
      </c>
      <c r="I149" s="45">
        <v>334460780</v>
      </c>
      <c r="J149" s="46">
        <v>74114200</v>
      </c>
      <c r="K149" s="44">
        <f t="shared" si="31"/>
        <v>408574980</v>
      </c>
      <c r="L149" s="98">
        <f t="shared" si="30"/>
        <v>2723833.2</v>
      </c>
      <c r="M149" s="217">
        <f t="shared" si="34"/>
        <v>8.3887925731223091E-3</v>
      </c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spans="1:32" ht="39.950000000000003" customHeight="1">
      <c r="A150" s="26"/>
      <c r="B150" s="445">
        <v>30</v>
      </c>
      <c r="C150" s="448" t="s">
        <v>34</v>
      </c>
      <c r="D150" s="456">
        <f>Q34</f>
        <v>23856</v>
      </c>
      <c r="E150" s="47" t="s">
        <v>125</v>
      </c>
      <c r="F150" s="119" t="s">
        <v>138</v>
      </c>
      <c r="G150" s="119" t="s">
        <v>1139</v>
      </c>
      <c r="H150" s="77">
        <v>404</v>
      </c>
      <c r="I150" s="78">
        <v>1129937860</v>
      </c>
      <c r="J150" s="79">
        <v>160636410</v>
      </c>
      <c r="K150" s="77">
        <f t="shared" si="31"/>
        <v>1290574270</v>
      </c>
      <c r="L150" s="99">
        <f t="shared" si="30"/>
        <v>3194490.7673267326</v>
      </c>
      <c r="M150" s="216">
        <f>IFERROR(H150/$Q$34,"-")</f>
        <v>1.6934942991281021E-2</v>
      </c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spans="1:32" ht="39.950000000000003" customHeight="1">
      <c r="A151" s="26"/>
      <c r="B151" s="446"/>
      <c r="C151" s="449"/>
      <c r="D151" s="457"/>
      <c r="E151" s="39" t="s">
        <v>126</v>
      </c>
      <c r="F151" s="120" t="s">
        <v>139</v>
      </c>
      <c r="G151" s="120" t="s">
        <v>1174</v>
      </c>
      <c r="H151" s="40">
        <v>307</v>
      </c>
      <c r="I151" s="41">
        <v>911432150</v>
      </c>
      <c r="J151" s="42">
        <v>194361620</v>
      </c>
      <c r="K151" s="40">
        <f t="shared" si="31"/>
        <v>1105793770</v>
      </c>
      <c r="L151" s="97">
        <f t="shared" si="30"/>
        <v>3601934.1042345278</v>
      </c>
      <c r="M151" s="217">
        <f t="shared" ref="M151:M154" si="35">IFERROR(H151/$Q$34,"-")</f>
        <v>1.2868879946344735E-2</v>
      </c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spans="1:32" ht="39.950000000000003" customHeight="1">
      <c r="A152" s="26"/>
      <c r="B152" s="446"/>
      <c r="C152" s="449"/>
      <c r="D152" s="457"/>
      <c r="E152" s="39" t="s">
        <v>142</v>
      </c>
      <c r="F152" s="120" t="s">
        <v>143</v>
      </c>
      <c r="G152" s="120" t="s">
        <v>1175</v>
      </c>
      <c r="H152" s="40">
        <v>285</v>
      </c>
      <c r="I152" s="41">
        <v>964518410</v>
      </c>
      <c r="J152" s="42">
        <v>114078370</v>
      </c>
      <c r="K152" s="40">
        <f t="shared" si="31"/>
        <v>1078596780</v>
      </c>
      <c r="L152" s="97">
        <f t="shared" si="30"/>
        <v>3784550.1052631577</v>
      </c>
      <c r="M152" s="217">
        <f t="shared" si="35"/>
        <v>1.1946680080482898E-2</v>
      </c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spans="1:32" ht="39.950000000000003" customHeight="1">
      <c r="A153" s="26"/>
      <c r="B153" s="446"/>
      <c r="C153" s="449"/>
      <c r="D153" s="457"/>
      <c r="E153" s="39" t="s">
        <v>127</v>
      </c>
      <c r="F153" s="120" t="s">
        <v>195</v>
      </c>
      <c r="G153" s="120" t="s">
        <v>1176</v>
      </c>
      <c r="H153" s="40">
        <v>250</v>
      </c>
      <c r="I153" s="41">
        <v>471746150</v>
      </c>
      <c r="J153" s="42">
        <v>405022360</v>
      </c>
      <c r="K153" s="40">
        <f t="shared" si="31"/>
        <v>876768510</v>
      </c>
      <c r="L153" s="97">
        <f t="shared" si="30"/>
        <v>3507074.04</v>
      </c>
      <c r="M153" s="217">
        <f t="shared" si="35"/>
        <v>1.0479543930248155E-2</v>
      </c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1:32" ht="39.950000000000003" customHeight="1" thickBot="1">
      <c r="A154" s="26"/>
      <c r="B154" s="447"/>
      <c r="C154" s="450"/>
      <c r="D154" s="458"/>
      <c r="E154" s="43" t="s">
        <v>128</v>
      </c>
      <c r="F154" s="121" t="s">
        <v>140</v>
      </c>
      <c r="G154" s="121" t="s">
        <v>1131</v>
      </c>
      <c r="H154" s="44">
        <v>229</v>
      </c>
      <c r="I154" s="45">
        <v>581117430</v>
      </c>
      <c r="J154" s="46">
        <v>126863630</v>
      </c>
      <c r="K154" s="44">
        <f t="shared" si="31"/>
        <v>707981060</v>
      </c>
      <c r="L154" s="98">
        <f t="shared" si="30"/>
        <v>3091620.3493449781</v>
      </c>
      <c r="M154" s="218">
        <f t="shared" si="35"/>
        <v>9.5992622401073098E-3</v>
      </c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spans="1:32" ht="39.950000000000003" customHeight="1">
      <c r="A155" s="26"/>
      <c r="B155" s="445">
        <v>31</v>
      </c>
      <c r="C155" s="448" t="s">
        <v>35</v>
      </c>
      <c r="D155" s="456">
        <f>Q35</f>
        <v>32983</v>
      </c>
      <c r="E155" s="47" t="s">
        <v>125</v>
      </c>
      <c r="F155" s="119" t="s">
        <v>138</v>
      </c>
      <c r="G155" s="119" t="s">
        <v>200</v>
      </c>
      <c r="H155" s="77">
        <v>518</v>
      </c>
      <c r="I155" s="78">
        <v>1413868900</v>
      </c>
      <c r="J155" s="79">
        <v>207669310</v>
      </c>
      <c r="K155" s="77">
        <f t="shared" si="31"/>
        <v>1621538210</v>
      </c>
      <c r="L155" s="99">
        <f t="shared" si="30"/>
        <v>3130382.644787645</v>
      </c>
      <c r="M155" s="216">
        <f>IFERROR(H155/$Q$35,"-")</f>
        <v>1.5705060182518268E-2</v>
      </c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spans="1:32" ht="39.950000000000003" customHeight="1">
      <c r="A156" s="26"/>
      <c r="B156" s="446"/>
      <c r="C156" s="449"/>
      <c r="D156" s="457"/>
      <c r="E156" s="39" t="s">
        <v>142</v>
      </c>
      <c r="F156" s="120" t="s">
        <v>143</v>
      </c>
      <c r="G156" s="120" t="s">
        <v>1177</v>
      </c>
      <c r="H156" s="40">
        <v>386</v>
      </c>
      <c r="I156" s="41">
        <v>1372204890</v>
      </c>
      <c r="J156" s="42">
        <v>115002720</v>
      </c>
      <c r="K156" s="40">
        <f t="shared" si="31"/>
        <v>1487207610</v>
      </c>
      <c r="L156" s="97">
        <f t="shared" si="30"/>
        <v>3852869.4559585494</v>
      </c>
      <c r="M156" s="217">
        <f t="shared" ref="M156:M159" si="36">IFERROR(H156/$Q$35,"-")</f>
        <v>1.1702998514386199E-2</v>
      </c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spans="1:32" ht="39.950000000000003" customHeight="1">
      <c r="A157" s="26"/>
      <c r="B157" s="446"/>
      <c r="C157" s="449"/>
      <c r="D157" s="457"/>
      <c r="E157" s="39" t="s">
        <v>126</v>
      </c>
      <c r="F157" s="120" t="s">
        <v>139</v>
      </c>
      <c r="G157" s="120" t="s">
        <v>1178</v>
      </c>
      <c r="H157" s="40">
        <v>345</v>
      </c>
      <c r="I157" s="41">
        <v>1026453340</v>
      </c>
      <c r="J157" s="42">
        <v>250427650</v>
      </c>
      <c r="K157" s="40">
        <f t="shared" si="31"/>
        <v>1276880990</v>
      </c>
      <c r="L157" s="97">
        <f t="shared" si="30"/>
        <v>3701104.3188405796</v>
      </c>
      <c r="M157" s="217">
        <f t="shared" si="36"/>
        <v>1.0459933905345178E-2</v>
      </c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spans="1:32" ht="39.950000000000003" customHeight="1">
      <c r="A158" s="26"/>
      <c r="B158" s="446"/>
      <c r="C158" s="449"/>
      <c r="D158" s="457"/>
      <c r="E158" s="39" t="s">
        <v>127</v>
      </c>
      <c r="F158" s="120" t="s">
        <v>195</v>
      </c>
      <c r="G158" s="120" t="s">
        <v>1119</v>
      </c>
      <c r="H158" s="40">
        <v>304</v>
      </c>
      <c r="I158" s="41">
        <v>632264630</v>
      </c>
      <c r="J158" s="42">
        <v>594309880</v>
      </c>
      <c r="K158" s="40">
        <f t="shared" si="31"/>
        <v>1226574510</v>
      </c>
      <c r="L158" s="97">
        <f t="shared" si="30"/>
        <v>4034784.5723684211</v>
      </c>
      <c r="M158" s="217">
        <f t="shared" si="36"/>
        <v>9.2168692963041574E-3</v>
      </c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spans="1:32" ht="39.950000000000003" customHeight="1" thickBot="1">
      <c r="A159" s="26"/>
      <c r="B159" s="447"/>
      <c r="C159" s="450"/>
      <c r="D159" s="458"/>
      <c r="E159" s="43" t="s">
        <v>129</v>
      </c>
      <c r="F159" s="121" t="s">
        <v>141</v>
      </c>
      <c r="G159" s="121" t="s">
        <v>1179</v>
      </c>
      <c r="H159" s="44">
        <v>288</v>
      </c>
      <c r="I159" s="45">
        <v>1040596530</v>
      </c>
      <c r="J159" s="46">
        <v>75479970</v>
      </c>
      <c r="K159" s="44">
        <f t="shared" si="31"/>
        <v>1116076500</v>
      </c>
      <c r="L159" s="98">
        <f t="shared" si="30"/>
        <v>3875265.625</v>
      </c>
      <c r="M159" s="217">
        <f t="shared" si="36"/>
        <v>8.7317709122881476E-3</v>
      </c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spans="1:32" ht="39.950000000000003" customHeight="1">
      <c r="A160" s="26"/>
      <c r="B160" s="445">
        <v>32</v>
      </c>
      <c r="C160" s="448" t="s">
        <v>36</v>
      </c>
      <c r="D160" s="456">
        <f>Q36</f>
        <v>26529</v>
      </c>
      <c r="E160" s="47" t="s">
        <v>125</v>
      </c>
      <c r="F160" s="119" t="s">
        <v>138</v>
      </c>
      <c r="G160" s="119" t="s">
        <v>1139</v>
      </c>
      <c r="H160" s="77">
        <v>397</v>
      </c>
      <c r="I160" s="78">
        <v>1110727890</v>
      </c>
      <c r="J160" s="79">
        <v>143492660</v>
      </c>
      <c r="K160" s="77">
        <f t="shared" si="31"/>
        <v>1254220550</v>
      </c>
      <c r="L160" s="99">
        <f t="shared" si="30"/>
        <v>3159245.7178841308</v>
      </c>
      <c r="M160" s="216">
        <f>IFERROR(H160/$Q$36,"-")</f>
        <v>1.4964755550529609E-2</v>
      </c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spans="1:32" ht="39.950000000000003" customHeight="1">
      <c r="A161" s="26"/>
      <c r="B161" s="446"/>
      <c r="C161" s="449"/>
      <c r="D161" s="457"/>
      <c r="E161" s="39" t="s">
        <v>126</v>
      </c>
      <c r="F161" s="120" t="s">
        <v>139</v>
      </c>
      <c r="G161" s="120" t="s">
        <v>1180</v>
      </c>
      <c r="H161" s="40">
        <v>301</v>
      </c>
      <c r="I161" s="41">
        <v>860940010</v>
      </c>
      <c r="J161" s="42">
        <v>156810730</v>
      </c>
      <c r="K161" s="40">
        <f t="shared" si="31"/>
        <v>1017750740</v>
      </c>
      <c r="L161" s="97">
        <f t="shared" si="30"/>
        <v>3381231.6943521593</v>
      </c>
      <c r="M161" s="217">
        <f t="shared" ref="M161:M164" si="37">IFERROR(H161/$Q$36,"-")</f>
        <v>1.1346074107580383E-2</v>
      </c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spans="1:32" ht="39.950000000000003" customHeight="1">
      <c r="A162" s="26"/>
      <c r="B162" s="446"/>
      <c r="C162" s="449"/>
      <c r="D162" s="457"/>
      <c r="E162" s="39" t="s">
        <v>142</v>
      </c>
      <c r="F162" s="120" t="s">
        <v>143</v>
      </c>
      <c r="G162" s="120" t="s">
        <v>1181</v>
      </c>
      <c r="H162" s="40">
        <v>273</v>
      </c>
      <c r="I162" s="41">
        <v>980528290</v>
      </c>
      <c r="J162" s="42">
        <v>107043780</v>
      </c>
      <c r="K162" s="40">
        <f t="shared" si="31"/>
        <v>1087572070</v>
      </c>
      <c r="L162" s="97">
        <f t="shared" si="30"/>
        <v>3983780.4761904762</v>
      </c>
      <c r="M162" s="217">
        <f t="shared" si="37"/>
        <v>1.0290625353386859E-2</v>
      </c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spans="1:32" ht="39.950000000000003" customHeight="1">
      <c r="A163" s="26"/>
      <c r="B163" s="446"/>
      <c r="C163" s="449"/>
      <c r="D163" s="457"/>
      <c r="E163" s="39" t="s">
        <v>128</v>
      </c>
      <c r="F163" s="120" t="s">
        <v>140</v>
      </c>
      <c r="G163" s="120" t="s">
        <v>1182</v>
      </c>
      <c r="H163" s="40">
        <v>271</v>
      </c>
      <c r="I163" s="41">
        <v>634681790</v>
      </c>
      <c r="J163" s="42">
        <v>159601600</v>
      </c>
      <c r="K163" s="40">
        <f t="shared" si="31"/>
        <v>794283390</v>
      </c>
      <c r="L163" s="97">
        <f t="shared" si="30"/>
        <v>2930935.0184501847</v>
      </c>
      <c r="M163" s="217">
        <f t="shared" si="37"/>
        <v>1.0215236156658751E-2</v>
      </c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spans="1:32" ht="39.950000000000003" customHeight="1" thickBot="1">
      <c r="A164" s="26"/>
      <c r="B164" s="447"/>
      <c r="C164" s="450"/>
      <c r="D164" s="458"/>
      <c r="E164" s="43" t="s">
        <v>127</v>
      </c>
      <c r="F164" s="121" t="s">
        <v>195</v>
      </c>
      <c r="G164" s="121" t="s">
        <v>1128</v>
      </c>
      <c r="H164" s="44">
        <v>249</v>
      </c>
      <c r="I164" s="45">
        <v>586917150</v>
      </c>
      <c r="J164" s="46">
        <v>365537390</v>
      </c>
      <c r="K164" s="44">
        <f t="shared" si="31"/>
        <v>952454540</v>
      </c>
      <c r="L164" s="98">
        <f t="shared" si="30"/>
        <v>3825118.6345381527</v>
      </c>
      <c r="M164" s="218">
        <f t="shared" si="37"/>
        <v>9.385954992649553E-3</v>
      </c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spans="1:32" ht="39.950000000000003" customHeight="1">
      <c r="A165" s="26"/>
      <c r="B165" s="445">
        <v>33</v>
      </c>
      <c r="C165" s="448" t="s">
        <v>37</v>
      </c>
      <c r="D165" s="456">
        <f>Q37</f>
        <v>7884</v>
      </c>
      <c r="E165" s="47" t="s">
        <v>125</v>
      </c>
      <c r="F165" s="119" t="s">
        <v>138</v>
      </c>
      <c r="G165" s="119" t="s">
        <v>200</v>
      </c>
      <c r="H165" s="77">
        <v>143</v>
      </c>
      <c r="I165" s="78">
        <v>370219720</v>
      </c>
      <c r="J165" s="79">
        <v>63829130</v>
      </c>
      <c r="K165" s="77">
        <f t="shared" si="31"/>
        <v>434048850</v>
      </c>
      <c r="L165" s="99">
        <f t="shared" si="30"/>
        <v>3035306.6433566432</v>
      </c>
      <c r="M165" s="216">
        <f>IFERROR(H165/$Q$37,"-")</f>
        <v>1.8138001014713342E-2</v>
      </c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spans="1:32" ht="39.950000000000003" customHeight="1">
      <c r="A166" s="26"/>
      <c r="B166" s="446"/>
      <c r="C166" s="449"/>
      <c r="D166" s="457"/>
      <c r="E166" s="39" t="s">
        <v>126</v>
      </c>
      <c r="F166" s="120" t="s">
        <v>139</v>
      </c>
      <c r="G166" s="120" t="s">
        <v>1183</v>
      </c>
      <c r="H166" s="40">
        <v>89</v>
      </c>
      <c r="I166" s="41">
        <v>282849830</v>
      </c>
      <c r="J166" s="42">
        <v>48722730</v>
      </c>
      <c r="K166" s="40">
        <f t="shared" si="31"/>
        <v>331572560</v>
      </c>
      <c r="L166" s="97">
        <f t="shared" si="30"/>
        <v>3725534.3820224721</v>
      </c>
      <c r="M166" s="217">
        <f t="shared" ref="M166:M169" si="38">IFERROR(H166/$Q$37,"-")</f>
        <v>1.1288685946220192E-2</v>
      </c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spans="1:32" ht="39.950000000000003" customHeight="1">
      <c r="A167" s="26"/>
      <c r="B167" s="446"/>
      <c r="C167" s="449"/>
      <c r="D167" s="457"/>
      <c r="E167" s="39" t="s">
        <v>127</v>
      </c>
      <c r="F167" s="120" t="s">
        <v>195</v>
      </c>
      <c r="G167" s="120" t="s">
        <v>1184</v>
      </c>
      <c r="H167" s="40">
        <v>86</v>
      </c>
      <c r="I167" s="41">
        <v>200720650</v>
      </c>
      <c r="J167" s="42">
        <v>133441830</v>
      </c>
      <c r="K167" s="40">
        <f t="shared" si="31"/>
        <v>334162480</v>
      </c>
      <c r="L167" s="97">
        <f t="shared" si="30"/>
        <v>3885610.2325581396</v>
      </c>
      <c r="M167" s="217">
        <f t="shared" si="38"/>
        <v>1.0908168442415017E-2</v>
      </c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spans="1:32" ht="39.950000000000003" customHeight="1">
      <c r="A168" s="26"/>
      <c r="B168" s="446"/>
      <c r="C168" s="449"/>
      <c r="D168" s="457"/>
      <c r="E168" s="39" t="s">
        <v>128</v>
      </c>
      <c r="F168" s="120" t="s">
        <v>140</v>
      </c>
      <c r="G168" s="120" t="s">
        <v>1158</v>
      </c>
      <c r="H168" s="40">
        <v>83</v>
      </c>
      <c r="I168" s="41">
        <v>159815930</v>
      </c>
      <c r="J168" s="42">
        <v>50142670</v>
      </c>
      <c r="K168" s="40">
        <f t="shared" si="31"/>
        <v>209958600</v>
      </c>
      <c r="L168" s="97">
        <f t="shared" si="30"/>
        <v>2529621.686746988</v>
      </c>
      <c r="M168" s="217">
        <f t="shared" si="38"/>
        <v>1.0527650938609842E-2</v>
      </c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spans="1:32" ht="39.950000000000003" customHeight="1" thickBot="1">
      <c r="A169" s="26"/>
      <c r="B169" s="447"/>
      <c r="C169" s="450"/>
      <c r="D169" s="458"/>
      <c r="E169" s="43" t="s">
        <v>142</v>
      </c>
      <c r="F169" s="121" t="s">
        <v>143</v>
      </c>
      <c r="G169" s="121" t="s">
        <v>1185</v>
      </c>
      <c r="H169" s="44">
        <v>82</v>
      </c>
      <c r="I169" s="45">
        <v>275963410</v>
      </c>
      <c r="J169" s="46">
        <v>26635340</v>
      </c>
      <c r="K169" s="44">
        <f t="shared" si="31"/>
        <v>302598750</v>
      </c>
      <c r="L169" s="98">
        <f t="shared" si="30"/>
        <v>3690228.6585365855</v>
      </c>
      <c r="M169" s="218">
        <f t="shared" si="38"/>
        <v>1.0400811770674784E-2</v>
      </c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spans="1:32" ht="39.950000000000003" customHeight="1">
      <c r="A170" s="26"/>
      <c r="B170" s="445">
        <v>34</v>
      </c>
      <c r="C170" s="448" t="s">
        <v>38</v>
      </c>
      <c r="D170" s="456">
        <f>Q38</f>
        <v>33432</v>
      </c>
      <c r="E170" s="47" t="s">
        <v>125</v>
      </c>
      <c r="F170" s="119" t="s">
        <v>138</v>
      </c>
      <c r="G170" s="119" t="s">
        <v>200</v>
      </c>
      <c r="H170" s="77">
        <v>647</v>
      </c>
      <c r="I170" s="78">
        <v>1824351680</v>
      </c>
      <c r="J170" s="79">
        <v>244292340</v>
      </c>
      <c r="K170" s="77">
        <f t="shared" si="31"/>
        <v>2068644020</v>
      </c>
      <c r="L170" s="99">
        <f t="shared" si="30"/>
        <v>3197285.965996909</v>
      </c>
      <c r="M170" s="216">
        <f>IFERROR(H170/$Q$38,"-")</f>
        <v>1.9352715960756162E-2</v>
      </c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spans="1:32" ht="39.950000000000003" customHeight="1">
      <c r="A171" s="26"/>
      <c r="B171" s="446"/>
      <c r="C171" s="449"/>
      <c r="D171" s="457"/>
      <c r="E171" s="39" t="s">
        <v>126</v>
      </c>
      <c r="F171" s="120" t="s">
        <v>139</v>
      </c>
      <c r="G171" s="120" t="s">
        <v>1186</v>
      </c>
      <c r="H171" s="40">
        <v>470</v>
      </c>
      <c r="I171" s="41">
        <v>1376874730</v>
      </c>
      <c r="J171" s="42">
        <v>282856320</v>
      </c>
      <c r="K171" s="40">
        <f t="shared" si="31"/>
        <v>1659731050</v>
      </c>
      <c r="L171" s="97">
        <f t="shared" si="30"/>
        <v>3531342.6595744682</v>
      </c>
      <c r="M171" s="217">
        <f t="shared" ref="M171:M174" si="39">IFERROR(H171/$Q$38,"-")</f>
        <v>1.4058387173965063E-2</v>
      </c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spans="1:32" ht="39.950000000000003" customHeight="1">
      <c r="A172" s="26"/>
      <c r="B172" s="446"/>
      <c r="C172" s="449"/>
      <c r="D172" s="457"/>
      <c r="E172" s="39" t="s">
        <v>142</v>
      </c>
      <c r="F172" s="120" t="s">
        <v>143</v>
      </c>
      <c r="G172" s="120" t="s">
        <v>271</v>
      </c>
      <c r="H172" s="40">
        <v>430</v>
      </c>
      <c r="I172" s="41">
        <v>1643620000</v>
      </c>
      <c r="J172" s="42">
        <v>162466440</v>
      </c>
      <c r="K172" s="40">
        <f t="shared" si="31"/>
        <v>1806086440</v>
      </c>
      <c r="L172" s="97">
        <f t="shared" si="30"/>
        <v>4200201.0232558139</v>
      </c>
      <c r="M172" s="217">
        <f t="shared" si="39"/>
        <v>1.286192869107442E-2</v>
      </c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spans="1:32" ht="39.950000000000003" customHeight="1">
      <c r="A173" s="26"/>
      <c r="B173" s="446"/>
      <c r="C173" s="449"/>
      <c r="D173" s="457"/>
      <c r="E173" s="39" t="s">
        <v>127</v>
      </c>
      <c r="F173" s="120" t="s">
        <v>195</v>
      </c>
      <c r="G173" s="120" t="s">
        <v>1187</v>
      </c>
      <c r="H173" s="40">
        <v>328</v>
      </c>
      <c r="I173" s="41">
        <v>657661330</v>
      </c>
      <c r="J173" s="42">
        <v>607509740</v>
      </c>
      <c r="K173" s="40">
        <f t="shared" si="31"/>
        <v>1265171070</v>
      </c>
      <c r="L173" s="97">
        <f t="shared" si="30"/>
        <v>3857228.8719512196</v>
      </c>
      <c r="M173" s="217">
        <f t="shared" si="39"/>
        <v>9.8109595597032778E-3</v>
      </c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spans="1:32" ht="39.950000000000003" customHeight="1" thickBot="1">
      <c r="A174" s="26"/>
      <c r="B174" s="447"/>
      <c r="C174" s="450"/>
      <c r="D174" s="458"/>
      <c r="E174" s="43" t="s">
        <v>128</v>
      </c>
      <c r="F174" s="121" t="s">
        <v>140</v>
      </c>
      <c r="G174" s="121" t="s">
        <v>203</v>
      </c>
      <c r="H174" s="44">
        <v>304</v>
      </c>
      <c r="I174" s="45">
        <v>725259950</v>
      </c>
      <c r="J174" s="46">
        <v>175531560</v>
      </c>
      <c r="K174" s="44">
        <f t="shared" si="31"/>
        <v>900791510</v>
      </c>
      <c r="L174" s="98">
        <f t="shared" si="30"/>
        <v>2963129.9671052634</v>
      </c>
      <c r="M174" s="217">
        <f t="shared" si="39"/>
        <v>9.0930844699688915E-3</v>
      </c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spans="1:32" ht="39.950000000000003" customHeight="1">
      <c r="A175" s="26"/>
      <c r="B175" s="445">
        <v>35</v>
      </c>
      <c r="C175" s="448" t="s">
        <v>1</v>
      </c>
      <c r="D175" s="456">
        <f>Q39</f>
        <v>68371</v>
      </c>
      <c r="E175" s="47" t="s">
        <v>125</v>
      </c>
      <c r="F175" s="119" t="s">
        <v>138</v>
      </c>
      <c r="G175" s="119" t="s">
        <v>200</v>
      </c>
      <c r="H175" s="77">
        <v>1156</v>
      </c>
      <c r="I175" s="78">
        <v>3284989670</v>
      </c>
      <c r="J175" s="79">
        <v>493905720</v>
      </c>
      <c r="K175" s="77">
        <f t="shared" si="31"/>
        <v>3778895390</v>
      </c>
      <c r="L175" s="99">
        <f t="shared" si="30"/>
        <v>3268940.6487889271</v>
      </c>
      <c r="M175" s="216">
        <f>IFERROR(H175/$Q$39,"-")</f>
        <v>1.6907753287212415E-2</v>
      </c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spans="1:32" ht="39.950000000000003" customHeight="1">
      <c r="A176" s="26"/>
      <c r="B176" s="446"/>
      <c r="C176" s="449"/>
      <c r="D176" s="457"/>
      <c r="E176" s="39" t="s">
        <v>126</v>
      </c>
      <c r="F176" s="120" t="s">
        <v>139</v>
      </c>
      <c r="G176" s="120" t="s">
        <v>740</v>
      </c>
      <c r="H176" s="40">
        <v>818</v>
      </c>
      <c r="I176" s="41">
        <v>2272770570</v>
      </c>
      <c r="J176" s="42">
        <v>551687000</v>
      </c>
      <c r="K176" s="40">
        <f t="shared" si="31"/>
        <v>2824457570</v>
      </c>
      <c r="L176" s="97">
        <f t="shared" si="30"/>
        <v>3452882.1149144256</v>
      </c>
      <c r="M176" s="217">
        <f t="shared" ref="M176:M179" si="40">IFERROR(H176/$Q$39,"-")</f>
        <v>1.1964136841643387E-2</v>
      </c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spans="1:32" ht="39.950000000000003" customHeight="1">
      <c r="A177" s="26"/>
      <c r="B177" s="446"/>
      <c r="C177" s="449"/>
      <c r="D177" s="457"/>
      <c r="E177" s="39" t="s">
        <v>127</v>
      </c>
      <c r="F177" s="120" t="s">
        <v>195</v>
      </c>
      <c r="G177" s="120" t="s">
        <v>202</v>
      </c>
      <c r="H177" s="40">
        <v>692</v>
      </c>
      <c r="I177" s="41">
        <v>1414554500</v>
      </c>
      <c r="J177" s="42">
        <v>1383923970</v>
      </c>
      <c r="K177" s="40">
        <f t="shared" si="31"/>
        <v>2798478470</v>
      </c>
      <c r="L177" s="97">
        <f t="shared" si="30"/>
        <v>4044044.0317919077</v>
      </c>
      <c r="M177" s="217">
        <f t="shared" si="40"/>
        <v>1.0121250237673867E-2</v>
      </c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spans="1:32" ht="39.950000000000003" customHeight="1">
      <c r="A178" s="26"/>
      <c r="B178" s="446"/>
      <c r="C178" s="449"/>
      <c r="D178" s="457"/>
      <c r="E178" s="39" t="s">
        <v>128</v>
      </c>
      <c r="F178" s="120" t="s">
        <v>140</v>
      </c>
      <c r="G178" s="120" t="s">
        <v>1120</v>
      </c>
      <c r="H178" s="40">
        <v>678</v>
      </c>
      <c r="I178" s="41">
        <v>1689597390</v>
      </c>
      <c r="J178" s="42">
        <v>341447200</v>
      </c>
      <c r="K178" s="40">
        <f t="shared" si="31"/>
        <v>2031044590</v>
      </c>
      <c r="L178" s="97">
        <f t="shared" si="30"/>
        <v>2995640.98820059</v>
      </c>
      <c r="M178" s="217">
        <f t="shared" si="40"/>
        <v>9.9164850594550321E-3</v>
      </c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spans="1:32" ht="39.950000000000003" customHeight="1" thickBot="1">
      <c r="A179" s="26"/>
      <c r="B179" s="447"/>
      <c r="C179" s="450"/>
      <c r="D179" s="458"/>
      <c r="E179" s="43" t="s">
        <v>142</v>
      </c>
      <c r="F179" s="121" t="s">
        <v>143</v>
      </c>
      <c r="G179" s="121" t="s">
        <v>1188</v>
      </c>
      <c r="H179" s="44">
        <v>548</v>
      </c>
      <c r="I179" s="45">
        <v>1883478570</v>
      </c>
      <c r="J179" s="46">
        <v>215278180</v>
      </c>
      <c r="K179" s="44">
        <f t="shared" si="31"/>
        <v>2098756750</v>
      </c>
      <c r="L179" s="98">
        <f t="shared" si="30"/>
        <v>3829848.0839416059</v>
      </c>
      <c r="M179" s="218">
        <f t="shared" si="40"/>
        <v>8.0150941188515592E-3</v>
      </c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spans="1:32" ht="39.950000000000003" customHeight="1">
      <c r="A180" s="26"/>
      <c r="B180" s="445">
        <v>36</v>
      </c>
      <c r="C180" s="448" t="s">
        <v>2</v>
      </c>
      <c r="D180" s="456">
        <f>Q40</f>
        <v>19008</v>
      </c>
      <c r="E180" s="47" t="s">
        <v>125</v>
      </c>
      <c r="F180" s="119" t="s">
        <v>138</v>
      </c>
      <c r="G180" s="119" t="s">
        <v>200</v>
      </c>
      <c r="H180" s="77">
        <v>360</v>
      </c>
      <c r="I180" s="78">
        <v>1051861890</v>
      </c>
      <c r="J180" s="79">
        <v>143980930</v>
      </c>
      <c r="K180" s="77">
        <f t="shared" si="31"/>
        <v>1195842820</v>
      </c>
      <c r="L180" s="99">
        <f t="shared" si="30"/>
        <v>3321785.611111111</v>
      </c>
      <c r="M180" s="216">
        <f>IFERROR(H180/$Q$40,"-")</f>
        <v>1.893939393939394E-2</v>
      </c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spans="1:32" ht="39.950000000000003" customHeight="1">
      <c r="A181" s="26"/>
      <c r="B181" s="446"/>
      <c r="C181" s="449"/>
      <c r="D181" s="457"/>
      <c r="E181" s="39" t="s">
        <v>128</v>
      </c>
      <c r="F181" s="120" t="s">
        <v>140</v>
      </c>
      <c r="G181" s="120" t="s">
        <v>1163</v>
      </c>
      <c r="H181" s="40">
        <v>222</v>
      </c>
      <c r="I181" s="41">
        <v>592810540</v>
      </c>
      <c r="J181" s="42">
        <v>106315830</v>
      </c>
      <c r="K181" s="40">
        <f t="shared" si="31"/>
        <v>699126370</v>
      </c>
      <c r="L181" s="97">
        <f t="shared" si="30"/>
        <v>3149217.8828828828</v>
      </c>
      <c r="M181" s="217">
        <f t="shared" ref="M181:M184" si="41">IFERROR(H181/$Q$40,"-")</f>
        <v>1.167929292929293E-2</v>
      </c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spans="1:32" ht="39.950000000000003" customHeight="1">
      <c r="A182" s="26"/>
      <c r="B182" s="446"/>
      <c r="C182" s="449"/>
      <c r="D182" s="457"/>
      <c r="E182" s="39" t="s">
        <v>127</v>
      </c>
      <c r="F182" s="120" t="s">
        <v>195</v>
      </c>
      <c r="G182" s="120" t="s">
        <v>1119</v>
      </c>
      <c r="H182" s="40">
        <v>184</v>
      </c>
      <c r="I182" s="41">
        <v>456283020</v>
      </c>
      <c r="J182" s="42">
        <v>308120610</v>
      </c>
      <c r="K182" s="40">
        <f t="shared" si="31"/>
        <v>764403630</v>
      </c>
      <c r="L182" s="97">
        <f t="shared" si="30"/>
        <v>4154367.5543478262</v>
      </c>
      <c r="M182" s="217">
        <f t="shared" si="41"/>
        <v>9.6801346801346794E-3</v>
      </c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spans="1:32" ht="39.950000000000003" customHeight="1">
      <c r="A183" s="26"/>
      <c r="B183" s="446"/>
      <c r="C183" s="449"/>
      <c r="D183" s="457"/>
      <c r="E183" s="39" t="s">
        <v>126</v>
      </c>
      <c r="F183" s="120" t="s">
        <v>139</v>
      </c>
      <c r="G183" s="120" t="s">
        <v>201</v>
      </c>
      <c r="H183" s="40">
        <v>179</v>
      </c>
      <c r="I183" s="41">
        <v>519524510</v>
      </c>
      <c r="J183" s="42">
        <v>108552350</v>
      </c>
      <c r="K183" s="40">
        <f t="shared" si="31"/>
        <v>628076860</v>
      </c>
      <c r="L183" s="97">
        <f t="shared" si="30"/>
        <v>3508809.2737430166</v>
      </c>
      <c r="M183" s="217">
        <f t="shared" si="41"/>
        <v>9.4170875420875426E-3</v>
      </c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spans="1:32" ht="39.950000000000003" customHeight="1" thickBot="1">
      <c r="A184" s="26"/>
      <c r="B184" s="447"/>
      <c r="C184" s="450"/>
      <c r="D184" s="458"/>
      <c r="E184" s="43" t="s">
        <v>744</v>
      </c>
      <c r="F184" s="121" t="s">
        <v>745</v>
      </c>
      <c r="G184" s="121" t="s">
        <v>1189</v>
      </c>
      <c r="H184" s="44">
        <v>144</v>
      </c>
      <c r="I184" s="45">
        <v>245030980</v>
      </c>
      <c r="J184" s="46">
        <v>75591550</v>
      </c>
      <c r="K184" s="44">
        <f t="shared" si="31"/>
        <v>320622530</v>
      </c>
      <c r="L184" s="98">
        <f t="shared" si="30"/>
        <v>2226545.347222222</v>
      </c>
      <c r="M184" s="218">
        <f t="shared" si="41"/>
        <v>7.575757575757576E-3</v>
      </c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spans="1:32" ht="39.950000000000003" customHeight="1">
      <c r="A185" s="26"/>
      <c r="B185" s="445">
        <v>37</v>
      </c>
      <c r="C185" s="448" t="s">
        <v>3</v>
      </c>
      <c r="D185" s="456">
        <f>Q41</f>
        <v>59482</v>
      </c>
      <c r="E185" s="47" t="s">
        <v>125</v>
      </c>
      <c r="F185" s="119" t="s">
        <v>138</v>
      </c>
      <c r="G185" s="119" t="s">
        <v>200</v>
      </c>
      <c r="H185" s="77">
        <v>1001</v>
      </c>
      <c r="I185" s="78">
        <v>2791364210</v>
      </c>
      <c r="J185" s="79">
        <v>446852210</v>
      </c>
      <c r="K185" s="77">
        <f t="shared" si="31"/>
        <v>3238216420</v>
      </c>
      <c r="L185" s="99">
        <f t="shared" si="30"/>
        <v>3234981.4385614386</v>
      </c>
      <c r="M185" s="216">
        <f>IFERROR(H185/$Q$41,"-")</f>
        <v>1.6828620422985104E-2</v>
      </c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spans="1:32" ht="39.950000000000003" customHeight="1">
      <c r="A186" s="26"/>
      <c r="B186" s="446"/>
      <c r="C186" s="449"/>
      <c r="D186" s="457"/>
      <c r="E186" s="39" t="s">
        <v>126</v>
      </c>
      <c r="F186" s="120" t="s">
        <v>139</v>
      </c>
      <c r="G186" s="120" t="s">
        <v>1190</v>
      </c>
      <c r="H186" s="40">
        <v>707</v>
      </c>
      <c r="I186" s="41">
        <v>2122049530</v>
      </c>
      <c r="J186" s="42">
        <v>447474910</v>
      </c>
      <c r="K186" s="40">
        <f t="shared" si="31"/>
        <v>2569524440</v>
      </c>
      <c r="L186" s="97">
        <f t="shared" si="30"/>
        <v>3634405.1485148515</v>
      </c>
      <c r="M186" s="217">
        <f t="shared" ref="M186:M189" si="42">IFERROR(H186/$Q$41,"-")</f>
        <v>1.188594869036011E-2</v>
      </c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spans="1:32" ht="39.950000000000003" customHeight="1">
      <c r="A187" s="26"/>
      <c r="B187" s="446"/>
      <c r="C187" s="449"/>
      <c r="D187" s="457"/>
      <c r="E187" s="39" t="s">
        <v>128</v>
      </c>
      <c r="F187" s="120" t="s">
        <v>140</v>
      </c>
      <c r="G187" s="120" t="s">
        <v>203</v>
      </c>
      <c r="H187" s="40">
        <v>650</v>
      </c>
      <c r="I187" s="41">
        <v>1602862680</v>
      </c>
      <c r="J187" s="42">
        <v>310384380</v>
      </c>
      <c r="K187" s="40">
        <f t="shared" si="31"/>
        <v>1913247060</v>
      </c>
      <c r="L187" s="97">
        <f t="shared" si="30"/>
        <v>2943457.0153846154</v>
      </c>
      <c r="M187" s="217">
        <f t="shared" si="42"/>
        <v>1.0927675599340977E-2</v>
      </c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spans="1:32" ht="39.950000000000003" customHeight="1">
      <c r="A188" s="26"/>
      <c r="B188" s="446"/>
      <c r="C188" s="449"/>
      <c r="D188" s="457"/>
      <c r="E188" s="39" t="s">
        <v>127</v>
      </c>
      <c r="F188" s="120" t="s">
        <v>195</v>
      </c>
      <c r="G188" s="120" t="s">
        <v>202</v>
      </c>
      <c r="H188" s="40">
        <v>647</v>
      </c>
      <c r="I188" s="41">
        <v>1406168050</v>
      </c>
      <c r="J188" s="42">
        <v>1109854110</v>
      </c>
      <c r="K188" s="40">
        <f t="shared" si="31"/>
        <v>2516022160</v>
      </c>
      <c r="L188" s="97">
        <f t="shared" si="30"/>
        <v>3888751.4064914994</v>
      </c>
      <c r="M188" s="217">
        <f t="shared" si="42"/>
        <v>1.0877240173497865E-2</v>
      </c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spans="1:32" ht="39.950000000000003" customHeight="1" thickBot="1">
      <c r="A189" s="26"/>
      <c r="B189" s="447"/>
      <c r="C189" s="450"/>
      <c r="D189" s="458"/>
      <c r="E189" s="43" t="s">
        <v>142</v>
      </c>
      <c r="F189" s="121" t="s">
        <v>143</v>
      </c>
      <c r="G189" s="121" t="s">
        <v>1147</v>
      </c>
      <c r="H189" s="44">
        <v>442</v>
      </c>
      <c r="I189" s="45">
        <v>1583113320</v>
      </c>
      <c r="J189" s="46">
        <v>158318090</v>
      </c>
      <c r="K189" s="44">
        <f t="shared" si="31"/>
        <v>1741431410</v>
      </c>
      <c r="L189" s="98">
        <f t="shared" si="30"/>
        <v>3939890.0678733033</v>
      </c>
      <c r="M189" s="217">
        <f t="shared" si="42"/>
        <v>7.4308194075518646E-3</v>
      </c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spans="1:32" ht="39.950000000000003" customHeight="1">
      <c r="A190" s="26"/>
      <c r="B190" s="445">
        <v>38</v>
      </c>
      <c r="C190" s="448" t="s">
        <v>39</v>
      </c>
      <c r="D190" s="456">
        <f>Q42</f>
        <v>12436</v>
      </c>
      <c r="E190" s="47" t="s">
        <v>125</v>
      </c>
      <c r="F190" s="119" t="s">
        <v>138</v>
      </c>
      <c r="G190" s="119" t="s">
        <v>200</v>
      </c>
      <c r="H190" s="77">
        <v>230</v>
      </c>
      <c r="I190" s="78">
        <v>646150530</v>
      </c>
      <c r="J190" s="79">
        <v>91262450</v>
      </c>
      <c r="K190" s="77">
        <f t="shared" si="31"/>
        <v>737412980</v>
      </c>
      <c r="L190" s="99">
        <f t="shared" si="30"/>
        <v>3206143.3913043477</v>
      </c>
      <c r="M190" s="216">
        <f>IFERROR(H190/$Q$42,"-")</f>
        <v>1.8494692827275651E-2</v>
      </c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spans="1:32" ht="39.950000000000003" customHeight="1">
      <c r="A191" s="26"/>
      <c r="B191" s="446"/>
      <c r="C191" s="449"/>
      <c r="D191" s="457"/>
      <c r="E191" s="39" t="s">
        <v>142</v>
      </c>
      <c r="F191" s="120" t="s">
        <v>143</v>
      </c>
      <c r="G191" s="120" t="s">
        <v>1147</v>
      </c>
      <c r="H191" s="40">
        <v>148</v>
      </c>
      <c r="I191" s="41">
        <v>577453360</v>
      </c>
      <c r="J191" s="42">
        <v>53331710</v>
      </c>
      <c r="K191" s="40">
        <f t="shared" si="31"/>
        <v>630785070</v>
      </c>
      <c r="L191" s="97">
        <f t="shared" si="30"/>
        <v>4262061.2837837841</v>
      </c>
      <c r="M191" s="217">
        <f t="shared" ref="M191:M194" si="43">IFERROR(H191/$Q$42,"-")</f>
        <v>1.1900932775812159E-2</v>
      </c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spans="1:32" ht="39.950000000000003" customHeight="1">
      <c r="A192" s="26"/>
      <c r="B192" s="446"/>
      <c r="C192" s="449"/>
      <c r="D192" s="457"/>
      <c r="E192" s="39" t="s">
        <v>126</v>
      </c>
      <c r="F192" s="120" t="s">
        <v>139</v>
      </c>
      <c r="G192" s="120" t="s">
        <v>1150</v>
      </c>
      <c r="H192" s="40">
        <v>128</v>
      </c>
      <c r="I192" s="41">
        <v>456502310</v>
      </c>
      <c r="J192" s="42">
        <v>92101540</v>
      </c>
      <c r="K192" s="40">
        <f t="shared" si="31"/>
        <v>548603850</v>
      </c>
      <c r="L192" s="97">
        <f t="shared" si="30"/>
        <v>4285967.578125</v>
      </c>
      <c r="M192" s="217">
        <f t="shared" si="43"/>
        <v>1.0292698616918623E-2</v>
      </c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spans="1:32" ht="39.950000000000003" customHeight="1">
      <c r="A193" s="26"/>
      <c r="B193" s="446"/>
      <c r="C193" s="449"/>
      <c r="D193" s="457"/>
      <c r="E193" s="39" t="s">
        <v>128</v>
      </c>
      <c r="F193" s="120" t="s">
        <v>140</v>
      </c>
      <c r="G193" s="120" t="s">
        <v>1191</v>
      </c>
      <c r="H193" s="40">
        <v>128</v>
      </c>
      <c r="I193" s="41">
        <v>296062040</v>
      </c>
      <c r="J193" s="42">
        <v>89369920</v>
      </c>
      <c r="K193" s="40">
        <f t="shared" si="31"/>
        <v>385431960</v>
      </c>
      <c r="L193" s="97">
        <f t="shared" si="30"/>
        <v>3011187.1875</v>
      </c>
      <c r="M193" s="217">
        <f t="shared" si="43"/>
        <v>1.0292698616918623E-2</v>
      </c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spans="1:32" ht="39.950000000000003" customHeight="1" thickBot="1">
      <c r="A194" s="26"/>
      <c r="B194" s="447"/>
      <c r="C194" s="450"/>
      <c r="D194" s="458"/>
      <c r="E194" s="43" t="s">
        <v>127</v>
      </c>
      <c r="F194" s="121" t="s">
        <v>195</v>
      </c>
      <c r="G194" s="121" t="s">
        <v>202</v>
      </c>
      <c r="H194" s="44">
        <v>104</v>
      </c>
      <c r="I194" s="45">
        <v>201319460</v>
      </c>
      <c r="J194" s="46">
        <v>188846430</v>
      </c>
      <c r="K194" s="44">
        <f t="shared" si="31"/>
        <v>390165890</v>
      </c>
      <c r="L194" s="98">
        <f t="shared" si="30"/>
        <v>3751595.096153846</v>
      </c>
      <c r="M194" s="217">
        <f t="shared" si="43"/>
        <v>8.362817626246381E-3</v>
      </c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spans="1:32" ht="39.950000000000003" customHeight="1">
      <c r="A195" s="26"/>
      <c r="B195" s="445">
        <v>39</v>
      </c>
      <c r="C195" s="448" t="s">
        <v>7</v>
      </c>
      <c r="D195" s="456">
        <f>Q43</f>
        <v>68514</v>
      </c>
      <c r="E195" s="47" t="s">
        <v>125</v>
      </c>
      <c r="F195" s="119" t="s">
        <v>138</v>
      </c>
      <c r="G195" s="119" t="s">
        <v>200</v>
      </c>
      <c r="H195" s="77">
        <v>1261</v>
      </c>
      <c r="I195" s="78">
        <v>3330490960</v>
      </c>
      <c r="J195" s="79">
        <v>530195470</v>
      </c>
      <c r="K195" s="77">
        <f t="shared" si="31"/>
        <v>3860686430</v>
      </c>
      <c r="L195" s="99">
        <f t="shared" si="30"/>
        <v>3061607.0023790644</v>
      </c>
      <c r="M195" s="216">
        <f>IFERROR(H195/$Q$43,"-")</f>
        <v>1.8404997518755292E-2</v>
      </c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spans="1:32" ht="39.950000000000003" customHeight="1">
      <c r="A196" s="26"/>
      <c r="B196" s="446"/>
      <c r="C196" s="449"/>
      <c r="D196" s="457"/>
      <c r="E196" s="39" t="s">
        <v>126</v>
      </c>
      <c r="F196" s="120" t="s">
        <v>139</v>
      </c>
      <c r="G196" s="120" t="s">
        <v>1145</v>
      </c>
      <c r="H196" s="40">
        <v>888</v>
      </c>
      <c r="I196" s="41">
        <v>2445168290</v>
      </c>
      <c r="J196" s="42">
        <v>538972460</v>
      </c>
      <c r="K196" s="40">
        <f t="shared" si="31"/>
        <v>2984140750</v>
      </c>
      <c r="L196" s="97">
        <f t="shared" si="30"/>
        <v>3360518.8626126125</v>
      </c>
      <c r="M196" s="217">
        <f t="shared" ref="M196:M199" si="44">IFERROR(H196/$Q$43,"-")</f>
        <v>1.2960854715824503E-2</v>
      </c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spans="1:32" ht="39.950000000000003" customHeight="1">
      <c r="A197" s="26"/>
      <c r="B197" s="446"/>
      <c r="C197" s="449"/>
      <c r="D197" s="457"/>
      <c r="E197" s="39" t="s">
        <v>128</v>
      </c>
      <c r="F197" s="120" t="s">
        <v>140</v>
      </c>
      <c r="G197" s="120" t="s">
        <v>1116</v>
      </c>
      <c r="H197" s="40">
        <v>876</v>
      </c>
      <c r="I197" s="41">
        <v>2003159640</v>
      </c>
      <c r="J197" s="42">
        <v>432207690</v>
      </c>
      <c r="K197" s="40">
        <f t="shared" si="31"/>
        <v>2435367330</v>
      </c>
      <c r="L197" s="97">
        <f t="shared" ref="L197:L260" si="45">IFERROR(K197/H197,"-")</f>
        <v>2780099.6917808219</v>
      </c>
      <c r="M197" s="217">
        <f t="shared" si="44"/>
        <v>1.2785708030475523E-2</v>
      </c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spans="1:32" ht="39.950000000000003" customHeight="1">
      <c r="A198" s="26"/>
      <c r="B198" s="446"/>
      <c r="C198" s="449"/>
      <c r="D198" s="457"/>
      <c r="E198" s="39" t="s">
        <v>127</v>
      </c>
      <c r="F198" s="120" t="s">
        <v>195</v>
      </c>
      <c r="G198" s="120" t="s">
        <v>202</v>
      </c>
      <c r="H198" s="40">
        <v>689</v>
      </c>
      <c r="I198" s="41">
        <v>1643908850</v>
      </c>
      <c r="J198" s="42">
        <v>1115211230</v>
      </c>
      <c r="K198" s="40">
        <f t="shared" ref="K198:K261" si="46">SUM(I198:J198)</f>
        <v>2759120080</v>
      </c>
      <c r="L198" s="97">
        <f t="shared" si="45"/>
        <v>4004528.4179970971</v>
      </c>
      <c r="M198" s="217">
        <f t="shared" si="44"/>
        <v>1.0056338850453922E-2</v>
      </c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spans="1:32" ht="39.950000000000003" customHeight="1" thickBot="1">
      <c r="A199" s="26"/>
      <c r="B199" s="447"/>
      <c r="C199" s="450"/>
      <c r="D199" s="458"/>
      <c r="E199" s="43" t="s">
        <v>142</v>
      </c>
      <c r="F199" s="121" t="s">
        <v>143</v>
      </c>
      <c r="G199" s="121" t="s">
        <v>1148</v>
      </c>
      <c r="H199" s="44">
        <v>585</v>
      </c>
      <c r="I199" s="45">
        <v>1781287380</v>
      </c>
      <c r="J199" s="46">
        <v>266693640</v>
      </c>
      <c r="K199" s="44">
        <f t="shared" si="46"/>
        <v>2047981020</v>
      </c>
      <c r="L199" s="98">
        <f t="shared" si="45"/>
        <v>3500822.2564102565</v>
      </c>
      <c r="M199" s="217">
        <f t="shared" si="44"/>
        <v>8.5384009107627636E-3</v>
      </c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spans="1:32" ht="39.950000000000003" customHeight="1">
      <c r="A200" s="26"/>
      <c r="B200" s="445">
        <v>40</v>
      </c>
      <c r="C200" s="448" t="s">
        <v>40</v>
      </c>
      <c r="D200" s="456">
        <f>Q44</f>
        <v>14756</v>
      </c>
      <c r="E200" s="47" t="s">
        <v>125</v>
      </c>
      <c r="F200" s="119" t="s">
        <v>138</v>
      </c>
      <c r="G200" s="119" t="s">
        <v>200</v>
      </c>
      <c r="H200" s="77">
        <v>319</v>
      </c>
      <c r="I200" s="78">
        <v>875938810</v>
      </c>
      <c r="J200" s="79">
        <v>106580440</v>
      </c>
      <c r="K200" s="77">
        <f t="shared" si="46"/>
        <v>982519250</v>
      </c>
      <c r="L200" s="99">
        <f t="shared" si="45"/>
        <v>3079997.6489028214</v>
      </c>
      <c r="M200" s="216">
        <f>IFERROR(H200/$Q$44,"-")</f>
        <v>2.1618324749254542E-2</v>
      </c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spans="1:32" ht="39.950000000000003" customHeight="1">
      <c r="A201" s="26"/>
      <c r="B201" s="446"/>
      <c r="C201" s="449"/>
      <c r="D201" s="457"/>
      <c r="E201" s="39" t="s">
        <v>142</v>
      </c>
      <c r="F201" s="120" t="s">
        <v>143</v>
      </c>
      <c r="G201" s="120" t="s">
        <v>271</v>
      </c>
      <c r="H201" s="40">
        <v>172</v>
      </c>
      <c r="I201" s="41">
        <v>618755420</v>
      </c>
      <c r="J201" s="42">
        <v>54244400</v>
      </c>
      <c r="K201" s="40">
        <f t="shared" si="46"/>
        <v>672999820</v>
      </c>
      <c r="L201" s="97">
        <f t="shared" si="45"/>
        <v>3912789.6511627906</v>
      </c>
      <c r="M201" s="217">
        <f t="shared" ref="M201:M204" si="47">IFERROR(H201/$Q$44,"-")</f>
        <v>1.1656275413391162E-2</v>
      </c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spans="1:32" ht="39.950000000000003" customHeight="1">
      <c r="A202" s="26"/>
      <c r="B202" s="446"/>
      <c r="C202" s="449"/>
      <c r="D202" s="457"/>
      <c r="E202" s="39" t="s">
        <v>126</v>
      </c>
      <c r="F202" s="120" t="s">
        <v>139</v>
      </c>
      <c r="G202" s="120" t="s">
        <v>1108</v>
      </c>
      <c r="H202" s="40">
        <v>166</v>
      </c>
      <c r="I202" s="41">
        <v>473325760</v>
      </c>
      <c r="J202" s="42">
        <v>111194880</v>
      </c>
      <c r="K202" s="40">
        <f t="shared" si="46"/>
        <v>584520640</v>
      </c>
      <c r="L202" s="97">
        <f t="shared" si="45"/>
        <v>3521208.6746987952</v>
      </c>
      <c r="M202" s="217">
        <f t="shared" si="47"/>
        <v>1.1249661154784494E-2</v>
      </c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spans="1:32" ht="39.950000000000003" customHeight="1">
      <c r="A203" s="26"/>
      <c r="B203" s="446"/>
      <c r="C203" s="449"/>
      <c r="D203" s="457"/>
      <c r="E203" s="39" t="s">
        <v>741</v>
      </c>
      <c r="F203" s="120" t="s">
        <v>742</v>
      </c>
      <c r="G203" s="120" t="s">
        <v>1192</v>
      </c>
      <c r="H203" s="40">
        <v>128</v>
      </c>
      <c r="I203" s="41">
        <v>189783500</v>
      </c>
      <c r="J203" s="42">
        <v>47197060</v>
      </c>
      <c r="K203" s="40">
        <f t="shared" si="46"/>
        <v>236980560</v>
      </c>
      <c r="L203" s="97">
        <f t="shared" si="45"/>
        <v>1851410.625</v>
      </c>
      <c r="M203" s="217">
        <f t="shared" si="47"/>
        <v>8.67443751694226E-3</v>
      </c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spans="1:32" ht="39.950000000000003" customHeight="1" thickBot="1">
      <c r="A204" s="26"/>
      <c r="B204" s="447"/>
      <c r="C204" s="450"/>
      <c r="D204" s="458"/>
      <c r="E204" s="43" t="s">
        <v>127</v>
      </c>
      <c r="F204" s="121" t="s">
        <v>195</v>
      </c>
      <c r="G204" s="121" t="s">
        <v>1187</v>
      </c>
      <c r="H204" s="44">
        <v>127</v>
      </c>
      <c r="I204" s="45">
        <v>241233610</v>
      </c>
      <c r="J204" s="46">
        <v>233475060</v>
      </c>
      <c r="K204" s="44">
        <f t="shared" si="46"/>
        <v>474708670</v>
      </c>
      <c r="L204" s="98">
        <f t="shared" si="45"/>
        <v>3737863.5433070865</v>
      </c>
      <c r="M204" s="218">
        <f t="shared" si="47"/>
        <v>8.60666847384115E-3</v>
      </c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spans="1:32" ht="39.950000000000003" customHeight="1">
      <c r="A205" s="26"/>
      <c r="B205" s="445">
        <v>41</v>
      </c>
      <c r="C205" s="448" t="s">
        <v>11</v>
      </c>
      <c r="D205" s="456">
        <f>Q45</f>
        <v>26853</v>
      </c>
      <c r="E205" s="47" t="s">
        <v>125</v>
      </c>
      <c r="F205" s="119" t="s">
        <v>138</v>
      </c>
      <c r="G205" s="119" t="s">
        <v>200</v>
      </c>
      <c r="H205" s="77">
        <v>530</v>
      </c>
      <c r="I205" s="78">
        <v>1381759610</v>
      </c>
      <c r="J205" s="79">
        <v>213865010</v>
      </c>
      <c r="K205" s="77">
        <f t="shared" si="46"/>
        <v>1595624620</v>
      </c>
      <c r="L205" s="99">
        <f t="shared" si="45"/>
        <v>3010612.4905660376</v>
      </c>
      <c r="M205" s="216">
        <f>IFERROR(H205/$Q$45,"-")</f>
        <v>1.9737087103861767E-2</v>
      </c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spans="1:32" ht="39.950000000000003" customHeight="1">
      <c r="A206" s="26"/>
      <c r="B206" s="446"/>
      <c r="C206" s="449"/>
      <c r="D206" s="457"/>
      <c r="E206" s="39" t="s">
        <v>128</v>
      </c>
      <c r="F206" s="120" t="s">
        <v>140</v>
      </c>
      <c r="G206" s="120" t="s">
        <v>205</v>
      </c>
      <c r="H206" s="40">
        <v>329</v>
      </c>
      <c r="I206" s="41">
        <v>804092660</v>
      </c>
      <c r="J206" s="42">
        <v>134406720</v>
      </c>
      <c r="K206" s="40">
        <f t="shared" si="46"/>
        <v>938499380</v>
      </c>
      <c r="L206" s="97">
        <f t="shared" si="45"/>
        <v>2852581.7021276597</v>
      </c>
      <c r="M206" s="217">
        <f t="shared" ref="M206:M209" si="48">IFERROR(H206/$Q$45,"-")</f>
        <v>1.2251889919189662E-2</v>
      </c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spans="1:32" ht="39.950000000000003" customHeight="1">
      <c r="A207" s="26"/>
      <c r="B207" s="446"/>
      <c r="C207" s="449"/>
      <c r="D207" s="457"/>
      <c r="E207" s="39" t="s">
        <v>126</v>
      </c>
      <c r="F207" s="120" t="s">
        <v>139</v>
      </c>
      <c r="G207" s="120" t="s">
        <v>740</v>
      </c>
      <c r="H207" s="40">
        <v>325</v>
      </c>
      <c r="I207" s="41">
        <v>946955430</v>
      </c>
      <c r="J207" s="42">
        <v>220964230</v>
      </c>
      <c r="K207" s="40">
        <f t="shared" si="46"/>
        <v>1167919660</v>
      </c>
      <c r="L207" s="97">
        <f t="shared" si="45"/>
        <v>3593598.9538461538</v>
      </c>
      <c r="M207" s="217">
        <f t="shared" si="48"/>
        <v>1.2102930771235988E-2</v>
      </c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  <row r="208" spans="1:32" ht="39.950000000000003" customHeight="1">
      <c r="A208" s="26"/>
      <c r="B208" s="446"/>
      <c r="C208" s="449"/>
      <c r="D208" s="457"/>
      <c r="E208" s="39" t="s">
        <v>127</v>
      </c>
      <c r="F208" s="120" t="s">
        <v>195</v>
      </c>
      <c r="G208" s="120" t="s">
        <v>1119</v>
      </c>
      <c r="H208" s="40">
        <v>246</v>
      </c>
      <c r="I208" s="41">
        <v>519525620</v>
      </c>
      <c r="J208" s="42">
        <v>511780050</v>
      </c>
      <c r="K208" s="40">
        <f t="shared" si="46"/>
        <v>1031305670</v>
      </c>
      <c r="L208" s="97">
        <f t="shared" si="45"/>
        <v>4192299.4715447156</v>
      </c>
      <c r="M208" s="217">
        <f t="shared" si="48"/>
        <v>9.1609875991509326E-3</v>
      </c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</row>
    <row r="209" spans="1:32" ht="39.950000000000003" customHeight="1" thickBot="1">
      <c r="A209" s="26"/>
      <c r="B209" s="447"/>
      <c r="C209" s="450"/>
      <c r="D209" s="458"/>
      <c r="E209" s="43" t="s">
        <v>142</v>
      </c>
      <c r="F209" s="121" t="s">
        <v>143</v>
      </c>
      <c r="G209" s="121" t="s">
        <v>1193</v>
      </c>
      <c r="H209" s="44">
        <v>206</v>
      </c>
      <c r="I209" s="45">
        <v>756268020</v>
      </c>
      <c r="J209" s="46">
        <v>86544420</v>
      </c>
      <c r="K209" s="44">
        <f t="shared" si="46"/>
        <v>842812440</v>
      </c>
      <c r="L209" s="98">
        <f t="shared" si="45"/>
        <v>4091322.5242718449</v>
      </c>
      <c r="M209" s="217">
        <f t="shared" si="48"/>
        <v>7.6713961196141957E-3</v>
      </c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</row>
    <row r="210" spans="1:32" ht="39.950000000000003" customHeight="1">
      <c r="A210" s="26"/>
      <c r="B210" s="445">
        <v>42</v>
      </c>
      <c r="C210" s="448" t="s">
        <v>12</v>
      </c>
      <c r="D210" s="456">
        <f>Q46</f>
        <v>73347</v>
      </c>
      <c r="E210" s="47" t="s">
        <v>125</v>
      </c>
      <c r="F210" s="119" t="s">
        <v>138</v>
      </c>
      <c r="G210" s="119" t="s">
        <v>1162</v>
      </c>
      <c r="H210" s="77">
        <v>1395</v>
      </c>
      <c r="I210" s="78">
        <v>3370503750</v>
      </c>
      <c r="J210" s="79">
        <v>545952510</v>
      </c>
      <c r="K210" s="77">
        <f t="shared" si="46"/>
        <v>3916456260</v>
      </c>
      <c r="L210" s="99">
        <f t="shared" si="45"/>
        <v>2807495.5268817204</v>
      </c>
      <c r="M210" s="216">
        <f>IFERROR(H210/$Q$46,"-")</f>
        <v>1.9019182788662114E-2</v>
      </c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</row>
    <row r="211" spans="1:32" ht="39.950000000000003" customHeight="1">
      <c r="A211" s="26"/>
      <c r="B211" s="446"/>
      <c r="C211" s="449"/>
      <c r="D211" s="457"/>
      <c r="E211" s="39" t="s">
        <v>126</v>
      </c>
      <c r="F211" s="120" t="s">
        <v>139</v>
      </c>
      <c r="G211" s="120" t="s">
        <v>1145</v>
      </c>
      <c r="H211" s="40">
        <v>855</v>
      </c>
      <c r="I211" s="41">
        <v>2295364670</v>
      </c>
      <c r="J211" s="42">
        <v>542405130</v>
      </c>
      <c r="K211" s="40">
        <f t="shared" si="46"/>
        <v>2837769800</v>
      </c>
      <c r="L211" s="97">
        <f t="shared" si="45"/>
        <v>3319029.0058479533</v>
      </c>
      <c r="M211" s="217">
        <f t="shared" ref="M211:M214" si="49">IFERROR(H211/$Q$46,"-")</f>
        <v>1.1656918483373553E-2</v>
      </c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</row>
    <row r="212" spans="1:32" ht="39.950000000000003" customHeight="1">
      <c r="A212" s="26"/>
      <c r="B212" s="446"/>
      <c r="C212" s="449"/>
      <c r="D212" s="457"/>
      <c r="E212" s="39" t="s">
        <v>128</v>
      </c>
      <c r="F212" s="120" t="s">
        <v>140</v>
      </c>
      <c r="G212" s="120" t="s">
        <v>205</v>
      </c>
      <c r="H212" s="40">
        <v>734</v>
      </c>
      <c r="I212" s="41">
        <v>1582929570</v>
      </c>
      <c r="J212" s="42">
        <v>378627150</v>
      </c>
      <c r="K212" s="40">
        <f t="shared" si="46"/>
        <v>1961556720</v>
      </c>
      <c r="L212" s="97">
        <f t="shared" si="45"/>
        <v>2672420.5994550409</v>
      </c>
      <c r="M212" s="217">
        <f t="shared" si="49"/>
        <v>1.0007225926077412E-2</v>
      </c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</row>
    <row r="213" spans="1:32" ht="39.950000000000003" customHeight="1">
      <c r="A213" s="26"/>
      <c r="B213" s="446"/>
      <c r="C213" s="449"/>
      <c r="D213" s="457"/>
      <c r="E213" s="39" t="s">
        <v>127</v>
      </c>
      <c r="F213" s="120" t="s">
        <v>195</v>
      </c>
      <c r="G213" s="120" t="s">
        <v>1194</v>
      </c>
      <c r="H213" s="40">
        <v>715</v>
      </c>
      <c r="I213" s="41">
        <v>1524192460</v>
      </c>
      <c r="J213" s="42">
        <v>1302673980</v>
      </c>
      <c r="K213" s="40">
        <f t="shared" si="46"/>
        <v>2826866440</v>
      </c>
      <c r="L213" s="97">
        <f t="shared" si="45"/>
        <v>3953659.3566433568</v>
      </c>
      <c r="M213" s="217">
        <f t="shared" si="49"/>
        <v>9.7481832931135565E-3</v>
      </c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</row>
    <row r="214" spans="1:32" ht="39.950000000000003" customHeight="1" thickBot="1">
      <c r="A214" s="26"/>
      <c r="B214" s="447"/>
      <c r="C214" s="450"/>
      <c r="D214" s="458"/>
      <c r="E214" s="43" t="s">
        <v>142</v>
      </c>
      <c r="F214" s="121" t="s">
        <v>143</v>
      </c>
      <c r="G214" s="121" t="s">
        <v>1195</v>
      </c>
      <c r="H214" s="44">
        <v>639</v>
      </c>
      <c r="I214" s="45">
        <v>1780140670</v>
      </c>
      <c r="J214" s="46">
        <v>266887000</v>
      </c>
      <c r="K214" s="44">
        <f t="shared" si="46"/>
        <v>2047027670</v>
      </c>
      <c r="L214" s="98">
        <f t="shared" si="45"/>
        <v>3203486.1815336463</v>
      </c>
      <c r="M214" s="218">
        <f t="shared" si="49"/>
        <v>8.7120127612581293E-3</v>
      </c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</row>
    <row r="215" spans="1:32" ht="39.950000000000003" customHeight="1">
      <c r="A215" s="26"/>
      <c r="B215" s="445">
        <v>43</v>
      </c>
      <c r="C215" s="448" t="s">
        <v>8</v>
      </c>
      <c r="D215" s="456">
        <f>Q47</f>
        <v>45204</v>
      </c>
      <c r="E215" s="47" t="s">
        <v>125</v>
      </c>
      <c r="F215" s="119" t="s">
        <v>138</v>
      </c>
      <c r="G215" s="119" t="s">
        <v>200</v>
      </c>
      <c r="H215" s="77">
        <v>813</v>
      </c>
      <c r="I215" s="78">
        <v>2258971010</v>
      </c>
      <c r="J215" s="79">
        <v>334313060</v>
      </c>
      <c r="K215" s="77">
        <f t="shared" si="46"/>
        <v>2593284070</v>
      </c>
      <c r="L215" s="99">
        <f t="shared" si="45"/>
        <v>3189771.3038130379</v>
      </c>
      <c r="M215" s="216">
        <f>IFERROR(H215/$Q$47,"-")</f>
        <v>1.7985134058932838E-2</v>
      </c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</row>
    <row r="216" spans="1:32" ht="39.950000000000003" customHeight="1">
      <c r="A216" s="26"/>
      <c r="B216" s="446"/>
      <c r="C216" s="449"/>
      <c r="D216" s="457"/>
      <c r="E216" s="39" t="s">
        <v>128</v>
      </c>
      <c r="F216" s="120" t="s">
        <v>140</v>
      </c>
      <c r="G216" s="120" t="s">
        <v>205</v>
      </c>
      <c r="H216" s="40">
        <v>575</v>
      </c>
      <c r="I216" s="41">
        <v>1487210680</v>
      </c>
      <c r="J216" s="42">
        <v>271562560</v>
      </c>
      <c r="K216" s="40">
        <f t="shared" si="46"/>
        <v>1758773240</v>
      </c>
      <c r="L216" s="97">
        <f t="shared" si="45"/>
        <v>3058736.0695652175</v>
      </c>
      <c r="M216" s="217">
        <f t="shared" ref="M216:M219" si="50">IFERROR(H216/$Q$47,"-")</f>
        <v>1.2720113264312893E-2</v>
      </c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</row>
    <row r="217" spans="1:32" ht="39.950000000000003" customHeight="1">
      <c r="A217" s="26"/>
      <c r="B217" s="446"/>
      <c r="C217" s="449"/>
      <c r="D217" s="457"/>
      <c r="E217" s="39" t="s">
        <v>126</v>
      </c>
      <c r="F217" s="120" t="s">
        <v>139</v>
      </c>
      <c r="G217" s="120" t="s">
        <v>740</v>
      </c>
      <c r="H217" s="40">
        <v>547</v>
      </c>
      <c r="I217" s="41">
        <v>1474465940</v>
      </c>
      <c r="J217" s="42">
        <v>331965000</v>
      </c>
      <c r="K217" s="40">
        <f t="shared" si="46"/>
        <v>1806430940</v>
      </c>
      <c r="L217" s="97">
        <f t="shared" si="45"/>
        <v>3302433.1627056673</v>
      </c>
      <c r="M217" s="217">
        <f t="shared" si="50"/>
        <v>1.2100699053181134E-2</v>
      </c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</row>
    <row r="218" spans="1:32" ht="39.950000000000003" customHeight="1">
      <c r="A218" s="26"/>
      <c r="B218" s="446"/>
      <c r="C218" s="449"/>
      <c r="D218" s="457"/>
      <c r="E218" s="39" t="s">
        <v>127</v>
      </c>
      <c r="F218" s="120" t="s">
        <v>195</v>
      </c>
      <c r="G218" s="120" t="s">
        <v>1196</v>
      </c>
      <c r="H218" s="40">
        <v>492</v>
      </c>
      <c r="I218" s="41">
        <v>1175505150</v>
      </c>
      <c r="J218" s="42">
        <v>741932800</v>
      </c>
      <c r="K218" s="40">
        <f t="shared" si="46"/>
        <v>1917437950</v>
      </c>
      <c r="L218" s="97">
        <f t="shared" si="45"/>
        <v>3897231.6056910567</v>
      </c>
      <c r="M218" s="217">
        <f t="shared" si="50"/>
        <v>1.0883992567029467E-2</v>
      </c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</row>
    <row r="219" spans="1:32" ht="39.950000000000003" customHeight="1" thickBot="1">
      <c r="A219" s="26"/>
      <c r="B219" s="447"/>
      <c r="C219" s="450"/>
      <c r="D219" s="458"/>
      <c r="E219" s="43" t="s">
        <v>142</v>
      </c>
      <c r="F219" s="121" t="s">
        <v>143</v>
      </c>
      <c r="G219" s="121" t="s">
        <v>1197</v>
      </c>
      <c r="H219" s="44">
        <v>406</v>
      </c>
      <c r="I219" s="45">
        <v>1329567700</v>
      </c>
      <c r="J219" s="46">
        <v>180323880</v>
      </c>
      <c r="K219" s="44">
        <f t="shared" si="46"/>
        <v>1509891580</v>
      </c>
      <c r="L219" s="98">
        <f t="shared" si="45"/>
        <v>3718944.7783251232</v>
      </c>
      <c r="M219" s="217">
        <f t="shared" si="50"/>
        <v>8.981506061410495E-3</v>
      </c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</row>
    <row r="220" spans="1:32" ht="39.950000000000003" customHeight="1">
      <c r="A220" s="26"/>
      <c r="B220" s="445">
        <v>44</v>
      </c>
      <c r="C220" s="448" t="s">
        <v>18</v>
      </c>
      <c r="D220" s="456">
        <f>Q48</f>
        <v>47986</v>
      </c>
      <c r="E220" s="47" t="s">
        <v>125</v>
      </c>
      <c r="F220" s="119" t="s">
        <v>138</v>
      </c>
      <c r="G220" s="119" t="s">
        <v>200</v>
      </c>
      <c r="H220" s="77">
        <v>794</v>
      </c>
      <c r="I220" s="78">
        <v>2064616340</v>
      </c>
      <c r="J220" s="79">
        <v>342279850</v>
      </c>
      <c r="K220" s="77">
        <f t="shared" si="46"/>
        <v>2406896190</v>
      </c>
      <c r="L220" s="99">
        <f t="shared" si="45"/>
        <v>3031355.4030226702</v>
      </c>
      <c r="M220" s="216">
        <f>IFERROR(H220/$Q$48,"-")</f>
        <v>1.6546492727045389E-2</v>
      </c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</row>
    <row r="221" spans="1:32" ht="39.950000000000003" customHeight="1">
      <c r="A221" s="26"/>
      <c r="B221" s="446"/>
      <c r="C221" s="449"/>
      <c r="D221" s="457"/>
      <c r="E221" s="39" t="s">
        <v>126</v>
      </c>
      <c r="F221" s="120" t="s">
        <v>139</v>
      </c>
      <c r="G221" s="120" t="s">
        <v>740</v>
      </c>
      <c r="H221" s="40">
        <v>596</v>
      </c>
      <c r="I221" s="41">
        <v>1680939960</v>
      </c>
      <c r="J221" s="42">
        <v>359478540</v>
      </c>
      <c r="K221" s="40">
        <f t="shared" si="46"/>
        <v>2040418500</v>
      </c>
      <c r="L221" s="97">
        <f t="shared" si="45"/>
        <v>3423520.9731543623</v>
      </c>
      <c r="M221" s="217">
        <f t="shared" ref="M221:M224" si="51">IFERROR(H221/$Q$48,"-")</f>
        <v>1.2420289251031551E-2</v>
      </c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</row>
    <row r="222" spans="1:32" ht="39.950000000000003" customHeight="1">
      <c r="A222" s="26"/>
      <c r="B222" s="446"/>
      <c r="C222" s="449"/>
      <c r="D222" s="457"/>
      <c r="E222" s="39" t="s">
        <v>127</v>
      </c>
      <c r="F222" s="120" t="s">
        <v>195</v>
      </c>
      <c r="G222" s="120" t="s">
        <v>202</v>
      </c>
      <c r="H222" s="40">
        <v>475</v>
      </c>
      <c r="I222" s="41">
        <v>918260710</v>
      </c>
      <c r="J222" s="42">
        <v>979401760</v>
      </c>
      <c r="K222" s="40">
        <f t="shared" si="46"/>
        <v>1897662470</v>
      </c>
      <c r="L222" s="97">
        <f t="shared" si="45"/>
        <v>3995078.8842105265</v>
      </c>
      <c r="M222" s="217">
        <f t="shared" si="51"/>
        <v>9.8987204601342065E-3</v>
      </c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</row>
    <row r="223" spans="1:32" ht="39.950000000000003" customHeight="1">
      <c r="A223" s="26"/>
      <c r="B223" s="446"/>
      <c r="C223" s="449"/>
      <c r="D223" s="457"/>
      <c r="E223" s="39" t="s">
        <v>128</v>
      </c>
      <c r="F223" s="120" t="s">
        <v>140</v>
      </c>
      <c r="G223" s="120" t="s">
        <v>1198</v>
      </c>
      <c r="H223" s="40">
        <v>475</v>
      </c>
      <c r="I223" s="41">
        <v>1027722640</v>
      </c>
      <c r="J223" s="42">
        <v>252406660</v>
      </c>
      <c r="K223" s="40">
        <f t="shared" si="46"/>
        <v>1280129300</v>
      </c>
      <c r="L223" s="97">
        <f t="shared" si="45"/>
        <v>2695009.0526315789</v>
      </c>
      <c r="M223" s="217">
        <f t="shared" si="51"/>
        <v>9.8987204601342065E-3</v>
      </c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</row>
    <row r="224" spans="1:32" ht="39.950000000000003" customHeight="1" thickBot="1">
      <c r="A224" s="26"/>
      <c r="B224" s="447"/>
      <c r="C224" s="450"/>
      <c r="D224" s="458"/>
      <c r="E224" s="43" t="s">
        <v>741</v>
      </c>
      <c r="F224" s="121" t="s">
        <v>742</v>
      </c>
      <c r="G224" s="121" t="s">
        <v>1117</v>
      </c>
      <c r="H224" s="44">
        <v>378</v>
      </c>
      <c r="I224" s="45">
        <v>720341390</v>
      </c>
      <c r="J224" s="46">
        <v>177338890</v>
      </c>
      <c r="K224" s="44">
        <f t="shared" si="46"/>
        <v>897680280</v>
      </c>
      <c r="L224" s="98">
        <f t="shared" si="45"/>
        <v>2374815.5555555555</v>
      </c>
      <c r="M224" s="217">
        <f t="shared" si="51"/>
        <v>7.8772975451173264E-3</v>
      </c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</row>
    <row r="225" spans="1:32" ht="39.950000000000003" customHeight="1">
      <c r="A225" s="26"/>
      <c r="B225" s="445">
        <v>45</v>
      </c>
      <c r="C225" s="448" t="s">
        <v>41</v>
      </c>
      <c r="D225" s="456">
        <f>Q49</f>
        <v>16826</v>
      </c>
      <c r="E225" s="47" t="s">
        <v>125</v>
      </c>
      <c r="F225" s="119" t="s">
        <v>138</v>
      </c>
      <c r="G225" s="119" t="s">
        <v>200</v>
      </c>
      <c r="H225" s="77">
        <v>317</v>
      </c>
      <c r="I225" s="78">
        <v>870722000</v>
      </c>
      <c r="J225" s="79">
        <v>138665000</v>
      </c>
      <c r="K225" s="77">
        <f t="shared" si="46"/>
        <v>1009387000</v>
      </c>
      <c r="L225" s="99">
        <f t="shared" si="45"/>
        <v>3184186.1198738171</v>
      </c>
      <c r="M225" s="216">
        <f>IFERROR(H225/$Q$49,"-")</f>
        <v>1.8839890645429694E-2</v>
      </c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</row>
    <row r="226" spans="1:32" ht="39.950000000000003" customHeight="1">
      <c r="A226" s="26"/>
      <c r="B226" s="446"/>
      <c r="C226" s="449"/>
      <c r="D226" s="457"/>
      <c r="E226" s="39" t="s">
        <v>142</v>
      </c>
      <c r="F226" s="120" t="s">
        <v>143</v>
      </c>
      <c r="G226" s="120" t="s">
        <v>1199</v>
      </c>
      <c r="H226" s="40">
        <v>235</v>
      </c>
      <c r="I226" s="41">
        <v>939692330</v>
      </c>
      <c r="J226" s="42">
        <v>84547750</v>
      </c>
      <c r="K226" s="40">
        <f t="shared" si="46"/>
        <v>1024240080</v>
      </c>
      <c r="L226" s="97">
        <f t="shared" si="45"/>
        <v>4358468.4255319145</v>
      </c>
      <c r="M226" s="217">
        <f t="shared" ref="M226:M229" si="52">IFERROR(H226/$Q$49,"-")</f>
        <v>1.3966480446927373E-2</v>
      </c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</row>
    <row r="227" spans="1:32" ht="39.950000000000003" customHeight="1">
      <c r="A227" s="26"/>
      <c r="B227" s="446"/>
      <c r="C227" s="449"/>
      <c r="D227" s="457"/>
      <c r="E227" s="39" t="s">
        <v>126</v>
      </c>
      <c r="F227" s="120" t="s">
        <v>139</v>
      </c>
      <c r="G227" s="120" t="s">
        <v>1200</v>
      </c>
      <c r="H227" s="40">
        <v>172</v>
      </c>
      <c r="I227" s="41">
        <v>547445130</v>
      </c>
      <c r="J227" s="42">
        <v>98264850</v>
      </c>
      <c r="K227" s="40">
        <f t="shared" si="46"/>
        <v>645709980</v>
      </c>
      <c r="L227" s="97">
        <f t="shared" si="45"/>
        <v>3754127.7906976743</v>
      </c>
      <c r="M227" s="217">
        <f t="shared" si="52"/>
        <v>1.0222275050517057E-2</v>
      </c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</row>
    <row r="228" spans="1:32" ht="39.950000000000003" customHeight="1">
      <c r="A228" s="26"/>
      <c r="B228" s="446"/>
      <c r="C228" s="449"/>
      <c r="D228" s="457"/>
      <c r="E228" s="39" t="s">
        <v>127</v>
      </c>
      <c r="F228" s="120" t="s">
        <v>195</v>
      </c>
      <c r="G228" s="120" t="s">
        <v>1201</v>
      </c>
      <c r="H228" s="40">
        <v>157</v>
      </c>
      <c r="I228" s="41">
        <v>319094020</v>
      </c>
      <c r="J228" s="42">
        <v>341524800</v>
      </c>
      <c r="K228" s="40">
        <f t="shared" si="46"/>
        <v>660618820</v>
      </c>
      <c r="L228" s="97">
        <f t="shared" si="45"/>
        <v>4207763.1847133758</v>
      </c>
      <c r="M228" s="217">
        <f t="shared" si="52"/>
        <v>9.3307975751812672E-3</v>
      </c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</row>
    <row r="229" spans="1:32" ht="39.950000000000003" customHeight="1" thickBot="1">
      <c r="A229" s="26"/>
      <c r="B229" s="447"/>
      <c r="C229" s="450"/>
      <c r="D229" s="458"/>
      <c r="E229" s="43" t="s">
        <v>128</v>
      </c>
      <c r="F229" s="121" t="s">
        <v>140</v>
      </c>
      <c r="G229" s="121" t="s">
        <v>1143</v>
      </c>
      <c r="H229" s="44">
        <v>129</v>
      </c>
      <c r="I229" s="45">
        <v>320594340</v>
      </c>
      <c r="J229" s="46">
        <v>65813740</v>
      </c>
      <c r="K229" s="44">
        <f t="shared" si="46"/>
        <v>386408080</v>
      </c>
      <c r="L229" s="98">
        <f t="shared" si="45"/>
        <v>2995411.4728682172</v>
      </c>
      <c r="M229" s="217">
        <f t="shared" si="52"/>
        <v>7.6667062878877923E-3</v>
      </c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</row>
    <row r="230" spans="1:32" ht="39.950000000000003" customHeight="1">
      <c r="A230" s="26"/>
      <c r="B230" s="445">
        <v>46</v>
      </c>
      <c r="C230" s="448" t="s">
        <v>21</v>
      </c>
      <c r="D230" s="456">
        <f>Q50</f>
        <v>21932</v>
      </c>
      <c r="E230" s="47" t="s">
        <v>125</v>
      </c>
      <c r="F230" s="119" t="s">
        <v>138</v>
      </c>
      <c r="G230" s="119" t="s">
        <v>200</v>
      </c>
      <c r="H230" s="77">
        <v>376</v>
      </c>
      <c r="I230" s="78">
        <v>931084070</v>
      </c>
      <c r="J230" s="79">
        <v>137234380</v>
      </c>
      <c r="K230" s="77">
        <f t="shared" si="46"/>
        <v>1068318450</v>
      </c>
      <c r="L230" s="99">
        <f t="shared" si="45"/>
        <v>2841272.4734042552</v>
      </c>
      <c r="M230" s="216">
        <f>IFERROR(H230/$Q$50,"-")</f>
        <v>1.7143899325186941E-2</v>
      </c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</row>
    <row r="231" spans="1:32" ht="39.950000000000003" customHeight="1">
      <c r="A231" s="26"/>
      <c r="B231" s="446"/>
      <c r="C231" s="449"/>
      <c r="D231" s="457"/>
      <c r="E231" s="39" t="s">
        <v>127</v>
      </c>
      <c r="F231" s="120" t="s">
        <v>195</v>
      </c>
      <c r="G231" s="120" t="s">
        <v>1202</v>
      </c>
      <c r="H231" s="40">
        <v>244</v>
      </c>
      <c r="I231" s="41">
        <v>433358300</v>
      </c>
      <c r="J231" s="42">
        <v>483974320</v>
      </c>
      <c r="K231" s="40">
        <f t="shared" si="46"/>
        <v>917332620</v>
      </c>
      <c r="L231" s="97">
        <f t="shared" si="45"/>
        <v>3759559.9180327868</v>
      </c>
      <c r="M231" s="217">
        <f t="shared" ref="M231:M234" si="53">IFERROR(H231/$Q$50,"-")</f>
        <v>1.1125296370600037E-2</v>
      </c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</row>
    <row r="232" spans="1:32" ht="39.950000000000003" customHeight="1">
      <c r="A232" s="26"/>
      <c r="B232" s="446"/>
      <c r="C232" s="449"/>
      <c r="D232" s="457"/>
      <c r="E232" s="39" t="s">
        <v>126</v>
      </c>
      <c r="F232" s="120" t="s">
        <v>139</v>
      </c>
      <c r="G232" s="120" t="s">
        <v>201</v>
      </c>
      <c r="H232" s="40">
        <v>229</v>
      </c>
      <c r="I232" s="41">
        <v>585847230</v>
      </c>
      <c r="J232" s="42">
        <v>126264220</v>
      </c>
      <c r="K232" s="40">
        <f t="shared" si="46"/>
        <v>712111450</v>
      </c>
      <c r="L232" s="97">
        <f t="shared" si="45"/>
        <v>3109656.9868995631</v>
      </c>
      <c r="M232" s="217">
        <f t="shared" si="53"/>
        <v>1.0441364216669706E-2</v>
      </c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</row>
    <row r="233" spans="1:32" ht="39.950000000000003" customHeight="1">
      <c r="A233" s="26"/>
      <c r="B233" s="446"/>
      <c r="C233" s="449"/>
      <c r="D233" s="457"/>
      <c r="E233" s="39" t="s">
        <v>128</v>
      </c>
      <c r="F233" s="120" t="s">
        <v>140</v>
      </c>
      <c r="G233" s="120" t="s">
        <v>1131</v>
      </c>
      <c r="H233" s="40">
        <v>222</v>
      </c>
      <c r="I233" s="41">
        <v>514560430</v>
      </c>
      <c r="J233" s="42">
        <v>116377760</v>
      </c>
      <c r="K233" s="40">
        <f t="shared" si="46"/>
        <v>630938190</v>
      </c>
      <c r="L233" s="97">
        <f t="shared" si="45"/>
        <v>2842063.9189189188</v>
      </c>
      <c r="M233" s="217">
        <f t="shared" si="53"/>
        <v>1.0122195878168885E-2</v>
      </c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</row>
    <row r="234" spans="1:32" ht="39.950000000000003" customHeight="1" thickBot="1">
      <c r="A234" s="26"/>
      <c r="B234" s="447"/>
      <c r="C234" s="450"/>
      <c r="D234" s="458"/>
      <c r="E234" s="43" t="s">
        <v>741</v>
      </c>
      <c r="F234" s="121" t="s">
        <v>742</v>
      </c>
      <c r="G234" s="121" t="s">
        <v>1203</v>
      </c>
      <c r="H234" s="44">
        <v>205</v>
      </c>
      <c r="I234" s="45">
        <v>332657450</v>
      </c>
      <c r="J234" s="46">
        <v>80892360</v>
      </c>
      <c r="K234" s="44">
        <f t="shared" si="46"/>
        <v>413549810</v>
      </c>
      <c r="L234" s="98">
        <f t="shared" si="45"/>
        <v>2017316.1463414633</v>
      </c>
      <c r="M234" s="217">
        <f t="shared" si="53"/>
        <v>9.3470727703811787E-3</v>
      </c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</row>
    <row r="235" spans="1:32" ht="39.950000000000003" customHeight="1">
      <c r="A235" s="26"/>
      <c r="B235" s="445">
        <v>47</v>
      </c>
      <c r="C235" s="448" t="s">
        <v>13</v>
      </c>
      <c r="D235" s="456">
        <f>Q51</f>
        <v>44410</v>
      </c>
      <c r="E235" s="47" t="s">
        <v>125</v>
      </c>
      <c r="F235" s="119" t="s">
        <v>138</v>
      </c>
      <c r="G235" s="119" t="s">
        <v>1162</v>
      </c>
      <c r="H235" s="77">
        <v>799</v>
      </c>
      <c r="I235" s="78">
        <v>1918479660</v>
      </c>
      <c r="J235" s="79">
        <v>299513040</v>
      </c>
      <c r="K235" s="77">
        <f t="shared" si="46"/>
        <v>2217992700</v>
      </c>
      <c r="L235" s="99">
        <f t="shared" si="45"/>
        <v>2775960.8260325408</v>
      </c>
      <c r="M235" s="216">
        <f>IFERROR(H235/$Q$51,"-")</f>
        <v>1.7991443368610673E-2</v>
      </c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</row>
    <row r="236" spans="1:32" ht="39.950000000000003" customHeight="1">
      <c r="A236" s="26"/>
      <c r="B236" s="446"/>
      <c r="C236" s="449"/>
      <c r="D236" s="457"/>
      <c r="E236" s="39" t="s">
        <v>128</v>
      </c>
      <c r="F236" s="120" t="s">
        <v>140</v>
      </c>
      <c r="G236" s="120" t="s">
        <v>1116</v>
      </c>
      <c r="H236" s="40">
        <v>516</v>
      </c>
      <c r="I236" s="41">
        <v>1193510190</v>
      </c>
      <c r="J236" s="42">
        <v>240620440</v>
      </c>
      <c r="K236" s="40">
        <f t="shared" si="46"/>
        <v>1434130630</v>
      </c>
      <c r="L236" s="97">
        <f t="shared" si="45"/>
        <v>2779322.926356589</v>
      </c>
      <c r="M236" s="217">
        <f t="shared" ref="M236:M239" si="54">IFERROR(H236/$Q$51,"-")</f>
        <v>1.1619004728664716E-2</v>
      </c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</row>
    <row r="237" spans="1:32" ht="39.950000000000003" customHeight="1">
      <c r="A237" s="26"/>
      <c r="B237" s="446"/>
      <c r="C237" s="449"/>
      <c r="D237" s="457"/>
      <c r="E237" s="39" t="s">
        <v>126</v>
      </c>
      <c r="F237" s="120" t="s">
        <v>139</v>
      </c>
      <c r="G237" s="120" t="s">
        <v>1170</v>
      </c>
      <c r="H237" s="40">
        <v>507</v>
      </c>
      <c r="I237" s="41">
        <v>1397600340</v>
      </c>
      <c r="J237" s="42">
        <v>343338630</v>
      </c>
      <c r="K237" s="40">
        <f t="shared" si="46"/>
        <v>1740938970</v>
      </c>
      <c r="L237" s="97">
        <f t="shared" si="45"/>
        <v>3433804.674556213</v>
      </c>
      <c r="M237" s="217">
        <f t="shared" si="54"/>
        <v>1.1416347669443818E-2</v>
      </c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</row>
    <row r="238" spans="1:32" ht="39.950000000000003" customHeight="1">
      <c r="A238" s="26"/>
      <c r="B238" s="446"/>
      <c r="C238" s="449"/>
      <c r="D238" s="457"/>
      <c r="E238" s="39" t="s">
        <v>127</v>
      </c>
      <c r="F238" s="120" t="s">
        <v>195</v>
      </c>
      <c r="G238" s="120" t="s">
        <v>1187</v>
      </c>
      <c r="H238" s="40">
        <v>441</v>
      </c>
      <c r="I238" s="41">
        <v>962990830</v>
      </c>
      <c r="J238" s="42">
        <v>876237380</v>
      </c>
      <c r="K238" s="40">
        <f t="shared" si="46"/>
        <v>1839228210</v>
      </c>
      <c r="L238" s="97">
        <f t="shared" si="45"/>
        <v>4170585.5102040814</v>
      </c>
      <c r="M238" s="217">
        <f t="shared" si="54"/>
        <v>9.9301959018239135E-3</v>
      </c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</row>
    <row r="239" spans="1:32" ht="39.950000000000003" customHeight="1" thickBot="1">
      <c r="A239" s="26"/>
      <c r="B239" s="447"/>
      <c r="C239" s="450"/>
      <c r="D239" s="458"/>
      <c r="E239" s="43" t="s">
        <v>129</v>
      </c>
      <c r="F239" s="121" t="s">
        <v>141</v>
      </c>
      <c r="G239" s="121" t="s">
        <v>1204</v>
      </c>
      <c r="H239" s="44">
        <v>325</v>
      </c>
      <c r="I239" s="45">
        <v>1069736870</v>
      </c>
      <c r="J239" s="46">
        <v>88233660</v>
      </c>
      <c r="K239" s="44">
        <f t="shared" si="46"/>
        <v>1157970530</v>
      </c>
      <c r="L239" s="98">
        <f t="shared" si="45"/>
        <v>3562986.2461538464</v>
      </c>
      <c r="M239" s="217">
        <f t="shared" si="54"/>
        <v>7.3181715829768066E-3</v>
      </c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</row>
    <row r="240" spans="1:32" ht="39.950000000000003" customHeight="1">
      <c r="A240" s="26"/>
      <c r="B240" s="445">
        <v>48</v>
      </c>
      <c r="C240" s="448" t="s">
        <v>22</v>
      </c>
      <c r="D240" s="456">
        <f>Q52</f>
        <v>23886</v>
      </c>
      <c r="E240" s="47" t="s">
        <v>125</v>
      </c>
      <c r="F240" s="119" t="s">
        <v>138</v>
      </c>
      <c r="G240" s="119" t="s">
        <v>200</v>
      </c>
      <c r="H240" s="77">
        <v>356</v>
      </c>
      <c r="I240" s="78">
        <v>936318770</v>
      </c>
      <c r="J240" s="79">
        <v>117698130</v>
      </c>
      <c r="K240" s="77">
        <f t="shared" si="46"/>
        <v>1054016900</v>
      </c>
      <c r="L240" s="99">
        <f t="shared" si="45"/>
        <v>2960721.6292134831</v>
      </c>
      <c r="M240" s="216">
        <f>IFERROR(H240/$Q$52,"-")</f>
        <v>1.4904127941053337E-2</v>
      </c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</row>
    <row r="241" spans="1:32" ht="39.950000000000003" customHeight="1">
      <c r="A241" s="26"/>
      <c r="B241" s="446"/>
      <c r="C241" s="449"/>
      <c r="D241" s="457"/>
      <c r="E241" s="39" t="s">
        <v>126</v>
      </c>
      <c r="F241" s="120" t="s">
        <v>139</v>
      </c>
      <c r="G241" s="120" t="s">
        <v>1205</v>
      </c>
      <c r="H241" s="40">
        <v>274</v>
      </c>
      <c r="I241" s="41">
        <v>803852030</v>
      </c>
      <c r="J241" s="42">
        <v>149400280</v>
      </c>
      <c r="K241" s="40">
        <f t="shared" si="46"/>
        <v>953252310</v>
      </c>
      <c r="L241" s="97">
        <f t="shared" si="45"/>
        <v>3479023.0291970801</v>
      </c>
      <c r="M241" s="217">
        <f t="shared" ref="M241:M244" si="55">IFERROR(H241/$Q$52,"-")</f>
        <v>1.1471154651260152E-2</v>
      </c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</row>
    <row r="242" spans="1:32" ht="39.950000000000003" customHeight="1">
      <c r="A242" s="26"/>
      <c r="B242" s="446"/>
      <c r="C242" s="449"/>
      <c r="D242" s="457"/>
      <c r="E242" s="39" t="s">
        <v>127</v>
      </c>
      <c r="F242" s="120" t="s">
        <v>195</v>
      </c>
      <c r="G242" s="120" t="s">
        <v>1206</v>
      </c>
      <c r="H242" s="40">
        <v>231</v>
      </c>
      <c r="I242" s="41">
        <v>445041350</v>
      </c>
      <c r="J242" s="42">
        <v>522189280</v>
      </c>
      <c r="K242" s="40">
        <f t="shared" si="46"/>
        <v>967230630</v>
      </c>
      <c r="L242" s="97">
        <f t="shared" si="45"/>
        <v>4187145.5844155843</v>
      </c>
      <c r="M242" s="217">
        <f t="shared" si="55"/>
        <v>9.670936950514946E-3</v>
      </c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</row>
    <row r="243" spans="1:32" ht="39.950000000000003" customHeight="1">
      <c r="A243" s="26"/>
      <c r="B243" s="446"/>
      <c r="C243" s="449"/>
      <c r="D243" s="457"/>
      <c r="E243" s="39" t="s">
        <v>741</v>
      </c>
      <c r="F243" s="120" t="s">
        <v>742</v>
      </c>
      <c r="G243" s="120" t="s">
        <v>1192</v>
      </c>
      <c r="H243" s="40">
        <v>220</v>
      </c>
      <c r="I243" s="41">
        <v>407326240</v>
      </c>
      <c r="J243" s="42">
        <v>81452520</v>
      </c>
      <c r="K243" s="40">
        <f t="shared" si="46"/>
        <v>488778760</v>
      </c>
      <c r="L243" s="97">
        <f t="shared" si="45"/>
        <v>2221721.6363636362</v>
      </c>
      <c r="M243" s="217">
        <f t="shared" si="55"/>
        <v>9.2104161433475672E-3</v>
      </c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</row>
    <row r="244" spans="1:32" ht="39.950000000000003" customHeight="1" thickBot="1">
      <c r="A244" s="26"/>
      <c r="B244" s="447"/>
      <c r="C244" s="450"/>
      <c r="D244" s="458"/>
      <c r="E244" s="43" t="s">
        <v>128</v>
      </c>
      <c r="F244" s="121" t="s">
        <v>140</v>
      </c>
      <c r="G244" s="121" t="s">
        <v>1120</v>
      </c>
      <c r="H244" s="44">
        <v>204</v>
      </c>
      <c r="I244" s="45">
        <v>437207650</v>
      </c>
      <c r="J244" s="46">
        <v>109560700</v>
      </c>
      <c r="K244" s="44">
        <f t="shared" si="46"/>
        <v>546768350</v>
      </c>
      <c r="L244" s="98">
        <f t="shared" si="45"/>
        <v>2680237.0098039214</v>
      </c>
      <c r="M244" s="218">
        <f t="shared" si="55"/>
        <v>8.5405676965586534E-3</v>
      </c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</row>
    <row r="245" spans="1:32" ht="39.950000000000003" customHeight="1">
      <c r="A245" s="26"/>
      <c r="B245" s="445">
        <v>49</v>
      </c>
      <c r="C245" s="448" t="s">
        <v>23</v>
      </c>
      <c r="D245" s="456">
        <f>Q53</f>
        <v>23606</v>
      </c>
      <c r="E245" s="47" t="s">
        <v>125</v>
      </c>
      <c r="F245" s="119" t="s">
        <v>138</v>
      </c>
      <c r="G245" s="119" t="s">
        <v>200</v>
      </c>
      <c r="H245" s="77">
        <v>399</v>
      </c>
      <c r="I245" s="78">
        <v>999012770</v>
      </c>
      <c r="J245" s="79">
        <v>173171090</v>
      </c>
      <c r="K245" s="77">
        <f t="shared" si="46"/>
        <v>1172183860</v>
      </c>
      <c r="L245" s="99">
        <f t="shared" si="45"/>
        <v>2937804.1604010025</v>
      </c>
      <c r="M245" s="216">
        <f>IFERROR(H245/$Q$53,"-")</f>
        <v>1.6902482419723797E-2</v>
      </c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</row>
    <row r="246" spans="1:32" ht="39.950000000000003" customHeight="1">
      <c r="A246" s="26"/>
      <c r="B246" s="446"/>
      <c r="C246" s="449"/>
      <c r="D246" s="457"/>
      <c r="E246" s="39" t="s">
        <v>126</v>
      </c>
      <c r="F246" s="120" t="s">
        <v>139</v>
      </c>
      <c r="G246" s="120" t="s">
        <v>1207</v>
      </c>
      <c r="H246" s="40">
        <v>262</v>
      </c>
      <c r="I246" s="41">
        <v>743535600</v>
      </c>
      <c r="J246" s="42">
        <v>161306100</v>
      </c>
      <c r="K246" s="40">
        <f t="shared" si="46"/>
        <v>904841700</v>
      </c>
      <c r="L246" s="97">
        <f t="shared" si="45"/>
        <v>3453594.2748091603</v>
      </c>
      <c r="M246" s="217">
        <f t="shared" ref="M246:M249" si="56">IFERROR(H246/$Q$53,"-")</f>
        <v>1.1098873167838684E-2</v>
      </c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</row>
    <row r="247" spans="1:32" ht="39.950000000000003" customHeight="1">
      <c r="A247" s="26"/>
      <c r="B247" s="446"/>
      <c r="C247" s="449"/>
      <c r="D247" s="457"/>
      <c r="E247" s="39" t="s">
        <v>741</v>
      </c>
      <c r="F247" s="120" t="s">
        <v>742</v>
      </c>
      <c r="G247" s="120" t="s">
        <v>1117</v>
      </c>
      <c r="H247" s="40">
        <v>262</v>
      </c>
      <c r="I247" s="41">
        <v>513623680</v>
      </c>
      <c r="J247" s="42">
        <v>117474380</v>
      </c>
      <c r="K247" s="40">
        <f t="shared" si="46"/>
        <v>631098060</v>
      </c>
      <c r="L247" s="97">
        <f t="shared" si="45"/>
        <v>2408771.2213740456</v>
      </c>
      <c r="M247" s="217">
        <f t="shared" si="56"/>
        <v>1.1098873167838684E-2</v>
      </c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</row>
    <row r="248" spans="1:32" ht="39.950000000000003" customHeight="1">
      <c r="A248" s="26"/>
      <c r="B248" s="446"/>
      <c r="C248" s="449"/>
      <c r="D248" s="457"/>
      <c r="E248" s="39" t="s">
        <v>128</v>
      </c>
      <c r="F248" s="120" t="s">
        <v>140</v>
      </c>
      <c r="G248" s="120" t="s">
        <v>1158</v>
      </c>
      <c r="H248" s="40">
        <v>245</v>
      </c>
      <c r="I248" s="41">
        <v>652783540</v>
      </c>
      <c r="J248" s="42">
        <v>110012530</v>
      </c>
      <c r="K248" s="40">
        <f t="shared" si="46"/>
        <v>762796070</v>
      </c>
      <c r="L248" s="97">
        <f t="shared" si="45"/>
        <v>3113453.3469387754</v>
      </c>
      <c r="M248" s="217">
        <f t="shared" si="56"/>
        <v>1.0378717275268999E-2</v>
      </c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</row>
    <row r="249" spans="1:32" ht="39.950000000000003" customHeight="1" thickBot="1">
      <c r="A249" s="26"/>
      <c r="B249" s="447"/>
      <c r="C249" s="450"/>
      <c r="D249" s="458"/>
      <c r="E249" s="43" t="s">
        <v>127</v>
      </c>
      <c r="F249" s="121" t="s">
        <v>195</v>
      </c>
      <c r="G249" s="121" t="s">
        <v>1208</v>
      </c>
      <c r="H249" s="44">
        <v>229</v>
      </c>
      <c r="I249" s="45">
        <v>502287410</v>
      </c>
      <c r="J249" s="46">
        <v>352065930</v>
      </c>
      <c r="K249" s="44">
        <f t="shared" si="46"/>
        <v>854353340</v>
      </c>
      <c r="L249" s="98">
        <f t="shared" si="45"/>
        <v>3730800.6113537117</v>
      </c>
      <c r="M249" s="218">
        <f t="shared" si="56"/>
        <v>9.7009234940269428E-3</v>
      </c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</row>
    <row r="250" spans="1:32" ht="39.950000000000003" customHeight="1">
      <c r="A250" s="26"/>
      <c r="B250" s="445">
        <v>50</v>
      </c>
      <c r="C250" s="448" t="s">
        <v>14</v>
      </c>
      <c r="D250" s="456">
        <f>Q54</f>
        <v>21606</v>
      </c>
      <c r="E250" s="47" t="s">
        <v>125</v>
      </c>
      <c r="F250" s="119" t="s">
        <v>138</v>
      </c>
      <c r="G250" s="119" t="s">
        <v>200</v>
      </c>
      <c r="H250" s="77">
        <v>359</v>
      </c>
      <c r="I250" s="78">
        <v>1011457050</v>
      </c>
      <c r="J250" s="79">
        <v>131427870</v>
      </c>
      <c r="K250" s="77">
        <f t="shared" si="46"/>
        <v>1142884920</v>
      </c>
      <c r="L250" s="99">
        <f t="shared" si="45"/>
        <v>3183523.4540389972</v>
      </c>
      <c r="M250" s="216">
        <f>IFERROR(H250/$Q$54,"-")</f>
        <v>1.6615754882902897E-2</v>
      </c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</row>
    <row r="251" spans="1:32" ht="39.950000000000003" customHeight="1">
      <c r="A251" s="26"/>
      <c r="B251" s="446"/>
      <c r="C251" s="449"/>
      <c r="D251" s="457"/>
      <c r="E251" s="39" t="s">
        <v>126</v>
      </c>
      <c r="F251" s="120" t="s">
        <v>139</v>
      </c>
      <c r="G251" s="120" t="s">
        <v>1156</v>
      </c>
      <c r="H251" s="40">
        <v>256</v>
      </c>
      <c r="I251" s="41">
        <v>844311170</v>
      </c>
      <c r="J251" s="42">
        <v>149953020</v>
      </c>
      <c r="K251" s="40">
        <f t="shared" si="46"/>
        <v>994264190</v>
      </c>
      <c r="L251" s="97">
        <f t="shared" si="45"/>
        <v>3883844.4921875</v>
      </c>
      <c r="M251" s="220">
        <f t="shared" ref="M251:M254" si="57">IFERROR(H251/$Q$54,"-")</f>
        <v>1.1848560585022679E-2</v>
      </c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</row>
    <row r="252" spans="1:32" ht="39.950000000000003" customHeight="1">
      <c r="A252" s="26"/>
      <c r="B252" s="446"/>
      <c r="C252" s="449"/>
      <c r="D252" s="457"/>
      <c r="E252" s="39" t="s">
        <v>127</v>
      </c>
      <c r="F252" s="120" t="s">
        <v>195</v>
      </c>
      <c r="G252" s="120" t="s">
        <v>1128</v>
      </c>
      <c r="H252" s="40">
        <v>225</v>
      </c>
      <c r="I252" s="41">
        <v>465063040</v>
      </c>
      <c r="J252" s="42">
        <v>466910010</v>
      </c>
      <c r="K252" s="40">
        <f t="shared" si="46"/>
        <v>931973050</v>
      </c>
      <c r="L252" s="97">
        <f t="shared" si="45"/>
        <v>4142102.4444444445</v>
      </c>
      <c r="M252" s="217">
        <f t="shared" si="57"/>
        <v>1.0413773951680088E-2</v>
      </c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</row>
    <row r="253" spans="1:32" ht="39.950000000000003" customHeight="1">
      <c r="A253" s="26"/>
      <c r="B253" s="446"/>
      <c r="C253" s="449"/>
      <c r="D253" s="457"/>
      <c r="E253" s="39" t="s">
        <v>142</v>
      </c>
      <c r="F253" s="120" t="s">
        <v>143</v>
      </c>
      <c r="G253" s="120" t="s">
        <v>271</v>
      </c>
      <c r="H253" s="40">
        <v>205</v>
      </c>
      <c r="I253" s="41">
        <v>694106970</v>
      </c>
      <c r="J253" s="42">
        <v>80153100</v>
      </c>
      <c r="K253" s="40">
        <f t="shared" si="46"/>
        <v>774260070</v>
      </c>
      <c r="L253" s="97">
        <f t="shared" si="45"/>
        <v>3776878.3902439023</v>
      </c>
      <c r="M253" s="217">
        <f t="shared" si="57"/>
        <v>9.4881051559751912E-3</v>
      </c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</row>
    <row r="254" spans="1:32" ht="39.950000000000003" customHeight="1" thickBot="1">
      <c r="A254" s="26"/>
      <c r="B254" s="447"/>
      <c r="C254" s="450"/>
      <c r="D254" s="458"/>
      <c r="E254" s="43" t="s">
        <v>128</v>
      </c>
      <c r="F254" s="121" t="s">
        <v>140</v>
      </c>
      <c r="G254" s="121" t="s">
        <v>1209</v>
      </c>
      <c r="H254" s="44">
        <v>198</v>
      </c>
      <c r="I254" s="45">
        <v>455857440</v>
      </c>
      <c r="J254" s="46">
        <v>109073150</v>
      </c>
      <c r="K254" s="44">
        <f t="shared" si="46"/>
        <v>564930590</v>
      </c>
      <c r="L254" s="98">
        <f t="shared" si="45"/>
        <v>2853184.7979797982</v>
      </c>
      <c r="M254" s="218">
        <f t="shared" si="57"/>
        <v>9.1641210774784775E-3</v>
      </c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</row>
    <row r="255" spans="1:32" ht="39.950000000000003" customHeight="1">
      <c r="A255" s="26"/>
      <c r="B255" s="445">
        <v>51</v>
      </c>
      <c r="C255" s="448" t="s">
        <v>42</v>
      </c>
      <c r="D255" s="456">
        <f>Q55</f>
        <v>29940</v>
      </c>
      <c r="E255" s="47" t="s">
        <v>125</v>
      </c>
      <c r="F255" s="119" t="s">
        <v>138</v>
      </c>
      <c r="G255" s="119" t="s">
        <v>200</v>
      </c>
      <c r="H255" s="77">
        <v>521</v>
      </c>
      <c r="I255" s="78">
        <v>1470777130</v>
      </c>
      <c r="J255" s="79">
        <v>207425210</v>
      </c>
      <c r="K255" s="77">
        <f t="shared" si="46"/>
        <v>1678202340</v>
      </c>
      <c r="L255" s="99">
        <f t="shared" si="45"/>
        <v>3221117.7351247603</v>
      </c>
      <c r="M255" s="216">
        <f>IFERROR(H255/$Q$55,"-")</f>
        <v>1.7401469605878423E-2</v>
      </c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</row>
    <row r="256" spans="1:32" ht="39.950000000000003" customHeight="1">
      <c r="A256" s="26"/>
      <c r="B256" s="446"/>
      <c r="C256" s="449"/>
      <c r="D256" s="457"/>
      <c r="E256" s="39" t="s">
        <v>126</v>
      </c>
      <c r="F256" s="120" t="s">
        <v>139</v>
      </c>
      <c r="G256" s="120" t="s">
        <v>1150</v>
      </c>
      <c r="H256" s="40">
        <v>336</v>
      </c>
      <c r="I256" s="41">
        <v>1067872480</v>
      </c>
      <c r="J256" s="42">
        <v>219495680</v>
      </c>
      <c r="K256" s="40">
        <f t="shared" si="46"/>
        <v>1287368160</v>
      </c>
      <c r="L256" s="97">
        <f t="shared" si="45"/>
        <v>3831452.8571428573</v>
      </c>
      <c r="M256" s="217">
        <f t="shared" ref="M256:M259" si="58">IFERROR(H256/$Q$55,"-")</f>
        <v>1.1222444889779559E-2</v>
      </c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</row>
    <row r="257" spans="1:32" ht="39.950000000000003" customHeight="1">
      <c r="A257" s="26"/>
      <c r="B257" s="446"/>
      <c r="C257" s="449"/>
      <c r="D257" s="457"/>
      <c r="E257" s="39" t="s">
        <v>142</v>
      </c>
      <c r="F257" s="120" t="s">
        <v>143</v>
      </c>
      <c r="G257" s="120" t="s">
        <v>1148</v>
      </c>
      <c r="H257" s="40">
        <v>317</v>
      </c>
      <c r="I257" s="41">
        <v>1129868690</v>
      </c>
      <c r="J257" s="42">
        <v>120345020</v>
      </c>
      <c r="K257" s="40">
        <f t="shared" si="46"/>
        <v>1250213710</v>
      </c>
      <c r="L257" s="97">
        <f t="shared" si="45"/>
        <v>3943891.8296529967</v>
      </c>
      <c r="M257" s="217">
        <f t="shared" si="58"/>
        <v>1.0587842351369406E-2</v>
      </c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</row>
    <row r="258" spans="1:32" ht="39.950000000000003" customHeight="1">
      <c r="A258" s="26"/>
      <c r="B258" s="446"/>
      <c r="C258" s="449"/>
      <c r="D258" s="457"/>
      <c r="E258" s="39" t="s">
        <v>127</v>
      </c>
      <c r="F258" s="120" t="s">
        <v>195</v>
      </c>
      <c r="G258" s="120" t="s">
        <v>1119</v>
      </c>
      <c r="H258" s="40">
        <v>297</v>
      </c>
      <c r="I258" s="41">
        <v>623593460</v>
      </c>
      <c r="J258" s="42">
        <v>484514150</v>
      </c>
      <c r="K258" s="40">
        <f t="shared" si="46"/>
        <v>1108107610</v>
      </c>
      <c r="L258" s="97">
        <f t="shared" si="45"/>
        <v>3731002.053872054</v>
      </c>
      <c r="M258" s="217">
        <f t="shared" si="58"/>
        <v>9.9198396793587166E-3</v>
      </c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</row>
    <row r="259" spans="1:32" ht="39.950000000000003" customHeight="1" thickBot="1">
      <c r="A259" s="26"/>
      <c r="B259" s="447"/>
      <c r="C259" s="450"/>
      <c r="D259" s="458"/>
      <c r="E259" s="43" t="s">
        <v>128</v>
      </c>
      <c r="F259" s="121" t="s">
        <v>140</v>
      </c>
      <c r="G259" s="121" t="s">
        <v>1152</v>
      </c>
      <c r="H259" s="44">
        <v>276</v>
      </c>
      <c r="I259" s="45">
        <v>622875310</v>
      </c>
      <c r="J259" s="46">
        <v>194870010</v>
      </c>
      <c r="K259" s="44">
        <f t="shared" si="46"/>
        <v>817745320</v>
      </c>
      <c r="L259" s="98">
        <f t="shared" si="45"/>
        <v>2962845.3623188408</v>
      </c>
      <c r="M259" s="217">
        <f t="shared" si="58"/>
        <v>9.2184368737474945E-3</v>
      </c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</row>
    <row r="260" spans="1:32" ht="39.950000000000003" customHeight="1">
      <c r="A260" s="26"/>
      <c r="B260" s="445">
        <v>52</v>
      </c>
      <c r="C260" s="448" t="s">
        <v>4</v>
      </c>
      <c r="D260" s="456">
        <f>Q56</f>
        <v>23896</v>
      </c>
      <c r="E260" s="47" t="s">
        <v>125</v>
      </c>
      <c r="F260" s="119" t="s">
        <v>138</v>
      </c>
      <c r="G260" s="119" t="s">
        <v>200</v>
      </c>
      <c r="H260" s="77">
        <v>345</v>
      </c>
      <c r="I260" s="78">
        <v>941054250</v>
      </c>
      <c r="J260" s="79">
        <v>135024990</v>
      </c>
      <c r="K260" s="77">
        <f t="shared" si="46"/>
        <v>1076079240</v>
      </c>
      <c r="L260" s="99">
        <f t="shared" si="45"/>
        <v>3119070.2608695654</v>
      </c>
      <c r="M260" s="216">
        <f>IFERROR(H260/$Q$56,"-")</f>
        <v>1.4437562772012053E-2</v>
      </c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</row>
    <row r="261" spans="1:32" ht="39.950000000000003" customHeight="1">
      <c r="A261" s="26"/>
      <c r="B261" s="446"/>
      <c r="C261" s="449"/>
      <c r="D261" s="457"/>
      <c r="E261" s="39" t="s">
        <v>128</v>
      </c>
      <c r="F261" s="120" t="s">
        <v>140</v>
      </c>
      <c r="G261" s="120" t="s">
        <v>1210</v>
      </c>
      <c r="H261" s="40">
        <v>284</v>
      </c>
      <c r="I261" s="41">
        <v>800041540</v>
      </c>
      <c r="J261" s="42">
        <v>130774690</v>
      </c>
      <c r="K261" s="40">
        <f t="shared" si="46"/>
        <v>930816230</v>
      </c>
      <c r="L261" s="97">
        <f t="shared" ref="L261:L324" si="59">IFERROR(K261/H261,"-")</f>
        <v>3277521.9366197181</v>
      </c>
      <c r="M261" s="217">
        <f t="shared" ref="M261:M264" si="60">IFERROR(H261/$Q$56,"-")</f>
        <v>1.1884834281888182E-2</v>
      </c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</row>
    <row r="262" spans="1:32" ht="39.950000000000003" customHeight="1">
      <c r="A262" s="26"/>
      <c r="B262" s="446"/>
      <c r="C262" s="449"/>
      <c r="D262" s="457"/>
      <c r="E262" s="39" t="s">
        <v>126</v>
      </c>
      <c r="F262" s="120" t="s">
        <v>139</v>
      </c>
      <c r="G262" s="120" t="s">
        <v>1150</v>
      </c>
      <c r="H262" s="40">
        <v>264</v>
      </c>
      <c r="I262" s="41">
        <v>778519520</v>
      </c>
      <c r="J262" s="42">
        <v>153975400</v>
      </c>
      <c r="K262" s="40">
        <f t="shared" ref="K262:K325" si="61">SUM(I262:J262)</f>
        <v>932494920</v>
      </c>
      <c r="L262" s="97">
        <f t="shared" si="59"/>
        <v>3532177.7272727271</v>
      </c>
      <c r="M262" s="217">
        <f t="shared" si="60"/>
        <v>1.1047874121191832E-2</v>
      </c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</row>
    <row r="263" spans="1:32" ht="39.950000000000003" customHeight="1">
      <c r="A263" s="26"/>
      <c r="B263" s="446"/>
      <c r="C263" s="449"/>
      <c r="D263" s="457"/>
      <c r="E263" s="39" t="s">
        <v>127</v>
      </c>
      <c r="F263" s="120" t="s">
        <v>195</v>
      </c>
      <c r="G263" s="120" t="s">
        <v>202</v>
      </c>
      <c r="H263" s="40">
        <v>249</v>
      </c>
      <c r="I263" s="41">
        <v>584035940</v>
      </c>
      <c r="J263" s="42">
        <v>401998440</v>
      </c>
      <c r="K263" s="40">
        <f t="shared" si="61"/>
        <v>986034380</v>
      </c>
      <c r="L263" s="97">
        <f t="shared" si="59"/>
        <v>3959977.4297188753</v>
      </c>
      <c r="M263" s="217">
        <f t="shared" si="60"/>
        <v>1.0420154000669568E-2</v>
      </c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</row>
    <row r="264" spans="1:32" ht="39.950000000000003" customHeight="1" thickBot="1">
      <c r="A264" s="26"/>
      <c r="B264" s="447"/>
      <c r="C264" s="450"/>
      <c r="D264" s="458"/>
      <c r="E264" s="43" t="s">
        <v>142</v>
      </c>
      <c r="F264" s="121" t="s">
        <v>143</v>
      </c>
      <c r="G264" s="121" t="s">
        <v>1211</v>
      </c>
      <c r="H264" s="44">
        <v>190</v>
      </c>
      <c r="I264" s="45">
        <v>622861500</v>
      </c>
      <c r="J264" s="46">
        <v>71377140</v>
      </c>
      <c r="K264" s="44">
        <f t="shared" si="61"/>
        <v>694238640</v>
      </c>
      <c r="L264" s="98">
        <f t="shared" si="59"/>
        <v>3653887.5789473685</v>
      </c>
      <c r="M264" s="217">
        <f t="shared" si="60"/>
        <v>7.9511215266153332E-3</v>
      </c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</row>
    <row r="265" spans="1:32" ht="39.950000000000003" customHeight="1">
      <c r="A265" s="26"/>
      <c r="B265" s="445">
        <v>53</v>
      </c>
      <c r="C265" s="448" t="s">
        <v>19</v>
      </c>
      <c r="D265" s="456">
        <f>Q57</f>
        <v>13289</v>
      </c>
      <c r="E265" s="47" t="s">
        <v>125</v>
      </c>
      <c r="F265" s="119" t="s">
        <v>138</v>
      </c>
      <c r="G265" s="119" t="s">
        <v>1139</v>
      </c>
      <c r="H265" s="77">
        <v>233</v>
      </c>
      <c r="I265" s="78">
        <v>574549860</v>
      </c>
      <c r="J265" s="79">
        <v>94749350</v>
      </c>
      <c r="K265" s="77">
        <f t="shared" si="61"/>
        <v>669299210</v>
      </c>
      <c r="L265" s="99">
        <f t="shared" si="59"/>
        <v>2872528.7982832617</v>
      </c>
      <c r="M265" s="216">
        <f>IFERROR(H265/$Q$57,"-")</f>
        <v>1.7533298216570094E-2</v>
      </c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</row>
    <row r="266" spans="1:32" ht="39.950000000000003" customHeight="1">
      <c r="A266" s="26"/>
      <c r="B266" s="446"/>
      <c r="C266" s="449"/>
      <c r="D266" s="457"/>
      <c r="E266" s="39" t="s">
        <v>126</v>
      </c>
      <c r="F266" s="120" t="s">
        <v>139</v>
      </c>
      <c r="G266" s="120" t="s">
        <v>740</v>
      </c>
      <c r="H266" s="40">
        <v>151</v>
      </c>
      <c r="I266" s="41">
        <v>432813580</v>
      </c>
      <c r="J266" s="42">
        <v>93903820</v>
      </c>
      <c r="K266" s="40">
        <f t="shared" si="61"/>
        <v>526717400</v>
      </c>
      <c r="L266" s="97">
        <f t="shared" si="59"/>
        <v>3488194.7019867548</v>
      </c>
      <c r="M266" s="217">
        <f t="shared" ref="M266:M269" si="62">IFERROR(H266/$Q$57,"-")</f>
        <v>1.1362781247648432E-2</v>
      </c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</row>
    <row r="267" spans="1:32" ht="39.950000000000003" customHeight="1">
      <c r="A267" s="26"/>
      <c r="B267" s="446"/>
      <c r="C267" s="449"/>
      <c r="D267" s="457"/>
      <c r="E267" s="39" t="s">
        <v>127</v>
      </c>
      <c r="F267" s="120" t="s">
        <v>195</v>
      </c>
      <c r="G267" s="120" t="s">
        <v>1119</v>
      </c>
      <c r="H267" s="40">
        <v>140</v>
      </c>
      <c r="I267" s="41">
        <v>285644270</v>
      </c>
      <c r="J267" s="42">
        <v>244671680</v>
      </c>
      <c r="K267" s="40">
        <f t="shared" si="61"/>
        <v>530315950</v>
      </c>
      <c r="L267" s="97">
        <f t="shared" si="59"/>
        <v>3787971.0714285714</v>
      </c>
      <c r="M267" s="217">
        <f t="shared" si="62"/>
        <v>1.0535028971329671E-2</v>
      </c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</row>
    <row r="268" spans="1:32" ht="39.950000000000003" customHeight="1">
      <c r="A268" s="26"/>
      <c r="B268" s="446"/>
      <c r="C268" s="449"/>
      <c r="D268" s="457"/>
      <c r="E268" s="39" t="s">
        <v>128</v>
      </c>
      <c r="F268" s="120" t="s">
        <v>140</v>
      </c>
      <c r="G268" s="120" t="s">
        <v>1212</v>
      </c>
      <c r="H268" s="40">
        <v>124</v>
      </c>
      <c r="I268" s="41">
        <v>267172810</v>
      </c>
      <c r="J268" s="42">
        <v>68848740</v>
      </c>
      <c r="K268" s="40">
        <f t="shared" si="61"/>
        <v>336021550</v>
      </c>
      <c r="L268" s="97">
        <f t="shared" si="59"/>
        <v>2709851.2096774192</v>
      </c>
      <c r="M268" s="217">
        <f t="shared" si="62"/>
        <v>9.3310256603205653E-3</v>
      </c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</row>
    <row r="269" spans="1:32" ht="39.950000000000003" customHeight="1" thickBot="1">
      <c r="A269" s="26"/>
      <c r="B269" s="447"/>
      <c r="C269" s="450"/>
      <c r="D269" s="458"/>
      <c r="E269" s="43" t="s">
        <v>741</v>
      </c>
      <c r="F269" s="121" t="s">
        <v>742</v>
      </c>
      <c r="G269" s="121" t="s">
        <v>1117</v>
      </c>
      <c r="H269" s="44">
        <v>112</v>
      </c>
      <c r="I269" s="45">
        <v>186418950</v>
      </c>
      <c r="J269" s="46">
        <v>50024690</v>
      </c>
      <c r="K269" s="44">
        <f t="shared" si="61"/>
        <v>236443640</v>
      </c>
      <c r="L269" s="98">
        <f t="shared" si="59"/>
        <v>2111103.9285714286</v>
      </c>
      <c r="M269" s="217">
        <f t="shared" si="62"/>
        <v>8.4280231770637367E-3</v>
      </c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</row>
    <row r="270" spans="1:32" ht="39.950000000000003" customHeight="1">
      <c r="A270" s="26"/>
      <c r="B270" s="445">
        <v>54</v>
      </c>
      <c r="C270" s="448" t="s">
        <v>24</v>
      </c>
      <c r="D270" s="456">
        <f>Q58</f>
        <v>21893</v>
      </c>
      <c r="E270" s="47" t="s">
        <v>125</v>
      </c>
      <c r="F270" s="119" t="s">
        <v>138</v>
      </c>
      <c r="G270" s="119" t="s">
        <v>200</v>
      </c>
      <c r="H270" s="77">
        <v>387</v>
      </c>
      <c r="I270" s="78">
        <v>965547070</v>
      </c>
      <c r="J270" s="79">
        <v>151646940</v>
      </c>
      <c r="K270" s="77">
        <f t="shared" si="61"/>
        <v>1117194010</v>
      </c>
      <c r="L270" s="99">
        <f t="shared" si="59"/>
        <v>2886806.2273901808</v>
      </c>
      <c r="M270" s="216">
        <f>IFERROR(H270/$Q$58,"-")</f>
        <v>1.7676883021970492E-2</v>
      </c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</row>
    <row r="271" spans="1:32" ht="39.950000000000003" customHeight="1">
      <c r="A271" s="26"/>
      <c r="B271" s="446"/>
      <c r="C271" s="449"/>
      <c r="D271" s="457"/>
      <c r="E271" s="39" t="s">
        <v>142</v>
      </c>
      <c r="F271" s="120" t="s">
        <v>143</v>
      </c>
      <c r="G271" s="120" t="s">
        <v>1213</v>
      </c>
      <c r="H271" s="40">
        <v>273</v>
      </c>
      <c r="I271" s="41">
        <v>909018340</v>
      </c>
      <c r="J271" s="42">
        <v>67563080</v>
      </c>
      <c r="K271" s="40">
        <f t="shared" si="61"/>
        <v>976581420</v>
      </c>
      <c r="L271" s="97">
        <f t="shared" si="59"/>
        <v>3577221.3186813188</v>
      </c>
      <c r="M271" s="217">
        <f t="shared" ref="M271:M274" si="63">IFERROR(H271/$Q$58,"-")</f>
        <v>1.24697391860412E-2</v>
      </c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</row>
    <row r="272" spans="1:32" ht="39.950000000000003" customHeight="1">
      <c r="A272" s="26"/>
      <c r="B272" s="446"/>
      <c r="C272" s="449"/>
      <c r="D272" s="457"/>
      <c r="E272" s="39" t="s">
        <v>126</v>
      </c>
      <c r="F272" s="120" t="s">
        <v>139</v>
      </c>
      <c r="G272" s="120" t="s">
        <v>1156</v>
      </c>
      <c r="H272" s="40">
        <v>272</v>
      </c>
      <c r="I272" s="41">
        <v>833383900</v>
      </c>
      <c r="J272" s="42">
        <v>201559170</v>
      </c>
      <c r="K272" s="40">
        <f t="shared" si="61"/>
        <v>1034943070</v>
      </c>
      <c r="L272" s="97">
        <f t="shared" si="59"/>
        <v>3804937.7573529412</v>
      </c>
      <c r="M272" s="217">
        <f t="shared" si="63"/>
        <v>1.2424062485726032E-2</v>
      </c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</row>
    <row r="273" spans="1:32" ht="39.950000000000003" customHeight="1">
      <c r="A273" s="26"/>
      <c r="B273" s="446"/>
      <c r="C273" s="449"/>
      <c r="D273" s="457"/>
      <c r="E273" s="39" t="s">
        <v>127</v>
      </c>
      <c r="F273" s="120" t="s">
        <v>195</v>
      </c>
      <c r="G273" s="120" t="s">
        <v>1164</v>
      </c>
      <c r="H273" s="40">
        <v>213</v>
      </c>
      <c r="I273" s="41">
        <v>451121490</v>
      </c>
      <c r="J273" s="42">
        <v>380699960</v>
      </c>
      <c r="K273" s="40">
        <f t="shared" si="61"/>
        <v>831821450</v>
      </c>
      <c r="L273" s="97">
        <f t="shared" si="59"/>
        <v>3905265.0234741783</v>
      </c>
      <c r="M273" s="217">
        <f t="shared" si="63"/>
        <v>9.7291371671310457E-3</v>
      </c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</row>
    <row r="274" spans="1:32" ht="39.950000000000003" customHeight="1" thickBot="1">
      <c r="A274" s="26"/>
      <c r="B274" s="447"/>
      <c r="C274" s="450"/>
      <c r="D274" s="458"/>
      <c r="E274" s="43" t="s">
        <v>128</v>
      </c>
      <c r="F274" s="121" t="s">
        <v>140</v>
      </c>
      <c r="G274" s="121" t="s">
        <v>205</v>
      </c>
      <c r="H274" s="44">
        <v>212</v>
      </c>
      <c r="I274" s="45">
        <v>494886960</v>
      </c>
      <c r="J274" s="46">
        <v>110200360</v>
      </c>
      <c r="K274" s="44">
        <f t="shared" si="61"/>
        <v>605087320</v>
      </c>
      <c r="L274" s="98">
        <f t="shared" si="59"/>
        <v>2854185.4716981133</v>
      </c>
      <c r="M274" s="218">
        <f t="shared" si="63"/>
        <v>9.6834604668158773E-3</v>
      </c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</row>
    <row r="275" spans="1:32" ht="39.950000000000003" customHeight="1">
      <c r="A275" s="26"/>
      <c r="B275" s="445">
        <v>55</v>
      </c>
      <c r="C275" s="448" t="s">
        <v>15</v>
      </c>
      <c r="D275" s="456">
        <f>Q59</f>
        <v>22636</v>
      </c>
      <c r="E275" s="47" t="s">
        <v>125</v>
      </c>
      <c r="F275" s="119" t="s">
        <v>138</v>
      </c>
      <c r="G275" s="119" t="s">
        <v>200</v>
      </c>
      <c r="H275" s="77">
        <v>399</v>
      </c>
      <c r="I275" s="78">
        <v>932509590</v>
      </c>
      <c r="J275" s="79">
        <v>153107500</v>
      </c>
      <c r="K275" s="77">
        <f t="shared" si="61"/>
        <v>1085617090</v>
      </c>
      <c r="L275" s="99">
        <f t="shared" si="59"/>
        <v>2720844.8370927316</v>
      </c>
      <c r="M275" s="216">
        <f>IFERROR(H275/$Q$59,"-")</f>
        <v>1.762678918536844E-2</v>
      </c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</row>
    <row r="276" spans="1:32" ht="39.950000000000003" customHeight="1">
      <c r="A276" s="26"/>
      <c r="B276" s="446"/>
      <c r="C276" s="449"/>
      <c r="D276" s="457"/>
      <c r="E276" s="39" t="s">
        <v>126</v>
      </c>
      <c r="F276" s="120" t="s">
        <v>139</v>
      </c>
      <c r="G276" s="120" t="s">
        <v>1214</v>
      </c>
      <c r="H276" s="40">
        <v>283</v>
      </c>
      <c r="I276" s="41">
        <v>737501130</v>
      </c>
      <c r="J276" s="42">
        <v>198602180</v>
      </c>
      <c r="K276" s="40">
        <f t="shared" si="61"/>
        <v>936103310</v>
      </c>
      <c r="L276" s="97">
        <f t="shared" si="59"/>
        <v>3307785.54770318</v>
      </c>
      <c r="M276" s="217">
        <f t="shared" ref="M276:M279" si="64">IFERROR(H276/$Q$59,"-")</f>
        <v>1.2502208870825234E-2</v>
      </c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</row>
    <row r="277" spans="1:32" ht="39.950000000000003" customHeight="1">
      <c r="A277" s="26"/>
      <c r="B277" s="446"/>
      <c r="C277" s="449"/>
      <c r="D277" s="457"/>
      <c r="E277" s="39" t="s">
        <v>128</v>
      </c>
      <c r="F277" s="120" t="s">
        <v>140</v>
      </c>
      <c r="G277" s="120" t="s">
        <v>1209</v>
      </c>
      <c r="H277" s="40">
        <v>209</v>
      </c>
      <c r="I277" s="41">
        <v>458496980</v>
      </c>
      <c r="J277" s="42">
        <v>93086650</v>
      </c>
      <c r="K277" s="40">
        <f t="shared" si="61"/>
        <v>551583630</v>
      </c>
      <c r="L277" s="97">
        <f t="shared" si="59"/>
        <v>2639156.124401914</v>
      </c>
      <c r="M277" s="217">
        <f t="shared" si="64"/>
        <v>9.233080049478707E-3</v>
      </c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</row>
    <row r="278" spans="1:32" ht="39.950000000000003" customHeight="1">
      <c r="A278" s="26"/>
      <c r="B278" s="446"/>
      <c r="C278" s="449"/>
      <c r="D278" s="457"/>
      <c r="E278" s="39" t="s">
        <v>127</v>
      </c>
      <c r="F278" s="120" t="s">
        <v>195</v>
      </c>
      <c r="G278" s="120" t="s">
        <v>1206</v>
      </c>
      <c r="H278" s="40">
        <v>206</v>
      </c>
      <c r="I278" s="41">
        <v>412261730</v>
      </c>
      <c r="J278" s="42">
        <v>357112800</v>
      </c>
      <c r="K278" s="40">
        <f t="shared" si="61"/>
        <v>769374530</v>
      </c>
      <c r="L278" s="97">
        <f t="shared" si="59"/>
        <v>3734827.8155339807</v>
      </c>
      <c r="M278" s="217">
        <f t="shared" si="64"/>
        <v>9.1005477999646575E-3</v>
      </c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</row>
    <row r="279" spans="1:32" ht="39.950000000000003" customHeight="1" thickBot="1">
      <c r="A279" s="26"/>
      <c r="B279" s="447"/>
      <c r="C279" s="450"/>
      <c r="D279" s="458"/>
      <c r="E279" s="43" t="s">
        <v>741</v>
      </c>
      <c r="F279" s="121" t="s">
        <v>742</v>
      </c>
      <c r="G279" s="121" t="s">
        <v>1215</v>
      </c>
      <c r="H279" s="44">
        <v>177</v>
      </c>
      <c r="I279" s="45">
        <v>345523990</v>
      </c>
      <c r="J279" s="46">
        <v>55663280</v>
      </c>
      <c r="K279" s="44">
        <f t="shared" si="61"/>
        <v>401187270</v>
      </c>
      <c r="L279" s="98">
        <f t="shared" si="59"/>
        <v>2266594.7457627119</v>
      </c>
      <c r="M279" s="217">
        <f t="shared" si="64"/>
        <v>7.8194027213288574E-3</v>
      </c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</row>
    <row r="280" spans="1:32" ht="39.950000000000003" customHeight="1">
      <c r="A280" s="26"/>
      <c r="B280" s="445">
        <v>56</v>
      </c>
      <c r="C280" s="448" t="s">
        <v>9</v>
      </c>
      <c r="D280" s="456">
        <f>Q60</f>
        <v>14774</v>
      </c>
      <c r="E280" s="47" t="s">
        <v>125</v>
      </c>
      <c r="F280" s="119" t="s">
        <v>138</v>
      </c>
      <c r="G280" s="119" t="s">
        <v>200</v>
      </c>
      <c r="H280" s="77">
        <v>247</v>
      </c>
      <c r="I280" s="78">
        <v>659557070</v>
      </c>
      <c r="J280" s="79">
        <v>103391090</v>
      </c>
      <c r="K280" s="77">
        <f t="shared" si="61"/>
        <v>762948160</v>
      </c>
      <c r="L280" s="99">
        <f t="shared" si="59"/>
        <v>3088858.9473684211</v>
      </c>
      <c r="M280" s="216">
        <f>IFERROR(H280/$Q$60,"-")</f>
        <v>1.6718559631785569E-2</v>
      </c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</row>
    <row r="281" spans="1:32" ht="39.950000000000003" customHeight="1">
      <c r="A281" s="26"/>
      <c r="B281" s="446"/>
      <c r="C281" s="449"/>
      <c r="D281" s="457"/>
      <c r="E281" s="39" t="s">
        <v>126</v>
      </c>
      <c r="F281" s="120" t="s">
        <v>139</v>
      </c>
      <c r="G281" s="120" t="s">
        <v>740</v>
      </c>
      <c r="H281" s="40">
        <v>179</v>
      </c>
      <c r="I281" s="41">
        <v>564776800</v>
      </c>
      <c r="J281" s="42">
        <v>137146010</v>
      </c>
      <c r="K281" s="40">
        <f t="shared" si="61"/>
        <v>701922810</v>
      </c>
      <c r="L281" s="97">
        <f t="shared" si="59"/>
        <v>3921356.4804469272</v>
      </c>
      <c r="M281" s="217">
        <f t="shared" ref="M281:M284" si="65">IFERROR(H281/$Q$60,"-")</f>
        <v>1.2115879247326385E-2</v>
      </c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</row>
    <row r="282" spans="1:32" ht="39.950000000000003" customHeight="1">
      <c r="A282" s="26"/>
      <c r="B282" s="446"/>
      <c r="C282" s="449"/>
      <c r="D282" s="457"/>
      <c r="E282" s="39" t="s">
        <v>127</v>
      </c>
      <c r="F282" s="120" t="s">
        <v>195</v>
      </c>
      <c r="G282" s="120" t="s">
        <v>1187</v>
      </c>
      <c r="H282" s="40">
        <v>161</v>
      </c>
      <c r="I282" s="41">
        <v>341559110</v>
      </c>
      <c r="J282" s="42">
        <v>262896480</v>
      </c>
      <c r="K282" s="40">
        <f t="shared" si="61"/>
        <v>604455590</v>
      </c>
      <c r="L282" s="97">
        <f t="shared" si="59"/>
        <v>3754382.5465838509</v>
      </c>
      <c r="M282" s="217">
        <f t="shared" si="65"/>
        <v>1.0897522674969542E-2</v>
      </c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</row>
    <row r="283" spans="1:32" ht="39.950000000000003" customHeight="1">
      <c r="A283" s="26"/>
      <c r="B283" s="446"/>
      <c r="C283" s="449"/>
      <c r="D283" s="457"/>
      <c r="E283" s="39" t="s">
        <v>128</v>
      </c>
      <c r="F283" s="120" t="s">
        <v>140</v>
      </c>
      <c r="G283" s="120" t="s">
        <v>1216</v>
      </c>
      <c r="H283" s="40">
        <v>129</v>
      </c>
      <c r="I283" s="41">
        <v>309402980</v>
      </c>
      <c r="J283" s="42">
        <v>45226650</v>
      </c>
      <c r="K283" s="40">
        <f t="shared" si="61"/>
        <v>354629630</v>
      </c>
      <c r="L283" s="97">
        <f t="shared" si="59"/>
        <v>2749066.8992248061</v>
      </c>
      <c r="M283" s="217">
        <f t="shared" si="65"/>
        <v>8.7315554352240428E-3</v>
      </c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</row>
    <row r="284" spans="1:32" ht="39.950000000000003" customHeight="1" thickBot="1">
      <c r="A284" s="26"/>
      <c r="B284" s="447"/>
      <c r="C284" s="450"/>
      <c r="D284" s="458"/>
      <c r="E284" s="43" t="s">
        <v>129</v>
      </c>
      <c r="F284" s="121" t="s">
        <v>141</v>
      </c>
      <c r="G284" s="121" t="s">
        <v>1217</v>
      </c>
      <c r="H284" s="44">
        <v>115</v>
      </c>
      <c r="I284" s="45">
        <v>448824560</v>
      </c>
      <c r="J284" s="46">
        <v>42488400</v>
      </c>
      <c r="K284" s="44">
        <f t="shared" si="61"/>
        <v>491312960</v>
      </c>
      <c r="L284" s="98">
        <f t="shared" si="59"/>
        <v>4272286.6086956523</v>
      </c>
      <c r="M284" s="218">
        <f t="shared" si="65"/>
        <v>7.7839447678353865E-3</v>
      </c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</row>
    <row r="285" spans="1:32" ht="39.950000000000003" customHeight="1">
      <c r="A285" s="26"/>
      <c r="B285" s="445">
        <v>57</v>
      </c>
      <c r="C285" s="448" t="s">
        <v>43</v>
      </c>
      <c r="D285" s="456">
        <f>Q61</f>
        <v>10376</v>
      </c>
      <c r="E285" s="47" t="s">
        <v>125</v>
      </c>
      <c r="F285" s="119" t="s">
        <v>138</v>
      </c>
      <c r="G285" s="119" t="s">
        <v>200</v>
      </c>
      <c r="H285" s="77">
        <v>206</v>
      </c>
      <c r="I285" s="78">
        <v>576843790</v>
      </c>
      <c r="J285" s="79">
        <v>78178120</v>
      </c>
      <c r="K285" s="77">
        <f t="shared" si="61"/>
        <v>655021910</v>
      </c>
      <c r="L285" s="99">
        <f t="shared" si="59"/>
        <v>3179718.009708738</v>
      </c>
      <c r="M285" s="216">
        <f>IFERROR(H285/$Q$61,"-")</f>
        <v>1.9853508095605241E-2</v>
      </c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</row>
    <row r="286" spans="1:32" ht="39.950000000000003" customHeight="1">
      <c r="A286" s="26"/>
      <c r="B286" s="446"/>
      <c r="C286" s="449"/>
      <c r="D286" s="457"/>
      <c r="E286" s="39" t="s">
        <v>126</v>
      </c>
      <c r="F286" s="120" t="s">
        <v>139</v>
      </c>
      <c r="G286" s="120" t="s">
        <v>1170</v>
      </c>
      <c r="H286" s="40">
        <v>123</v>
      </c>
      <c r="I286" s="41">
        <v>365939230</v>
      </c>
      <c r="J286" s="42">
        <v>61994730</v>
      </c>
      <c r="K286" s="40">
        <f t="shared" si="61"/>
        <v>427933960</v>
      </c>
      <c r="L286" s="97">
        <f t="shared" si="59"/>
        <v>3479137.8861788618</v>
      </c>
      <c r="M286" s="217">
        <f t="shared" ref="M286:M289" si="66">IFERROR(H286/$Q$61,"-")</f>
        <v>1.1854279105628373E-2</v>
      </c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</row>
    <row r="287" spans="1:32" ht="39.950000000000003" customHeight="1">
      <c r="A287" s="26"/>
      <c r="B287" s="446"/>
      <c r="C287" s="449"/>
      <c r="D287" s="457"/>
      <c r="E287" s="39" t="s">
        <v>142</v>
      </c>
      <c r="F287" s="120" t="s">
        <v>143</v>
      </c>
      <c r="G287" s="120" t="s">
        <v>1218</v>
      </c>
      <c r="H287" s="40">
        <v>110</v>
      </c>
      <c r="I287" s="41">
        <v>416847580</v>
      </c>
      <c r="J287" s="42">
        <v>36191590</v>
      </c>
      <c r="K287" s="40">
        <f t="shared" si="61"/>
        <v>453039170</v>
      </c>
      <c r="L287" s="97">
        <f t="shared" si="59"/>
        <v>4118537.9090909092</v>
      </c>
      <c r="M287" s="217">
        <f t="shared" si="66"/>
        <v>1.0601387818041635E-2</v>
      </c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</row>
    <row r="288" spans="1:32" ht="39.950000000000003" customHeight="1">
      <c r="A288" s="26"/>
      <c r="B288" s="446"/>
      <c r="C288" s="449"/>
      <c r="D288" s="457"/>
      <c r="E288" s="39" t="s">
        <v>128</v>
      </c>
      <c r="F288" s="120" t="s">
        <v>140</v>
      </c>
      <c r="G288" s="120" t="s">
        <v>203</v>
      </c>
      <c r="H288" s="40">
        <v>102</v>
      </c>
      <c r="I288" s="41">
        <v>212411190</v>
      </c>
      <c r="J288" s="42">
        <v>66574880</v>
      </c>
      <c r="K288" s="40">
        <f t="shared" si="61"/>
        <v>278986070</v>
      </c>
      <c r="L288" s="97">
        <f t="shared" si="59"/>
        <v>2735157.5490196077</v>
      </c>
      <c r="M288" s="217">
        <f t="shared" si="66"/>
        <v>9.8303777949113342E-3</v>
      </c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</row>
    <row r="289" spans="1:32" ht="39.950000000000003" customHeight="1" thickBot="1">
      <c r="A289" s="26"/>
      <c r="B289" s="447"/>
      <c r="C289" s="450"/>
      <c r="D289" s="458"/>
      <c r="E289" s="43" t="s">
        <v>127</v>
      </c>
      <c r="F289" s="121" t="s">
        <v>195</v>
      </c>
      <c r="G289" s="121" t="s">
        <v>202</v>
      </c>
      <c r="H289" s="44">
        <v>86</v>
      </c>
      <c r="I289" s="45">
        <v>201657380</v>
      </c>
      <c r="J289" s="46">
        <v>154652040</v>
      </c>
      <c r="K289" s="44">
        <f t="shared" si="61"/>
        <v>356309420</v>
      </c>
      <c r="L289" s="98">
        <f t="shared" si="59"/>
        <v>4143132.7906976743</v>
      </c>
      <c r="M289" s="217">
        <f t="shared" si="66"/>
        <v>8.2883577486507331E-3</v>
      </c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</row>
    <row r="290" spans="1:32" ht="39.950000000000003" customHeight="1">
      <c r="A290" s="26"/>
      <c r="B290" s="445">
        <v>58</v>
      </c>
      <c r="C290" s="448" t="s">
        <v>25</v>
      </c>
      <c r="D290" s="456">
        <f>Q62</f>
        <v>12086</v>
      </c>
      <c r="E290" s="47" t="s">
        <v>125</v>
      </c>
      <c r="F290" s="119" t="s">
        <v>138</v>
      </c>
      <c r="G290" s="119" t="s">
        <v>200</v>
      </c>
      <c r="H290" s="77">
        <v>211</v>
      </c>
      <c r="I290" s="78">
        <v>502257480</v>
      </c>
      <c r="J290" s="79">
        <v>76501080</v>
      </c>
      <c r="K290" s="77">
        <f t="shared" si="61"/>
        <v>578758560</v>
      </c>
      <c r="L290" s="99">
        <f t="shared" si="59"/>
        <v>2742931.5639810427</v>
      </c>
      <c r="M290" s="216">
        <f>IFERROR(H290/$Q$62,"-")</f>
        <v>1.7458216117822275E-2</v>
      </c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</row>
    <row r="291" spans="1:32" ht="39.950000000000003" customHeight="1">
      <c r="A291" s="26"/>
      <c r="B291" s="446"/>
      <c r="C291" s="449"/>
      <c r="D291" s="457"/>
      <c r="E291" s="39" t="s">
        <v>126</v>
      </c>
      <c r="F291" s="120" t="s">
        <v>139</v>
      </c>
      <c r="G291" s="120" t="s">
        <v>1178</v>
      </c>
      <c r="H291" s="40">
        <v>141</v>
      </c>
      <c r="I291" s="41">
        <v>375745290</v>
      </c>
      <c r="J291" s="42">
        <v>83968690</v>
      </c>
      <c r="K291" s="40">
        <f t="shared" si="61"/>
        <v>459713980</v>
      </c>
      <c r="L291" s="97">
        <f t="shared" si="59"/>
        <v>3260382.8368794327</v>
      </c>
      <c r="M291" s="217">
        <f t="shared" ref="M291:M294" si="67">IFERROR(H291/$Q$62,"-")</f>
        <v>1.1666390865464173E-2</v>
      </c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</row>
    <row r="292" spans="1:32" ht="39.950000000000003" customHeight="1">
      <c r="A292" s="26"/>
      <c r="B292" s="446"/>
      <c r="C292" s="449"/>
      <c r="D292" s="457"/>
      <c r="E292" s="39" t="s">
        <v>142</v>
      </c>
      <c r="F292" s="120" t="s">
        <v>143</v>
      </c>
      <c r="G292" s="120" t="s">
        <v>1219</v>
      </c>
      <c r="H292" s="40">
        <v>137</v>
      </c>
      <c r="I292" s="41">
        <v>471244230</v>
      </c>
      <c r="J292" s="42">
        <v>46419070</v>
      </c>
      <c r="K292" s="40">
        <f t="shared" si="61"/>
        <v>517663300</v>
      </c>
      <c r="L292" s="97">
        <f t="shared" si="59"/>
        <v>3778564.2335766423</v>
      </c>
      <c r="M292" s="217">
        <f t="shared" si="67"/>
        <v>1.1335429422472282E-2</v>
      </c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</row>
    <row r="293" spans="1:32" ht="39.950000000000003" customHeight="1">
      <c r="A293" s="26"/>
      <c r="B293" s="446"/>
      <c r="C293" s="449"/>
      <c r="D293" s="457"/>
      <c r="E293" s="39" t="s">
        <v>127</v>
      </c>
      <c r="F293" s="120" t="s">
        <v>195</v>
      </c>
      <c r="G293" s="120" t="s">
        <v>202</v>
      </c>
      <c r="H293" s="40">
        <v>110</v>
      </c>
      <c r="I293" s="41">
        <v>254445090</v>
      </c>
      <c r="J293" s="42">
        <v>199058950</v>
      </c>
      <c r="K293" s="40">
        <f t="shared" si="61"/>
        <v>453504040</v>
      </c>
      <c r="L293" s="97">
        <f t="shared" si="59"/>
        <v>4122764</v>
      </c>
      <c r="M293" s="217">
        <f t="shared" si="67"/>
        <v>9.1014396822770155E-3</v>
      </c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</row>
    <row r="294" spans="1:32" ht="39.950000000000003" customHeight="1" thickBot="1">
      <c r="A294" s="26"/>
      <c r="B294" s="447"/>
      <c r="C294" s="450"/>
      <c r="D294" s="458"/>
      <c r="E294" s="43" t="s">
        <v>128</v>
      </c>
      <c r="F294" s="121" t="s">
        <v>140</v>
      </c>
      <c r="G294" s="121" t="s">
        <v>205</v>
      </c>
      <c r="H294" s="44">
        <v>109</v>
      </c>
      <c r="I294" s="45">
        <v>293519810</v>
      </c>
      <c r="J294" s="46">
        <v>54424830</v>
      </c>
      <c r="K294" s="44">
        <f t="shared" si="61"/>
        <v>347944640</v>
      </c>
      <c r="L294" s="98">
        <f t="shared" si="59"/>
        <v>3192152.6605504588</v>
      </c>
      <c r="M294" s="217">
        <f t="shared" si="67"/>
        <v>9.0186993215290411E-3</v>
      </c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</row>
    <row r="295" spans="1:32" ht="39.950000000000003" customHeight="1">
      <c r="A295" s="26"/>
      <c r="B295" s="445">
        <v>59</v>
      </c>
      <c r="C295" s="448" t="s">
        <v>20</v>
      </c>
      <c r="D295" s="456">
        <f>Q63</f>
        <v>85998</v>
      </c>
      <c r="E295" s="47" t="s">
        <v>125</v>
      </c>
      <c r="F295" s="119" t="s">
        <v>138</v>
      </c>
      <c r="G295" s="119" t="s">
        <v>200</v>
      </c>
      <c r="H295" s="77">
        <v>1522</v>
      </c>
      <c r="I295" s="78">
        <v>3971348940</v>
      </c>
      <c r="J295" s="79">
        <v>588344970</v>
      </c>
      <c r="K295" s="77">
        <f t="shared" si="61"/>
        <v>4559693910</v>
      </c>
      <c r="L295" s="99">
        <f t="shared" si="59"/>
        <v>2995856.708278581</v>
      </c>
      <c r="M295" s="216">
        <f>IFERROR(H295/$Q$63,"-")</f>
        <v>1.7698086002000048E-2</v>
      </c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</row>
    <row r="296" spans="1:32" ht="39.950000000000003" customHeight="1">
      <c r="A296" s="26"/>
      <c r="B296" s="446"/>
      <c r="C296" s="449"/>
      <c r="D296" s="457"/>
      <c r="E296" s="39" t="s">
        <v>126</v>
      </c>
      <c r="F296" s="120" t="s">
        <v>139</v>
      </c>
      <c r="G296" s="120" t="s">
        <v>740</v>
      </c>
      <c r="H296" s="40">
        <v>1118</v>
      </c>
      <c r="I296" s="41">
        <v>3243323500</v>
      </c>
      <c r="J296" s="42">
        <v>667077300</v>
      </c>
      <c r="K296" s="40">
        <f t="shared" si="61"/>
        <v>3910400800</v>
      </c>
      <c r="L296" s="97">
        <f t="shared" si="59"/>
        <v>3497675.1341681574</v>
      </c>
      <c r="M296" s="217">
        <f t="shared" ref="M296:M299" si="68">IFERROR(H296/$Q$63,"-")</f>
        <v>1.3000302332612386E-2</v>
      </c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</row>
    <row r="297" spans="1:32" ht="39.950000000000003" customHeight="1">
      <c r="A297" s="26"/>
      <c r="B297" s="446"/>
      <c r="C297" s="449"/>
      <c r="D297" s="457"/>
      <c r="E297" s="39" t="s">
        <v>142</v>
      </c>
      <c r="F297" s="120" t="s">
        <v>143</v>
      </c>
      <c r="G297" s="120" t="s">
        <v>271</v>
      </c>
      <c r="H297" s="40">
        <v>861</v>
      </c>
      <c r="I297" s="41">
        <v>2800300220</v>
      </c>
      <c r="J297" s="42">
        <v>321668860</v>
      </c>
      <c r="K297" s="40">
        <f t="shared" si="61"/>
        <v>3121969080</v>
      </c>
      <c r="L297" s="97">
        <f t="shared" si="59"/>
        <v>3625980.3484320557</v>
      </c>
      <c r="M297" s="217">
        <f t="shared" si="68"/>
        <v>1.0011860740947464E-2</v>
      </c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</row>
    <row r="298" spans="1:32" ht="39.950000000000003" customHeight="1">
      <c r="A298" s="26"/>
      <c r="B298" s="446"/>
      <c r="C298" s="449"/>
      <c r="D298" s="457"/>
      <c r="E298" s="39" t="s">
        <v>128</v>
      </c>
      <c r="F298" s="120" t="s">
        <v>140</v>
      </c>
      <c r="G298" s="120" t="s">
        <v>1209</v>
      </c>
      <c r="H298" s="40">
        <v>831</v>
      </c>
      <c r="I298" s="41">
        <v>1816337360</v>
      </c>
      <c r="J298" s="42">
        <v>417955610</v>
      </c>
      <c r="K298" s="40">
        <f t="shared" si="61"/>
        <v>2234292970</v>
      </c>
      <c r="L298" s="97">
        <f t="shared" si="59"/>
        <v>2688679.8676293623</v>
      </c>
      <c r="M298" s="217">
        <f t="shared" si="68"/>
        <v>9.6630154189632309E-3</v>
      </c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</row>
    <row r="299" spans="1:32" ht="39.950000000000003" customHeight="1" thickBot="1">
      <c r="A299" s="26"/>
      <c r="B299" s="447"/>
      <c r="C299" s="450"/>
      <c r="D299" s="458"/>
      <c r="E299" s="43" t="s">
        <v>127</v>
      </c>
      <c r="F299" s="121" t="s">
        <v>195</v>
      </c>
      <c r="G299" s="121" t="s">
        <v>1196</v>
      </c>
      <c r="H299" s="44">
        <v>821</v>
      </c>
      <c r="I299" s="45">
        <v>1731627820</v>
      </c>
      <c r="J299" s="46">
        <v>1474809620</v>
      </c>
      <c r="K299" s="44">
        <f t="shared" si="61"/>
        <v>3206437440</v>
      </c>
      <c r="L299" s="98">
        <f t="shared" si="59"/>
        <v>3905526.723507917</v>
      </c>
      <c r="M299" s="217">
        <f t="shared" si="68"/>
        <v>9.5467336449684883E-3</v>
      </c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</row>
    <row r="300" spans="1:32" ht="39.950000000000003" customHeight="1">
      <c r="A300" s="26"/>
      <c r="B300" s="445">
        <v>60</v>
      </c>
      <c r="C300" s="448" t="s">
        <v>44</v>
      </c>
      <c r="D300" s="456">
        <f>Q64</f>
        <v>11563</v>
      </c>
      <c r="E300" s="47" t="s">
        <v>125</v>
      </c>
      <c r="F300" s="119" t="s">
        <v>138</v>
      </c>
      <c r="G300" s="119" t="s">
        <v>200</v>
      </c>
      <c r="H300" s="77">
        <v>210</v>
      </c>
      <c r="I300" s="78">
        <v>589655560</v>
      </c>
      <c r="J300" s="79">
        <v>69676370</v>
      </c>
      <c r="K300" s="77">
        <f t="shared" si="61"/>
        <v>659331930</v>
      </c>
      <c r="L300" s="99">
        <f t="shared" si="59"/>
        <v>3139675.8571428573</v>
      </c>
      <c r="M300" s="216">
        <f>IFERROR(H300/$Q$64,"-")</f>
        <v>1.8161376805327336E-2</v>
      </c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</row>
    <row r="301" spans="1:32" ht="39.950000000000003" customHeight="1">
      <c r="A301" s="26"/>
      <c r="B301" s="446"/>
      <c r="C301" s="449"/>
      <c r="D301" s="457"/>
      <c r="E301" s="39" t="s">
        <v>126</v>
      </c>
      <c r="F301" s="120" t="s">
        <v>139</v>
      </c>
      <c r="G301" s="120" t="s">
        <v>1220</v>
      </c>
      <c r="H301" s="40">
        <v>152</v>
      </c>
      <c r="I301" s="41">
        <v>464265440</v>
      </c>
      <c r="J301" s="42">
        <v>84786730</v>
      </c>
      <c r="K301" s="40">
        <f t="shared" si="61"/>
        <v>549052170</v>
      </c>
      <c r="L301" s="97">
        <f t="shared" si="59"/>
        <v>3612185.3289473685</v>
      </c>
      <c r="M301" s="217">
        <f t="shared" ref="M301:M304" si="69">IFERROR(H301/$Q$64,"-")</f>
        <v>1.314537749718931E-2</v>
      </c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</row>
    <row r="302" spans="1:32" ht="39.950000000000003" customHeight="1">
      <c r="A302" s="26"/>
      <c r="B302" s="446"/>
      <c r="C302" s="449"/>
      <c r="D302" s="457"/>
      <c r="E302" s="39" t="s">
        <v>127</v>
      </c>
      <c r="F302" s="120" t="s">
        <v>195</v>
      </c>
      <c r="G302" s="120" t="s">
        <v>1119</v>
      </c>
      <c r="H302" s="40">
        <v>108</v>
      </c>
      <c r="I302" s="41">
        <v>212465910</v>
      </c>
      <c r="J302" s="42">
        <v>247145940</v>
      </c>
      <c r="K302" s="40">
        <f t="shared" si="61"/>
        <v>459611850</v>
      </c>
      <c r="L302" s="97">
        <f t="shared" si="59"/>
        <v>4255665.277777778</v>
      </c>
      <c r="M302" s="217">
        <f t="shared" si="69"/>
        <v>9.3401366427397735E-3</v>
      </c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</row>
    <row r="303" spans="1:32" ht="39.950000000000003" customHeight="1">
      <c r="A303" s="26"/>
      <c r="B303" s="446"/>
      <c r="C303" s="449"/>
      <c r="D303" s="457"/>
      <c r="E303" s="39" t="s">
        <v>747</v>
      </c>
      <c r="F303" s="120" t="s">
        <v>748</v>
      </c>
      <c r="G303" s="120" t="s">
        <v>1221</v>
      </c>
      <c r="H303" s="40">
        <v>88</v>
      </c>
      <c r="I303" s="41">
        <v>240200660</v>
      </c>
      <c r="J303" s="42">
        <v>35636780</v>
      </c>
      <c r="K303" s="40">
        <f t="shared" si="61"/>
        <v>275837440</v>
      </c>
      <c r="L303" s="97">
        <f t="shared" si="59"/>
        <v>3134516.3636363638</v>
      </c>
      <c r="M303" s="217">
        <f t="shared" si="69"/>
        <v>7.6104817088990745E-3</v>
      </c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</row>
    <row r="304" spans="1:32" ht="39.950000000000003" customHeight="1" thickBot="1">
      <c r="A304" s="26"/>
      <c r="B304" s="447"/>
      <c r="C304" s="450"/>
      <c r="D304" s="458"/>
      <c r="E304" s="43" t="s">
        <v>142</v>
      </c>
      <c r="F304" s="121" t="s">
        <v>143</v>
      </c>
      <c r="G304" s="121" t="s">
        <v>1147</v>
      </c>
      <c r="H304" s="44">
        <v>85</v>
      </c>
      <c r="I304" s="45">
        <v>341465340</v>
      </c>
      <c r="J304" s="46">
        <v>18747440</v>
      </c>
      <c r="K304" s="44">
        <f t="shared" si="61"/>
        <v>360212780</v>
      </c>
      <c r="L304" s="98">
        <f t="shared" si="59"/>
        <v>4237797.4117647056</v>
      </c>
      <c r="M304" s="218">
        <f t="shared" si="69"/>
        <v>7.3510334688229699E-3</v>
      </c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</row>
    <row r="305" spans="1:32" ht="39.950000000000003" customHeight="1">
      <c r="A305" s="26"/>
      <c r="B305" s="445">
        <v>61</v>
      </c>
      <c r="C305" s="448" t="s">
        <v>16</v>
      </c>
      <c r="D305" s="456">
        <f>Q65</f>
        <v>10060</v>
      </c>
      <c r="E305" s="47" t="s">
        <v>125</v>
      </c>
      <c r="F305" s="119" t="s">
        <v>138</v>
      </c>
      <c r="G305" s="119" t="s">
        <v>200</v>
      </c>
      <c r="H305" s="77">
        <v>188</v>
      </c>
      <c r="I305" s="78">
        <v>486550250</v>
      </c>
      <c r="J305" s="79">
        <v>71256250</v>
      </c>
      <c r="K305" s="77">
        <f t="shared" si="61"/>
        <v>557806500</v>
      </c>
      <c r="L305" s="99">
        <f t="shared" si="59"/>
        <v>2967055.8510638298</v>
      </c>
      <c r="M305" s="216">
        <f>IFERROR(H305/$Q$65,"-")</f>
        <v>1.8687872763419482E-2</v>
      </c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</row>
    <row r="306" spans="1:32" ht="39.950000000000003" customHeight="1">
      <c r="A306" s="26"/>
      <c r="B306" s="446"/>
      <c r="C306" s="449"/>
      <c r="D306" s="457"/>
      <c r="E306" s="39" t="s">
        <v>126</v>
      </c>
      <c r="F306" s="120" t="s">
        <v>139</v>
      </c>
      <c r="G306" s="120" t="s">
        <v>1150</v>
      </c>
      <c r="H306" s="40">
        <v>124</v>
      </c>
      <c r="I306" s="41">
        <v>361429510</v>
      </c>
      <c r="J306" s="42">
        <v>73679220</v>
      </c>
      <c r="K306" s="40">
        <f t="shared" si="61"/>
        <v>435108730</v>
      </c>
      <c r="L306" s="97">
        <f t="shared" si="59"/>
        <v>3508941.3709677421</v>
      </c>
      <c r="M306" s="217">
        <f t="shared" ref="M306:M309" si="70">IFERROR(H306/$Q$65,"-")</f>
        <v>1.2326043737574552E-2</v>
      </c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</row>
    <row r="307" spans="1:32" ht="39.950000000000003" customHeight="1">
      <c r="A307" s="26"/>
      <c r="B307" s="446"/>
      <c r="C307" s="449"/>
      <c r="D307" s="457"/>
      <c r="E307" s="39" t="s">
        <v>128</v>
      </c>
      <c r="F307" s="120" t="s">
        <v>140</v>
      </c>
      <c r="G307" s="120" t="s">
        <v>1222</v>
      </c>
      <c r="H307" s="40">
        <v>113</v>
      </c>
      <c r="I307" s="41">
        <v>242932780</v>
      </c>
      <c r="J307" s="42">
        <v>58209420</v>
      </c>
      <c r="K307" s="40">
        <f t="shared" si="61"/>
        <v>301142200</v>
      </c>
      <c r="L307" s="97">
        <f t="shared" si="59"/>
        <v>2664975.2212389382</v>
      </c>
      <c r="M307" s="217">
        <f t="shared" si="70"/>
        <v>1.1232604373757456E-2</v>
      </c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</row>
    <row r="308" spans="1:32" ht="39.950000000000003" customHeight="1">
      <c r="A308" s="26"/>
      <c r="B308" s="446"/>
      <c r="C308" s="449"/>
      <c r="D308" s="457"/>
      <c r="E308" s="39" t="s">
        <v>127</v>
      </c>
      <c r="F308" s="120" t="s">
        <v>195</v>
      </c>
      <c r="G308" s="120" t="s">
        <v>1223</v>
      </c>
      <c r="H308" s="40">
        <v>97</v>
      </c>
      <c r="I308" s="41">
        <v>215978640</v>
      </c>
      <c r="J308" s="42">
        <v>160132350</v>
      </c>
      <c r="K308" s="40">
        <f t="shared" si="61"/>
        <v>376110990</v>
      </c>
      <c r="L308" s="97">
        <f t="shared" si="59"/>
        <v>3877432.8865979384</v>
      </c>
      <c r="M308" s="217">
        <f t="shared" si="70"/>
        <v>9.6421471172962233E-3</v>
      </c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</row>
    <row r="309" spans="1:32" ht="39.950000000000003" customHeight="1" thickBot="1">
      <c r="A309" s="26"/>
      <c r="B309" s="447"/>
      <c r="C309" s="450"/>
      <c r="D309" s="458"/>
      <c r="E309" s="43" t="s">
        <v>142</v>
      </c>
      <c r="F309" s="121" t="s">
        <v>143</v>
      </c>
      <c r="G309" s="121" t="s">
        <v>1224</v>
      </c>
      <c r="H309" s="44">
        <v>92</v>
      </c>
      <c r="I309" s="45">
        <v>313858360</v>
      </c>
      <c r="J309" s="46">
        <v>33753320</v>
      </c>
      <c r="K309" s="44">
        <f t="shared" si="61"/>
        <v>347611680</v>
      </c>
      <c r="L309" s="98">
        <f t="shared" si="59"/>
        <v>3778387.8260869565</v>
      </c>
      <c r="M309" s="217">
        <f t="shared" si="70"/>
        <v>9.145129224652087E-3</v>
      </c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</row>
    <row r="310" spans="1:32" ht="39.950000000000003" customHeight="1">
      <c r="A310" s="26"/>
      <c r="B310" s="445">
        <v>62</v>
      </c>
      <c r="C310" s="448" t="s">
        <v>17</v>
      </c>
      <c r="D310" s="456">
        <f>Q66</f>
        <v>14913</v>
      </c>
      <c r="E310" s="47" t="s">
        <v>125</v>
      </c>
      <c r="F310" s="119" t="s">
        <v>138</v>
      </c>
      <c r="G310" s="119" t="s">
        <v>1225</v>
      </c>
      <c r="H310" s="77">
        <v>319</v>
      </c>
      <c r="I310" s="78">
        <v>739455370</v>
      </c>
      <c r="J310" s="79">
        <v>131590330</v>
      </c>
      <c r="K310" s="77">
        <f t="shared" si="61"/>
        <v>871045700</v>
      </c>
      <c r="L310" s="99">
        <f t="shared" si="59"/>
        <v>2730550.7836990594</v>
      </c>
      <c r="M310" s="216">
        <f>IFERROR(H310/$Q$66,"-")</f>
        <v>2.1390732917588681E-2</v>
      </c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</row>
    <row r="311" spans="1:32" ht="39.950000000000003" customHeight="1">
      <c r="A311" s="26"/>
      <c r="B311" s="446"/>
      <c r="C311" s="449"/>
      <c r="D311" s="457"/>
      <c r="E311" s="39" t="s">
        <v>126</v>
      </c>
      <c r="F311" s="120" t="s">
        <v>139</v>
      </c>
      <c r="G311" s="120" t="s">
        <v>1226</v>
      </c>
      <c r="H311" s="40">
        <v>169</v>
      </c>
      <c r="I311" s="41">
        <v>391358870</v>
      </c>
      <c r="J311" s="42">
        <v>117166640</v>
      </c>
      <c r="K311" s="40">
        <f t="shared" si="61"/>
        <v>508525510</v>
      </c>
      <c r="L311" s="97">
        <f t="shared" si="59"/>
        <v>3009026.6863905326</v>
      </c>
      <c r="M311" s="217">
        <f t="shared" ref="M311:M314" si="71">IFERROR(H311/$Q$66,"-")</f>
        <v>1.1332394555086167E-2</v>
      </c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</row>
    <row r="312" spans="1:32" ht="39.950000000000003" customHeight="1">
      <c r="A312" s="26"/>
      <c r="B312" s="446"/>
      <c r="C312" s="449"/>
      <c r="D312" s="457"/>
      <c r="E312" s="39" t="s">
        <v>128</v>
      </c>
      <c r="F312" s="120" t="s">
        <v>140</v>
      </c>
      <c r="G312" s="120" t="s">
        <v>205</v>
      </c>
      <c r="H312" s="40">
        <v>169</v>
      </c>
      <c r="I312" s="41">
        <v>352346930</v>
      </c>
      <c r="J312" s="42">
        <v>85625360</v>
      </c>
      <c r="K312" s="40">
        <f t="shared" si="61"/>
        <v>437972290</v>
      </c>
      <c r="L312" s="97">
        <f t="shared" si="59"/>
        <v>2591552.0118343197</v>
      </c>
      <c r="M312" s="217">
        <f t="shared" si="71"/>
        <v>1.1332394555086167E-2</v>
      </c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</row>
    <row r="313" spans="1:32" ht="39.950000000000003" customHeight="1">
      <c r="A313" s="26"/>
      <c r="B313" s="446"/>
      <c r="C313" s="449"/>
      <c r="D313" s="457"/>
      <c r="E313" s="39" t="s">
        <v>127</v>
      </c>
      <c r="F313" s="120" t="s">
        <v>195</v>
      </c>
      <c r="G313" s="120" t="s">
        <v>1223</v>
      </c>
      <c r="H313" s="40">
        <v>161</v>
      </c>
      <c r="I313" s="41">
        <v>363585710</v>
      </c>
      <c r="J313" s="42">
        <v>343607850</v>
      </c>
      <c r="K313" s="40">
        <f t="shared" si="61"/>
        <v>707193560</v>
      </c>
      <c r="L313" s="97">
        <f t="shared" si="59"/>
        <v>4392506.5838509314</v>
      </c>
      <c r="M313" s="217">
        <f t="shared" si="71"/>
        <v>1.0795949842419366E-2</v>
      </c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</row>
    <row r="314" spans="1:32" ht="39.950000000000003" customHeight="1" thickBot="1">
      <c r="A314" s="26"/>
      <c r="B314" s="447"/>
      <c r="C314" s="450"/>
      <c r="D314" s="458"/>
      <c r="E314" s="43" t="s">
        <v>129</v>
      </c>
      <c r="F314" s="121" t="s">
        <v>141</v>
      </c>
      <c r="G314" s="121" t="s">
        <v>1227</v>
      </c>
      <c r="H314" s="44">
        <v>97</v>
      </c>
      <c r="I314" s="45">
        <v>360002140</v>
      </c>
      <c r="J314" s="46">
        <v>31167180</v>
      </c>
      <c r="K314" s="44">
        <f t="shared" si="61"/>
        <v>391169320</v>
      </c>
      <c r="L314" s="98">
        <f t="shared" si="59"/>
        <v>4032673.4020618559</v>
      </c>
      <c r="M314" s="217">
        <f t="shared" si="71"/>
        <v>6.5043921410849592E-3</v>
      </c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</row>
    <row r="315" spans="1:32" ht="39.950000000000003" customHeight="1">
      <c r="A315" s="26"/>
      <c r="B315" s="445">
        <v>63</v>
      </c>
      <c r="C315" s="448" t="s">
        <v>26</v>
      </c>
      <c r="D315" s="456">
        <f>Q67</f>
        <v>10994</v>
      </c>
      <c r="E315" s="47" t="s">
        <v>125</v>
      </c>
      <c r="F315" s="119" t="s">
        <v>138</v>
      </c>
      <c r="G315" s="119" t="s">
        <v>200</v>
      </c>
      <c r="H315" s="77">
        <v>201</v>
      </c>
      <c r="I315" s="78">
        <v>512833300</v>
      </c>
      <c r="J315" s="79">
        <v>74497990</v>
      </c>
      <c r="K315" s="77">
        <f t="shared" si="61"/>
        <v>587331290</v>
      </c>
      <c r="L315" s="99">
        <f t="shared" si="59"/>
        <v>2922046.2189054727</v>
      </c>
      <c r="M315" s="216">
        <f>IFERROR(H315/$Q$67,"-")</f>
        <v>1.8282699654356922E-2</v>
      </c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</row>
    <row r="316" spans="1:32" ht="39.950000000000003" customHeight="1">
      <c r="A316" s="26"/>
      <c r="B316" s="446"/>
      <c r="C316" s="449"/>
      <c r="D316" s="457"/>
      <c r="E316" s="39" t="s">
        <v>126</v>
      </c>
      <c r="F316" s="120" t="s">
        <v>139</v>
      </c>
      <c r="G316" s="120" t="s">
        <v>1145</v>
      </c>
      <c r="H316" s="40">
        <v>153</v>
      </c>
      <c r="I316" s="41">
        <v>497805520</v>
      </c>
      <c r="J316" s="42">
        <v>107087210</v>
      </c>
      <c r="K316" s="40">
        <f t="shared" si="61"/>
        <v>604892730</v>
      </c>
      <c r="L316" s="97">
        <f t="shared" si="59"/>
        <v>3953547.254901961</v>
      </c>
      <c r="M316" s="217">
        <f t="shared" ref="M316:M319" si="72">IFERROR(H316/$Q$67,"-")</f>
        <v>1.3916681826450792E-2</v>
      </c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</row>
    <row r="317" spans="1:32" ht="39.950000000000003" customHeight="1">
      <c r="A317" s="26"/>
      <c r="B317" s="446"/>
      <c r="C317" s="449"/>
      <c r="D317" s="457"/>
      <c r="E317" s="39" t="s">
        <v>127</v>
      </c>
      <c r="F317" s="120" t="s">
        <v>195</v>
      </c>
      <c r="G317" s="120" t="s">
        <v>202</v>
      </c>
      <c r="H317" s="40">
        <v>111</v>
      </c>
      <c r="I317" s="41">
        <v>211243180</v>
      </c>
      <c r="J317" s="42">
        <v>236430780</v>
      </c>
      <c r="K317" s="40">
        <f t="shared" si="61"/>
        <v>447673960</v>
      </c>
      <c r="L317" s="97">
        <f t="shared" si="59"/>
        <v>4033098.7387387389</v>
      </c>
      <c r="M317" s="217">
        <f t="shared" si="72"/>
        <v>1.0096416227032928E-2</v>
      </c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</row>
    <row r="318" spans="1:32" ht="39.950000000000003" customHeight="1">
      <c r="A318" s="26"/>
      <c r="B318" s="446"/>
      <c r="C318" s="449"/>
      <c r="D318" s="457"/>
      <c r="E318" s="39" t="s">
        <v>128</v>
      </c>
      <c r="F318" s="120" t="s">
        <v>140</v>
      </c>
      <c r="G318" s="120" t="s">
        <v>203</v>
      </c>
      <c r="H318" s="40">
        <v>90</v>
      </c>
      <c r="I318" s="41">
        <v>204252590</v>
      </c>
      <c r="J318" s="42">
        <v>61372750</v>
      </c>
      <c r="K318" s="40">
        <f t="shared" si="61"/>
        <v>265625340</v>
      </c>
      <c r="L318" s="97">
        <f t="shared" si="59"/>
        <v>2951392.6666666665</v>
      </c>
      <c r="M318" s="217">
        <f t="shared" si="72"/>
        <v>8.1862834273239947E-3</v>
      </c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</row>
    <row r="319" spans="1:32" ht="39.950000000000003" customHeight="1" thickBot="1">
      <c r="A319" s="26"/>
      <c r="B319" s="447"/>
      <c r="C319" s="450"/>
      <c r="D319" s="458"/>
      <c r="E319" s="43" t="s">
        <v>129</v>
      </c>
      <c r="F319" s="121" t="s">
        <v>141</v>
      </c>
      <c r="G319" s="121" t="s">
        <v>1228</v>
      </c>
      <c r="H319" s="44">
        <v>87</v>
      </c>
      <c r="I319" s="45">
        <v>272199320</v>
      </c>
      <c r="J319" s="46">
        <v>25565260</v>
      </c>
      <c r="K319" s="44">
        <f t="shared" si="61"/>
        <v>297764580</v>
      </c>
      <c r="L319" s="98">
        <f t="shared" si="59"/>
        <v>3422581.3793103448</v>
      </c>
      <c r="M319" s="218">
        <f t="shared" si="72"/>
        <v>7.9134073130798614E-3</v>
      </c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</row>
    <row r="320" spans="1:32" ht="39.950000000000003" customHeight="1">
      <c r="A320" s="26"/>
      <c r="B320" s="445">
        <v>64</v>
      </c>
      <c r="C320" s="448" t="s">
        <v>45</v>
      </c>
      <c r="D320" s="456">
        <f>Q68</f>
        <v>11433</v>
      </c>
      <c r="E320" s="47" t="s">
        <v>125</v>
      </c>
      <c r="F320" s="119" t="s">
        <v>138</v>
      </c>
      <c r="G320" s="119" t="s">
        <v>200</v>
      </c>
      <c r="H320" s="77">
        <v>199</v>
      </c>
      <c r="I320" s="78">
        <v>507746350</v>
      </c>
      <c r="J320" s="79">
        <v>76958410</v>
      </c>
      <c r="K320" s="77">
        <f t="shared" si="61"/>
        <v>584704760</v>
      </c>
      <c r="L320" s="99">
        <f t="shared" si="59"/>
        <v>2938214.8743718592</v>
      </c>
      <c r="M320" s="216">
        <f>IFERROR(H320/$Q$68,"-")</f>
        <v>1.7405755269832939E-2</v>
      </c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</row>
    <row r="321" spans="1:32" ht="39.950000000000003" customHeight="1">
      <c r="A321" s="26"/>
      <c r="B321" s="446"/>
      <c r="C321" s="449"/>
      <c r="D321" s="457"/>
      <c r="E321" s="39" t="s">
        <v>126</v>
      </c>
      <c r="F321" s="120" t="s">
        <v>139</v>
      </c>
      <c r="G321" s="120" t="s">
        <v>201</v>
      </c>
      <c r="H321" s="40">
        <v>143</v>
      </c>
      <c r="I321" s="41">
        <v>475683590</v>
      </c>
      <c r="J321" s="42">
        <v>62001300</v>
      </c>
      <c r="K321" s="40">
        <f t="shared" si="61"/>
        <v>537684890</v>
      </c>
      <c r="L321" s="97">
        <f t="shared" si="59"/>
        <v>3760034.1958041959</v>
      </c>
      <c r="M321" s="217">
        <f t="shared" ref="M321:M324" si="73">IFERROR(H321/$Q$68,"-")</f>
        <v>1.2507653284352313E-2</v>
      </c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</row>
    <row r="322" spans="1:32" ht="39.950000000000003" customHeight="1">
      <c r="A322" s="26"/>
      <c r="B322" s="446"/>
      <c r="C322" s="449"/>
      <c r="D322" s="457"/>
      <c r="E322" s="39" t="s">
        <v>142</v>
      </c>
      <c r="F322" s="120" t="s">
        <v>143</v>
      </c>
      <c r="G322" s="120" t="s">
        <v>1195</v>
      </c>
      <c r="H322" s="40">
        <v>113</v>
      </c>
      <c r="I322" s="41">
        <v>393244670</v>
      </c>
      <c r="J322" s="42">
        <v>38678020</v>
      </c>
      <c r="K322" s="40">
        <f t="shared" si="61"/>
        <v>431922690</v>
      </c>
      <c r="L322" s="97">
        <f t="shared" si="59"/>
        <v>3822324.6902654869</v>
      </c>
      <c r="M322" s="217">
        <f t="shared" si="73"/>
        <v>9.8836700778448354E-3</v>
      </c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</row>
    <row r="323" spans="1:32" ht="39.950000000000003" customHeight="1">
      <c r="A323" s="26"/>
      <c r="B323" s="446"/>
      <c r="C323" s="449"/>
      <c r="D323" s="457"/>
      <c r="E323" s="39" t="s">
        <v>127</v>
      </c>
      <c r="F323" s="120" t="s">
        <v>195</v>
      </c>
      <c r="G323" s="120" t="s">
        <v>1137</v>
      </c>
      <c r="H323" s="40">
        <v>104</v>
      </c>
      <c r="I323" s="41">
        <v>269794130</v>
      </c>
      <c r="J323" s="42">
        <v>278282970</v>
      </c>
      <c r="K323" s="40">
        <f t="shared" si="61"/>
        <v>548077100</v>
      </c>
      <c r="L323" s="97">
        <f t="shared" si="59"/>
        <v>5269972.115384615</v>
      </c>
      <c r="M323" s="217">
        <f t="shared" si="73"/>
        <v>9.0964751158925921E-3</v>
      </c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</row>
    <row r="324" spans="1:32" ht="39.950000000000003" customHeight="1" thickBot="1">
      <c r="A324" s="26"/>
      <c r="B324" s="447"/>
      <c r="C324" s="450"/>
      <c r="D324" s="458"/>
      <c r="E324" s="43" t="s">
        <v>747</v>
      </c>
      <c r="F324" s="121" t="s">
        <v>748</v>
      </c>
      <c r="G324" s="121" t="s">
        <v>1229</v>
      </c>
      <c r="H324" s="44">
        <v>99</v>
      </c>
      <c r="I324" s="45">
        <v>271486660</v>
      </c>
      <c r="J324" s="46">
        <v>43408250</v>
      </c>
      <c r="K324" s="44">
        <f t="shared" si="61"/>
        <v>314894910</v>
      </c>
      <c r="L324" s="98">
        <f t="shared" si="59"/>
        <v>3180756.6666666665</v>
      </c>
      <c r="M324" s="218">
        <f t="shared" si="73"/>
        <v>8.659144581474678E-3</v>
      </c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</row>
    <row r="325" spans="1:32" ht="39.950000000000003" customHeight="1">
      <c r="A325" s="26"/>
      <c r="B325" s="445">
        <v>65</v>
      </c>
      <c r="C325" s="448" t="s">
        <v>10</v>
      </c>
      <c r="D325" s="456">
        <f>Q69</f>
        <v>5802</v>
      </c>
      <c r="E325" s="47" t="s">
        <v>142</v>
      </c>
      <c r="F325" s="119" t="s">
        <v>143</v>
      </c>
      <c r="G325" s="119" t="s">
        <v>1230</v>
      </c>
      <c r="H325" s="77">
        <v>134</v>
      </c>
      <c r="I325" s="78">
        <v>421809170</v>
      </c>
      <c r="J325" s="79">
        <v>46387050</v>
      </c>
      <c r="K325" s="77">
        <f t="shared" si="61"/>
        <v>468196220</v>
      </c>
      <c r="L325" s="99">
        <f t="shared" ref="L325:L374" si="74">IFERROR(K325/H325,"-")</f>
        <v>3494001.6417910447</v>
      </c>
      <c r="M325" s="216">
        <f>IFERROR(H325/$Q$69,"-")</f>
        <v>2.3095484315753187E-2</v>
      </c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</row>
    <row r="326" spans="1:32" ht="39.950000000000003" customHeight="1">
      <c r="A326" s="26"/>
      <c r="B326" s="446"/>
      <c r="C326" s="449"/>
      <c r="D326" s="457"/>
      <c r="E326" s="39" t="s">
        <v>125</v>
      </c>
      <c r="F326" s="120" t="s">
        <v>138</v>
      </c>
      <c r="G326" s="120" t="s">
        <v>200</v>
      </c>
      <c r="H326" s="40">
        <v>83</v>
      </c>
      <c r="I326" s="41">
        <v>239506990</v>
      </c>
      <c r="J326" s="42">
        <v>29547950</v>
      </c>
      <c r="K326" s="40">
        <f t="shared" ref="K326:K374" si="75">SUM(I326:J326)</f>
        <v>269054940</v>
      </c>
      <c r="L326" s="97">
        <f t="shared" si="74"/>
        <v>3241625.7831325303</v>
      </c>
      <c r="M326" s="217">
        <f t="shared" ref="M326:M329" si="76">IFERROR(H326/$Q$69,"-")</f>
        <v>1.4305411926921752E-2</v>
      </c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</row>
    <row r="327" spans="1:32" ht="39.950000000000003" customHeight="1">
      <c r="A327" s="26"/>
      <c r="B327" s="446"/>
      <c r="C327" s="449"/>
      <c r="D327" s="457"/>
      <c r="E327" s="39" t="s">
        <v>126</v>
      </c>
      <c r="F327" s="120" t="s">
        <v>139</v>
      </c>
      <c r="G327" s="120" t="s">
        <v>1126</v>
      </c>
      <c r="H327" s="40">
        <v>66</v>
      </c>
      <c r="I327" s="41">
        <v>157480280</v>
      </c>
      <c r="J327" s="42">
        <v>41581470</v>
      </c>
      <c r="K327" s="40">
        <f t="shared" si="75"/>
        <v>199061750</v>
      </c>
      <c r="L327" s="97">
        <f t="shared" si="74"/>
        <v>3016087.1212121211</v>
      </c>
      <c r="M327" s="217">
        <f t="shared" si="76"/>
        <v>1.1375387797311272E-2</v>
      </c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</row>
    <row r="328" spans="1:32" ht="39.950000000000003" customHeight="1">
      <c r="A328" s="26"/>
      <c r="B328" s="446"/>
      <c r="C328" s="449"/>
      <c r="D328" s="457"/>
      <c r="E328" s="39" t="s">
        <v>127</v>
      </c>
      <c r="F328" s="120" t="s">
        <v>195</v>
      </c>
      <c r="G328" s="120" t="s">
        <v>1231</v>
      </c>
      <c r="H328" s="40">
        <v>59</v>
      </c>
      <c r="I328" s="41">
        <v>108734650</v>
      </c>
      <c r="J328" s="42">
        <v>96537480</v>
      </c>
      <c r="K328" s="40">
        <f t="shared" si="75"/>
        <v>205272130</v>
      </c>
      <c r="L328" s="97">
        <f t="shared" si="74"/>
        <v>3479188.6440677964</v>
      </c>
      <c r="M328" s="217">
        <f t="shared" si="76"/>
        <v>1.0168907273354016E-2</v>
      </c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</row>
    <row r="329" spans="1:32" ht="39.950000000000003" customHeight="1" thickBot="1">
      <c r="A329" s="26"/>
      <c r="B329" s="447"/>
      <c r="C329" s="450"/>
      <c r="D329" s="458"/>
      <c r="E329" s="43" t="s">
        <v>128</v>
      </c>
      <c r="F329" s="121" t="s">
        <v>140</v>
      </c>
      <c r="G329" s="121" t="s">
        <v>203</v>
      </c>
      <c r="H329" s="44">
        <v>53</v>
      </c>
      <c r="I329" s="45">
        <v>138913650</v>
      </c>
      <c r="J329" s="46">
        <v>21233400</v>
      </c>
      <c r="K329" s="44">
        <f t="shared" si="75"/>
        <v>160147050</v>
      </c>
      <c r="L329" s="98">
        <f t="shared" si="74"/>
        <v>3021642.4528301889</v>
      </c>
      <c r="M329" s="217">
        <f t="shared" si="76"/>
        <v>9.1347811099620826E-3</v>
      </c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</row>
    <row r="330" spans="1:32" ht="39.950000000000003" customHeight="1">
      <c r="A330" s="26"/>
      <c r="B330" s="445">
        <v>66</v>
      </c>
      <c r="C330" s="448" t="s">
        <v>5</v>
      </c>
      <c r="D330" s="456">
        <f>Q70</f>
        <v>5981</v>
      </c>
      <c r="E330" s="47" t="s">
        <v>125</v>
      </c>
      <c r="F330" s="119" t="s">
        <v>138</v>
      </c>
      <c r="G330" s="119" t="s">
        <v>200</v>
      </c>
      <c r="H330" s="77">
        <v>85</v>
      </c>
      <c r="I330" s="78">
        <v>208254350</v>
      </c>
      <c r="J330" s="79">
        <v>28218080</v>
      </c>
      <c r="K330" s="77">
        <f t="shared" si="75"/>
        <v>236472430</v>
      </c>
      <c r="L330" s="99">
        <f t="shared" si="74"/>
        <v>2782028.588235294</v>
      </c>
      <c r="M330" s="216">
        <f>IFERROR(H330/$Q$70,"-")</f>
        <v>1.4211670289249289E-2</v>
      </c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</row>
    <row r="331" spans="1:32" ht="39.950000000000003" customHeight="1">
      <c r="A331" s="26"/>
      <c r="B331" s="446"/>
      <c r="C331" s="449"/>
      <c r="D331" s="457"/>
      <c r="E331" s="39" t="s">
        <v>127</v>
      </c>
      <c r="F331" s="120" t="s">
        <v>195</v>
      </c>
      <c r="G331" s="120" t="s">
        <v>1164</v>
      </c>
      <c r="H331" s="40">
        <v>76</v>
      </c>
      <c r="I331" s="41">
        <v>151293810</v>
      </c>
      <c r="J331" s="42">
        <v>157556400</v>
      </c>
      <c r="K331" s="40">
        <f t="shared" si="75"/>
        <v>308850210</v>
      </c>
      <c r="L331" s="97">
        <f t="shared" si="74"/>
        <v>4063818.5526315789</v>
      </c>
      <c r="M331" s="217">
        <f t="shared" ref="M331:M334" si="77">IFERROR(H331/$Q$70,"-")</f>
        <v>1.2706905199799364E-2</v>
      </c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</row>
    <row r="332" spans="1:32" ht="39.950000000000003" customHeight="1">
      <c r="A332" s="26"/>
      <c r="B332" s="446"/>
      <c r="C332" s="449"/>
      <c r="D332" s="457"/>
      <c r="E332" s="39" t="s">
        <v>126</v>
      </c>
      <c r="F332" s="120" t="s">
        <v>139</v>
      </c>
      <c r="G332" s="120" t="s">
        <v>1186</v>
      </c>
      <c r="H332" s="40">
        <v>74</v>
      </c>
      <c r="I332" s="41">
        <v>209505340</v>
      </c>
      <c r="J332" s="42">
        <v>48178800</v>
      </c>
      <c r="K332" s="40">
        <f t="shared" si="75"/>
        <v>257684140</v>
      </c>
      <c r="L332" s="97">
        <f t="shared" si="74"/>
        <v>3482218.1081081079</v>
      </c>
      <c r="M332" s="217">
        <f t="shared" si="77"/>
        <v>1.2372512957699382E-2</v>
      </c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</row>
    <row r="333" spans="1:32" ht="39.950000000000003" customHeight="1">
      <c r="A333" s="26"/>
      <c r="B333" s="446"/>
      <c r="C333" s="449"/>
      <c r="D333" s="457"/>
      <c r="E333" s="39" t="s">
        <v>128</v>
      </c>
      <c r="F333" s="120" t="s">
        <v>140</v>
      </c>
      <c r="G333" s="120" t="s">
        <v>1163</v>
      </c>
      <c r="H333" s="40">
        <v>65</v>
      </c>
      <c r="I333" s="41">
        <v>180460610</v>
      </c>
      <c r="J333" s="42">
        <v>29976810</v>
      </c>
      <c r="K333" s="40">
        <f t="shared" si="75"/>
        <v>210437420</v>
      </c>
      <c r="L333" s="97">
        <f t="shared" si="74"/>
        <v>3237498.769230769</v>
      </c>
      <c r="M333" s="217">
        <f t="shared" si="77"/>
        <v>1.0867747868249457E-2</v>
      </c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</row>
    <row r="334" spans="1:32" ht="39.950000000000003" customHeight="1" thickBot="1">
      <c r="A334" s="26"/>
      <c r="B334" s="447"/>
      <c r="C334" s="450"/>
      <c r="D334" s="458"/>
      <c r="E334" s="43" t="s">
        <v>142</v>
      </c>
      <c r="F334" s="121" t="s">
        <v>143</v>
      </c>
      <c r="G334" s="121" t="s">
        <v>1232</v>
      </c>
      <c r="H334" s="44">
        <v>53</v>
      </c>
      <c r="I334" s="45">
        <v>190602090</v>
      </c>
      <c r="J334" s="46">
        <v>22532530</v>
      </c>
      <c r="K334" s="44">
        <f t="shared" si="75"/>
        <v>213134620</v>
      </c>
      <c r="L334" s="98">
        <f t="shared" si="74"/>
        <v>4021407.9245283017</v>
      </c>
      <c r="M334" s="218">
        <f t="shared" si="77"/>
        <v>8.8613944156495563E-3</v>
      </c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</row>
    <row r="335" spans="1:32" ht="39.950000000000003" customHeight="1">
      <c r="A335" s="26"/>
      <c r="B335" s="445">
        <v>67</v>
      </c>
      <c r="C335" s="448" t="s">
        <v>6</v>
      </c>
      <c r="D335" s="456">
        <f>Q71</f>
        <v>2538</v>
      </c>
      <c r="E335" s="47" t="s">
        <v>125</v>
      </c>
      <c r="F335" s="119" t="s">
        <v>138</v>
      </c>
      <c r="G335" s="119" t="s">
        <v>1233</v>
      </c>
      <c r="H335" s="77">
        <v>50</v>
      </c>
      <c r="I335" s="78">
        <v>148294620</v>
      </c>
      <c r="J335" s="79">
        <v>21162290</v>
      </c>
      <c r="K335" s="77">
        <f>SUM(I335:J335)</f>
        <v>169456910</v>
      </c>
      <c r="L335" s="99">
        <f t="shared" si="74"/>
        <v>3389138.2</v>
      </c>
      <c r="M335" s="216">
        <f>IFERROR(H335/$Q$71,"-")</f>
        <v>1.9700551615445233E-2</v>
      </c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</row>
    <row r="336" spans="1:32" ht="39.950000000000003" customHeight="1">
      <c r="A336" s="26"/>
      <c r="B336" s="446"/>
      <c r="C336" s="449"/>
      <c r="D336" s="457"/>
      <c r="E336" s="39" t="s">
        <v>142</v>
      </c>
      <c r="F336" s="120" t="s">
        <v>143</v>
      </c>
      <c r="G336" s="120" t="s">
        <v>1234</v>
      </c>
      <c r="H336" s="40">
        <v>27</v>
      </c>
      <c r="I336" s="41">
        <v>102793840</v>
      </c>
      <c r="J336" s="42">
        <v>11220810</v>
      </c>
      <c r="K336" s="40">
        <f>SUM(I336:J336)</f>
        <v>114014650</v>
      </c>
      <c r="L336" s="97">
        <f t="shared" si="74"/>
        <v>4222764.8148148144</v>
      </c>
      <c r="M336" s="217">
        <f t="shared" ref="M336:M339" si="78">IFERROR(H336/$Q$71,"-")</f>
        <v>1.0638297872340425E-2</v>
      </c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</row>
    <row r="337" spans="1:32" ht="39.950000000000003" customHeight="1">
      <c r="A337" s="26"/>
      <c r="B337" s="446"/>
      <c r="C337" s="449"/>
      <c r="D337" s="457"/>
      <c r="E337" s="39" t="s">
        <v>127</v>
      </c>
      <c r="F337" s="120" t="s">
        <v>195</v>
      </c>
      <c r="G337" s="120" t="s">
        <v>1201</v>
      </c>
      <c r="H337" s="40">
        <v>25</v>
      </c>
      <c r="I337" s="41">
        <v>48825730</v>
      </c>
      <c r="J337" s="42">
        <v>44577550</v>
      </c>
      <c r="K337" s="40">
        <f>SUM(I337:J337)</f>
        <v>93403280</v>
      </c>
      <c r="L337" s="97">
        <f t="shared" si="74"/>
        <v>3736131.2</v>
      </c>
      <c r="M337" s="217">
        <f t="shared" si="78"/>
        <v>9.8502758077226166E-3</v>
      </c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</row>
    <row r="338" spans="1:32" ht="39.950000000000003" customHeight="1">
      <c r="A338" s="26"/>
      <c r="B338" s="446"/>
      <c r="C338" s="449"/>
      <c r="D338" s="457"/>
      <c r="E338" s="39" t="s">
        <v>126</v>
      </c>
      <c r="F338" s="120" t="s">
        <v>139</v>
      </c>
      <c r="G338" s="120" t="s">
        <v>1111</v>
      </c>
      <c r="H338" s="40">
        <v>25</v>
      </c>
      <c r="I338" s="41">
        <v>60672960</v>
      </c>
      <c r="J338" s="42">
        <v>18740770</v>
      </c>
      <c r="K338" s="40">
        <f>SUM(I338:J338)</f>
        <v>79413730</v>
      </c>
      <c r="L338" s="97">
        <f t="shared" si="74"/>
        <v>3176549.2</v>
      </c>
      <c r="M338" s="217">
        <f t="shared" si="78"/>
        <v>9.8502758077226166E-3</v>
      </c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</row>
    <row r="339" spans="1:32" ht="39.950000000000003" customHeight="1" thickBot="1">
      <c r="A339" s="26"/>
      <c r="B339" s="447"/>
      <c r="C339" s="450"/>
      <c r="D339" s="458"/>
      <c r="E339" s="43" t="s">
        <v>129</v>
      </c>
      <c r="F339" s="121" t="s">
        <v>141</v>
      </c>
      <c r="G339" s="121" t="s">
        <v>1235</v>
      </c>
      <c r="H339" s="44">
        <v>22</v>
      </c>
      <c r="I339" s="45">
        <v>110969590</v>
      </c>
      <c r="J339" s="46">
        <v>4174710</v>
      </c>
      <c r="K339" s="44">
        <f>SUM(I339:J339)</f>
        <v>115144300</v>
      </c>
      <c r="L339" s="98">
        <f t="shared" si="74"/>
        <v>5233831.8181818184</v>
      </c>
      <c r="M339" s="217">
        <f t="shared" si="78"/>
        <v>8.6682427107959027E-3</v>
      </c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</row>
    <row r="340" spans="1:32" ht="39.950000000000003" customHeight="1">
      <c r="A340" s="26"/>
      <c r="B340" s="445">
        <v>68</v>
      </c>
      <c r="C340" s="448" t="s">
        <v>46</v>
      </c>
      <c r="D340" s="456">
        <f>Q72</f>
        <v>3267</v>
      </c>
      <c r="E340" s="47" t="s">
        <v>125</v>
      </c>
      <c r="F340" s="119" t="s">
        <v>138</v>
      </c>
      <c r="G340" s="119" t="s">
        <v>1236</v>
      </c>
      <c r="H340" s="77">
        <v>64</v>
      </c>
      <c r="I340" s="78">
        <v>179931450</v>
      </c>
      <c r="J340" s="79">
        <v>27960610</v>
      </c>
      <c r="K340" s="77">
        <f t="shared" si="75"/>
        <v>207892060</v>
      </c>
      <c r="L340" s="99">
        <f t="shared" si="74"/>
        <v>3248313.4375</v>
      </c>
      <c r="M340" s="216">
        <f>IFERROR(H340/$Q$72,"-")</f>
        <v>1.9589837771655953E-2</v>
      </c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</row>
    <row r="341" spans="1:32" ht="39.950000000000003" customHeight="1">
      <c r="A341" s="26"/>
      <c r="B341" s="446"/>
      <c r="C341" s="449"/>
      <c r="D341" s="457"/>
      <c r="E341" s="39" t="s">
        <v>126</v>
      </c>
      <c r="F341" s="120" t="s">
        <v>139</v>
      </c>
      <c r="G341" s="120" t="s">
        <v>1178</v>
      </c>
      <c r="H341" s="40">
        <v>36</v>
      </c>
      <c r="I341" s="41">
        <v>130358860</v>
      </c>
      <c r="J341" s="42">
        <v>20568840</v>
      </c>
      <c r="K341" s="40">
        <f t="shared" si="75"/>
        <v>150927700</v>
      </c>
      <c r="L341" s="97">
        <f t="shared" si="74"/>
        <v>4192436.111111111</v>
      </c>
      <c r="M341" s="217">
        <f t="shared" ref="M341:M344" si="79">IFERROR(H341/$Q$72,"-")</f>
        <v>1.1019283746556474E-2</v>
      </c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</row>
    <row r="342" spans="1:32" ht="39.950000000000003" customHeight="1">
      <c r="A342" s="26"/>
      <c r="B342" s="446"/>
      <c r="C342" s="449"/>
      <c r="D342" s="457"/>
      <c r="E342" s="39" t="s">
        <v>127</v>
      </c>
      <c r="F342" s="120" t="s">
        <v>195</v>
      </c>
      <c r="G342" s="120" t="s">
        <v>1237</v>
      </c>
      <c r="H342" s="40">
        <v>31</v>
      </c>
      <c r="I342" s="41">
        <v>62807960</v>
      </c>
      <c r="J342" s="42">
        <v>23420570</v>
      </c>
      <c r="K342" s="40">
        <f t="shared" si="75"/>
        <v>86228530</v>
      </c>
      <c r="L342" s="97">
        <f t="shared" si="74"/>
        <v>2781565.4838709678</v>
      </c>
      <c r="M342" s="217">
        <f t="shared" si="79"/>
        <v>9.4888276706458531E-3</v>
      </c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</row>
    <row r="343" spans="1:32" ht="39.950000000000003" customHeight="1">
      <c r="A343" s="26"/>
      <c r="B343" s="446"/>
      <c r="C343" s="449"/>
      <c r="D343" s="457"/>
      <c r="E343" s="39" t="s">
        <v>128</v>
      </c>
      <c r="F343" s="120" t="s">
        <v>140</v>
      </c>
      <c r="G343" s="120" t="s">
        <v>1238</v>
      </c>
      <c r="H343" s="40">
        <v>29</v>
      </c>
      <c r="I343" s="41">
        <v>53023400</v>
      </c>
      <c r="J343" s="42">
        <v>18429040</v>
      </c>
      <c r="K343" s="40">
        <f t="shared" si="75"/>
        <v>71452440</v>
      </c>
      <c r="L343" s="97">
        <f t="shared" si="74"/>
        <v>2463877.2413793104</v>
      </c>
      <c r="M343" s="217">
        <f t="shared" si="79"/>
        <v>8.8766452402816044E-3</v>
      </c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</row>
    <row r="344" spans="1:32" ht="39.950000000000003" customHeight="1" thickBot="1">
      <c r="A344" s="26"/>
      <c r="B344" s="447"/>
      <c r="C344" s="450"/>
      <c r="D344" s="458"/>
      <c r="E344" s="43" t="s">
        <v>142</v>
      </c>
      <c r="F344" s="121" t="s">
        <v>143</v>
      </c>
      <c r="G344" s="121" t="s">
        <v>1239</v>
      </c>
      <c r="H344" s="44">
        <v>26</v>
      </c>
      <c r="I344" s="45">
        <v>108386890</v>
      </c>
      <c r="J344" s="46">
        <v>4351990</v>
      </c>
      <c r="K344" s="44">
        <f t="shared" si="75"/>
        <v>112738880</v>
      </c>
      <c r="L344" s="98">
        <f t="shared" si="74"/>
        <v>4336110.769230769</v>
      </c>
      <c r="M344" s="217">
        <f t="shared" si="79"/>
        <v>7.9583715947352304E-3</v>
      </c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</row>
    <row r="345" spans="1:32" ht="39.950000000000003" customHeight="1">
      <c r="A345" s="26"/>
      <c r="B345" s="445">
        <v>69</v>
      </c>
      <c r="C345" s="448" t="s">
        <v>47</v>
      </c>
      <c r="D345" s="456">
        <f>Q73</f>
        <v>8285</v>
      </c>
      <c r="E345" s="47" t="s">
        <v>125</v>
      </c>
      <c r="F345" s="119" t="s">
        <v>138</v>
      </c>
      <c r="G345" s="119" t="s">
        <v>1162</v>
      </c>
      <c r="H345" s="77">
        <v>155</v>
      </c>
      <c r="I345" s="78">
        <v>366921830</v>
      </c>
      <c r="J345" s="79">
        <v>66487680</v>
      </c>
      <c r="K345" s="77">
        <f t="shared" si="75"/>
        <v>433409510</v>
      </c>
      <c r="L345" s="99">
        <f t="shared" si="74"/>
        <v>2796190.3870967743</v>
      </c>
      <c r="M345" s="216">
        <f>IFERROR(H345/$Q$73,"-")</f>
        <v>1.8708509354254676E-2</v>
      </c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</row>
    <row r="346" spans="1:32" ht="39.950000000000003" customHeight="1">
      <c r="A346" s="26"/>
      <c r="B346" s="446"/>
      <c r="C346" s="449"/>
      <c r="D346" s="457"/>
      <c r="E346" s="39" t="s">
        <v>126</v>
      </c>
      <c r="F346" s="120" t="s">
        <v>139</v>
      </c>
      <c r="G346" s="120" t="s">
        <v>1186</v>
      </c>
      <c r="H346" s="40">
        <v>99</v>
      </c>
      <c r="I346" s="41">
        <v>374404580</v>
      </c>
      <c r="J346" s="42">
        <v>60979550</v>
      </c>
      <c r="K346" s="40">
        <f t="shared" si="75"/>
        <v>435384130</v>
      </c>
      <c r="L346" s="97">
        <f t="shared" si="74"/>
        <v>4397819.4949494945</v>
      </c>
      <c r="M346" s="217">
        <f t="shared" ref="M346:M349" si="80">IFERROR(H346/$Q$73,"-")</f>
        <v>1.1949305974652987E-2</v>
      </c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</row>
    <row r="347" spans="1:32" ht="39.950000000000003" customHeight="1">
      <c r="A347" s="26"/>
      <c r="B347" s="446"/>
      <c r="C347" s="449"/>
      <c r="D347" s="457"/>
      <c r="E347" s="39" t="s">
        <v>142</v>
      </c>
      <c r="F347" s="120" t="s">
        <v>143</v>
      </c>
      <c r="G347" s="120" t="s">
        <v>1240</v>
      </c>
      <c r="H347" s="40">
        <v>74</v>
      </c>
      <c r="I347" s="41">
        <v>258985090</v>
      </c>
      <c r="J347" s="42">
        <v>27563060</v>
      </c>
      <c r="K347" s="40">
        <f t="shared" si="75"/>
        <v>286548150</v>
      </c>
      <c r="L347" s="97">
        <f t="shared" si="74"/>
        <v>3872272.2972972975</v>
      </c>
      <c r="M347" s="217">
        <f t="shared" si="80"/>
        <v>8.9318044659022332E-3</v>
      </c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</row>
    <row r="348" spans="1:32" ht="39.950000000000003" customHeight="1">
      <c r="A348" s="26"/>
      <c r="B348" s="446"/>
      <c r="C348" s="449"/>
      <c r="D348" s="457"/>
      <c r="E348" s="39" t="s">
        <v>127</v>
      </c>
      <c r="F348" s="120" t="s">
        <v>195</v>
      </c>
      <c r="G348" s="120" t="s">
        <v>1128</v>
      </c>
      <c r="H348" s="40">
        <v>72</v>
      </c>
      <c r="I348" s="41">
        <v>128248010</v>
      </c>
      <c r="J348" s="42">
        <v>155647720</v>
      </c>
      <c r="K348" s="40">
        <f t="shared" si="75"/>
        <v>283895730</v>
      </c>
      <c r="L348" s="97">
        <f t="shared" si="74"/>
        <v>3942996.25</v>
      </c>
      <c r="M348" s="217">
        <f t="shared" si="80"/>
        <v>8.6904043452021729E-3</v>
      </c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</row>
    <row r="349" spans="1:32" ht="39.950000000000003" customHeight="1" thickBot="1">
      <c r="A349" s="26"/>
      <c r="B349" s="447"/>
      <c r="C349" s="450"/>
      <c r="D349" s="458"/>
      <c r="E349" s="43" t="s">
        <v>128</v>
      </c>
      <c r="F349" s="121" t="s">
        <v>140</v>
      </c>
      <c r="G349" s="121" t="s">
        <v>1241</v>
      </c>
      <c r="H349" s="44">
        <v>72</v>
      </c>
      <c r="I349" s="45">
        <v>163748620</v>
      </c>
      <c r="J349" s="46">
        <v>30802460</v>
      </c>
      <c r="K349" s="44">
        <f t="shared" si="75"/>
        <v>194551080</v>
      </c>
      <c r="L349" s="98">
        <f t="shared" si="74"/>
        <v>2702098.3333333335</v>
      </c>
      <c r="M349" s="217">
        <f t="shared" si="80"/>
        <v>8.6904043452021729E-3</v>
      </c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</row>
    <row r="350" spans="1:32" ht="39.950000000000003" customHeight="1">
      <c r="A350" s="26"/>
      <c r="B350" s="445">
        <v>70</v>
      </c>
      <c r="C350" s="448" t="s">
        <v>48</v>
      </c>
      <c r="D350" s="456">
        <f>Q74</f>
        <v>1345</v>
      </c>
      <c r="E350" s="47" t="s">
        <v>125</v>
      </c>
      <c r="F350" s="119" t="s">
        <v>138</v>
      </c>
      <c r="G350" s="119" t="s">
        <v>1139</v>
      </c>
      <c r="H350" s="77">
        <v>18</v>
      </c>
      <c r="I350" s="78">
        <v>39715610</v>
      </c>
      <c r="J350" s="79">
        <v>9159000</v>
      </c>
      <c r="K350" s="77">
        <f t="shared" si="75"/>
        <v>48874610</v>
      </c>
      <c r="L350" s="99">
        <f t="shared" si="74"/>
        <v>2715256.111111111</v>
      </c>
      <c r="M350" s="216">
        <f>IFERROR(H350/$Q$74,"-")</f>
        <v>1.3382899628252789E-2</v>
      </c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</row>
    <row r="351" spans="1:32" ht="39.950000000000003" customHeight="1">
      <c r="A351" s="26"/>
      <c r="B351" s="446"/>
      <c r="C351" s="449"/>
      <c r="D351" s="457"/>
      <c r="E351" s="39" t="s">
        <v>126</v>
      </c>
      <c r="F351" s="120" t="s">
        <v>139</v>
      </c>
      <c r="G351" s="120" t="s">
        <v>1242</v>
      </c>
      <c r="H351" s="40">
        <v>17</v>
      </c>
      <c r="I351" s="41">
        <v>61914450</v>
      </c>
      <c r="J351" s="42">
        <v>12588470</v>
      </c>
      <c r="K351" s="40">
        <f t="shared" si="75"/>
        <v>74502920</v>
      </c>
      <c r="L351" s="97">
        <f t="shared" si="74"/>
        <v>4382524.7058823528</v>
      </c>
      <c r="M351" s="217">
        <f t="shared" ref="M351:M354" si="81">IFERROR(H351/$Q$74,"-")</f>
        <v>1.2639405204460967E-2</v>
      </c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</row>
    <row r="352" spans="1:32" ht="39.950000000000003" customHeight="1">
      <c r="A352" s="26"/>
      <c r="B352" s="446"/>
      <c r="C352" s="449"/>
      <c r="D352" s="457"/>
      <c r="E352" s="39" t="s">
        <v>142</v>
      </c>
      <c r="F352" s="120" t="s">
        <v>143</v>
      </c>
      <c r="G352" s="120" t="s">
        <v>1243</v>
      </c>
      <c r="H352" s="40">
        <v>15</v>
      </c>
      <c r="I352" s="41">
        <v>58661430</v>
      </c>
      <c r="J352" s="42">
        <v>2641630</v>
      </c>
      <c r="K352" s="40">
        <f t="shared" si="75"/>
        <v>61303060</v>
      </c>
      <c r="L352" s="97">
        <f t="shared" si="74"/>
        <v>4086870.6666666665</v>
      </c>
      <c r="M352" s="217">
        <f t="shared" si="81"/>
        <v>1.1152416356877323E-2</v>
      </c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</row>
    <row r="353" spans="1:32" ht="39.950000000000003" customHeight="1">
      <c r="A353" s="26"/>
      <c r="B353" s="446"/>
      <c r="C353" s="449"/>
      <c r="D353" s="457"/>
      <c r="E353" s="39" t="s">
        <v>127</v>
      </c>
      <c r="F353" s="120" t="s">
        <v>195</v>
      </c>
      <c r="G353" s="120" t="s">
        <v>1244</v>
      </c>
      <c r="H353" s="40">
        <v>11</v>
      </c>
      <c r="I353" s="41">
        <v>35495920</v>
      </c>
      <c r="J353" s="42">
        <v>8336360</v>
      </c>
      <c r="K353" s="40">
        <f t="shared" si="75"/>
        <v>43832280</v>
      </c>
      <c r="L353" s="97">
        <f t="shared" si="74"/>
        <v>3984752.7272727271</v>
      </c>
      <c r="M353" s="217">
        <f t="shared" si="81"/>
        <v>8.1784386617100371E-3</v>
      </c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</row>
    <row r="354" spans="1:32" ht="39.950000000000003" customHeight="1" thickBot="1">
      <c r="A354" s="26"/>
      <c r="B354" s="447"/>
      <c r="C354" s="450"/>
      <c r="D354" s="458"/>
      <c r="E354" s="43" t="s">
        <v>128</v>
      </c>
      <c r="F354" s="121" t="s">
        <v>140</v>
      </c>
      <c r="G354" s="121" t="s">
        <v>1245</v>
      </c>
      <c r="H354" s="44">
        <v>10</v>
      </c>
      <c r="I354" s="45">
        <v>15355360</v>
      </c>
      <c r="J354" s="46">
        <v>2936190</v>
      </c>
      <c r="K354" s="44">
        <f t="shared" si="75"/>
        <v>18291550</v>
      </c>
      <c r="L354" s="98">
        <f t="shared" si="74"/>
        <v>1829155</v>
      </c>
      <c r="M354" s="218">
        <f t="shared" si="81"/>
        <v>7.4349442379182153E-3</v>
      </c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</row>
    <row r="355" spans="1:32" ht="39.950000000000003" customHeight="1">
      <c r="A355" s="26"/>
      <c r="B355" s="445">
        <v>71</v>
      </c>
      <c r="C355" s="448" t="s">
        <v>49</v>
      </c>
      <c r="D355" s="456">
        <f>Q75</f>
        <v>3966</v>
      </c>
      <c r="E355" s="47" t="s">
        <v>125</v>
      </c>
      <c r="F355" s="119" t="s">
        <v>138</v>
      </c>
      <c r="G355" s="119" t="s">
        <v>1123</v>
      </c>
      <c r="H355" s="77">
        <v>74</v>
      </c>
      <c r="I355" s="78">
        <v>220084780</v>
      </c>
      <c r="J355" s="79">
        <v>27118170</v>
      </c>
      <c r="K355" s="77">
        <f t="shared" si="75"/>
        <v>247202950</v>
      </c>
      <c r="L355" s="99">
        <f t="shared" si="74"/>
        <v>3340580.4054054054</v>
      </c>
      <c r="M355" s="216">
        <f>IFERROR(H355/$Q$75,"-")</f>
        <v>1.8658598083711547E-2</v>
      </c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</row>
    <row r="356" spans="1:32" ht="39.950000000000003" customHeight="1">
      <c r="A356" s="26"/>
      <c r="B356" s="446"/>
      <c r="C356" s="449"/>
      <c r="D356" s="457"/>
      <c r="E356" s="39" t="s">
        <v>142</v>
      </c>
      <c r="F356" s="120" t="s">
        <v>143</v>
      </c>
      <c r="G356" s="120" t="s">
        <v>1188</v>
      </c>
      <c r="H356" s="40">
        <v>48</v>
      </c>
      <c r="I356" s="41">
        <v>189914030</v>
      </c>
      <c r="J356" s="42">
        <v>20110550</v>
      </c>
      <c r="K356" s="40">
        <f t="shared" si="75"/>
        <v>210024580</v>
      </c>
      <c r="L356" s="97">
        <f t="shared" si="74"/>
        <v>4375512.083333333</v>
      </c>
      <c r="M356" s="217">
        <f t="shared" ref="M356:M359" si="82">IFERROR(H356/$Q$75,"-")</f>
        <v>1.2102874432677761E-2</v>
      </c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</row>
    <row r="357" spans="1:32" ht="39.950000000000003" customHeight="1">
      <c r="A357" s="26"/>
      <c r="B357" s="446"/>
      <c r="C357" s="449"/>
      <c r="D357" s="457"/>
      <c r="E357" s="39" t="s">
        <v>126</v>
      </c>
      <c r="F357" s="120" t="s">
        <v>139</v>
      </c>
      <c r="G357" s="120" t="s">
        <v>1156</v>
      </c>
      <c r="H357" s="40">
        <v>46</v>
      </c>
      <c r="I357" s="41">
        <v>137887360</v>
      </c>
      <c r="J357" s="42">
        <v>31294470</v>
      </c>
      <c r="K357" s="40">
        <f t="shared" si="75"/>
        <v>169181830</v>
      </c>
      <c r="L357" s="97">
        <f t="shared" si="74"/>
        <v>3677865.8695652173</v>
      </c>
      <c r="M357" s="217">
        <f t="shared" si="82"/>
        <v>1.1598587997982855E-2</v>
      </c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</row>
    <row r="358" spans="1:32" ht="39.950000000000003" customHeight="1">
      <c r="A358" s="26"/>
      <c r="B358" s="446"/>
      <c r="C358" s="449"/>
      <c r="D358" s="457"/>
      <c r="E358" s="39" t="s">
        <v>127</v>
      </c>
      <c r="F358" s="120" t="s">
        <v>195</v>
      </c>
      <c r="G358" s="120" t="s">
        <v>1246</v>
      </c>
      <c r="H358" s="40">
        <v>39</v>
      </c>
      <c r="I358" s="41">
        <v>76772680</v>
      </c>
      <c r="J358" s="42">
        <v>93541230</v>
      </c>
      <c r="K358" s="40">
        <f t="shared" si="75"/>
        <v>170313910</v>
      </c>
      <c r="L358" s="97">
        <f t="shared" si="74"/>
        <v>4367023.333333333</v>
      </c>
      <c r="M358" s="217">
        <f t="shared" si="82"/>
        <v>9.8335854765506815E-3</v>
      </c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</row>
    <row r="359" spans="1:32" ht="39.950000000000003" customHeight="1" thickBot="1">
      <c r="A359" s="26"/>
      <c r="B359" s="447"/>
      <c r="C359" s="450"/>
      <c r="D359" s="458"/>
      <c r="E359" s="43" t="s">
        <v>747</v>
      </c>
      <c r="F359" s="121" t="s">
        <v>748</v>
      </c>
      <c r="G359" s="121" t="s">
        <v>749</v>
      </c>
      <c r="H359" s="44">
        <v>38</v>
      </c>
      <c r="I359" s="45">
        <v>128241250</v>
      </c>
      <c r="J359" s="46">
        <v>16299180</v>
      </c>
      <c r="K359" s="44">
        <f t="shared" si="75"/>
        <v>144540430</v>
      </c>
      <c r="L359" s="98">
        <f t="shared" si="74"/>
        <v>3803695.5263157897</v>
      </c>
      <c r="M359" s="217">
        <f t="shared" si="82"/>
        <v>9.5814422592032274E-3</v>
      </c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</row>
    <row r="360" spans="1:32" ht="39.950000000000003" customHeight="1">
      <c r="A360" s="26"/>
      <c r="B360" s="445">
        <v>72</v>
      </c>
      <c r="C360" s="448" t="s">
        <v>27</v>
      </c>
      <c r="D360" s="456">
        <f>Q76</f>
        <v>2559</v>
      </c>
      <c r="E360" s="47" t="s">
        <v>125</v>
      </c>
      <c r="F360" s="119" t="s">
        <v>138</v>
      </c>
      <c r="G360" s="119" t="s">
        <v>1236</v>
      </c>
      <c r="H360" s="77">
        <v>41</v>
      </c>
      <c r="I360" s="78">
        <v>103970380</v>
      </c>
      <c r="J360" s="79">
        <v>13839280</v>
      </c>
      <c r="K360" s="77">
        <f t="shared" si="75"/>
        <v>117809660</v>
      </c>
      <c r="L360" s="99">
        <f t="shared" si="74"/>
        <v>2873406.3414634145</v>
      </c>
      <c r="M360" s="216">
        <f>IFERROR(H360/$Q$76,"-")</f>
        <v>1.6021883548261038E-2</v>
      </c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</row>
    <row r="361" spans="1:32" ht="39.950000000000003" customHeight="1">
      <c r="A361" s="26"/>
      <c r="B361" s="446"/>
      <c r="C361" s="449"/>
      <c r="D361" s="457"/>
      <c r="E361" s="39" t="s">
        <v>126</v>
      </c>
      <c r="F361" s="120" t="s">
        <v>139</v>
      </c>
      <c r="G361" s="120" t="s">
        <v>1132</v>
      </c>
      <c r="H361" s="40">
        <v>33</v>
      </c>
      <c r="I361" s="41">
        <v>99586980</v>
      </c>
      <c r="J361" s="42">
        <v>18360390</v>
      </c>
      <c r="K361" s="40">
        <f t="shared" si="75"/>
        <v>117947370</v>
      </c>
      <c r="L361" s="97">
        <f t="shared" si="74"/>
        <v>3574162.7272727271</v>
      </c>
      <c r="M361" s="217">
        <f t="shared" ref="M361:M364" si="83">IFERROR(H361/$Q$76,"-")</f>
        <v>1.2895662368112544E-2</v>
      </c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</row>
    <row r="362" spans="1:32" ht="39.950000000000003" customHeight="1">
      <c r="A362" s="26"/>
      <c r="B362" s="446"/>
      <c r="C362" s="449"/>
      <c r="D362" s="457"/>
      <c r="E362" s="39" t="s">
        <v>127</v>
      </c>
      <c r="F362" s="120" t="s">
        <v>195</v>
      </c>
      <c r="G362" s="120" t="s">
        <v>1247</v>
      </c>
      <c r="H362" s="40">
        <v>29</v>
      </c>
      <c r="I362" s="41">
        <v>65661230</v>
      </c>
      <c r="J362" s="42">
        <v>61354230</v>
      </c>
      <c r="K362" s="40">
        <f t="shared" si="75"/>
        <v>127015460</v>
      </c>
      <c r="L362" s="97">
        <f t="shared" si="74"/>
        <v>4379843.4482758623</v>
      </c>
      <c r="M362" s="217">
        <f t="shared" si="83"/>
        <v>1.1332551778038297E-2</v>
      </c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</row>
    <row r="363" spans="1:32" ht="39.950000000000003" customHeight="1">
      <c r="A363" s="26"/>
      <c r="B363" s="446"/>
      <c r="C363" s="449"/>
      <c r="D363" s="457"/>
      <c r="E363" s="39" t="s">
        <v>128</v>
      </c>
      <c r="F363" s="120" t="s">
        <v>140</v>
      </c>
      <c r="G363" s="120" t="s">
        <v>1248</v>
      </c>
      <c r="H363" s="40">
        <v>25</v>
      </c>
      <c r="I363" s="41">
        <v>44772820</v>
      </c>
      <c r="J363" s="42">
        <v>9829850</v>
      </c>
      <c r="K363" s="40">
        <f t="shared" si="75"/>
        <v>54602670</v>
      </c>
      <c r="L363" s="97">
        <f t="shared" si="74"/>
        <v>2184106.7999999998</v>
      </c>
      <c r="M363" s="217">
        <f t="shared" si="83"/>
        <v>9.7694411879640491E-3</v>
      </c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</row>
    <row r="364" spans="1:32" ht="39.950000000000003" customHeight="1" thickBot="1">
      <c r="A364" s="26"/>
      <c r="B364" s="447"/>
      <c r="C364" s="450"/>
      <c r="D364" s="458"/>
      <c r="E364" s="43" t="s">
        <v>741</v>
      </c>
      <c r="F364" s="121" t="s">
        <v>742</v>
      </c>
      <c r="G364" s="121" t="s">
        <v>743</v>
      </c>
      <c r="H364" s="44">
        <v>24</v>
      </c>
      <c r="I364" s="45">
        <v>39309160</v>
      </c>
      <c r="J364" s="46">
        <v>9060880</v>
      </c>
      <c r="K364" s="44">
        <f t="shared" si="75"/>
        <v>48370040</v>
      </c>
      <c r="L364" s="98">
        <f t="shared" si="74"/>
        <v>2015418.3333333333</v>
      </c>
      <c r="M364" s="218">
        <f t="shared" si="83"/>
        <v>9.3786635404454859E-3</v>
      </c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</row>
    <row r="365" spans="1:32" ht="39.950000000000003" customHeight="1">
      <c r="A365" s="26"/>
      <c r="B365" s="445">
        <v>73</v>
      </c>
      <c r="C365" s="448" t="s">
        <v>28</v>
      </c>
      <c r="D365" s="456">
        <f>Q77</f>
        <v>3428</v>
      </c>
      <c r="E365" s="47" t="s">
        <v>127</v>
      </c>
      <c r="F365" s="119" t="s">
        <v>195</v>
      </c>
      <c r="G365" s="119" t="s">
        <v>1137</v>
      </c>
      <c r="H365" s="77">
        <v>57</v>
      </c>
      <c r="I365" s="78">
        <v>106469390</v>
      </c>
      <c r="J365" s="79">
        <v>168324400</v>
      </c>
      <c r="K365" s="77">
        <f t="shared" si="75"/>
        <v>274793790</v>
      </c>
      <c r="L365" s="99">
        <f t="shared" si="74"/>
        <v>4820943.6842105268</v>
      </c>
      <c r="M365" s="216">
        <f>IFERROR(H365/$Q$77,"-")</f>
        <v>1.6627771295215869E-2</v>
      </c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</row>
    <row r="366" spans="1:32" ht="39.950000000000003" customHeight="1">
      <c r="A366" s="26"/>
      <c r="B366" s="446"/>
      <c r="C366" s="449"/>
      <c r="D366" s="457"/>
      <c r="E366" s="39" t="s">
        <v>125</v>
      </c>
      <c r="F366" s="120" t="s">
        <v>138</v>
      </c>
      <c r="G366" s="120" t="s">
        <v>1236</v>
      </c>
      <c r="H366" s="40">
        <v>54</v>
      </c>
      <c r="I366" s="41">
        <v>116233960</v>
      </c>
      <c r="J366" s="42">
        <v>18240390</v>
      </c>
      <c r="K366" s="40">
        <f t="shared" si="75"/>
        <v>134474350</v>
      </c>
      <c r="L366" s="97">
        <f t="shared" si="74"/>
        <v>2490265.7407407407</v>
      </c>
      <c r="M366" s="217">
        <f t="shared" ref="M366:M369" si="84">IFERROR(H366/$Q$77,"-")</f>
        <v>1.5752625437572929E-2</v>
      </c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</row>
    <row r="367" spans="1:32" ht="39.950000000000003" customHeight="1">
      <c r="A367" s="26"/>
      <c r="B367" s="446"/>
      <c r="C367" s="449"/>
      <c r="D367" s="457"/>
      <c r="E367" s="39" t="s">
        <v>126</v>
      </c>
      <c r="F367" s="120" t="s">
        <v>139</v>
      </c>
      <c r="G367" s="120" t="s">
        <v>1174</v>
      </c>
      <c r="H367" s="40">
        <v>43</v>
      </c>
      <c r="I367" s="41">
        <v>123853570</v>
      </c>
      <c r="J367" s="42">
        <v>26074970</v>
      </c>
      <c r="K367" s="40">
        <f t="shared" si="75"/>
        <v>149928540</v>
      </c>
      <c r="L367" s="97">
        <f t="shared" si="74"/>
        <v>3486710.2325581396</v>
      </c>
      <c r="M367" s="217">
        <f t="shared" si="84"/>
        <v>1.2543757292882146E-2</v>
      </c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</row>
    <row r="368" spans="1:32" ht="39.950000000000003" customHeight="1">
      <c r="A368" s="26"/>
      <c r="B368" s="446"/>
      <c r="C368" s="449"/>
      <c r="D368" s="457"/>
      <c r="E368" s="39" t="s">
        <v>741</v>
      </c>
      <c r="F368" s="120" t="s">
        <v>742</v>
      </c>
      <c r="G368" s="120" t="s">
        <v>1249</v>
      </c>
      <c r="H368" s="40">
        <v>35</v>
      </c>
      <c r="I368" s="41">
        <v>67112890</v>
      </c>
      <c r="J368" s="42">
        <v>16329840</v>
      </c>
      <c r="K368" s="40">
        <f t="shared" si="75"/>
        <v>83442730</v>
      </c>
      <c r="L368" s="97">
        <f t="shared" si="74"/>
        <v>2384078</v>
      </c>
      <c r="M368" s="217">
        <f t="shared" si="84"/>
        <v>1.0210035005834306E-2</v>
      </c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</row>
    <row r="369" spans="1:32" ht="39.950000000000003" customHeight="1" thickBot="1">
      <c r="A369" s="26"/>
      <c r="B369" s="447"/>
      <c r="C369" s="450"/>
      <c r="D369" s="458"/>
      <c r="E369" s="43" t="s">
        <v>128</v>
      </c>
      <c r="F369" s="121" t="s">
        <v>140</v>
      </c>
      <c r="G369" s="121" t="s">
        <v>1250</v>
      </c>
      <c r="H369" s="44">
        <v>32</v>
      </c>
      <c r="I369" s="45">
        <v>77801070</v>
      </c>
      <c r="J369" s="46">
        <v>16806390</v>
      </c>
      <c r="K369" s="44">
        <f t="shared" si="75"/>
        <v>94607460</v>
      </c>
      <c r="L369" s="98">
        <f t="shared" si="74"/>
        <v>2956483.125</v>
      </c>
      <c r="M369" s="217">
        <f t="shared" si="84"/>
        <v>9.3348891481913644E-3</v>
      </c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</row>
    <row r="370" spans="1:32" ht="39.950000000000003" customHeight="1">
      <c r="A370" s="26"/>
      <c r="B370" s="445">
        <v>74</v>
      </c>
      <c r="C370" s="448" t="s">
        <v>29</v>
      </c>
      <c r="D370" s="456">
        <f>Q78</f>
        <v>1606</v>
      </c>
      <c r="E370" s="47" t="s">
        <v>125</v>
      </c>
      <c r="F370" s="119" t="s">
        <v>138</v>
      </c>
      <c r="G370" s="119" t="s">
        <v>1162</v>
      </c>
      <c r="H370" s="77">
        <v>27</v>
      </c>
      <c r="I370" s="78">
        <v>52721950</v>
      </c>
      <c r="J370" s="79">
        <v>8996850</v>
      </c>
      <c r="K370" s="77">
        <f t="shared" si="75"/>
        <v>61718800</v>
      </c>
      <c r="L370" s="99">
        <f t="shared" si="74"/>
        <v>2285881.4814814813</v>
      </c>
      <c r="M370" s="216">
        <f>IFERROR(H370/$Q$78,"-")</f>
        <v>1.6811955168119553E-2</v>
      </c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</row>
    <row r="371" spans="1:32" ht="39.950000000000003" customHeight="1">
      <c r="A371" s="26"/>
      <c r="B371" s="446"/>
      <c r="C371" s="449"/>
      <c r="D371" s="457"/>
      <c r="E371" s="39" t="s">
        <v>127</v>
      </c>
      <c r="F371" s="120" t="s">
        <v>195</v>
      </c>
      <c r="G371" s="120" t="s">
        <v>1251</v>
      </c>
      <c r="H371" s="40">
        <v>20</v>
      </c>
      <c r="I371" s="41">
        <v>37205500</v>
      </c>
      <c r="J371" s="42">
        <v>39333950</v>
      </c>
      <c r="K371" s="40">
        <f t="shared" si="75"/>
        <v>76539450</v>
      </c>
      <c r="L371" s="97">
        <f t="shared" si="74"/>
        <v>3826972.5</v>
      </c>
      <c r="M371" s="217">
        <f t="shared" ref="M371:M374" si="85">IFERROR(H371/$Q$78,"-")</f>
        <v>1.2453300124533001E-2</v>
      </c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</row>
    <row r="372" spans="1:32" ht="39.950000000000003" customHeight="1">
      <c r="A372" s="26"/>
      <c r="B372" s="446"/>
      <c r="C372" s="449"/>
      <c r="D372" s="457"/>
      <c r="E372" s="39" t="s">
        <v>126</v>
      </c>
      <c r="F372" s="120" t="s">
        <v>139</v>
      </c>
      <c r="G372" s="120" t="s">
        <v>1252</v>
      </c>
      <c r="H372" s="40">
        <v>18</v>
      </c>
      <c r="I372" s="41">
        <v>52187870</v>
      </c>
      <c r="J372" s="42">
        <v>12390360</v>
      </c>
      <c r="K372" s="40">
        <f t="shared" si="75"/>
        <v>64578230</v>
      </c>
      <c r="L372" s="97">
        <f t="shared" si="74"/>
        <v>3587679.4444444445</v>
      </c>
      <c r="M372" s="217">
        <f t="shared" si="85"/>
        <v>1.1207970112079701E-2</v>
      </c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</row>
    <row r="373" spans="1:32" ht="39.950000000000003" customHeight="1">
      <c r="A373" s="26"/>
      <c r="B373" s="446"/>
      <c r="C373" s="449"/>
      <c r="D373" s="457"/>
      <c r="E373" s="39" t="s">
        <v>128</v>
      </c>
      <c r="F373" s="120" t="s">
        <v>140</v>
      </c>
      <c r="G373" s="120" t="s">
        <v>1253</v>
      </c>
      <c r="H373" s="40">
        <v>17</v>
      </c>
      <c r="I373" s="41">
        <v>35311460</v>
      </c>
      <c r="J373" s="42">
        <v>5676190</v>
      </c>
      <c r="K373" s="40">
        <f t="shared" si="75"/>
        <v>40987650</v>
      </c>
      <c r="L373" s="97">
        <f t="shared" si="74"/>
        <v>2411038.2352941176</v>
      </c>
      <c r="M373" s="217">
        <f t="shared" si="85"/>
        <v>1.0585305105853052E-2</v>
      </c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</row>
    <row r="374" spans="1:32" ht="39.950000000000003" customHeight="1" thickBot="1">
      <c r="A374" s="26"/>
      <c r="B374" s="446"/>
      <c r="C374" s="449"/>
      <c r="D374" s="457"/>
      <c r="E374" s="48" t="s">
        <v>747</v>
      </c>
      <c r="F374" s="122" t="s">
        <v>748</v>
      </c>
      <c r="G374" s="122" t="s">
        <v>1254</v>
      </c>
      <c r="H374" s="44">
        <v>15</v>
      </c>
      <c r="I374" s="45">
        <v>39231350</v>
      </c>
      <c r="J374" s="46">
        <v>4893170</v>
      </c>
      <c r="K374" s="44">
        <f t="shared" si="75"/>
        <v>44124520</v>
      </c>
      <c r="L374" s="98">
        <f t="shared" si="74"/>
        <v>2941634.6666666665</v>
      </c>
      <c r="M374" s="220">
        <f t="shared" si="85"/>
        <v>9.3399750933997501E-3</v>
      </c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</row>
    <row r="375" spans="1:32" ht="39.950000000000003" customHeight="1" thickTop="1">
      <c r="A375" s="26"/>
      <c r="B375" s="459" t="s">
        <v>187</v>
      </c>
      <c r="C375" s="460"/>
      <c r="D375" s="463">
        <f>Q79</f>
        <v>1473357</v>
      </c>
      <c r="E375" s="35" t="str">
        <f>'高額レセ疾病傾向(患者数順)'!C7</f>
        <v>1901</v>
      </c>
      <c r="F375" s="123" t="str">
        <f>'高額レセ疾病傾向(患者数順)'!D7</f>
        <v>骨折</v>
      </c>
      <c r="G375" s="123" t="str">
        <f>'高額レセ疾病傾向(患者数順)'!E7</f>
        <v>大腿骨頚部骨折，大腿骨転子部骨折，腰椎圧迫骨折</v>
      </c>
      <c r="H375" s="36">
        <f>'高額レセ疾病傾向(患者数順)'!F7</f>
        <v>27024</v>
      </c>
      <c r="I375" s="37">
        <f>'高額レセ疾病傾向(患者数順)'!G7</f>
        <v>72260782240</v>
      </c>
      <c r="J375" s="38">
        <f>'高額レセ疾病傾向(患者数順)'!H7</f>
        <v>10906608720</v>
      </c>
      <c r="K375" s="36">
        <f>'高額レセ疾病傾向(患者数順)'!I7</f>
        <v>83167390960</v>
      </c>
      <c r="L375" s="36">
        <f>'高額レセ疾病傾向(患者数順)'!J7</f>
        <v>3077538.1497927802</v>
      </c>
      <c r="M375" s="225">
        <f>'高額レセ疾病傾向(患者数順)'!K7</f>
        <v>1.8341786817451574E-2</v>
      </c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</row>
    <row r="376" spans="1:32" ht="39.950000000000003" customHeight="1">
      <c r="A376" s="26"/>
      <c r="B376" s="461"/>
      <c r="C376" s="449"/>
      <c r="D376" s="457"/>
      <c r="E376" s="39" t="str">
        <f>'高額レセ疾病傾向(患者数順)'!C8</f>
        <v>0903</v>
      </c>
      <c r="F376" s="120" t="str">
        <f>'高額レセ疾病傾向(患者数順)'!D8</f>
        <v>その他の心疾患</v>
      </c>
      <c r="G376" s="120" t="str">
        <f>'高額レセ疾病傾向(患者数順)'!E8</f>
        <v>うっ血性心不全，慢性心不全，大動脈弁狭窄症</v>
      </c>
      <c r="H376" s="40">
        <f>'高額レセ疾病傾向(患者数順)'!F8</f>
        <v>18989</v>
      </c>
      <c r="I376" s="41">
        <f>'高額レセ疾病傾向(患者数順)'!G8</f>
        <v>55757814770</v>
      </c>
      <c r="J376" s="42">
        <f>'高額レセ疾病傾向(患者数順)'!H8</f>
        <v>12139900750</v>
      </c>
      <c r="K376" s="40">
        <f>'高額レセ疾病傾向(患者数順)'!I8</f>
        <v>67897715520</v>
      </c>
      <c r="L376" s="226">
        <f>'高額レセ疾病傾向(患者数順)'!J8</f>
        <v>3575634.0786771299</v>
      </c>
      <c r="M376" s="217">
        <f>'高額レセ疾病傾向(患者数順)'!K8</f>
        <v>1.2888254509938867E-2</v>
      </c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</row>
    <row r="377" spans="1:32" ht="39.950000000000003" customHeight="1">
      <c r="A377" s="26"/>
      <c r="B377" s="461"/>
      <c r="C377" s="449"/>
      <c r="D377" s="457"/>
      <c r="E377" s="39" t="str">
        <f>'高額レセ疾病傾向(患者数順)'!C9</f>
        <v>1011</v>
      </c>
      <c r="F377" s="120" t="str">
        <f>'高額レセ疾病傾向(患者数順)'!D9</f>
        <v>その他の呼吸器系の疾患</v>
      </c>
      <c r="G377" s="120" t="str">
        <f>'高額レセ疾病傾向(患者数順)'!E9</f>
        <v>誤嚥性肺炎，間質性肺炎，胸水貯留</v>
      </c>
      <c r="H377" s="40">
        <f>'高額レセ疾病傾向(患者数順)'!F9</f>
        <v>15795</v>
      </c>
      <c r="I377" s="41">
        <f>'高額レセ疾病傾向(患者数順)'!G9</f>
        <v>37367226630</v>
      </c>
      <c r="J377" s="42">
        <f>'高額レセ疾病傾向(患者数順)'!H9</f>
        <v>8091412410</v>
      </c>
      <c r="K377" s="40">
        <f>'高額レセ疾病傾向(患者数順)'!I9</f>
        <v>45458639040</v>
      </c>
      <c r="L377" s="80">
        <f>'高額レセ疾病傾向(患者数順)'!J9</f>
        <v>2878039.8252611598</v>
      </c>
      <c r="M377" s="228">
        <f>'高額レセ疾病傾向(患者数順)'!K9</f>
        <v>1.0720416029516268E-2</v>
      </c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</row>
    <row r="378" spans="1:32" ht="39.950000000000003" customHeight="1">
      <c r="A378" s="26"/>
      <c r="B378" s="461"/>
      <c r="C378" s="449"/>
      <c r="D378" s="457"/>
      <c r="E378" s="39" t="str">
        <f>'高額レセ疾病傾向(患者数順)'!C10</f>
        <v>0210</v>
      </c>
      <c r="F378" s="120" t="str">
        <f>'高額レセ疾病傾向(患者数順)'!D10</f>
        <v>その他の悪性新生物＜腫瘍＞</v>
      </c>
      <c r="G378" s="120" t="str">
        <f>'高額レセ疾病傾向(患者数順)'!E10</f>
        <v>前立腺癌，膵頭部癌，多発性骨髄腫</v>
      </c>
      <c r="H378" s="40">
        <f>'高額レセ疾病傾向(患者数順)'!F10</f>
        <v>14969</v>
      </c>
      <c r="I378" s="41">
        <f>'高額レセ疾病傾向(患者数順)'!G10</f>
        <v>31846262080</v>
      </c>
      <c r="J378" s="42">
        <f>'高額レセ疾病傾向(患者数順)'!H10</f>
        <v>27343059240</v>
      </c>
      <c r="K378" s="40">
        <f>'高額レセ疾病傾向(患者数順)'!I10</f>
        <v>59189321320</v>
      </c>
      <c r="L378" s="40">
        <f>'高額レセ疾病傾向(患者数順)'!J10</f>
        <v>3954126.6163404402</v>
      </c>
      <c r="M378" s="217">
        <f>'高額レセ疾病傾向(患者数順)'!K10</f>
        <v>1.0159791550859703E-2</v>
      </c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</row>
    <row r="379" spans="1:32" ht="39.950000000000003" customHeight="1" thickBot="1">
      <c r="A379" s="26"/>
      <c r="B379" s="462"/>
      <c r="C379" s="450"/>
      <c r="D379" s="458"/>
      <c r="E379" s="43" t="str">
        <f>'高額レセ疾病傾向(患者数順)'!C11</f>
        <v>1310</v>
      </c>
      <c r="F379" s="121" t="str">
        <f>'高額レセ疾病傾向(患者数順)'!D11</f>
        <v>その他の筋骨格系及び結合組織の疾患</v>
      </c>
      <c r="G379" s="121" t="str">
        <f>'高額レセ疾病傾向(患者数順)'!E11</f>
        <v>廃用症候群，顕微鏡的多発血管炎，人工股関節周囲骨折</v>
      </c>
      <c r="H379" s="44">
        <f>'高額レセ疾病傾向(患者数順)'!F11</f>
        <v>14205</v>
      </c>
      <c r="I379" s="45">
        <f>'高額レセ疾病傾向(患者数順)'!G11</f>
        <v>47688503370</v>
      </c>
      <c r="J379" s="46">
        <f>'高額レセ疾病傾向(患者数順)'!H11</f>
        <v>5185672210</v>
      </c>
      <c r="K379" s="44">
        <f>'高額レセ疾病傾向(患者数順)'!I11</f>
        <v>52874175580</v>
      </c>
      <c r="L379" s="229">
        <f>'高額レセ疾病傾向(患者数順)'!J11</f>
        <v>3722222.8497008099</v>
      </c>
      <c r="M379" s="230">
        <f>'高額レセ疾病傾向(患者数順)'!K11</f>
        <v>9.6412478442088369E-3</v>
      </c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</row>
    <row r="380" spans="1:32" ht="13.5" customHeight="1">
      <c r="A380" s="26"/>
      <c r="B380" s="14" t="s">
        <v>279</v>
      </c>
      <c r="C380" s="26"/>
      <c r="D380" s="14"/>
      <c r="E380" s="213"/>
      <c r="F380" s="213"/>
      <c r="G380" s="213"/>
      <c r="H380" s="213"/>
      <c r="I380" s="213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</row>
    <row r="381" spans="1:32" ht="13.5" customHeight="1">
      <c r="A381" s="26"/>
      <c r="B381" s="184" t="s">
        <v>144</v>
      </c>
      <c r="C381" s="26"/>
      <c r="D381" s="184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</row>
    <row r="382" spans="1:32" ht="13.5" customHeight="1">
      <c r="A382" s="26"/>
      <c r="B382" s="214" t="s">
        <v>119</v>
      </c>
      <c r="C382" s="26"/>
      <c r="D382" s="214"/>
      <c r="E382" s="26"/>
      <c r="F382" s="26"/>
      <c r="G382" s="125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</row>
    <row r="383" spans="1:32" ht="13.5" customHeight="1">
      <c r="A383" s="26"/>
      <c r="B383" s="214" t="s">
        <v>161</v>
      </c>
      <c r="C383" s="26"/>
      <c r="D383" s="214"/>
      <c r="E383" s="26"/>
      <c r="F383" s="26"/>
      <c r="G383" s="1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</row>
    <row r="384" spans="1:32" ht="13.5" customHeight="1">
      <c r="A384" s="26"/>
      <c r="B384" s="214" t="s">
        <v>184</v>
      </c>
      <c r="C384" s="26"/>
      <c r="D384" s="214"/>
      <c r="E384" s="26"/>
      <c r="F384" s="26"/>
      <c r="G384" s="125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</row>
    <row r="385" spans="1:32" ht="13.5" customHeight="1">
      <c r="A385" s="26"/>
      <c r="B385" s="214" t="s">
        <v>120</v>
      </c>
      <c r="C385" s="26"/>
      <c r="D385" s="214"/>
      <c r="E385" s="26"/>
      <c r="F385" s="26"/>
      <c r="G385" s="125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</row>
  </sheetData>
  <mergeCells count="233">
    <mergeCell ref="D370:D374"/>
    <mergeCell ref="D375:D379"/>
    <mergeCell ref="M3:M4"/>
    <mergeCell ref="D345:D349"/>
    <mergeCell ref="D350:D354"/>
    <mergeCell ref="D355:D359"/>
    <mergeCell ref="D360:D364"/>
    <mergeCell ref="D365:D369"/>
    <mergeCell ref="D320:D324"/>
    <mergeCell ref="D325:D329"/>
    <mergeCell ref="D330:D334"/>
    <mergeCell ref="D335:D339"/>
    <mergeCell ref="D340:D344"/>
    <mergeCell ref="D295:D299"/>
    <mergeCell ref="D300:D304"/>
    <mergeCell ref="D305:D309"/>
    <mergeCell ref="D310:D314"/>
    <mergeCell ref="D315:D319"/>
    <mergeCell ref="D270:D274"/>
    <mergeCell ref="D275:D279"/>
    <mergeCell ref="D280:D284"/>
    <mergeCell ref="D285:D289"/>
    <mergeCell ref="D290:D294"/>
    <mergeCell ref="D245:D249"/>
    <mergeCell ref="D250:D254"/>
    <mergeCell ref="D255:D259"/>
    <mergeCell ref="D260:D264"/>
    <mergeCell ref="D265:D269"/>
    <mergeCell ref="D220:D224"/>
    <mergeCell ref="D225:D229"/>
    <mergeCell ref="D230:D234"/>
    <mergeCell ref="D235:D239"/>
    <mergeCell ref="D240:D244"/>
    <mergeCell ref="D195:D199"/>
    <mergeCell ref="D200:D204"/>
    <mergeCell ref="D205:D209"/>
    <mergeCell ref="D210:D214"/>
    <mergeCell ref="D215:D219"/>
    <mergeCell ref="D170:D174"/>
    <mergeCell ref="D175:D179"/>
    <mergeCell ref="D180:D184"/>
    <mergeCell ref="D185:D189"/>
    <mergeCell ref="D190:D194"/>
    <mergeCell ref="D145:D149"/>
    <mergeCell ref="D150:D154"/>
    <mergeCell ref="D155:D159"/>
    <mergeCell ref="D160:D164"/>
    <mergeCell ref="D165:D169"/>
    <mergeCell ref="D120:D124"/>
    <mergeCell ref="D125:D129"/>
    <mergeCell ref="D130:D134"/>
    <mergeCell ref="D135:D139"/>
    <mergeCell ref="D140:D144"/>
    <mergeCell ref="D95:D99"/>
    <mergeCell ref="D100:D104"/>
    <mergeCell ref="D105:D109"/>
    <mergeCell ref="D110:D114"/>
    <mergeCell ref="D115:D119"/>
    <mergeCell ref="D70:D74"/>
    <mergeCell ref="D75:D79"/>
    <mergeCell ref="D80:D84"/>
    <mergeCell ref="D85:D89"/>
    <mergeCell ref="D90:D94"/>
    <mergeCell ref="D45:D49"/>
    <mergeCell ref="D50:D54"/>
    <mergeCell ref="D55:D59"/>
    <mergeCell ref="D60:D64"/>
    <mergeCell ref="D65:D69"/>
    <mergeCell ref="D20:D24"/>
    <mergeCell ref="D25:D29"/>
    <mergeCell ref="D30:D34"/>
    <mergeCell ref="D35:D39"/>
    <mergeCell ref="D40:D44"/>
    <mergeCell ref="I3:K3"/>
    <mergeCell ref="L3:L4"/>
    <mergeCell ref="C30:C34"/>
    <mergeCell ref="C3:C4"/>
    <mergeCell ref="E3:F4"/>
    <mergeCell ref="G3:G4"/>
    <mergeCell ref="H3:H4"/>
    <mergeCell ref="C5:C9"/>
    <mergeCell ref="C10:C14"/>
    <mergeCell ref="C15:C19"/>
    <mergeCell ref="C20:C24"/>
    <mergeCell ref="C25:C29"/>
    <mergeCell ref="D3:D4"/>
    <mergeCell ref="D5:D9"/>
    <mergeCell ref="D10:D14"/>
    <mergeCell ref="D15:D19"/>
    <mergeCell ref="C90:C94"/>
    <mergeCell ref="C35:C39"/>
    <mergeCell ref="C40:C44"/>
    <mergeCell ref="C45:C49"/>
    <mergeCell ref="C50:C54"/>
    <mergeCell ref="C55:C59"/>
    <mergeCell ref="C60:C64"/>
    <mergeCell ref="C65:C69"/>
    <mergeCell ref="C70:C74"/>
    <mergeCell ref="C75:C79"/>
    <mergeCell ref="C80:C84"/>
    <mergeCell ref="C85:C89"/>
    <mergeCell ref="C150:C154"/>
    <mergeCell ref="C95:C99"/>
    <mergeCell ref="C100:C104"/>
    <mergeCell ref="C105:C109"/>
    <mergeCell ref="C110:C114"/>
    <mergeCell ref="C115:C119"/>
    <mergeCell ref="C120:C124"/>
    <mergeCell ref="C125:C129"/>
    <mergeCell ref="C130:C134"/>
    <mergeCell ref="C135:C139"/>
    <mergeCell ref="C140:C144"/>
    <mergeCell ref="C145:C149"/>
    <mergeCell ref="C210:C214"/>
    <mergeCell ref="C155:C159"/>
    <mergeCell ref="C160:C164"/>
    <mergeCell ref="C165:C169"/>
    <mergeCell ref="C170:C174"/>
    <mergeCell ref="C175:C179"/>
    <mergeCell ref="C180:C184"/>
    <mergeCell ref="C185:C189"/>
    <mergeCell ref="C190:C194"/>
    <mergeCell ref="C195:C199"/>
    <mergeCell ref="C200:C204"/>
    <mergeCell ref="C205:C209"/>
    <mergeCell ref="C270:C274"/>
    <mergeCell ref="C215:C219"/>
    <mergeCell ref="C220:C224"/>
    <mergeCell ref="C225:C229"/>
    <mergeCell ref="C230:C234"/>
    <mergeCell ref="C235:C239"/>
    <mergeCell ref="C240:C244"/>
    <mergeCell ref="C245:C249"/>
    <mergeCell ref="C250:C254"/>
    <mergeCell ref="C255:C259"/>
    <mergeCell ref="C260:C264"/>
    <mergeCell ref="C265:C269"/>
    <mergeCell ref="C330:C334"/>
    <mergeCell ref="C275:C279"/>
    <mergeCell ref="C280:C284"/>
    <mergeCell ref="C285:C289"/>
    <mergeCell ref="C290:C294"/>
    <mergeCell ref="C295:C299"/>
    <mergeCell ref="C300:C304"/>
    <mergeCell ref="C305:C309"/>
    <mergeCell ref="C310:C314"/>
    <mergeCell ref="C315:C319"/>
    <mergeCell ref="C320:C324"/>
    <mergeCell ref="C325:C329"/>
    <mergeCell ref="C365:C369"/>
    <mergeCell ref="C370:C374"/>
    <mergeCell ref="C335:C339"/>
    <mergeCell ref="C340:C344"/>
    <mergeCell ref="C345:C349"/>
    <mergeCell ref="C350:C354"/>
    <mergeCell ref="C355:C359"/>
    <mergeCell ref="C360:C364"/>
    <mergeCell ref="B375:C379"/>
    <mergeCell ref="B360:B364"/>
    <mergeCell ref="B365:B369"/>
    <mergeCell ref="B370:B374"/>
    <mergeCell ref="B3:B4"/>
    <mergeCell ref="B5:B9"/>
    <mergeCell ref="B10:B14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135:B139"/>
    <mergeCell ref="B140:B144"/>
    <mergeCell ref="B145:B149"/>
    <mergeCell ref="B150:B154"/>
    <mergeCell ref="B155:B159"/>
    <mergeCell ref="B160:B164"/>
    <mergeCell ref="B165:B169"/>
    <mergeCell ref="B170:B174"/>
    <mergeCell ref="B175:B179"/>
    <mergeCell ref="B180:B184"/>
    <mergeCell ref="B185:B189"/>
    <mergeCell ref="B190:B194"/>
    <mergeCell ref="B195:B199"/>
    <mergeCell ref="B200:B204"/>
    <mergeCell ref="B205:B209"/>
    <mergeCell ref="B210:B214"/>
    <mergeCell ref="B215:B219"/>
    <mergeCell ref="B220:B224"/>
    <mergeCell ref="B225:B229"/>
    <mergeCell ref="B230:B234"/>
    <mergeCell ref="B235:B239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85:B289"/>
    <mergeCell ref="B290:B294"/>
    <mergeCell ref="B295:B299"/>
    <mergeCell ref="B300:B304"/>
    <mergeCell ref="B305:B309"/>
    <mergeCell ref="B310:B314"/>
    <mergeCell ref="B315:B319"/>
    <mergeCell ref="B320:B324"/>
    <mergeCell ref="B325:B329"/>
    <mergeCell ref="B330:B334"/>
    <mergeCell ref="B335:B339"/>
    <mergeCell ref="B340:B344"/>
    <mergeCell ref="B345:B349"/>
    <mergeCell ref="B350:B354"/>
    <mergeCell ref="B355:B359"/>
  </mergeCells>
  <phoneticPr fontId="4"/>
  <pageMargins left="0.59055118110236227" right="0.43307086614173229" top="0.74803149606299213" bottom="0.74803149606299213" header="0.31496062992125984" footer="0.31496062992125984"/>
  <pageSetup paperSize="8" scale="62" orientation="landscape" r:id="rId1"/>
  <headerFooter>
    <oddHeader>&amp;R&amp;"ＭＳ 明朝,標準"&amp;12高額レセプトの件数及び医療費</oddHeader>
  </headerFooter>
  <ignoredErrors>
    <ignoredError sqref="E5:E374" numberStoredAsText="1"/>
    <ignoredError sqref="K5:K3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0E98-2C17-4E4E-B3CB-E417C8D56543}">
  <dimension ref="B1:Q50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12.25" style="3" customWidth="1"/>
    <col min="3" max="4" width="12.625" style="3" customWidth="1"/>
    <col min="5" max="5" width="11.625" style="3" customWidth="1"/>
    <col min="6" max="8" width="17.625" style="3" customWidth="1"/>
    <col min="9" max="9" width="11.625" style="3" customWidth="1"/>
    <col min="10" max="11" width="12.625" style="3" customWidth="1"/>
    <col min="12" max="12" width="11.625" style="3" customWidth="1"/>
    <col min="13" max="15" width="17.625" style="3" customWidth="1"/>
    <col min="16" max="17" width="11.625" style="3" customWidth="1"/>
    <col min="18" max="16384" width="9" style="3"/>
  </cols>
  <sheetData>
    <row r="1" spans="2:17" ht="16.5" customHeight="1">
      <c r="B1" s="125" t="s">
        <v>301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7" ht="16.5" customHeight="1">
      <c r="B2" s="125" t="s">
        <v>229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ht="24" customHeight="1">
      <c r="B3" s="366" t="s">
        <v>211</v>
      </c>
      <c r="C3" s="367" t="s">
        <v>296</v>
      </c>
      <c r="D3" s="367"/>
      <c r="E3" s="367"/>
      <c r="F3" s="367"/>
      <c r="G3" s="367"/>
      <c r="H3" s="367"/>
      <c r="I3" s="367"/>
      <c r="J3" s="367" t="s">
        <v>297</v>
      </c>
      <c r="K3" s="367"/>
      <c r="L3" s="367"/>
      <c r="M3" s="367"/>
      <c r="N3" s="367"/>
      <c r="O3" s="367"/>
      <c r="P3" s="367"/>
      <c r="Q3" s="26"/>
    </row>
    <row r="4" spans="2:17" ht="16.5" customHeight="1">
      <c r="B4" s="366"/>
      <c r="C4" s="301" t="s">
        <v>72</v>
      </c>
      <c r="D4" s="100" t="s">
        <v>70</v>
      </c>
      <c r="E4" s="100" t="s">
        <v>68</v>
      </c>
      <c r="F4" s="100" t="s">
        <v>67</v>
      </c>
      <c r="G4" s="100" t="s">
        <v>66</v>
      </c>
      <c r="H4" s="100" t="s">
        <v>65</v>
      </c>
      <c r="I4" s="100" t="s">
        <v>64</v>
      </c>
      <c r="J4" s="100" t="s">
        <v>72</v>
      </c>
      <c r="K4" s="100" t="s">
        <v>70</v>
      </c>
      <c r="L4" s="100" t="s">
        <v>68</v>
      </c>
      <c r="M4" s="100" t="s">
        <v>67</v>
      </c>
      <c r="N4" s="100" t="s">
        <v>66</v>
      </c>
      <c r="O4" s="100" t="s">
        <v>65</v>
      </c>
      <c r="P4" s="100" t="s">
        <v>64</v>
      </c>
      <c r="Q4" s="60"/>
    </row>
    <row r="5" spans="2:17" ht="16.5" customHeight="1">
      <c r="B5" s="366"/>
      <c r="C5" s="368" t="s">
        <v>82</v>
      </c>
      <c r="D5" s="370" t="s">
        <v>83</v>
      </c>
      <c r="E5" s="370" t="s">
        <v>166</v>
      </c>
      <c r="F5" s="372" t="s">
        <v>267</v>
      </c>
      <c r="G5" s="157"/>
      <c r="H5" s="20"/>
      <c r="I5" s="370" t="s">
        <v>170</v>
      </c>
      <c r="J5" s="370" t="s">
        <v>82</v>
      </c>
      <c r="K5" s="370" t="s">
        <v>83</v>
      </c>
      <c r="L5" s="370" t="s">
        <v>166</v>
      </c>
      <c r="M5" s="372" t="s">
        <v>267</v>
      </c>
      <c r="N5" s="157"/>
      <c r="O5" s="20"/>
      <c r="P5" s="370" t="s">
        <v>170</v>
      </c>
      <c r="Q5" s="61"/>
    </row>
    <row r="6" spans="2:17" ht="60" customHeight="1">
      <c r="B6" s="366"/>
      <c r="C6" s="369"/>
      <c r="D6" s="371"/>
      <c r="E6" s="371"/>
      <c r="F6" s="371"/>
      <c r="G6" s="263" t="s">
        <v>268</v>
      </c>
      <c r="H6" s="22" t="s">
        <v>269</v>
      </c>
      <c r="I6" s="371"/>
      <c r="J6" s="371"/>
      <c r="K6" s="371"/>
      <c r="L6" s="371"/>
      <c r="M6" s="371"/>
      <c r="N6" s="263" t="s">
        <v>268</v>
      </c>
      <c r="O6" s="22" t="s">
        <v>269</v>
      </c>
      <c r="P6" s="371"/>
      <c r="Q6" s="61"/>
    </row>
    <row r="7" spans="2:17" ht="19.5" customHeight="1">
      <c r="B7" s="158" t="s">
        <v>154</v>
      </c>
      <c r="C7" s="74">
        <v>75246</v>
      </c>
      <c r="D7" s="110">
        <v>2246</v>
      </c>
      <c r="E7" s="140">
        <v>2.9848762724928899E-2</v>
      </c>
      <c r="F7" s="110">
        <v>5583069120</v>
      </c>
      <c r="G7" s="110">
        <v>2212337960</v>
      </c>
      <c r="H7" s="110">
        <v>3370731160</v>
      </c>
      <c r="I7" s="65">
        <v>0.39625838628342114</v>
      </c>
      <c r="J7" s="74">
        <v>60797</v>
      </c>
      <c r="K7" s="110">
        <v>1676</v>
      </c>
      <c r="L7" s="140">
        <v>2.7567149694886262E-2</v>
      </c>
      <c r="M7" s="110">
        <v>4210953080</v>
      </c>
      <c r="N7" s="110">
        <v>1651247750</v>
      </c>
      <c r="O7" s="110">
        <v>2559705330</v>
      </c>
      <c r="P7" s="65">
        <v>0.39213159553893678</v>
      </c>
      <c r="Q7" s="182"/>
    </row>
    <row r="8" spans="2:17" ht="19.5" customHeight="1">
      <c r="B8" s="158" t="s">
        <v>155</v>
      </c>
      <c r="C8" s="74">
        <v>218385</v>
      </c>
      <c r="D8" s="110">
        <v>6440</v>
      </c>
      <c r="E8" s="140">
        <v>2.948920484465508E-2</v>
      </c>
      <c r="F8" s="110">
        <v>15891547710</v>
      </c>
      <c r="G8" s="110">
        <v>6063757340</v>
      </c>
      <c r="H8" s="110">
        <v>9827790370</v>
      </c>
      <c r="I8" s="65">
        <v>0.38157122582744335</v>
      </c>
      <c r="J8" s="74">
        <v>211710</v>
      </c>
      <c r="K8" s="110">
        <v>6294</v>
      </c>
      <c r="L8" s="140">
        <v>2.9729346747909877E-2</v>
      </c>
      <c r="M8" s="110">
        <v>15211905470</v>
      </c>
      <c r="N8" s="110">
        <v>5977024680</v>
      </c>
      <c r="O8" s="110">
        <v>9234880790</v>
      </c>
      <c r="P8" s="65">
        <v>0.3929175534115385</v>
      </c>
      <c r="Q8" s="182"/>
    </row>
    <row r="9" spans="2:17" ht="19.5" customHeight="1">
      <c r="B9" s="158" t="s">
        <v>156</v>
      </c>
      <c r="C9" s="74">
        <v>11026272</v>
      </c>
      <c r="D9" s="110">
        <v>124030</v>
      </c>
      <c r="E9" s="140">
        <v>1.1248588824944641E-2</v>
      </c>
      <c r="F9" s="110">
        <v>320907789800</v>
      </c>
      <c r="G9" s="110">
        <v>128020686310</v>
      </c>
      <c r="H9" s="110">
        <v>192887103490</v>
      </c>
      <c r="I9" s="65">
        <v>0.39893293456599038</v>
      </c>
      <c r="J9" s="74">
        <v>10437716</v>
      </c>
      <c r="K9" s="110">
        <v>114557</v>
      </c>
      <c r="L9" s="140">
        <v>1.097529382864987E-2</v>
      </c>
      <c r="M9" s="110">
        <v>299946178860</v>
      </c>
      <c r="N9" s="110">
        <v>120607778340</v>
      </c>
      <c r="O9" s="110">
        <v>179338400520</v>
      </c>
      <c r="P9" s="65">
        <v>0.40209806572096302</v>
      </c>
      <c r="Q9" s="182"/>
    </row>
    <row r="10" spans="2:17" ht="19.5" customHeight="1">
      <c r="B10" s="158" t="s">
        <v>157</v>
      </c>
      <c r="C10" s="74">
        <v>10270972</v>
      </c>
      <c r="D10" s="110">
        <v>140464</v>
      </c>
      <c r="E10" s="140">
        <v>1.3675823476103332E-2</v>
      </c>
      <c r="F10" s="110">
        <v>327932222200</v>
      </c>
      <c r="G10" s="110">
        <v>136729877060</v>
      </c>
      <c r="H10" s="110">
        <v>191202345140</v>
      </c>
      <c r="I10" s="65">
        <v>0.41694553875407492</v>
      </c>
      <c r="J10" s="74">
        <v>11127860</v>
      </c>
      <c r="K10" s="110">
        <v>146994</v>
      </c>
      <c r="L10" s="140">
        <v>1.3209547927454155E-2</v>
      </c>
      <c r="M10" s="110">
        <v>349146937430</v>
      </c>
      <c r="N10" s="110">
        <v>147487533500</v>
      </c>
      <c r="O10" s="110">
        <v>201659403930</v>
      </c>
      <c r="P10" s="65">
        <v>0.42242253243183486</v>
      </c>
      <c r="Q10" s="182"/>
    </row>
    <row r="11" spans="2:17" ht="19.5" customHeight="1">
      <c r="B11" s="158" t="s">
        <v>158</v>
      </c>
      <c r="C11" s="74">
        <v>6609818</v>
      </c>
      <c r="D11" s="110">
        <v>125400</v>
      </c>
      <c r="E11" s="140">
        <v>1.8971778042905268E-2</v>
      </c>
      <c r="F11" s="110">
        <v>249079999190</v>
      </c>
      <c r="G11" s="110">
        <v>112770383700</v>
      </c>
      <c r="H11" s="110">
        <v>136309615490</v>
      </c>
      <c r="I11" s="65">
        <v>0.45274764761010755</v>
      </c>
      <c r="J11" s="74">
        <v>7081557</v>
      </c>
      <c r="K11" s="110">
        <v>128897</v>
      </c>
      <c r="L11" s="140">
        <v>1.8201788109592283E-2</v>
      </c>
      <c r="M11" s="110">
        <v>261220437250</v>
      </c>
      <c r="N11" s="110">
        <v>119131892750</v>
      </c>
      <c r="O11" s="110">
        <v>142088544500</v>
      </c>
      <c r="P11" s="65">
        <v>0.45605885207207308</v>
      </c>
      <c r="Q11" s="182"/>
    </row>
    <row r="12" spans="2:17" ht="19.5" customHeight="1">
      <c r="B12" s="158" t="s">
        <v>159</v>
      </c>
      <c r="C12" s="74">
        <v>2703589</v>
      </c>
      <c r="D12" s="110">
        <v>71657</v>
      </c>
      <c r="E12" s="140">
        <v>2.6504398412628548E-2</v>
      </c>
      <c r="F12" s="110">
        <v>122021763300</v>
      </c>
      <c r="G12" s="110">
        <v>59320940950</v>
      </c>
      <c r="H12" s="110">
        <v>62700822350</v>
      </c>
      <c r="I12" s="65">
        <v>0.48615049763012236</v>
      </c>
      <c r="J12" s="74">
        <v>2943754</v>
      </c>
      <c r="K12" s="110">
        <v>73970</v>
      </c>
      <c r="L12" s="140">
        <v>2.5127779019578401E-2</v>
      </c>
      <c r="M12" s="110">
        <v>128634897640</v>
      </c>
      <c r="N12" s="110">
        <v>62538458770</v>
      </c>
      <c r="O12" s="110">
        <v>66096438870</v>
      </c>
      <c r="P12" s="65">
        <v>0.48617023776099455</v>
      </c>
      <c r="Q12" s="182"/>
    </row>
    <row r="13" spans="2:17" ht="19.5" customHeight="1" thickBot="1">
      <c r="B13" s="158" t="s">
        <v>160</v>
      </c>
      <c r="C13" s="74">
        <v>828603</v>
      </c>
      <c r="D13" s="110">
        <v>28691</v>
      </c>
      <c r="E13" s="140">
        <v>3.4625749605058154E-2</v>
      </c>
      <c r="F13" s="110">
        <v>43975743890</v>
      </c>
      <c r="G13" s="110">
        <v>22041922800</v>
      </c>
      <c r="H13" s="110">
        <v>21933821090</v>
      </c>
      <c r="I13" s="65">
        <v>0.50122910609847104</v>
      </c>
      <c r="J13" s="74">
        <v>905658</v>
      </c>
      <c r="K13" s="110">
        <v>30517</v>
      </c>
      <c r="L13" s="140">
        <v>3.3695942618516043E-2</v>
      </c>
      <c r="M13" s="110">
        <v>47224428280</v>
      </c>
      <c r="N13" s="110">
        <v>23759067980</v>
      </c>
      <c r="O13" s="110">
        <v>23465360300</v>
      </c>
      <c r="P13" s="65">
        <v>0.50310970074913952</v>
      </c>
      <c r="Q13" s="182"/>
    </row>
    <row r="14" spans="2:17" ht="19.5" customHeight="1" thickTop="1">
      <c r="B14" s="183" t="s">
        <v>212</v>
      </c>
      <c r="C14" s="102">
        <v>31732885</v>
      </c>
      <c r="D14" s="102">
        <v>498928</v>
      </c>
      <c r="E14" s="141">
        <v>1.5722743141696697E-2</v>
      </c>
      <c r="F14" s="109">
        <v>1085392135210</v>
      </c>
      <c r="G14" s="109">
        <v>467159906120</v>
      </c>
      <c r="H14" s="109">
        <v>618232229090</v>
      </c>
      <c r="I14" s="23">
        <v>0.43040657009147631</v>
      </c>
      <c r="J14" s="102">
        <v>32769052</v>
      </c>
      <c r="K14" s="102">
        <v>502905</v>
      </c>
      <c r="L14" s="141">
        <v>1.5346949920919287E-2</v>
      </c>
      <c r="M14" s="109">
        <v>1105595738010</v>
      </c>
      <c r="N14" s="109">
        <v>481153003770</v>
      </c>
      <c r="O14" s="109">
        <v>624442734240</v>
      </c>
      <c r="P14" s="23">
        <v>0.43519795457609484</v>
      </c>
      <c r="Q14" s="182"/>
    </row>
    <row r="15" spans="2:17" ht="19.5" customHeight="1">
      <c r="B15" s="298"/>
      <c r="C15" s="299"/>
      <c r="D15" s="299"/>
      <c r="E15" s="300"/>
      <c r="F15" s="297"/>
      <c r="G15" s="297"/>
      <c r="H15" s="297"/>
      <c r="I15" s="187"/>
      <c r="J15" s="299"/>
      <c r="K15" s="299"/>
      <c r="L15" s="300"/>
      <c r="M15" s="297"/>
      <c r="N15" s="297"/>
      <c r="O15" s="297"/>
      <c r="P15" s="187"/>
      <c r="Q15" s="182"/>
    </row>
    <row r="16" spans="2:17" ht="19.5" customHeight="1">
      <c r="B16" s="298"/>
      <c r="C16" s="299"/>
      <c r="D16" s="299"/>
      <c r="E16" s="300"/>
      <c r="F16" s="297"/>
      <c r="G16" s="297"/>
      <c r="H16" s="297"/>
      <c r="I16" s="187"/>
      <c r="J16" s="299"/>
      <c r="K16" s="299"/>
      <c r="L16" s="300"/>
      <c r="M16" s="297"/>
      <c r="N16" s="297"/>
      <c r="O16" s="297"/>
      <c r="P16" s="187"/>
      <c r="Q16" s="182"/>
    </row>
    <row r="17" spans="2:17" ht="19.5" customHeight="1">
      <c r="B17" s="298"/>
      <c r="C17" s="299"/>
      <c r="D17" s="299"/>
      <c r="E17" s="300"/>
      <c r="F17" s="297"/>
      <c r="G17" s="297"/>
      <c r="H17" s="297"/>
      <c r="I17" s="187"/>
      <c r="J17" s="299"/>
      <c r="K17" s="299"/>
      <c r="L17" s="300"/>
      <c r="M17" s="297"/>
      <c r="N17" s="297"/>
      <c r="O17" s="297"/>
      <c r="P17" s="187"/>
      <c r="Q17" s="182"/>
    </row>
    <row r="18" spans="2:17" ht="24" customHeight="1">
      <c r="B18" s="366" t="s">
        <v>211</v>
      </c>
      <c r="C18" s="367" t="s">
        <v>298</v>
      </c>
      <c r="D18" s="367"/>
      <c r="E18" s="367"/>
      <c r="F18" s="367"/>
      <c r="G18" s="367"/>
      <c r="H18" s="367"/>
      <c r="I18" s="367"/>
      <c r="J18" s="367" t="s">
        <v>299</v>
      </c>
      <c r="K18" s="367"/>
      <c r="L18" s="367"/>
      <c r="M18" s="367"/>
      <c r="N18" s="367"/>
      <c r="O18" s="367"/>
      <c r="P18" s="367"/>
      <c r="Q18" s="26"/>
    </row>
    <row r="19" spans="2:17" ht="16.5" customHeight="1">
      <c r="B19" s="366"/>
      <c r="C19" s="301" t="s">
        <v>72</v>
      </c>
      <c r="D19" s="100" t="s">
        <v>70</v>
      </c>
      <c r="E19" s="100" t="s">
        <v>68</v>
      </c>
      <c r="F19" s="100" t="s">
        <v>67</v>
      </c>
      <c r="G19" s="100" t="s">
        <v>66</v>
      </c>
      <c r="H19" s="100" t="s">
        <v>65</v>
      </c>
      <c r="I19" s="100" t="s">
        <v>64</v>
      </c>
      <c r="J19" s="100" t="s">
        <v>72</v>
      </c>
      <c r="K19" s="100" t="s">
        <v>70</v>
      </c>
      <c r="L19" s="100" t="s">
        <v>68</v>
      </c>
      <c r="M19" s="100" t="s">
        <v>67</v>
      </c>
      <c r="N19" s="100" t="s">
        <v>66</v>
      </c>
      <c r="O19" s="100" t="s">
        <v>65</v>
      </c>
      <c r="P19" s="100" t="s">
        <v>64</v>
      </c>
      <c r="Q19" s="60"/>
    </row>
    <row r="20" spans="2:17" ht="16.5" customHeight="1">
      <c r="B20" s="366"/>
      <c r="C20" s="368" t="s">
        <v>82</v>
      </c>
      <c r="D20" s="370" t="s">
        <v>83</v>
      </c>
      <c r="E20" s="370" t="s">
        <v>166</v>
      </c>
      <c r="F20" s="372" t="s">
        <v>267</v>
      </c>
      <c r="G20" s="157"/>
      <c r="H20" s="20"/>
      <c r="I20" s="370" t="s">
        <v>170</v>
      </c>
      <c r="J20" s="370" t="s">
        <v>82</v>
      </c>
      <c r="K20" s="370" t="s">
        <v>83</v>
      </c>
      <c r="L20" s="370" t="s">
        <v>166</v>
      </c>
      <c r="M20" s="372" t="s">
        <v>267</v>
      </c>
      <c r="N20" s="157"/>
      <c r="O20" s="20"/>
      <c r="P20" s="370" t="s">
        <v>170</v>
      </c>
      <c r="Q20" s="61"/>
    </row>
    <row r="21" spans="2:17" ht="60" customHeight="1">
      <c r="B21" s="366"/>
      <c r="C21" s="369"/>
      <c r="D21" s="371"/>
      <c r="E21" s="371"/>
      <c r="F21" s="371"/>
      <c r="G21" s="263" t="s">
        <v>268</v>
      </c>
      <c r="H21" s="22" t="s">
        <v>269</v>
      </c>
      <c r="I21" s="371"/>
      <c r="J21" s="371"/>
      <c r="K21" s="371"/>
      <c r="L21" s="371"/>
      <c r="M21" s="371"/>
      <c r="N21" s="263" t="s">
        <v>268</v>
      </c>
      <c r="O21" s="22" t="s">
        <v>269</v>
      </c>
      <c r="P21" s="371"/>
      <c r="Q21" s="61"/>
    </row>
    <row r="22" spans="2:17" ht="19.5" customHeight="1">
      <c r="B22" s="158" t="s">
        <v>154</v>
      </c>
      <c r="C22" s="74">
        <v>46571</v>
      </c>
      <c r="D22" s="110">
        <v>1317</v>
      </c>
      <c r="E22" s="140">
        <v>2.8279401344184149E-2</v>
      </c>
      <c r="F22" s="110">
        <v>3161307130</v>
      </c>
      <c r="G22" s="110">
        <v>1350231100</v>
      </c>
      <c r="H22" s="110">
        <v>1811076030</v>
      </c>
      <c r="I22" s="65">
        <v>0.42711164859201767</v>
      </c>
      <c r="J22" s="74">
        <v>43653</v>
      </c>
      <c r="K22" s="110">
        <v>1065</v>
      </c>
      <c r="L22" s="140">
        <v>2.4396948663322107E-2</v>
      </c>
      <c r="M22" s="110">
        <v>2729458220</v>
      </c>
      <c r="N22" s="110">
        <v>1050091900</v>
      </c>
      <c r="O22" s="110">
        <v>1679366320</v>
      </c>
      <c r="P22" s="65">
        <v>0.38472539799491784</v>
      </c>
      <c r="Q22" s="182"/>
    </row>
    <row r="23" spans="2:17" ht="19.5" customHeight="1">
      <c r="B23" s="158" t="s">
        <v>155</v>
      </c>
      <c r="C23" s="74">
        <v>186533</v>
      </c>
      <c r="D23" s="110">
        <v>5429</v>
      </c>
      <c r="E23" s="140">
        <v>2.910476966542113E-2</v>
      </c>
      <c r="F23" s="110">
        <v>12874626400</v>
      </c>
      <c r="G23" s="110">
        <v>5141358420</v>
      </c>
      <c r="H23" s="110">
        <v>7733267980</v>
      </c>
      <c r="I23" s="65">
        <v>0.39934039717067055</v>
      </c>
      <c r="J23" s="74">
        <v>155489</v>
      </c>
      <c r="K23" s="110">
        <v>4523</v>
      </c>
      <c r="L23" s="140">
        <v>2.9088874454141451E-2</v>
      </c>
      <c r="M23" s="110">
        <v>10776496810</v>
      </c>
      <c r="N23" s="110">
        <v>4358207460</v>
      </c>
      <c r="O23" s="110">
        <v>6418289350</v>
      </c>
      <c r="P23" s="65">
        <v>0.40441783047305518</v>
      </c>
      <c r="Q23" s="182"/>
    </row>
    <row r="24" spans="2:17" ht="19.5" customHeight="1">
      <c r="B24" s="158" t="s">
        <v>156</v>
      </c>
      <c r="C24" s="74">
        <v>10967965</v>
      </c>
      <c r="D24" s="110">
        <v>123092</v>
      </c>
      <c r="E24" s="140">
        <v>1.1222865864360436E-2</v>
      </c>
      <c r="F24" s="110">
        <v>315168978320</v>
      </c>
      <c r="G24" s="110">
        <v>130072625870</v>
      </c>
      <c r="H24" s="110">
        <v>185096352450</v>
      </c>
      <c r="I24" s="65">
        <v>0.41270757852929796</v>
      </c>
      <c r="J24" s="74">
        <v>11521660</v>
      </c>
      <c r="K24" s="110">
        <v>135839</v>
      </c>
      <c r="L24" s="140">
        <v>1.1789880972012714E-2</v>
      </c>
      <c r="M24" s="110">
        <v>337696662690</v>
      </c>
      <c r="N24" s="110">
        <v>143899780820</v>
      </c>
      <c r="O24" s="110">
        <v>193796881870</v>
      </c>
      <c r="P24" s="65">
        <v>0.42612141817965682</v>
      </c>
      <c r="Q24" s="182"/>
    </row>
    <row r="25" spans="2:17" ht="19.5" customHeight="1">
      <c r="B25" s="158" t="s">
        <v>157</v>
      </c>
      <c r="C25" s="74">
        <v>11613101</v>
      </c>
      <c r="D25" s="110">
        <v>155429</v>
      </c>
      <c r="E25" s="140">
        <v>1.338393595302409E-2</v>
      </c>
      <c r="F25" s="110">
        <v>363725458450</v>
      </c>
      <c r="G25" s="110">
        <v>158487746560</v>
      </c>
      <c r="H25" s="110">
        <v>205237711890</v>
      </c>
      <c r="I25" s="65">
        <v>0.43573454339816781</v>
      </c>
      <c r="J25" s="74">
        <v>12246580</v>
      </c>
      <c r="K25" s="110">
        <v>171544</v>
      </c>
      <c r="L25" s="140">
        <v>1.4007502502739541E-2</v>
      </c>
      <c r="M25" s="110">
        <v>390280109310</v>
      </c>
      <c r="N25" s="110">
        <v>173602114570</v>
      </c>
      <c r="O25" s="110">
        <v>216677994740</v>
      </c>
      <c r="P25" s="65">
        <v>0.44481414868137081</v>
      </c>
      <c r="Q25" s="182"/>
    </row>
    <row r="26" spans="2:17" ht="19.5" customHeight="1">
      <c r="B26" s="158" t="s">
        <v>158</v>
      </c>
      <c r="C26" s="74">
        <v>7500962</v>
      </c>
      <c r="D26" s="110">
        <v>140001</v>
      </c>
      <c r="E26" s="140">
        <v>1.866440597885978E-2</v>
      </c>
      <c r="F26" s="110">
        <v>279745645030</v>
      </c>
      <c r="G26" s="110">
        <v>133405332910</v>
      </c>
      <c r="H26" s="110">
        <v>146340312120</v>
      </c>
      <c r="I26" s="65">
        <v>0.47688082113197355</v>
      </c>
      <c r="J26" s="74">
        <v>7623420</v>
      </c>
      <c r="K26" s="110">
        <v>146167</v>
      </c>
      <c r="L26" s="140">
        <v>1.917341560611904E-2</v>
      </c>
      <c r="M26" s="110">
        <v>286333690760</v>
      </c>
      <c r="N26" s="110">
        <v>137352038090</v>
      </c>
      <c r="O26" s="110">
        <v>148981652670</v>
      </c>
      <c r="P26" s="65">
        <v>0.47969220012298913</v>
      </c>
      <c r="Q26" s="182"/>
    </row>
    <row r="27" spans="2:17" ht="19.5" customHeight="1">
      <c r="B27" s="158" t="s">
        <v>159</v>
      </c>
      <c r="C27" s="74">
        <v>3203506</v>
      </c>
      <c r="D27" s="110">
        <v>82495</v>
      </c>
      <c r="E27" s="140">
        <v>2.5751473541800764E-2</v>
      </c>
      <c r="F27" s="110">
        <v>143525442970</v>
      </c>
      <c r="G27" s="110">
        <v>72900818590</v>
      </c>
      <c r="H27" s="110">
        <v>70624624380</v>
      </c>
      <c r="I27" s="65">
        <v>0.50792958434023361</v>
      </c>
      <c r="J27" s="74">
        <v>3369740</v>
      </c>
      <c r="K27" s="110">
        <v>88239</v>
      </c>
      <c r="L27" s="140">
        <v>2.6185699786927183E-2</v>
      </c>
      <c r="M27" s="110">
        <v>150821975160</v>
      </c>
      <c r="N27" s="110">
        <v>76184119650</v>
      </c>
      <c r="O27" s="110">
        <v>74637855510</v>
      </c>
      <c r="P27" s="65">
        <v>0.50512612349214903</v>
      </c>
      <c r="Q27" s="182"/>
    </row>
    <row r="28" spans="2:17" ht="19.5" customHeight="1" thickBot="1">
      <c r="B28" s="158" t="s">
        <v>160</v>
      </c>
      <c r="C28" s="74">
        <v>963037</v>
      </c>
      <c r="D28" s="110">
        <v>32829</v>
      </c>
      <c r="E28" s="140">
        <v>3.408903292396865E-2</v>
      </c>
      <c r="F28" s="110">
        <v>51166215140</v>
      </c>
      <c r="G28" s="110">
        <v>27025116360</v>
      </c>
      <c r="H28" s="110">
        <v>24141098780</v>
      </c>
      <c r="I28" s="65">
        <v>0.52818283091790952</v>
      </c>
      <c r="J28" s="74">
        <v>1041303</v>
      </c>
      <c r="K28" s="110">
        <v>36196</v>
      </c>
      <c r="L28" s="140">
        <v>3.4760295514369974E-2</v>
      </c>
      <c r="M28" s="110">
        <v>55075334350</v>
      </c>
      <c r="N28" s="110">
        <v>28761074240</v>
      </c>
      <c r="O28" s="110">
        <v>26314260110</v>
      </c>
      <c r="P28" s="65">
        <v>0.52221333886464183</v>
      </c>
      <c r="Q28" s="182"/>
    </row>
    <row r="29" spans="2:17" ht="19.5" customHeight="1" thickTop="1">
      <c r="B29" s="183" t="s">
        <v>212</v>
      </c>
      <c r="C29" s="102">
        <v>34481675</v>
      </c>
      <c r="D29" s="102">
        <v>540592</v>
      </c>
      <c r="E29" s="141">
        <v>1.5677660670486569E-2</v>
      </c>
      <c r="F29" s="109">
        <v>1169367673440</v>
      </c>
      <c r="G29" s="109">
        <v>528383229810</v>
      </c>
      <c r="H29" s="109">
        <v>640984443630</v>
      </c>
      <c r="I29" s="23">
        <v>0.45185380253895929</v>
      </c>
      <c r="J29" s="102">
        <v>36001845</v>
      </c>
      <c r="K29" s="102">
        <v>583573</v>
      </c>
      <c r="L29" s="141">
        <v>1.6209530372679512E-2</v>
      </c>
      <c r="M29" s="109">
        <v>1233713727300</v>
      </c>
      <c r="N29" s="109">
        <v>565207426730</v>
      </c>
      <c r="O29" s="109">
        <v>668506300570</v>
      </c>
      <c r="P29" s="23">
        <v>0.45813499049488932</v>
      </c>
      <c r="Q29" s="182"/>
    </row>
    <row r="30" spans="2:17" ht="19.5" customHeight="1">
      <c r="B30" s="298"/>
      <c r="C30" s="299"/>
      <c r="D30" s="299"/>
      <c r="E30" s="300"/>
      <c r="F30" s="297"/>
      <c r="G30" s="297"/>
      <c r="H30" s="297"/>
      <c r="I30" s="187"/>
      <c r="J30" s="299"/>
      <c r="K30" s="299"/>
      <c r="L30" s="300"/>
      <c r="M30" s="297"/>
      <c r="N30" s="297"/>
      <c r="O30" s="297"/>
      <c r="P30" s="187"/>
      <c r="Q30" s="182"/>
    </row>
    <row r="31" spans="2:17" ht="19.5" customHeight="1">
      <c r="B31" s="298"/>
      <c r="C31" s="299"/>
      <c r="D31" s="299"/>
      <c r="E31" s="300"/>
      <c r="F31" s="297"/>
      <c r="G31" s="297"/>
      <c r="H31" s="297"/>
      <c r="I31" s="187"/>
      <c r="J31" s="299"/>
      <c r="K31" s="299"/>
      <c r="L31" s="300"/>
      <c r="M31" s="297"/>
      <c r="N31" s="297"/>
      <c r="O31" s="297"/>
      <c r="P31" s="187"/>
      <c r="Q31" s="182"/>
    </row>
    <row r="32" spans="2:17" ht="19.5" customHeight="1">
      <c r="B32" s="298"/>
      <c r="C32" s="299"/>
      <c r="D32" s="299"/>
      <c r="E32" s="300"/>
      <c r="F32" s="297"/>
      <c r="G32" s="297"/>
      <c r="H32" s="297"/>
      <c r="I32" s="187"/>
      <c r="J32" s="299"/>
      <c r="K32" s="299"/>
      <c r="L32" s="300"/>
      <c r="M32" s="297"/>
      <c r="N32" s="297"/>
      <c r="O32" s="297"/>
      <c r="P32" s="187"/>
      <c r="Q32" s="182"/>
    </row>
    <row r="33" spans="2:17" ht="24" customHeight="1">
      <c r="B33" s="366" t="s">
        <v>211</v>
      </c>
      <c r="C33" s="367" t="s">
        <v>300</v>
      </c>
      <c r="D33" s="367"/>
      <c r="E33" s="367"/>
      <c r="F33" s="367"/>
      <c r="G33" s="367"/>
      <c r="H33" s="367"/>
      <c r="I33" s="367"/>
      <c r="J33" s="194"/>
      <c r="K33" s="194"/>
      <c r="L33" s="194"/>
      <c r="M33" s="194"/>
      <c r="N33" s="194"/>
      <c r="O33" s="194"/>
      <c r="P33" s="194"/>
      <c r="Q33" s="26"/>
    </row>
    <row r="34" spans="2:17" ht="16.5" customHeight="1">
      <c r="B34" s="366"/>
      <c r="C34" s="100" t="s">
        <v>72</v>
      </c>
      <c r="D34" s="100" t="s">
        <v>70</v>
      </c>
      <c r="E34" s="100" t="s">
        <v>68</v>
      </c>
      <c r="F34" s="100" t="s">
        <v>67</v>
      </c>
      <c r="G34" s="100" t="s">
        <v>66</v>
      </c>
      <c r="H34" s="100" t="s">
        <v>65</v>
      </c>
      <c r="I34" s="100" t="s">
        <v>64</v>
      </c>
      <c r="J34" s="186"/>
      <c r="K34" s="186"/>
      <c r="L34" s="186"/>
      <c r="M34" s="186"/>
      <c r="N34" s="186"/>
      <c r="O34" s="186"/>
      <c r="P34" s="186"/>
      <c r="Q34" s="60"/>
    </row>
    <row r="35" spans="2:17" ht="16.5" customHeight="1">
      <c r="B35" s="366"/>
      <c r="C35" s="370" t="s">
        <v>82</v>
      </c>
      <c r="D35" s="370" t="s">
        <v>83</v>
      </c>
      <c r="E35" s="370" t="s">
        <v>166</v>
      </c>
      <c r="F35" s="372" t="s">
        <v>267</v>
      </c>
      <c r="G35" s="157"/>
      <c r="H35" s="20"/>
      <c r="I35" s="370" t="s">
        <v>170</v>
      </c>
      <c r="J35" s="25"/>
      <c r="K35" s="25"/>
      <c r="L35" s="25"/>
      <c r="M35" s="25"/>
      <c r="N35" s="186"/>
      <c r="O35" s="186"/>
      <c r="P35" s="25"/>
      <c r="Q35" s="61"/>
    </row>
    <row r="36" spans="2:17" ht="60" customHeight="1">
      <c r="B36" s="366"/>
      <c r="C36" s="371"/>
      <c r="D36" s="371"/>
      <c r="E36" s="371"/>
      <c r="F36" s="371"/>
      <c r="G36" s="263" t="s">
        <v>268</v>
      </c>
      <c r="H36" s="22" t="s">
        <v>269</v>
      </c>
      <c r="I36" s="371"/>
      <c r="J36" s="25"/>
      <c r="K36" s="25"/>
      <c r="L36" s="25"/>
      <c r="M36" s="25"/>
      <c r="N36" s="302"/>
      <c r="O36" s="302"/>
      <c r="P36" s="25"/>
      <c r="Q36" s="61"/>
    </row>
    <row r="37" spans="2:17" ht="19.5" customHeight="1">
      <c r="B37" s="158" t="s">
        <v>154</v>
      </c>
      <c r="C37" s="74">
        <f>年齢階層別_件数及び割合!C6</f>
        <v>44082</v>
      </c>
      <c r="D37" s="110">
        <f>年齢階層別_件数及び割合!D6</f>
        <v>1155</v>
      </c>
      <c r="E37" s="140">
        <f>IFERROR(D37/C37,"-")</f>
        <v>2.6201170545801008E-2</v>
      </c>
      <c r="F37" s="110">
        <f>年齢階層別_件数及び割合!F6</f>
        <v>2840132290</v>
      </c>
      <c r="G37" s="110">
        <f>年齢階層別_件数及び割合!G6</f>
        <v>1170507860</v>
      </c>
      <c r="H37" s="110">
        <f>F37-G37</f>
        <v>1669624430</v>
      </c>
      <c r="I37" s="65">
        <f>IFERROR(G37/F37,"-")</f>
        <v>0.4121314574399631</v>
      </c>
      <c r="J37" s="297"/>
      <c r="K37" s="297"/>
      <c r="L37" s="300"/>
      <c r="M37" s="297"/>
      <c r="N37" s="297"/>
      <c r="O37" s="297"/>
      <c r="P37" s="187"/>
      <c r="Q37" s="182"/>
    </row>
    <row r="38" spans="2:17" ht="19.5" customHeight="1">
      <c r="B38" s="158" t="s">
        <v>155</v>
      </c>
      <c r="C38" s="74">
        <f>年齢階層別_件数及び割合!C7</f>
        <v>131730</v>
      </c>
      <c r="D38" s="110">
        <f>年齢階層別_件数及び割合!D7</f>
        <v>3988</v>
      </c>
      <c r="E38" s="140">
        <f t="shared" ref="E38:E43" si="0">IFERROR(D38/C38,"-")</f>
        <v>3.0274045395885522E-2</v>
      </c>
      <c r="F38" s="110">
        <f>年齢階層別_件数及び割合!F7</f>
        <v>9377082650</v>
      </c>
      <c r="G38" s="110">
        <f>年齢階層別_件数及び割合!G7</f>
        <v>3982381430</v>
      </c>
      <c r="H38" s="110">
        <f t="shared" ref="H38:H44" si="1">F38-G38</f>
        <v>5394701220</v>
      </c>
      <c r="I38" s="65">
        <f t="shared" ref="I38:I44" si="2">IFERROR(G38/F38,"-")</f>
        <v>0.42469300726489811</v>
      </c>
      <c r="J38" s="297"/>
      <c r="K38" s="297"/>
      <c r="L38" s="300"/>
      <c r="M38" s="297"/>
      <c r="N38" s="297"/>
      <c r="O38" s="297"/>
      <c r="P38" s="187"/>
      <c r="Q38" s="182"/>
    </row>
    <row r="39" spans="2:17" ht="19.5" customHeight="1">
      <c r="B39" s="158" t="s">
        <v>156</v>
      </c>
      <c r="C39" s="74">
        <f>年齢階層別_件数及び割合!C8</f>
        <v>12386369</v>
      </c>
      <c r="D39" s="110">
        <f>年齢階層別_件数及び割合!D8</f>
        <v>150758</v>
      </c>
      <c r="E39" s="140">
        <f t="shared" si="0"/>
        <v>1.2171282802894052E-2</v>
      </c>
      <c r="F39" s="110">
        <f>年齢階層別_件数及び割合!F8</f>
        <v>366914058770</v>
      </c>
      <c r="G39" s="110">
        <f>年齢階層別_件数及び割合!G8</f>
        <v>161324358580</v>
      </c>
      <c r="H39" s="110">
        <f t="shared" si="1"/>
        <v>205589700190</v>
      </c>
      <c r="I39" s="65">
        <f t="shared" si="2"/>
        <v>0.43967886954456042</v>
      </c>
      <c r="J39" s="297"/>
      <c r="K39" s="297"/>
      <c r="L39" s="300"/>
      <c r="M39" s="297"/>
      <c r="N39" s="297"/>
      <c r="O39" s="297"/>
      <c r="P39" s="187"/>
      <c r="Q39" s="182"/>
    </row>
    <row r="40" spans="2:17" ht="19.5" customHeight="1">
      <c r="B40" s="158" t="s">
        <v>157</v>
      </c>
      <c r="C40" s="74">
        <f>年齢階層別_件数及び割合!C9</f>
        <v>12324598</v>
      </c>
      <c r="D40" s="110">
        <f>年齢階層別_件数及び割合!D9</f>
        <v>181482</v>
      </c>
      <c r="E40" s="140">
        <f t="shared" si="0"/>
        <v>1.4725186168343989E-2</v>
      </c>
      <c r="F40" s="110">
        <f>年齢階層別_件数及び割合!F9</f>
        <v>400478593690</v>
      </c>
      <c r="G40" s="110">
        <f>年齢階層別_件数及び割合!G9</f>
        <v>184037219540</v>
      </c>
      <c r="H40" s="110">
        <f t="shared" si="1"/>
        <v>216441374150</v>
      </c>
      <c r="I40" s="65">
        <f t="shared" si="2"/>
        <v>0.45954321264536402</v>
      </c>
      <c r="J40" s="297"/>
      <c r="K40" s="297"/>
      <c r="L40" s="300"/>
      <c r="M40" s="297"/>
      <c r="N40" s="297"/>
      <c r="O40" s="297"/>
      <c r="P40" s="187"/>
      <c r="Q40" s="182"/>
    </row>
    <row r="41" spans="2:17" ht="19.5" customHeight="1">
      <c r="B41" s="158" t="s">
        <v>158</v>
      </c>
      <c r="C41" s="74">
        <f>年齢階層別_件数及び割合!C10</f>
        <v>7867355</v>
      </c>
      <c r="D41" s="110">
        <f>年齢階層別_件数及び割合!D10</f>
        <v>157467</v>
      </c>
      <c r="E41" s="140">
        <f t="shared" si="0"/>
        <v>2.0015240191906938E-2</v>
      </c>
      <c r="F41" s="110">
        <f>年齢階層別_件数及び割合!F10</f>
        <v>299639439730</v>
      </c>
      <c r="G41" s="110">
        <f>年齢階層別_件数及び割合!G10</f>
        <v>148571478850</v>
      </c>
      <c r="H41" s="110">
        <f t="shared" si="1"/>
        <v>151067960880</v>
      </c>
      <c r="I41" s="65">
        <f t="shared" si="2"/>
        <v>0.495834189864576</v>
      </c>
      <c r="J41" s="297"/>
      <c r="K41" s="297"/>
      <c r="L41" s="300"/>
      <c r="M41" s="297"/>
      <c r="N41" s="297"/>
      <c r="O41" s="297"/>
      <c r="P41" s="187"/>
      <c r="Q41" s="182"/>
    </row>
    <row r="42" spans="2:17" ht="19.5" customHeight="1">
      <c r="B42" s="158" t="s">
        <v>159</v>
      </c>
      <c r="C42" s="74">
        <f>年齢階層別_件数及び割合!C11</f>
        <v>3575287</v>
      </c>
      <c r="D42" s="110">
        <f>年齢階層別_件数及び割合!D11</f>
        <v>96430</v>
      </c>
      <c r="E42" s="140">
        <f t="shared" si="0"/>
        <v>2.6971261328111562E-2</v>
      </c>
      <c r="F42" s="110">
        <f>年齢階層別_件数及び割合!F11</f>
        <v>161732307360</v>
      </c>
      <c r="G42" s="110">
        <f>年齢階層別_件数及び割合!G11</f>
        <v>83999586880</v>
      </c>
      <c r="H42" s="110">
        <f t="shared" si="1"/>
        <v>77732720480</v>
      </c>
      <c r="I42" s="65">
        <f t="shared" si="2"/>
        <v>0.51937419462535273</v>
      </c>
      <c r="J42" s="297"/>
      <c r="K42" s="297"/>
      <c r="L42" s="300"/>
      <c r="M42" s="297"/>
      <c r="N42" s="297"/>
      <c r="O42" s="297"/>
      <c r="P42" s="187"/>
      <c r="Q42" s="182"/>
    </row>
    <row r="43" spans="2:17" ht="19.5" customHeight="1" thickBot="1">
      <c r="B43" s="158" t="s">
        <v>160</v>
      </c>
      <c r="C43" s="110">
        <f>年齢階層別_件数及び割合!C12</f>
        <v>1100716</v>
      </c>
      <c r="D43" s="110">
        <f>年齢階層別_件数及び割合!D12</f>
        <v>39344</v>
      </c>
      <c r="E43" s="140">
        <f t="shared" si="0"/>
        <v>3.5744006628412782E-2</v>
      </c>
      <c r="F43" s="110">
        <f>年齢階層別_件数及び割合!F12</f>
        <v>58885655370</v>
      </c>
      <c r="G43" s="110">
        <f>年齢階層別_件数及び割合!G12</f>
        <v>31428512260</v>
      </c>
      <c r="H43" s="110">
        <f t="shared" si="1"/>
        <v>27457143110</v>
      </c>
      <c r="I43" s="65">
        <f t="shared" si="2"/>
        <v>0.53372102360962481</v>
      </c>
      <c r="J43" s="297"/>
      <c r="K43" s="297"/>
      <c r="L43" s="300"/>
      <c r="M43" s="297"/>
      <c r="N43" s="297"/>
      <c r="O43" s="297"/>
      <c r="P43" s="187"/>
      <c r="Q43" s="182"/>
    </row>
    <row r="44" spans="2:17" ht="19.5" customHeight="1" thickTop="1">
      <c r="B44" s="183" t="s">
        <v>212</v>
      </c>
      <c r="C44" s="109">
        <f>年齢階層別_件数及び割合!C13</f>
        <v>37430137</v>
      </c>
      <c r="D44" s="109">
        <f>年齢階層別_件数及び割合!D13</f>
        <v>630624</v>
      </c>
      <c r="E44" s="141">
        <f>IFERROR(D44/C44,"-")</f>
        <v>1.6848028100992524E-2</v>
      </c>
      <c r="F44" s="109">
        <f>年齢階層別_件数及び割合!F13</f>
        <v>1299867269860</v>
      </c>
      <c r="G44" s="109">
        <f>年齢階層別_件数及び割合!G13</f>
        <v>614514045400</v>
      </c>
      <c r="H44" s="109">
        <f t="shared" si="1"/>
        <v>685353224460</v>
      </c>
      <c r="I44" s="23">
        <f t="shared" si="2"/>
        <v>0.47275137981294446</v>
      </c>
      <c r="J44" s="299"/>
      <c r="K44" s="299"/>
      <c r="L44" s="300"/>
      <c r="M44" s="297"/>
      <c r="N44" s="297"/>
      <c r="O44" s="297"/>
      <c r="P44" s="187"/>
      <c r="Q44" s="182"/>
    </row>
    <row r="45" spans="2:17">
      <c r="B45" s="159" t="s">
        <v>302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2:17">
      <c r="B46" s="184" t="s">
        <v>303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2:17">
      <c r="B47" s="159" t="s">
        <v>304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2:17">
      <c r="B48" s="185" t="s">
        <v>218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2:17">
      <c r="B49" s="185" t="s">
        <v>219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2:17">
      <c r="B50" s="185" t="s">
        <v>188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</sheetData>
  <mergeCells count="33">
    <mergeCell ref="B3:B6"/>
    <mergeCell ref="C3:I3"/>
    <mergeCell ref="J3:P3"/>
    <mergeCell ref="J5:J6"/>
    <mergeCell ref="K5:K6"/>
    <mergeCell ref="L5:L6"/>
    <mergeCell ref="M5:M6"/>
    <mergeCell ref="P5:P6"/>
    <mergeCell ref="C5:C6"/>
    <mergeCell ref="D5:D6"/>
    <mergeCell ref="E5:E6"/>
    <mergeCell ref="F5:F6"/>
    <mergeCell ref="I5:I6"/>
    <mergeCell ref="B33:B36"/>
    <mergeCell ref="C33:I33"/>
    <mergeCell ref="C35:C36"/>
    <mergeCell ref="D35:D36"/>
    <mergeCell ref="E35:E36"/>
    <mergeCell ref="F35:F36"/>
    <mergeCell ref="I35:I36"/>
    <mergeCell ref="B18:B21"/>
    <mergeCell ref="C18:I18"/>
    <mergeCell ref="J18:P18"/>
    <mergeCell ref="C20:C21"/>
    <mergeCell ref="D20:D21"/>
    <mergeCell ref="E20:E21"/>
    <mergeCell ref="F20:F21"/>
    <mergeCell ref="L20:L21"/>
    <mergeCell ref="M20:M21"/>
    <mergeCell ref="P20:P21"/>
    <mergeCell ref="I20:I21"/>
    <mergeCell ref="J20:J21"/>
    <mergeCell ref="K20:K21"/>
  </mergeCells>
  <phoneticPr fontId="4"/>
  <pageMargins left="0.70866141732283472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ignoredErrors>
    <ignoredError sqref="E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036B-F30C-4699-8FAC-6492557C4AF3}">
  <sheetPr codeName="Sheet34"/>
  <dimension ref="B1:J19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12.25" style="3" customWidth="1"/>
    <col min="3" max="4" width="12.625" style="3" customWidth="1"/>
    <col min="5" max="5" width="11.625" style="3" customWidth="1"/>
    <col min="6" max="8" width="17.625" style="3" customWidth="1"/>
    <col min="9" max="10" width="11.625" style="3" customWidth="1"/>
    <col min="11" max="16384" width="9" style="3"/>
  </cols>
  <sheetData>
    <row r="1" spans="2:10" ht="16.5" customHeight="1">
      <c r="B1" s="125" t="s">
        <v>242</v>
      </c>
      <c r="C1" s="26"/>
      <c r="D1" s="26"/>
      <c r="E1" s="26"/>
      <c r="F1" s="26"/>
      <c r="G1" s="26"/>
      <c r="H1" s="26"/>
      <c r="I1" s="26"/>
      <c r="J1" s="26"/>
    </row>
    <row r="2" spans="2:10" ht="16.5" customHeight="1">
      <c r="B2" s="125" t="s">
        <v>229</v>
      </c>
      <c r="C2" s="26"/>
      <c r="D2" s="26"/>
      <c r="E2" s="26"/>
      <c r="F2" s="26"/>
      <c r="G2" s="26"/>
      <c r="H2" s="26"/>
      <c r="I2" s="26"/>
      <c r="J2" s="26"/>
    </row>
    <row r="3" spans="2:10" ht="16.5" customHeight="1">
      <c r="B3" s="373" t="s">
        <v>211</v>
      </c>
      <c r="C3" s="100" t="s">
        <v>72</v>
      </c>
      <c r="D3" s="100" t="s">
        <v>70</v>
      </c>
      <c r="E3" s="100" t="s">
        <v>68</v>
      </c>
      <c r="F3" s="100" t="s">
        <v>67</v>
      </c>
      <c r="G3" s="100" t="s">
        <v>66</v>
      </c>
      <c r="H3" s="100" t="s">
        <v>65</v>
      </c>
      <c r="I3" s="100" t="s">
        <v>64</v>
      </c>
      <c r="J3" s="60"/>
    </row>
    <row r="4" spans="2:10" ht="16.5" customHeight="1">
      <c r="B4" s="374"/>
      <c r="C4" s="370" t="s">
        <v>82</v>
      </c>
      <c r="D4" s="370" t="s">
        <v>83</v>
      </c>
      <c r="E4" s="370" t="s">
        <v>166</v>
      </c>
      <c r="F4" s="372" t="s">
        <v>267</v>
      </c>
      <c r="G4" s="157"/>
      <c r="H4" s="20"/>
      <c r="I4" s="370" t="s">
        <v>170</v>
      </c>
      <c r="J4" s="61"/>
    </row>
    <row r="5" spans="2:10" ht="60" customHeight="1">
      <c r="B5" s="375"/>
      <c r="C5" s="371"/>
      <c r="D5" s="371"/>
      <c r="E5" s="371"/>
      <c r="F5" s="371"/>
      <c r="G5" s="156" t="s">
        <v>268</v>
      </c>
      <c r="H5" s="22" t="s">
        <v>269</v>
      </c>
      <c r="I5" s="371"/>
      <c r="J5" s="61"/>
    </row>
    <row r="6" spans="2:10" ht="19.5" customHeight="1">
      <c r="B6" s="158" t="s">
        <v>154</v>
      </c>
      <c r="C6" s="74">
        <v>44082</v>
      </c>
      <c r="D6" s="110">
        <v>1155</v>
      </c>
      <c r="E6" s="140">
        <f>IFERROR(D6/C6,"-")</f>
        <v>2.6201170545801008E-2</v>
      </c>
      <c r="F6" s="110">
        <v>2840132290</v>
      </c>
      <c r="G6" s="110">
        <v>1170507860</v>
      </c>
      <c r="H6" s="110">
        <f>F6-G6</f>
        <v>1669624430</v>
      </c>
      <c r="I6" s="65">
        <f>IFERROR(G6/F6,"-")</f>
        <v>0.4121314574399631</v>
      </c>
      <c r="J6" s="182"/>
    </row>
    <row r="7" spans="2:10" ht="19.5" customHeight="1">
      <c r="B7" s="158" t="s">
        <v>155</v>
      </c>
      <c r="C7" s="74">
        <v>131730</v>
      </c>
      <c r="D7" s="110">
        <v>3988</v>
      </c>
      <c r="E7" s="140">
        <f t="shared" ref="E7:E12" si="0">IFERROR(D7/C7,"-")</f>
        <v>3.0274045395885522E-2</v>
      </c>
      <c r="F7" s="110">
        <v>9377082650</v>
      </c>
      <c r="G7" s="110">
        <v>3982381430</v>
      </c>
      <c r="H7" s="110">
        <f t="shared" ref="H7:H13" si="1">F7-G7</f>
        <v>5394701220</v>
      </c>
      <c r="I7" s="65">
        <f t="shared" ref="I7:I13" si="2">IFERROR(G7/F7,"-")</f>
        <v>0.42469300726489811</v>
      </c>
      <c r="J7" s="182"/>
    </row>
    <row r="8" spans="2:10" ht="19.5" customHeight="1">
      <c r="B8" s="158" t="s">
        <v>156</v>
      </c>
      <c r="C8" s="74">
        <v>12386369</v>
      </c>
      <c r="D8" s="110">
        <v>150758</v>
      </c>
      <c r="E8" s="140">
        <f t="shared" si="0"/>
        <v>1.2171282802894052E-2</v>
      </c>
      <c r="F8" s="110">
        <v>366914058770</v>
      </c>
      <c r="G8" s="110">
        <v>161324358580</v>
      </c>
      <c r="H8" s="110">
        <f t="shared" si="1"/>
        <v>205589700190</v>
      </c>
      <c r="I8" s="65">
        <f t="shared" si="2"/>
        <v>0.43967886954456042</v>
      </c>
      <c r="J8" s="182"/>
    </row>
    <row r="9" spans="2:10" ht="19.5" customHeight="1">
      <c r="B9" s="158" t="s">
        <v>157</v>
      </c>
      <c r="C9" s="74">
        <v>12324598</v>
      </c>
      <c r="D9" s="110">
        <v>181482</v>
      </c>
      <c r="E9" s="140">
        <f t="shared" si="0"/>
        <v>1.4725186168343989E-2</v>
      </c>
      <c r="F9" s="110">
        <v>400478593690</v>
      </c>
      <c r="G9" s="110">
        <v>184037219540</v>
      </c>
      <c r="H9" s="110">
        <f t="shared" si="1"/>
        <v>216441374150</v>
      </c>
      <c r="I9" s="65">
        <f t="shared" si="2"/>
        <v>0.45954321264536402</v>
      </c>
      <c r="J9" s="182"/>
    </row>
    <row r="10" spans="2:10" ht="19.5" customHeight="1">
      <c r="B10" s="158" t="s">
        <v>158</v>
      </c>
      <c r="C10" s="74">
        <v>7867355</v>
      </c>
      <c r="D10" s="110">
        <v>157467</v>
      </c>
      <c r="E10" s="140">
        <f t="shared" si="0"/>
        <v>2.0015240191906938E-2</v>
      </c>
      <c r="F10" s="110">
        <v>299639439730</v>
      </c>
      <c r="G10" s="110">
        <v>148571478850</v>
      </c>
      <c r="H10" s="110">
        <f t="shared" si="1"/>
        <v>151067960880</v>
      </c>
      <c r="I10" s="65">
        <f t="shared" si="2"/>
        <v>0.495834189864576</v>
      </c>
      <c r="J10" s="182"/>
    </row>
    <row r="11" spans="2:10" ht="19.5" customHeight="1">
      <c r="B11" s="158" t="s">
        <v>159</v>
      </c>
      <c r="C11" s="74">
        <v>3575287</v>
      </c>
      <c r="D11" s="110">
        <v>96430</v>
      </c>
      <c r="E11" s="140">
        <f t="shared" si="0"/>
        <v>2.6971261328111562E-2</v>
      </c>
      <c r="F11" s="110">
        <v>161732307360</v>
      </c>
      <c r="G11" s="110">
        <v>83999586880</v>
      </c>
      <c r="H11" s="110">
        <f t="shared" si="1"/>
        <v>77732720480</v>
      </c>
      <c r="I11" s="65">
        <f t="shared" si="2"/>
        <v>0.51937419462535273</v>
      </c>
      <c r="J11" s="182"/>
    </row>
    <row r="12" spans="2:10" ht="19.5" customHeight="1" thickBot="1">
      <c r="B12" s="158" t="s">
        <v>160</v>
      </c>
      <c r="C12" s="74">
        <v>1100716</v>
      </c>
      <c r="D12" s="110">
        <v>39344</v>
      </c>
      <c r="E12" s="140">
        <f t="shared" si="0"/>
        <v>3.5744006628412782E-2</v>
      </c>
      <c r="F12" s="110">
        <v>58885655370</v>
      </c>
      <c r="G12" s="110">
        <v>31428512260</v>
      </c>
      <c r="H12" s="110">
        <f t="shared" si="1"/>
        <v>27457143110</v>
      </c>
      <c r="I12" s="65">
        <f t="shared" si="2"/>
        <v>0.53372102360962481</v>
      </c>
      <c r="J12" s="182"/>
    </row>
    <row r="13" spans="2:10" ht="19.5" customHeight="1" thickTop="1">
      <c r="B13" s="183" t="s">
        <v>212</v>
      </c>
      <c r="C13" s="102">
        <f>SUM(C6:C12)</f>
        <v>37430137</v>
      </c>
      <c r="D13" s="102">
        <f>SUM(D6:D12)</f>
        <v>630624</v>
      </c>
      <c r="E13" s="141">
        <f>IFERROR(D13/C13,"-")</f>
        <v>1.6848028100992524E-2</v>
      </c>
      <c r="F13" s="109">
        <f>SUM(F6:F12)</f>
        <v>1299867269860</v>
      </c>
      <c r="G13" s="109">
        <f>SUM(G6:G12)</f>
        <v>614514045400</v>
      </c>
      <c r="H13" s="109">
        <f t="shared" si="1"/>
        <v>685353224460</v>
      </c>
      <c r="I13" s="23">
        <f t="shared" si="2"/>
        <v>0.47275137981294446</v>
      </c>
      <c r="J13" s="182"/>
    </row>
    <row r="14" spans="2:10">
      <c r="B14" s="159" t="s">
        <v>279</v>
      </c>
      <c r="C14" s="26"/>
      <c r="D14" s="26"/>
      <c r="E14" s="26"/>
      <c r="F14" s="26"/>
      <c r="G14" s="26"/>
      <c r="H14" s="26"/>
      <c r="I14" s="26"/>
      <c r="J14" s="26"/>
    </row>
    <row r="15" spans="2:10">
      <c r="B15" s="184" t="s">
        <v>213</v>
      </c>
      <c r="C15" s="26"/>
      <c r="D15" s="26"/>
      <c r="E15" s="26"/>
      <c r="F15" s="26"/>
      <c r="G15" s="26"/>
      <c r="H15" s="26"/>
      <c r="I15" s="26"/>
      <c r="J15" s="26"/>
    </row>
    <row r="16" spans="2:10">
      <c r="B16" s="159" t="s">
        <v>280</v>
      </c>
      <c r="C16" s="26"/>
      <c r="D16" s="26"/>
      <c r="E16" s="26"/>
      <c r="F16" s="26"/>
      <c r="G16" s="26"/>
      <c r="H16" s="26"/>
      <c r="I16" s="26"/>
      <c r="J16" s="26"/>
    </row>
    <row r="17" spans="2:10">
      <c r="B17" s="185" t="s">
        <v>218</v>
      </c>
      <c r="C17" s="26"/>
      <c r="D17" s="26"/>
      <c r="E17" s="26"/>
      <c r="F17" s="26"/>
      <c r="G17" s="26"/>
      <c r="H17" s="26"/>
      <c r="I17" s="26"/>
      <c r="J17" s="26"/>
    </row>
    <row r="18" spans="2:10">
      <c r="B18" s="185" t="s">
        <v>219</v>
      </c>
      <c r="C18" s="26"/>
      <c r="D18" s="26"/>
      <c r="E18" s="26"/>
      <c r="F18" s="26"/>
      <c r="G18" s="26"/>
      <c r="H18" s="26"/>
      <c r="I18" s="26"/>
      <c r="J18" s="26"/>
    </row>
    <row r="19" spans="2:10">
      <c r="B19" s="185" t="s">
        <v>188</v>
      </c>
      <c r="C19" s="26"/>
      <c r="D19" s="26"/>
      <c r="E19" s="26"/>
      <c r="F19" s="26"/>
      <c r="G19" s="26"/>
      <c r="H19" s="26"/>
      <c r="I19" s="26"/>
      <c r="J19" s="26"/>
    </row>
  </sheetData>
  <mergeCells count="6">
    <mergeCell ref="I4:I5"/>
    <mergeCell ref="B3:B5"/>
    <mergeCell ref="C4:C5"/>
    <mergeCell ref="D4:D5"/>
    <mergeCell ref="E4:E5"/>
    <mergeCell ref="F4:F5"/>
  </mergeCells>
  <phoneticPr fontId="4"/>
  <pageMargins left="0.70866141732283472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ignoredErrors>
    <ignoredError sqref="H7:H12 H6" emptyCellReference="1"/>
    <ignoredError sqref="E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680D-140E-40CB-AEAC-7F33A1568168}">
  <sheetPr codeName="Sheet35"/>
  <dimension ref="B1:J8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12.25" style="3" customWidth="1"/>
    <col min="3" max="4" width="12.625" style="3" customWidth="1"/>
    <col min="5" max="5" width="11.625" style="3" customWidth="1"/>
    <col min="6" max="8" width="17.625" style="3" customWidth="1"/>
    <col min="9" max="10" width="11.625" style="3" customWidth="1"/>
    <col min="11" max="16384" width="9" style="3"/>
  </cols>
  <sheetData>
    <row r="1" spans="2:10" ht="16.5" customHeight="1">
      <c r="B1" s="125" t="s">
        <v>242</v>
      </c>
      <c r="C1" s="26"/>
      <c r="D1" s="26"/>
      <c r="E1" s="26"/>
      <c r="F1" s="26"/>
      <c r="G1" s="26"/>
      <c r="H1" s="26"/>
      <c r="I1" s="26"/>
      <c r="J1" s="26"/>
    </row>
    <row r="2" spans="2:10" ht="16.5" customHeight="1">
      <c r="B2" s="125" t="s">
        <v>230</v>
      </c>
      <c r="C2" s="26"/>
      <c r="D2" s="26"/>
      <c r="E2" s="26"/>
      <c r="F2" s="26"/>
      <c r="G2" s="26"/>
      <c r="H2" s="26"/>
      <c r="I2" s="26"/>
      <c r="J2" s="26"/>
    </row>
    <row r="3" spans="2:10" ht="16.5" customHeight="1">
      <c r="B3" s="373" t="s">
        <v>214</v>
      </c>
      <c r="C3" s="100" t="s">
        <v>72</v>
      </c>
      <c r="D3" s="100" t="s">
        <v>70</v>
      </c>
      <c r="E3" s="100" t="s">
        <v>68</v>
      </c>
      <c r="F3" s="100" t="s">
        <v>67</v>
      </c>
      <c r="G3" s="100" t="s">
        <v>66</v>
      </c>
      <c r="H3" s="100" t="s">
        <v>65</v>
      </c>
      <c r="I3" s="100" t="s">
        <v>64</v>
      </c>
      <c r="J3" s="60"/>
    </row>
    <row r="4" spans="2:10" ht="16.5" customHeight="1">
      <c r="B4" s="374"/>
      <c r="C4" s="370" t="s">
        <v>82</v>
      </c>
      <c r="D4" s="370" t="s">
        <v>83</v>
      </c>
      <c r="E4" s="370" t="s">
        <v>166</v>
      </c>
      <c r="F4" s="372" t="s">
        <v>146</v>
      </c>
      <c r="G4" s="157"/>
      <c r="H4" s="20"/>
      <c r="I4" s="370" t="s">
        <v>170</v>
      </c>
      <c r="J4" s="61"/>
    </row>
    <row r="5" spans="2:10" ht="60" customHeight="1">
      <c r="B5" s="375"/>
      <c r="C5" s="371"/>
      <c r="D5" s="371"/>
      <c r="E5" s="371"/>
      <c r="F5" s="371"/>
      <c r="G5" s="156" t="s">
        <v>147</v>
      </c>
      <c r="H5" s="22" t="s">
        <v>148</v>
      </c>
      <c r="I5" s="371"/>
      <c r="J5" s="61"/>
    </row>
    <row r="6" spans="2:10" ht="19.5" customHeight="1">
      <c r="B6" s="158" t="s">
        <v>215</v>
      </c>
      <c r="C6" s="74">
        <v>14400581</v>
      </c>
      <c r="D6" s="110">
        <v>274252</v>
      </c>
      <c r="E6" s="140">
        <f>IFERROR(D6/C6,"-")</f>
        <v>1.904450938472552E-2</v>
      </c>
      <c r="F6" s="110">
        <v>566129622380</v>
      </c>
      <c r="G6" s="110">
        <v>276213681360</v>
      </c>
      <c r="H6" s="110">
        <f>F6-G6</f>
        <v>289915941020</v>
      </c>
      <c r="I6" s="65">
        <f>IFERROR(G6/F6,"-")</f>
        <v>0.48789830180374955</v>
      </c>
      <c r="J6" s="182"/>
    </row>
    <row r="7" spans="2:10" ht="19.5" customHeight="1" thickBot="1">
      <c r="B7" s="158" t="s">
        <v>216</v>
      </c>
      <c r="C7" s="74">
        <v>23029556</v>
      </c>
      <c r="D7" s="110">
        <v>356372</v>
      </c>
      <c r="E7" s="140">
        <f>IFERROR(D7/C7,"-")</f>
        <v>1.5474549313933798E-2</v>
      </c>
      <c r="F7" s="110">
        <v>733737647480</v>
      </c>
      <c r="G7" s="110">
        <v>338300364040</v>
      </c>
      <c r="H7" s="110">
        <f t="shared" ref="H7" si="0">F7-G7</f>
        <v>395437283440</v>
      </c>
      <c r="I7" s="65">
        <f>IFERROR(G7/F7,"-")</f>
        <v>0.46106447611333901</v>
      </c>
      <c r="J7" s="182"/>
    </row>
    <row r="8" spans="2:10" ht="19.5" customHeight="1" thickTop="1">
      <c r="B8" s="183" t="s">
        <v>217</v>
      </c>
      <c r="C8" s="102">
        <f>年齢階層別_件数及び割合!C13</f>
        <v>37430137</v>
      </c>
      <c r="D8" s="102">
        <f>年齢階層別_件数及び割合!D13</f>
        <v>630624</v>
      </c>
      <c r="E8" s="141">
        <f>年齢階層別_件数及び割合!E13</f>
        <v>1.6848028100992524E-2</v>
      </c>
      <c r="F8" s="109">
        <f>年齢階層別_件数及び割合!F13</f>
        <v>1299867269860</v>
      </c>
      <c r="G8" s="109">
        <f>年齢階層別_件数及び割合!G13</f>
        <v>614514045400</v>
      </c>
      <c r="H8" s="109">
        <f>年齢階層別_件数及び割合!H13</f>
        <v>685353224460</v>
      </c>
      <c r="I8" s="23">
        <f>年齢階層別_件数及び割合!I13</f>
        <v>0.47275137981294446</v>
      </c>
      <c r="J8" s="182"/>
    </row>
  </sheetData>
  <mergeCells count="6">
    <mergeCell ref="I4:I5"/>
    <mergeCell ref="B3:B5"/>
    <mergeCell ref="C4:C5"/>
    <mergeCell ref="D4:D5"/>
    <mergeCell ref="E4:E5"/>
    <mergeCell ref="F4:F5"/>
  </mergeCells>
  <phoneticPr fontId="4"/>
  <pageMargins left="0.70866141732283472" right="0.19685039370078741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ignoredErrors>
    <ignoredError sqref="H7 H6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AC161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2" width="3.25" style="3" customWidth="1"/>
    <col min="3" max="3" width="12.25" style="3" customWidth="1"/>
    <col min="4" max="5" width="12.625" style="26" customWidth="1"/>
    <col min="6" max="6" width="11.625" style="26" customWidth="1"/>
    <col min="7" max="8" width="17.625" style="26" customWidth="1"/>
    <col min="9" max="9" width="17.625" style="3" customWidth="1"/>
    <col min="10" max="10" width="11.625" style="3" customWidth="1"/>
    <col min="11" max="11" width="4" style="17" customWidth="1"/>
    <col min="12" max="12" width="12.625" style="24" customWidth="1"/>
    <col min="13" max="17" width="8.5" style="17" customWidth="1"/>
    <col min="18" max="21" width="12.625" style="17" customWidth="1"/>
    <col min="22" max="22" width="9" style="3"/>
    <col min="23" max="23" width="9.875" style="49" bestFit="1" customWidth="1"/>
    <col min="24" max="25" width="9.875" style="49" customWidth="1"/>
    <col min="26" max="28" width="10" style="49" customWidth="1"/>
    <col min="29" max="16384" width="9" style="3"/>
  </cols>
  <sheetData>
    <row r="1" spans="2:29" ht="16.5" customHeight="1">
      <c r="B1" s="125" t="s">
        <v>242</v>
      </c>
      <c r="C1" s="26"/>
      <c r="I1" s="26"/>
      <c r="J1" s="26"/>
      <c r="K1" s="49"/>
      <c r="L1" s="53"/>
      <c r="M1" s="49"/>
      <c r="N1" s="49"/>
      <c r="O1" s="49"/>
      <c r="P1" s="49"/>
      <c r="Q1" s="49"/>
      <c r="R1" s="49"/>
      <c r="S1" s="49"/>
      <c r="T1" s="49"/>
      <c r="U1" s="49"/>
      <c r="V1" s="26"/>
      <c r="AC1" s="26"/>
    </row>
    <row r="2" spans="2:29" ht="16.5" customHeight="1">
      <c r="B2" s="125" t="s">
        <v>223</v>
      </c>
      <c r="C2" s="26"/>
      <c r="D2" s="124"/>
      <c r="E2" s="124"/>
      <c r="G2" s="124"/>
      <c r="H2" s="124"/>
      <c r="I2" s="124"/>
      <c r="J2" s="26"/>
      <c r="K2" s="49"/>
      <c r="L2" s="53"/>
      <c r="M2" s="49"/>
      <c r="N2" s="49"/>
      <c r="O2" s="49"/>
      <c r="P2" s="49"/>
      <c r="Q2" s="49"/>
      <c r="R2" s="49"/>
      <c r="S2" s="49"/>
      <c r="T2" s="49"/>
      <c r="U2" s="49"/>
      <c r="V2" s="26"/>
      <c r="AC2" s="26"/>
    </row>
    <row r="3" spans="2:29" s="27" customFormat="1" ht="16.5" customHeight="1">
      <c r="B3" s="394"/>
      <c r="C3" s="373" t="s">
        <v>117</v>
      </c>
      <c r="D3" s="18" t="s">
        <v>72</v>
      </c>
      <c r="E3" s="18" t="s">
        <v>81</v>
      </c>
      <c r="F3" s="18" t="s">
        <v>68</v>
      </c>
      <c r="G3" s="18" t="s">
        <v>67</v>
      </c>
      <c r="H3" s="18" t="s">
        <v>66</v>
      </c>
      <c r="I3" s="18" t="s">
        <v>65</v>
      </c>
      <c r="J3" s="100" t="s">
        <v>64</v>
      </c>
      <c r="K3" s="186"/>
      <c r="L3" s="150" t="s">
        <v>145</v>
      </c>
      <c r="M3" s="25"/>
      <c r="N3" s="25"/>
      <c r="O3" s="25"/>
      <c r="P3" s="25"/>
      <c r="Q3" s="25"/>
      <c r="R3" s="25"/>
      <c r="S3" s="25"/>
      <c r="T3" s="25"/>
      <c r="U3" s="25"/>
      <c r="V3" s="50"/>
      <c r="W3" s="50"/>
      <c r="X3" s="50"/>
      <c r="Y3" s="50"/>
      <c r="Z3" s="50"/>
      <c r="AA3" s="50"/>
      <c r="AB3" s="50"/>
      <c r="AC3" s="50"/>
    </row>
    <row r="4" spans="2:29" s="27" customFormat="1" ht="16.5" customHeight="1">
      <c r="B4" s="395"/>
      <c r="C4" s="374"/>
      <c r="D4" s="370" t="s">
        <v>82</v>
      </c>
      <c r="E4" s="370" t="s">
        <v>83</v>
      </c>
      <c r="F4" s="370" t="s">
        <v>166</v>
      </c>
      <c r="G4" s="372" t="s">
        <v>146</v>
      </c>
      <c r="H4" s="19"/>
      <c r="I4" s="20"/>
      <c r="J4" s="390" t="s">
        <v>170</v>
      </c>
      <c r="K4" s="103"/>
      <c r="L4" s="376" t="s">
        <v>149</v>
      </c>
      <c r="M4" s="377"/>
      <c r="N4" s="377"/>
      <c r="O4" s="377"/>
      <c r="P4" s="377"/>
      <c r="Q4" s="378"/>
      <c r="R4" s="376" t="s">
        <v>150</v>
      </c>
      <c r="S4" s="377"/>
      <c r="T4" s="377"/>
      <c r="U4" s="378"/>
      <c r="V4" s="50"/>
      <c r="W4" s="376" t="s">
        <v>151</v>
      </c>
      <c r="X4" s="377"/>
      <c r="Y4" s="378"/>
      <c r="Z4" s="376" t="s">
        <v>152</v>
      </c>
      <c r="AA4" s="377"/>
      <c r="AB4" s="378"/>
      <c r="AC4" s="166"/>
    </row>
    <row r="5" spans="2:29" s="27" customFormat="1" ht="60" customHeight="1">
      <c r="B5" s="396"/>
      <c r="C5" s="375"/>
      <c r="D5" s="371"/>
      <c r="E5" s="371"/>
      <c r="F5" s="371"/>
      <c r="G5" s="371"/>
      <c r="H5" s="21" t="s">
        <v>147</v>
      </c>
      <c r="I5" s="22" t="s">
        <v>148</v>
      </c>
      <c r="J5" s="391"/>
      <c r="K5" s="103"/>
      <c r="L5" s="172"/>
      <c r="M5" s="388" t="s">
        <v>281</v>
      </c>
      <c r="N5" s="388"/>
      <c r="O5" s="388" t="s">
        <v>275</v>
      </c>
      <c r="P5" s="388"/>
      <c r="Q5" s="172" t="s">
        <v>208</v>
      </c>
      <c r="R5" s="172"/>
      <c r="S5" s="172" t="s">
        <v>281</v>
      </c>
      <c r="T5" s="172" t="s">
        <v>275</v>
      </c>
      <c r="U5" s="172" t="s">
        <v>209</v>
      </c>
      <c r="V5" s="50"/>
      <c r="W5" s="172" t="s">
        <v>281</v>
      </c>
      <c r="X5" s="172" t="s">
        <v>275</v>
      </c>
      <c r="Y5" s="172" t="s">
        <v>210</v>
      </c>
      <c r="Z5" s="231" t="s">
        <v>281</v>
      </c>
      <c r="AA5" s="231" t="s">
        <v>275</v>
      </c>
      <c r="AB5" s="172" t="s">
        <v>210</v>
      </c>
      <c r="AC5" s="166"/>
    </row>
    <row r="6" spans="2:29" s="27" customFormat="1" ht="19.5" customHeight="1">
      <c r="B6" s="189">
        <v>1</v>
      </c>
      <c r="C6" s="28" t="s">
        <v>50</v>
      </c>
      <c r="D6" s="74">
        <f>SUM(D7:D30)</f>
        <v>10455907</v>
      </c>
      <c r="E6" s="74">
        <f>SUM(E7:E30)</f>
        <v>175846</v>
      </c>
      <c r="F6" s="140">
        <f>IFERROR(E6/D6,"-")</f>
        <v>1.681786190332412E-2</v>
      </c>
      <c r="G6" s="74">
        <f>SUM(G7:G30)</f>
        <v>365096416380</v>
      </c>
      <c r="H6" s="74">
        <f>SUM(H7:H30)</f>
        <v>172186001270</v>
      </c>
      <c r="I6" s="110">
        <f>G6-H6</f>
        <v>192910415110</v>
      </c>
      <c r="J6" s="65">
        <f>IFERROR(H6/G6,"-")</f>
        <v>0.47161788926129916</v>
      </c>
      <c r="K6" s="187"/>
      <c r="L6" s="151" t="str">
        <f>INDEX($C$6:$C$79,MATCH(M6,F$6:F$79,0))</f>
        <v>能勢町</v>
      </c>
      <c r="M6" s="152">
        <f t="shared" ref="M6:M37" si="0">LARGE(F$6:F$79,ROW(A1))</f>
        <v>2.4723613750215926E-2</v>
      </c>
      <c r="N6" s="152">
        <f>ROUND(M6,4)</f>
        <v>2.47E-2</v>
      </c>
      <c r="O6" s="152">
        <f>VLOOKUP(L6,$M$87:$T$160,4,FALSE)</f>
        <v>2.6234636871508382E-2</v>
      </c>
      <c r="P6" s="152">
        <f>ROUND(O6,4)</f>
        <v>2.6200000000000001E-2</v>
      </c>
      <c r="Q6" s="154">
        <f>(N6-P6)*100</f>
        <v>-0.15000000000000013</v>
      </c>
      <c r="R6" s="151" t="str">
        <f>INDEX($C$6:$C$79,MATCH(S6,J$6:J$79,0))</f>
        <v>此花区</v>
      </c>
      <c r="S6" s="153">
        <f t="shared" ref="S6:S37" si="1">LARGE(J$6:J$79,ROW(A1))</f>
        <v>0.52728168130009923</v>
      </c>
      <c r="T6" s="153">
        <f>VLOOKUP(R6,$M$87:$T$160,8,FALSE)</f>
        <v>0.50540131400409161</v>
      </c>
      <c r="U6" s="155">
        <f>(ROUND(S6,3)-ROUND(T6,3))*100</f>
        <v>2.200000000000002</v>
      </c>
      <c r="V6" s="50"/>
      <c r="W6" s="143">
        <f>$F$80</f>
        <v>1.6848028100992524E-2</v>
      </c>
      <c r="X6" s="143">
        <f>$P$161</f>
        <v>1.6209530372679512E-2</v>
      </c>
      <c r="Y6" s="163">
        <f>(ROUND(W6,4)-ROUND(X6,4))*100</f>
        <v>5.9999999999999984E-2</v>
      </c>
      <c r="Z6" s="52">
        <f>$J$80</f>
        <v>0.47275137981294446</v>
      </c>
      <c r="AA6" s="52">
        <f>$T$161</f>
        <v>0.45813499049488932</v>
      </c>
      <c r="AB6" s="164">
        <f>(ROUND(Z6,3)-ROUND(AA6,3))*100</f>
        <v>1.4999999999999958</v>
      </c>
      <c r="AC6" s="188">
        <v>0</v>
      </c>
    </row>
    <row r="7" spans="2:29" s="27" customFormat="1" ht="19.5" customHeight="1">
      <c r="B7" s="189">
        <v>2</v>
      </c>
      <c r="C7" s="28" t="s">
        <v>95</v>
      </c>
      <c r="D7" s="74">
        <v>394738</v>
      </c>
      <c r="E7" s="110">
        <v>6159</v>
      </c>
      <c r="F7" s="140">
        <f t="shared" ref="F7:F70" si="2">IFERROR(E7/D7,"-")</f>
        <v>1.560275423192092E-2</v>
      </c>
      <c r="G7" s="110">
        <v>13007653120</v>
      </c>
      <c r="H7" s="110">
        <v>6167930560</v>
      </c>
      <c r="I7" s="110">
        <v>6839722560</v>
      </c>
      <c r="J7" s="65">
        <f t="shared" ref="J7:J70" si="3">IFERROR(H7/G7,"-")</f>
        <v>0.47417704816531886</v>
      </c>
      <c r="K7" s="187"/>
      <c r="L7" s="151" t="str">
        <f t="shared" ref="L7:L70" si="4">INDEX($C$6:$C$79,MATCH(M7,F$6:F$79,0))</f>
        <v>岸和田市</v>
      </c>
      <c r="M7" s="152">
        <f t="shared" si="0"/>
        <v>2.2360241827400887E-2</v>
      </c>
      <c r="N7" s="152">
        <f t="shared" ref="N7:N70" si="5">ROUND(M7,4)</f>
        <v>2.24E-2</v>
      </c>
      <c r="O7" s="152">
        <f t="shared" ref="O7:O70" si="6">VLOOKUP(L7,$M$87:$T$160,4,FALSE)</f>
        <v>2.1804444714950078E-2</v>
      </c>
      <c r="P7" s="152">
        <f t="shared" ref="P7:P70" si="7">ROUND(O7,4)</f>
        <v>2.18E-2</v>
      </c>
      <c r="Q7" s="154">
        <f t="shared" ref="Q7:Q70" si="8">(N7-P7)*100</f>
        <v>5.9999999999999984E-2</v>
      </c>
      <c r="R7" s="151" t="str">
        <f t="shared" ref="R7:R70" si="9">INDEX($C$6:$C$79,MATCH(S7,J$6:J$79,0))</f>
        <v>能勢町</v>
      </c>
      <c r="S7" s="153">
        <f t="shared" si="1"/>
        <v>0.50970163937103374</v>
      </c>
      <c r="T7" s="153">
        <f t="shared" ref="T7:T70" si="10">VLOOKUP(R7,$M$87:$T$160,8,FALSE)</f>
        <v>0.52343582520466136</v>
      </c>
      <c r="U7" s="155">
        <f t="shared" ref="U7:U70" si="11">(ROUND(S7,3)-ROUND(T7,3))*100</f>
        <v>-1.3000000000000012</v>
      </c>
      <c r="V7" s="50"/>
      <c r="W7" s="143">
        <f t="shared" ref="W7:W70" si="12">$F$80</f>
        <v>1.6848028100992524E-2</v>
      </c>
      <c r="X7" s="143">
        <f t="shared" ref="X7:X70" si="13">$P$161</f>
        <v>1.6209530372679512E-2</v>
      </c>
      <c r="Y7" s="163">
        <f t="shared" ref="Y7:Y70" si="14">(ROUND(W7,4)-ROUND(X7,4))*100</f>
        <v>5.9999999999999984E-2</v>
      </c>
      <c r="Z7" s="52">
        <f t="shared" ref="Z7:Z70" si="15">$J$80</f>
        <v>0.47275137981294446</v>
      </c>
      <c r="AA7" s="52">
        <f t="shared" ref="AA7:AA70" si="16">$T$161</f>
        <v>0.45813499049488932</v>
      </c>
      <c r="AB7" s="164">
        <f t="shared" ref="AB7:AB70" si="17">(ROUND(Z7,3)-ROUND(AA7,3))*100</f>
        <v>1.4999999999999958</v>
      </c>
      <c r="AC7" s="188">
        <v>0</v>
      </c>
    </row>
    <row r="8" spans="2:29" s="27" customFormat="1" ht="19.5" customHeight="1">
      <c r="B8" s="189">
        <v>3</v>
      </c>
      <c r="C8" s="28" t="s">
        <v>96</v>
      </c>
      <c r="D8" s="74">
        <v>250780</v>
      </c>
      <c r="E8" s="110">
        <v>4513</v>
      </c>
      <c r="F8" s="140">
        <f t="shared" si="2"/>
        <v>1.7995852938830846E-2</v>
      </c>
      <c r="G8" s="110">
        <v>9165929000</v>
      </c>
      <c r="H8" s="110">
        <v>4529913350</v>
      </c>
      <c r="I8" s="110">
        <v>4636015650</v>
      </c>
      <c r="J8" s="65">
        <f t="shared" si="3"/>
        <v>0.49421213605298492</v>
      </c>
      <c r="K8" s="187"/>
      <c r="L8" s="151" t="str">
        <f t="shared" si="4"/>
        <v>泉南市</v>
      </c>
      <c r="M8" s="152">
        <f t="shared" si="0"/>
        <v>2.1334510707761354E-2</v>
      </c>
      <c r="N8" s="152">
        <f t="shared" si="5"/>
        <v>2.1299999999999999E-2</v>
      </c>
      <c r="O8" s="152">
        <f t="shared" si="6"/>
        <v>1.9036177406769796E-2</v>
      </c>
      <c r="P8" s="152">
        <f t="shared" si="7"/>
        <v>1.9E-2</v>
      </c>
      <c r="Q8" s="154">
        <f t="shared" si="8"/>
        <v>0.22999999999999998</v>
      </c>
      <c r="R8" s="151" t="str">
        <f t="shared" si="9"/>
        <v>岸和田市</v>
      </c>
      <c r="S8" s="153">
        <f t="shared" si="1"/>
        <v>0.50905083178210964</v>
      </c>
      <c r="T8" s="153">
        <f t="shared" si="10"/>
        <v>0.49748684893119222</v>
      </c>
      <c r="U8" s="155">
        <f t="shared" si="11"/>
        <v>1.2000000000000011</v>
      </c>
      <c r="V8" s="50"/>
      <c r="W8" s="143">
        <f t="shared" si="12"/>
        <v>1.6848028100992524E-2</v>
      </c>
      <c r="X8" s="143">
        <f t="shared" si="13"/>
        <v>1.6209530372679512E-2</v>
      </c>
      <c r="Y8" s="163">
        <f t="shared" si="14"/>
        <v>5.9999999999999984E-2</v>
      </c>
      <c r="Z8" s="52">
        <f t="shared" si="15"/>
        <v>0.47275137981294446</v>
      </c>
      <c r="AA8" s="52">
        <f t="shared" si="16"/>
        <v>0.45813499049488932</v>
      </c>
      <c r="AB8" s="164">
        <f t="shared" si="17"/>
        <v>1.4999999999999958</v>
      </c>
      <c r="AC8" s="188">
        <v>0</v>
      </c>
    </row>
    <row r="9" spans="2:29" s="27" customFormat="1" ht="19.5" customHeight="1">
      <c r="B9" s="189">
        <v>4</v>
      </c>
      <c r="C9" s="28" t="s">
        <v>97</v>
      </c>
      <c r="D9" s="74">
        <v>264839</v>
      </c>
      <c r="E9" s="110">
        <v>5505</v>
      </c>
      <c r="F9" s="140">
        <f t="shared" si="2"/>
        <v>2.0786213510849989E-2</v>
      </c>
      <c r="G9" s="110">
        <v>10598318770</v>
      </c>
      <c r="H9" s="110">
        <v>5588299340</v>
      </c>
      <c r="I9" s="110">
        <v>5010019430</v>
      </c>
      <c r="J9" s="65">
        <f t="shared" si="3"/>
        <v>0.52728168130009923</v>
      </c>
      <c r="K9" s="187"/>
      <c r="L9" s="151" t="str">
        <f t="shared" si="4"/>
        <v>此花区</v>
      </c>
      <c r="M9" s="152">
        <f t="shared" si="0"/>
        <v>2.0786213510849989E-2</v>
      </c>
      <c r="N9" s="152">
        <f t="shared" si="5"/>
        <v>2.0799999999999999E-2</v>
      </c>
      <c r="O9" s="152">
        <f t="shared" si="6"/>
        <v>1.9372757515923076E-2</v>
      </c>
      <c r="P9" s="152">
        <f t="shared" si="7"/>
        <v>1.9400000000000001E-2</v>
      </c>
      <c r="Q9" s="154">
        <f t="shared" si="8"/>
        <v>0.13999999999999985</v>
      </c>
      <c r="R9" s="151" t="str">
        <f t="shared" si="9"/>
        <v>島本町</v>
      </c>
      <c r="S9" s="153">
        <f t="shared" si="1"/>
        <v>0.50632138510597891</v>
      </c>
      <c r="T9" s="153">
        <f t="shared" si="10"/>
        <v>0.49306477875990157</v>
      </c>
      <c r="U9" s="155">
        <f t="shared" si="11"/>
        <v>1.3000000000000012</v>
      </c>
      <c r="V9" s="50"/>
      <c r="W9" s="143">
        <f t="shared" si="12"/>
        <v>1.6848028100992524E-2</v>
      </c>
      <c r="X9" s="143">
        <f t="shared" si="13"/>
        <v>1.6209530372679512E-2</v>
      </c>
      <c r="Y9" s="163">
        <f t="shared" si="14"/>
        <v>5.9999999999999984E-2</v>
      </c>
      <c r="Z9" s="52">
        <f t="shared" si="15"/>
        <v>0.47275137981294446</v>
      </c>
      <c r="AA9" s="52">
        <f t="shared" si="16"/>
        <v>0.45813499049488932</v>
      </c>
      <c r="AB9" s="164">
        <f t="shared" si="17"/>
        <v>1.4999999999999958</v>
      </c>
      <c r="AC9" s="188">
        <v>0</v>
      </c>
    </row>
    <row r="10" spans="2:29" s="27" customFormat="1" ht="19.5" customHeight="1">
      <c r="B10" s="189">
        <v>5</v>
      </c>
      <c r="C10" s="28" t="s">
        <v>98</v>
      </c>
      <c r="D10" s="74">
        <v>242982</v>
      </c>
      <c r="E10" s="110">
        <v>3886</v>
      </c>
      <c r="F10" s="140">
        <f t="shared" si="2"/>
        <v>1.5992954210599961E-2</v>
      </c>
      <c r="G10" s="110">
        <v>8521902130</v>
      </c>
      <c r="H10" s="110">
        <v>3890790660</v>
      </c>
      <c r="I10" s="110">
        <v>4631111470</v>
      </c>
      <c r="J10" s="65">
        <f>IFERROR(H10/G10,"-")</f>
        <v>0.45656364044631431</v>
      </c>
      <c r="K10" s="187"/>
      <c r="L10" s="151" t="str">
        <f t="shared" si="4"/>
        <v>岬町</v>
      </c>
      <c r="M10" s="152">
        <f t="shared" si="0"/>
        <v>2.0722283551490302E-2</v>
      </c>
      <c r="N10" s="152">
        <f t="shared" si="5"/>
        <v>2.07E-2</v>
      </c>
      <c r="O10" s="152">
        <f t="shared" si="6"/>
        <v>2.0369606288953072E-2</v>
      </c>
      <c r="P10" s="152">
        <f t="shared" si="7"/>
        <v>2.0400000000000001E-2</v>
      </c>
      <c r="Q10" s="154">
        <f t="shared" si="8"/>
        <v>2.9999999999999818E-2</v>
      </c>
      <c r="R10" s="151" t="str">
        <f t="shared" si="9"/>
        <v>大正区</v>
      </c>
      <c r="S10" s="153">
        <f t="shared" si="1"/>
        <v>0.50617911689312256</v>
      </c>
      <c r="T10" s="153">
        <f t="shared" si="10"/>
        <v>0.49371181294350364</v>
      </c>
      <c r="U10" s="155">
        <f t="shared" si="11"/>
        <v>1.2000000000000011</v>
      </c>
      <c r="V10" s="50"/>
      <c r="W10" s="143">
        <f t="shared" si="12"/>
        <v>1.6848028100992524E-2</v>
      </c>
      <c r="X10" s="143">
        <f t="shared" si="13"/>
        <v>1.6209530372679512E-2</v>
      </c>
      <c r="Y10" s="163">
        <f t="shared" si="14"/>
        <v>5.9999999999999984E-2</v>
      </c>
      <c r="Z10" s="52">
        <f t="shared" si="15"/>
        <v>0.47275137981294446</v>
      </c>
      <c r="AA10" s="52">
        <f t="shared" si="16"/>
        <v>0.45813499049488932</v>
      </c>
      <c r="AB10" s="164">
        <f t="shared" si="17"/>
        <v>1.4999999999999958</v>
      </c>
      <c r="AC10" s="188">
        <v>0</v>
      </c>
    </row>
    <row r="11" spans="2:29" s="27" customFormat="1" ht="19.5" customHeight="1">
      <c r="B11" s="189">
        <v>6</v>
      </c>
      <c r="C11" s="28" t="s">
        <v>99</v>
      </c>
      <c r="D11" s="74">
        <v>330619</v>
      </c>
      <c r="E11" s="110">
        <v>6182</v>
      </c>
      <c r="F11" s="140">
        <f t="shared" si="2"/>
        <v>1.8698259930614997E-2</v>
      </c>
      <c r="G11" s="110">
        <v>12348101300</v>
      </c>
      <c r="H11" s="110">
        <v>6095125740</v>
      </c>
      <c r="I11" s="110">
        <v>6252975560</v>
      </c>
      <c r="J11" s="65">
        <f t="shared" si="3"/>
        <v>0.49360833636828039</v>
      </c>
      <c r="K11" s="187"/>
      <c r="L11" s="151" t="str">
        <f t="shared" si="4"/>
        <v>堺市中区</v>
      </c>
      <c r="M11" s="152">
        <f t="shared" si="0"/>
        <v>2.0510431205315906E-2</v>
      </c>
      <c r="N11" s="152">
        <f t="shared" si="5"/>
        <v>2.0500000000000001E-2</v>
      </c>
      <c r="O11" s="152">
        <f t="shared" si="6"/>
        <v>1.8954804191381344E-2</v>
      </c>
      <c r="P11" s="152">
        <f t="shared" si="7"/>
        <v>1.9E-2</v>
      </c>
      <c r="Q11" s="154">
        <f t="shared" si="8"/>
        <v>0.15000000000000013</v>
      </c>
      <c r="R11" s="151" t="str">
        <f t="shared" si="9"/>
        <v>堺市中区</v>
      </c>
      <c r="S11" s="153">
        <f t="shared" si="1"/>
        <v>0.50059172689968379</v>
      </c>
      <c r="T11" s="153">
        <f t="shared" si="10"/>
        <v>0.47806648803962376</v>
      </c>
      <c r="U11" s="155">
        <f t="shared" si="11"/>
        <v>2.300000000000002</v>
      </c>
      <c r="V11" s="50"/>
      <c r="W11" s="143">
        <f t="shared" si="12"/>
        <v>1.6848028100992524E-2</v>
      </c>
      <c r="X11" s="143">
        <f t="shared" si="13"/>
        <v>1.6209530372679512E-2</v>
      </c>
      <c r="Y11" s="163">
        <f t="shared" si="14"/>
        <v>5.9999999999999984E-2</v>
      </c>
      <c r="Z11" s="52">
        <f t="shared" si="15"/>
        <v>0.47275137981294446</v>
      </c>
      <c r="AA11" s="52">
        <f t="shared" si="16"/>
        <v>0.45813499049488932</v>
      </c>
      <c r="AB11" s="164">
        <f t="shared" si="17"/>
        <v>1.4999999999999958</v>
      </c>
      <c r="AC11" s="188">
        <v>0</v>
      </c>
    </row>
    <row r="12" spans="2:29" s="27" customFormat="1" ht="19.5" customHeight="1">
      <c r="B12" s="189">
        <v>7</v>
      </c>
      <c r="C12" s="28" t="s">
        <v>100</v>
      </c>
      <c r="D12" s="74">
        <v>288500</v>
      </c>
      <c r="E12" s="110">
        <v>5860</v>
      </c>
      <c r="F12" s="140">
        <f t="shared" si="2"/>
        <v>2.0311958405545928E-2</v>
      </c>
      <c r="G12" s="110">
        <v>11542350830</v>
      </c>
      <c r="H12" s="110">
        <v>5842496950</v>
      </c>
      <c r="I12" s="110">
        <v>5699853880</v>
      </c>
      <c r="J12" s="65">
        <f t="shared" si="3"/>
        <v>0.50617911689312256</v>
      </c>
      <c r="K12" s="187"/>
      <c r="L12" s="151" t="str">
        <f t="shared" si="4"/>
        <v>大正区</v>
      </c>
      <c r="M12" s="152">
        <f t="shared" si="0"/>
        <v>2.0311958405545928E-2</v>
      </c>
      <c r="N12" s="152">
        <f t="shared" si="5"/>
        <v>2.0299999999999999E-2</v>
      </c>
      <c r="O12" s="152">
        <f t="shared" si="6"/>
        <v>1.953953939721392E-2</v>
      </c>
      <c r="P12" s="152">
        <f t="shared" si="7"/>
        <v>1.95E-2</v>
      </c>
      <c r="Q12" s="154">
        <f t="shared" si="8"/>
        <v>7.9999999999999863E-2</v>
      </c>
      <c r="R12" s="151" t="str">
        <f t="shared" si="9"/>
        <v>福島区</v>
      </c>
      <c r="S12" s="153">
        <f t="shared" si="1"/>
        <v>0.49421213605298492</v>
      </c>
      <c r="T12" s="153">
        <f t="shared" si="10"/>
        <v>0.4728840327197727</v>
      </c>
      <c r="U12" s="155">
        <f t="shared" si="11"/>
        <v>2.1000000000000019</v>
      </c>
      <c r="V12" s="50"/>
      <c r="W12" s="143">
        <f t="shared" si="12"/>
        <v>1.6848028100992524E-2</v>
      </c>
      <c r="X12" s="143">
        <f t="shared" si="13"/>
        <v>1.6209530372679512E-2</v>
      </c>
      <c r="Y12" s="163">
        <f t="shared" si="14"/>
        <v>5.9999999999999984E-2</v>
      </c>
      <c r="Z12" s="52">
        <f t="shared" si="15"/>
        <v>0.47275137981294446</v>
      </c>
      <c r="AA12" s="52">
        <f t="shared" si="16"/>
        <v>0.45813499049488932</v>
      </c>
      <c r="AB12" s="164">
        <f t="shared" si="17"/>
        <v>1.4999999999999958</v>
      </c>
      <c r="AC12" s="188">
        <v>0</v>
      </c>
    </row>
    <row r="13" spans="2:29" s="27" customFormat="1" ht="19.5" customHeight="1">
      <c r="B13" s="189">
        <v>8</v>
      </c>
      <c r="C13" s="28" t="s">
        <v>51</v>
      </c>
      <c r="D13" s="74">
        <v>254944</v>
      </c>
      <c r="E13" s="110">
        <v>3937</v>
      </c>
      <c r="F13" s="140">
        <f t="shared" si="2"/>
        <v>1.5442607003891051E-2</v>
      </c>
      <c r="G13" s="110">
        <v>8463185140</v>
      </c>
      <c r="H13" s="110">
        <v>3860029040</v>
      </c>
      <c r="I13" s="110">
        <v>4603156100</v>
      </c>
      <c r="J13" s="65">
        <f t="shared" si="3"/>
        <v>0.45609649040479339</v>
      </c>
      <c r="K13" s="187"/>
      <c r="L13" s="151" t="str">
        <f t="shared" si="4"/>
        <v>貝塚市</v>
      </c>
      <c r="M13" s="152">
        <f t="shared" si="0"/>
        <v>1.9888933106616984E-2</v>
      </c>
      <c r="N13" s="152">
        <f t="shared" si="5"/>
        <v>1.9900000000000001E-2</v>
      </c>
      <c r="O13" s="152">
        <f t="shared" si="6"/>
        <v>2.0109840068703526E-2</v>
      </c>
      <c r="P13" s="152">
        <f t="shared" si="7"/>
        <v>2.01E-2</v>
      </c>
      <c r="Q13" s="154">
        <f t="shared" si="8"/>
        <v>-1.9999999999999879E-2</v>
      </c>
      <c r="R13" s="151" t="str">
        <f t="shared" si="9"/>
        <v>港区</v>
      </c>
      <c r="S13" s="153">
        <f t="shared" si="1"/>
        <v>0.49360833636828039</v>
      </c>
      <c r="T13" s="153">
        <f t="shared" si="10"/>
        <v>0.46276509005302535</v>
      </c>
      <c r="U13" s="155">
        <f t="shared" si="11"/>
        <v>3.099999999999997</v>
      </c>
      <c r="V13" s="50"/>
      <c r="W13" s="143">
        <f t="shared" si="12"/>
        <v>1.6848028100992524E-2</v>
      </c>
      <c r="X13" s="143">
        <f t="shared" si="13"/>
        <v>1.6209530372679512E-2</v>
      </c>
      <c r="Y13" s="163">
        <f t="shared" si="14"/>
        <v>5.9999999999999984E-2</v>
      </c>
      <c r="Z13" s="52">
        <f t="shared" si="15"/>
        <v>0.47275137981294446</v>
      </c>
      <c r="AA13" s="52">
        <f t="shared" si="16"/>
        <v>0.45813499049488932</v>
      </c>
      <c r="AB13" s="164">
        <f t="shared" si="17"/>
        <v>1.4999999999999958</v>
      </c>
      <c r="AC13" s="188">
        <v>0</v>
      </c>
    </row>
    <row r="14" spans="2:29" s="27" customFormat="1" ht="19.5" customHeight="1">
      <c r="B14" s="189">
        <v>9</v>
      </c>
      <c r="C14" s="28" t="s">
        <v>101</v>
      </c>
      <c r="D14" s="74">
        <v>144220</v>
      </c>
      <c r="E14" s="110">
        <v>2685</v>
      </c>
      <c r="F14" s="140">
        <f t="shared" si="2"/>
        <v>1.8617390098460685E-2</v>
      </c>
      <c r="G14" s="110">
        <v>5544868550</v>
      </c>
      <c r="H14" s="110">
        <v>2730879780</v>
      </c>
      <c r="I14" s="110">
        <v>2813988770</v>
      </c>
      <c r="J14" s="65">
        <f t="shared" si="3"/>
        <v>0.4925057745507781</v>
      </c>
      <c r="K14" s="187"/>
      <c r="L14" s="151" t="str">
        <f t="shared" si="4"/>
        <v>堺市美原区</v>
      </c>
      <c r="M14" s="152">
        <f t="shared" si="0"/>
        <v>1.961839856150243E-2</v>
      </c>
      <c r="N14" s="152">
        <f t="shared" si="5"/>
        <v>1.9599999999999999E-2</v>
      </c>
      <c r="O14" s="152">
        <f t="shared" si="6"/>
        <v>1.9534175960931648E-2</v>
      </c>
      <c r="P14" s="152">
        <f t="shared" si="7"/>
        <v>1.95E-2</v>
      </c>
      <c r="Q14" s="154">
        <f t="shared" si="8"/>
        <v>9.9999999999999395E-3</v>
      </c>
      <c r="R14" s="151" t="str">
        <f t="shared" si="9"/>
        <v>大東市</v>
      </c>
      <c r="S14" s="153">
        <f t="shared" si="1"/>
        <v>0.49335223222415797</v>
      </c>
      <c r="T14" s="153">
        <f t="shared" si="10"/>
        <v>0.47616954655435184</v>
      </c>
      <c r="U14" s="155">
        <f t="shared" si="11"/>
        <v>1.7000000000000015</v>
      </c>
      <c r="V14" s="50"/>
      <c r="W14" s="143">
        <f t="shared" si="12"/>
        <v>1.6848028100992524E-2</v>
      </c>
      <c r="X14" s="143">
        <f t="shared" si="13"/>
        <v>1.6209530372679512E-2</v>
      </c>
      <c r="Y14" s="163">
        <f t="shared" si="14"/>
        <v>5.9999999999999984E-2</v>
      </c>
      <c r="Z14" s="52">
        <f t="shared" si="15"/>
        <v>0.47275137981294446</v>
      </c>
      <c r="AA14" s="52">
        <f t="shared" si="16"/>
        <v>0.45813499049488932</v>
      </c>
      <c r="AB14" s="164">
        <f t="shared" si="17"/>
        <v>1.4999999999999958</v>
      </c>
      <c r="AC14" s="188">
        <v>0</v>
      </c>
    </row>
    <row r="15" spans="2:29" s="27" customFormat="1" ht="19.5" customHeight="1">
      <c r="B15" s="189">
        <v>10</v>
      </c>
      <c r="C15" s="28" t="s">
        <v>52</v>
      </c>
      <c r="D15" s="74">
        <v>365098</v>
      </c>
      <c r="E15" s="110">
        <v>6278</v>
      </c>
      <c r="F15" s="140">
        <f t="shared" si="2"/>
        <v>1.7195383157398835E-2</v>
      </c>
      <c r="G15" s="110">
        <v>12967317810</v>
      </c>
      <c r="H15" s="110">
        <v>6066975760</v>
      </c>
      <c r="I15" s="110">
        <v>6900342050</v>
      </c>
      <c r="J15" s="65">
        <f t="shared" si="3"/>
        <v>0.46786666671509614</v>
      </c>
      <c r="K15" s="187"/>
      <c r="L15" s="151" t="str">
        <f t="shared" si="4"/>
        <v>大東市</v>
      </c>
      <c r="M15" s="152">
        <f t="shared" si="0"/>
        <v>1.931879848054394E-2</v>
      </c>
      <c r="N15" s="152">
        <f t="shared" si="5"/>
        <v>1.9300000000000001E-2</v>
      </c>
      <c r="O15" s="152">
        <f t="shared" si="6"/>
        <v>1.8315326360703047E-2</v>
      </c>
      <c r="P15" s="152">
        <f t="shared" si="7"/>
        <v>1.83E-2</v>
      </c>
      <c r="Q15" s="154">
        <f t="shared" si="8"/>
        <v>0.10000000000000009</v>
      </c>
      <c r="R15" s="151" t="str">
        <f t="shared" si="9"/>
        <v>堺市東区</v>
      </c>
      <c r="S15" s="153">
        <f t="shared" si="1"/>
        <v>0.4932864911203873</v>
      </c>
      <c r="T15" s="153">
        <f t="shared" si="10"/>
        <v>0.46555387896102413</v>
      </c>
      <c r="U15" s="155">
        <f t="shared" si="11"/>
        <v>2.6999999999999966</v>
      </c>
      <c r="V15" s="50"/>
      <c r="W15" s="143">
        <f t="shared" si="12"/>
        <v>1.6848028100992524E-2</v>
      </c>
      <c r="X15" s="143">
        <f t="shared" si="13"/>
        <v>1.6209530372679512E-2</v>
      </c>
      <c r="Y15" s="163">
        <f t="shared" si="14"/>
        <v>5.9999999999999984E-2</v>
      </c>
      <c r="Z15" s="52">
        <f t="shared" si="15"/>
        <v>0.47275137981294446</v>
      </c>
      <c r="AA15" s="52">
        <f t="shared" si="16"/>
        <v>0.45813499049488932</v>
      </c>
      <c r="AB15" s="164">
        <f t="shared" si="17"/>
        <v>1.4999999999999958</v>
      </c>
      <c r="AC15" s="188">
        <v>0</v>
      </c>
    </row>
    <row r="16" spans="2:29" s="27" customFormat="1" ht="19.5" customHeight="1">
      <c r="B16" s="189">
        <v>11</v>
      </c>
      <c r="C16" s="28" t="s">
        <v>53</v>
      </c>
      <c r="D16" s="74">
        <v>645232</v>
      </c>
      <c r="E16" s="110">
        <v>10893</v>
      </c>
      <c r="F16" s="140">
        <f t="shared" si="2"/>
        <v>1.6882299699952884E-2</v>
      </c>
      <c r="G16" s="110">
        <v>22325754580</v>
      </c>
      <c r="H16" s="110">
        <v>10569007740</v>
      </c>
      <c r="I16" s="110">
        <v>11756746840</v>
      </c>
      <c r="J16" s="65">
        <f t="shared" si="3"/>
        <v>0.47339979941676846</v>
      </c>
      <c r="K16" s="187"/>
      <c r="L16" s="151" t="str">
        <f t="shared" si="4"/>
        <v>堺市堺区</v>
      </c>
      <c r="M16" s="152">
        <f t="shared" si="0"/>
        <v>1.9261193928069721E-2</v>
      </c>
      <c r="N16" s="152">
        <f t="shared" si="5"/>
        <v>1.9300000000000001E-2</v>
      </c>
      <c r="O16" s="152">
        <f t="shared" si="6"/>
        <v>1.7905851613644195E-2</v>
      </c>
      <c r="P16" s="152">
        <f t="shared" si="7"/>
        <v>1.7899999999999999E-2</v>
      </c>
      <c r="Q16" s="154">
        <f t="shared" si="8"/>
        <v>0.14000000000000018</v>
      </c>
      <c r="R16" s="151" t="str">
        <f t="shared" si="9"/>
        <v>浪速区</v>
      </c>
      <c r="S16" s="153">
        <f t="shared" si="1"/>
        <v>0.4925057745507781</v>
      </c>
      <c r="T16" s="153">
        <f t="shared" si="10"/>
        <v>0.46695512613018092</v>
      </c>
      <c r="U16" s="155">
        <f t="shared" si="11"/>
        <v>2.599999999999997</v>
      </c>
      <c r="V16" s="50"/>
      <c r="W16" s="143">
        <f t="shared" si="12"/>
        <v>1.6848028100992524E-2</v>
      </c>
      <c r="X16" s="143">
        <f t="shared" si="13"/>
        <v>1.6209530372679512E-2</v>
      </c>
      <c r="Y16" s="163">
        <f t="shared" si="14"/>
        <v>5.9999999999999984E-2</v>
      </c>
      <c r="Z16" s="52">
        <f t="shared" si="15"/>
        <v>0.47275137981294446</v>
      </c>
      <c r="AA16" s="52">
        <f t="shared" si="16"/>
        <v>0.45813499049488932</v>
      </c>
      <c r="AB16" s="164">
        <f t="shared" si="17"/>
        <v>1.4999999999999958</v>
      </c>
      <c r="AC16" s="188">
        <v>0</v>
      </c>
    </row>
    <row r="17" spans="2:29" s="27" customFormat="1" ht="19.5" customHeight="1">
      <c r="B17" s="189">
        <v>12</v>
      </c>
      <c r="C17" s="28" t="s">
        <v>102</v>
      </c>
      <c r="D17" s="74">
        <v>318256</v>
      </c>
      <c r="E17" s="110">
        <v>5005</v>
      </c>
      <c r="F17" s="140">
        <f t="shared" si="2"/>
        <v>1.5726333517671307E-2</v>
      </c>
      <c r="G17" s="110">
        <v>10953980450</v>
      </c>
      <c r="H17" s="110">
        <v>4964690000</v>
      </c>
      <c r="I17" s="110">
        <v>5989290450</v>
      </c>
      <c r="J17" s="65">
        <f t="shared" si="3"/>
        <v>0.45323159217433145</v>
      </c>
      <c r="K17" s="187"/>
      <c r="L17" s="151" t="str">
        <f t="shared" si="4"/>
        <v>堺市東区</v>
      </c>
      <c r="M17" s="152">
        <f t="shared" si="0"/>
        <v>1.9230860975807566E-2</v>
      </c>
      <c r="N17" s="152">
        <f t="shared" si="5"/>
        <v>1.9199999999999998E-2</v>
      </c>
      <c r="O17" s="152">
        <f t="shared" si="6"/>
        <v>1.7853043943992449E-2</v>
      </c>
      <c r="P17" s="152">
        <f t="shared" si="7"/>
        <v>1.7899999999999999E-2</v>
      </c>
      <c r="Q17" s="154">
        <f t="shared" si="8"/>
        <v>0.12999999999999989</v>
      </c>
      <c r="R17" s="151" t="str">
        <f t="shared" si="9"/>
        <v>忠岡町</v>
      </c>
      <c r="S17" s="153">
        <f t="shared" si="1"/>
        <v>0.49096857079680051</v>
      </c>
      <c r="T17" s="153">
        <f t="shared" si="10"/>
        <v>0.45221965089682609</v>
      </c>
      <c r="U17" s="155">
        <f t="shared" si="11"/>
        <v>3.8999999999999977</v>
      </c>
      <c r="V17" s="50"/>
      <c r="W17" s="143">
        <f t="shared" si="12"/>
        <v>1.6848028100992524E-2</v>
      </c>
      <c r="X17" s="143">
        <f t="shared" si="13"/>
        <v>1.6209530372679512E-2</v>
      </c>
      <c r="Y17" s="163">
        <f t="shared" si="14"/>
        <v>5.9999999999999984E-2</v>
      </c>
      <c r="Z17" s="52">
        <f t="shared" si="15"/>
        <v>0.47275137981294446</v>
      </c>
      <c r="AA17" s="52">
        <f t="shared" si="16"/>
        <v>0.45813499049488932</v>
      </c>
      <c r="AB17" s="164">
        <f t="shared" si="17"/>
        <v>1.4999999999999958</v>
      </c>
      <c r="AC17" s="188">
        <v>0</v>
      </c>
    </row>
    <row r="18" spans="2:29" s="27" customFormat="1" ht="19.5" customHeight="1">
      <c r="B18" s="189">
        <v>13</v>
      </c>
      <c r="C18" s="28" t="s">
        <v>103</v>
      </c>
      <c r="D18" s="74">
        <v>541369</v>
      </c>
      <c r="E18" s="110">
        <v>9441</v>
      </c>
      <c r="F18" s="140">
        <f t="shared" si="2"/>
        <v>1.7439121929774332E-2</v>
      </c>
      <c r="G18" s="110">
        <v>19447421120</v>
      </c>
      <c r="H18" s="110">
        <v>8930924360</v>
      </c>
      <c r="I18" s="110">
        <v>10516496760</v>
      </c>
      <c r="J18" s="65">
        <f t="shared" si="3"/>
        <v>0.4592343789385685</v>
      </c>
      <c r="K18" s="187"/>
      <c r="L18" s="151" t="str">
        <f t="shared" si="4"/>
        <v>大阪狭山市</v>
      </c>
      <c r="M18" s="152">
        <f t="shared" si="0"/>
        <v>1.9161221259201396E-2</v>
      </c>
      <c r="N18" s="152">
        <f t="shared" si="5"/>
        <v>1.9199999999999998E-2</v>
      </c>
      <c r="O18" s="152">
        <f t="shared" si="6"/>
        <v>1.7648945484175761E-2</v>
      </c>
      <c r="P18" s="152">
        <f t="shared" si="7"/>
        <v>1.7600000000000001E-2</v>
      </c>
      <c r="Q18" s="154">
        <f t="shared" si="8"/>
        <v>0.15999999999999973</v>
      </c>
      <c r="R18" s="151" t="str">
        <f t="shared" si="9"/>
        <v>堺市堺区</v>
      </c>
      <c r="S18" s="153">
        <f t="shared" si="1"/>
        <v>0.48975651034975498</v>
      </c>
      <c r="T18" s="153">
        <f t="shared" si="10"/>
        <v>0.46786772470273402</v>
      </c>
      <c r="U18" s="155">
        <f t="shared" si="11"/>
        <v>2.1999999999999966</v>
      </c>
      <c r="V18" s="50"/>
      <c r="W18" s="143">
        <f t="shared" si="12"/>
        <v>1.6848028100992524E-2</v>
      </c>
      <c r="X18" s="143">
        <f t="shared" si="13"/>
        <v>1.6209530372679512E-2</v>
      </c>
      <c r="Y18" s="163">
        <f t="shared" si="14"/>
        <v>5.9999999999999984E-2</v>
      </c>
      <c r="Z18" s="52">
        <f t="shared" si="15"/>
        <v>0.47275137981294446</v>
      </c>
      <c r="AA18" s="52">
        <f t="shared" si="16"/>
        <v>0.45813499049488932</v>
      </c>
      <c r="AB18" s="164">
        <f t="shared" si="17"/>
        <v>1.4999999999999958</v>
      </c>
      <c r="AC18" s="188">
        <v>0</v>
      </c>
    </row>
    <row r="19" spans="2:29" s="27" customFormat="1" ht="19.5" customHeight="1">
      <c r="B19" s="189">
        <v>14</v>
      </c>
      <c r="C19" s="28" t="s">
        <v>104</v>
      </c>
      <c r="D19" s="74">
        <v>406123</v>
      </c>
      <c r="E19" s="110">
        <v>6804</v>
      </c>
      <c r="F19" s="140">
        <f t="shared" si="2"/>
        <v>1.6753545108255382E-2</v>
      </c>
      <c r="G19" s="110">
        <v>14493588480</v>
      </c>
      <c r="H19" s="110">
        <v>6599495230</v>
      </c>
      <c r="I19" s="110">
        <v>7894093250</v>
      </c>
      <c r="J19" s="65">
        <f t="shared" si="3"/>
        <v>0.45533894101566214</v>
      </c>
      <c r="K19" s="187"/>
      <c r="L19" s="151" t="str">
        <f t="shared" si="4"/>
        <v>阪南市</v>
      </c>
      <c r="M19" s="152">
        <f t="shared" si="0"/>
        <v>1.904806605415596E-2</v>
      </c>
      <c r="N19" s="152">
        <f t="shared" si="5"/>
        <v>1.9E-2</v>
      </c>
      <c r="O19" s="152">
        <f t="shared" si="6"/>
        <v>1.7816270477062419E-2</v>
      </c>
      <c r="P19" s="152">
        <f t="shared" si="7"/>
        <v>1.78E-2</v>
      </c>
      <c r="Q19" s="154">
        <f t="shared" si="8"/>
        <v>0.11999999999999997</v>
      </c>
      <c r="R19" s="151" t="str">
        <f t="shared" si="9"/>
        <v>泉南市</v>
      </c>
      <c r="S19" s="153">
        <f t="shared" si="1"/>
        <v>0.48803183871279349</v>
      </c>
      <c r="T19" s="153">
        <f t="shared" si="10"/>
        <v>0.45981439393490287</v>
      </c>
      <c r="U19" s="155">
        <f t="shared" si="11"/>
        <v>2.7999999999999972</v>
      </c>
      <c r="V19" s="50"/>
      <c r="W19" s="143">
        <f t="shared" si="12"/>
        <v>1.6848028100992524E-2</v>
      </c>
      <c r="X19" s="143">
        <f t="shared" si="13"/>
        <v>1.6209530372679512E-2</v>
      </c>
      <c r="Y19" s="163">
        <f t="shared" si="14"/>
        <v>5.9999999999999984E-2</v>
      </c>
      <c r="Z19" s="52">
        <f t="shared" si="15"/>
        <v>0.47275137981294446</v>
      </c>
      <c r="AA19" s="52">
        <f t="shared" si="16"/>
        <v>0.45813499049488932</v>
      </c>
      <c r="AB19" s="164">
        <f t="shared" si="17"/>
        <v>1.4999999999999958</v>
      </c>
      <c r="AC19" s="188">
        <v>0</v>
      </c>
    </row>
    <row r="20" spans="2:29" s="27" customFormat="1" ht="19.5" customHeight="1">
      <c r="B20" s="189">
        <v>15</v>
      </c>
      <c r="C20" s="28" t="s">
        <v>105</v>
      </c>
      <c r="D20" s="74">
        <v>707582</v>
      </c>
      <c r="E20" s="110">
        <v>11453</v>
      </c>
      <c r="F20" s="140">
        <f t="shared" si="2"/>
        <v>1.6186109878431051E-2</v>
      </c>
      <c r="G20" s="110">
        <v>24322708450</v>
      </c>
      <c r="H20" s="110">
        <v>11523294030</v>
      </c>
      <c r="I20" s="110">
        <v>12799414420</v>
      </c>
      <c r="J20" s="65">
        <f t="shared" si="3"/>
        <v>0.473766893752328</v>
      </c>
      <c r="K20" s="187"/>
      <c r="L20" s="151" t="str">
        <f t="shared" si="4"/>
        <v>高石市</v>
      </c>
      <c r="M20" s="152">
        <f t="shared" si="0"/>
        <v>1.8926564928079054E-2</v>
      </c>
      <c r="N20" s="152">
        <f t="shared" si="5"/>
        <v>1.89E-2</v>
      </c>
      <c r="O20" s="152">
        <f t="shared" si="6"/>
        <v>1.8146289287477375E-2</v>
      </c>
      <c r="P20" s="152">
        <f t="shared" si="7"/>
        <v>1.8100000000000002E-2</v>
      </c>
      <c r="Q20" s="154">
        <f t="shared" si="8"/>
        <v>7.9999999999999863E-2</v>
      </c>
      <c r="R20" s="151" t="str">
        <f t="shared" si="9"/>
        <v>堺市</v>
      </c>
      <c r="S20" s="153">
        <f t="shared" si="1"/>
        <v>0.48675651703416628</v>
      </c>
      <c r="T20" s="153">
        <f t="shared" si="10"/>
        <v>0.46380804741631504</v>
      </c>
      <c r="U20" s="155">
        <f t="shared" si="11"/>
        <v>2.2999999999999963</v>
      </c>
      <c r="V20" s="50"/>
      <c r="W20" s="143">
        <f t="shared" si="12"/>
        <v>1.6848028100992524E-2</v>
      </c>
      <c r="X20" s="143">
        <f t="shared" si="13"/>
        <v>1.6209530372679512E-2</v>
      </c>
      <c r="Y20" s="163">
        <f t="shared" si="14"/>
        <v>5.9999999999999984E-2</v>
      </c>
      <c r="Z20" s="52">
        <f t="shared" si="15"/>
        <v>0.47275137981294446</v>
      </c>
      <c r="AA20" s="52">
        <f t="shared" si="16"/>
        <v>0.45813499049488932</v>
      </c>
      <c r="AB20" s="164">
        <f t="shared" si="17"/>
        <v>1.4999999999999958</v>
      </c>
      <c r="AC20" s="188">
        <v>0</v>
      </c>
    </row>
    <row r="21" spans="2:29" s="27" customFormat="1" ht="19.5" customHeight="1">
      <c r="B21" s="189">
        <v>16</v>
      </c>
      <c r="C21" s="28" t="s">
        <v>54</v>
      </c>
      <c r="D21" s="74">
        <v>477111</v>
      </c>
      <c r="E21" s="110">
        <v>7310</v>
      </c>
      <c r="F21" s="140">
        <f t="shared" si="2"/>
        <v>1.5321382235999589E-2</v>
      </c>
      <c r="G21" s="110">
        <v>15430699250</v>
      </c>
      <c r="H21" s="110">
        <v>7063077630</v>
      </c>
      <c r="I21" s="110">
        <v>8367621620</v>
      </c>
      <c r="J21" s="65">
        <f t="shared" si="3"/>
        <v>0.45772894122085878</v>
      </c>
      <c r="K21" s="187"/>
      <c r="L21" s="151" t="str">
        <f t="shared" si="4"/>
        <v>和泉市</v>
      </c>
      <c r="M21" s="152">
        <f t="shared" si="0"/>
        <v>1.8868619863644739E-2</v>
      </c>
      <c r="N21" s="152">
        <f t="shared" si="5"/>
        <v>1.89E-2</v>
      </c>
      <c r="O21" s="152">
        <f t="shared" si="6"/>
        <v>1.8776760321280121E-2</v>
      </c>
      <c r="P21" s="152">
        <f t="shared" si="7"/>
        <v>1.8800000000000001E-2</v>
      </c>
      <c r="Q21" s="154">
        <f t="shared" si="8"/>
        <v>9.9999999999999395E-3</v>
      </c>
      <c r="R21" s="151" t="str">
        <f t="shared" si="9"/>
        <v>摂津市</v>
      </c>
      <c r="S21" s="153">
        <f t="shared" si="1"/>
        <v>0.48578073301162189</v>
      </c>
      <c r="T21" s="153">
        <f t="shared" si="10"/>
        <v>0.46739422532409008</v>
      </c>
      <c r="U21" s="155">
        <f t="shared" si="11"/>
        <v>1.8999999999999961</v>
      </c>
      <c r="V21" s="50"/>
      <c r="W21" s="143">
        <f t="shared" si="12"/>
        <v>1.6848028100992524E-2</v>
      </c>
      <c r="X21" s="143">
        <f t="shared" si="13"/>
        <v>1.6209530372679512E-2</v>
      </c>
      <c r="Y21" s="163">
        <f t="shared" si="14"/>
        <v>5.9999999999999984E-2</v>
      </c>
      <c r="Z21" s="52">
        <f t="shared" si="15"/>
        <v>0.47275137981294446</v>
      </c>
      <c r="AA21" s="52">
        <f t="shared" si="16"/>
        <v>0.45813499049488932</v>
      </c>
      <c r="AB21" s="164">
        <f t="shared" si="17"/>
        <v>1.4999999999999958</v>
      </c>
      <c r="AC21" s="188">
        <v>0</v>
      </c>
    </row>
    <row r="22" spans="2:29" s="27" customFormat="1" ht="19.5" customHeight="1">
      <c r="B22" s="189">
        <v>17</v>
      </c>
      <c r="C22" s="28" t="s">
        <v>106</v>
      </c>
      <c r="D22" s="74">
        <v>689508</v>
      </c>
      <c r="E22" s="110">
        <v>11843</v>
      </c>
      <c r="F22" s="140">
        <f t="shared" si="2"/>
        <v>1.7176015361678183E-2</v>
      </c>
      <c r="G22" s="110">
        <v>23544457510</v>
      </c>
      <c r="H22" s="110">
        <v>11219554440</v>
      </c>
      <c r="I22" s="110">
        <v>12324903070</v>
      </c>
      <c r="J22" s="65">
        <f t="shared" si="3"/>
        <v>0.47652635170017132</v>
      </c>
      <c r="K22" s="187"/>
      <c r="L22" s="151" t="str">
        <f t="shared" si="4"/>
        <v>泉佐野市</v>
      </c>
      <c r="M22" s="152">
        <f t="shared" si="0"/>
        <v>1.8731174007835038E-2</v>
      </c>
      <c r="N22" s="152">
        <f t="shared" si="5"/>
        <v>1.8700000000000001E-2</v>
      </c>
      <c r="O22" s="152">
        <f t="shared" si="6"/>
        <v>1.8451185622426418E-2</v>
      </c>
      <c r="P22" s="152">
        <f t="shared" si="7"/>
        <v>1.8499999999999999E-2</v>
      </c>
      <c r="Q22" s="154">
        <f t="shared" si="8"/>
        <v>2.0000000000000226E-2</v>
      </c>
      <c r="R22" s="151" t="str">
        <f t="shared" si="9"/>
        <v>岬町</v>
      </c>
      <c r="S22" s="153">
        <f t="shared" si="1"/>
        <v>0.48484221430406255</v>
      </c>
      <c r="T22" s="153">
        <f t="shared" si="10"/>
        <v>0.48343645570259625</v>
      </c>
      <c r="U22" s="155">
        <f t="shared" si="11"/>
        <v>0.20000000000000018</v>
      </c>
      <c r="V22" s="50"/>
      <c r="W22" s="143">
        <f t="shared" si="12"/>
        <v>1.6848028100992524E-2</v>
      </c>
      <c r="X22" s="143">
        <f t="shared" si="13"/>
        <v>1.6209530372679512E-2</v>
      </c>
      <c r="Y22" s="163">
        <f t="shared" si="14"/>
        <v>5.9999999999999984E-2</v>
      </c>
      <c r="Z22" s="52">
        <f t="shared" si="15"/>
        <v>0.47275137981294446</v>
      </c>
      <c r="AA22" s="52">
        <f t="shared" si="16"/>
        <v>0.45813499049488932</v>
      </c>
      <c r="AB22" s="164">
        <f t="shared" si="17"/>
        <v>1.4999999999999958</v>
      </c>
      <c r="AC22" s="188">
        <v>0</v>
      </c>
    </row>
    <row r="23" spans="2:29" s="27" customFormat="1" ht="19.5" customHeight="1">
      <c r="B23" s="189">
        <v>18</v>
      </c>
      <c r="C23" s="28" t="s">
        <v>55</v>
      </c>
      <c r="D23" s="74">
        <v>584759</v>
      </c>
      <c r="E23" s="110">
        <v>9509</v>
      </c>
      <c r="F23" s="140">
        <f t="shared" si="2"/>
        <v>1.6261399995553726E-2</v>
      </c>
      <c r="G23" s="110">
        <v>20315486490</v>
      </c>
      <c r="H23" s="110">
        <v>9334714260</v>
      </c>
      <c r="I23" s="110">
        <v>10980772230</v>
      </c>
      <c r="J23" s="65">
        <f t="shared" si="3"/>
        <v>0.4594876063930281</v>
      </c>
      <c r="K23" s="187"/>
      <c r="L23" s="151" t="str">
        <f t="shared" si="4"/>
        <v>港区</v>
      </c>
      <c r="M23" s="152">
        <f t="shared" si="0"/>
        <v>1.8698259930614997E-2</v>
      </c>
      <c r="N23" s="152">
        <f t="shared" si="5"/>
        <v>1.8700000000000001E-2</v>
      </c>
      <c r="O23" s="152">
        <f t="shared" si="6"/>
        <v>1.6737311837313081E-2</v>
      </c>
      <c r="P23" s="152">
        <f t="shared" si="7"/>
        <v>1.67E-2</v>
      </c>
      <c r="Q23" s="154">
        <f t="shared" si="8"/>
        <v>0.20000000000000018</v>
      </c>
      <c r="R23" s="151" t="str">
        <f t="shared" si="9"/>
        <v>和泉市</v>
      </c>
      <c r="S23" s="153">
        <f t="shared" si="1"/>
        <v>0.4846501715128948</v>
      </c>
      <c r="T23" s="153">
        <f t="shared" si="10"/>
        <v>0.47572623617785237</v>
      </c>
      <c r="U23" s="155">
        <f t="shared" si="11"/>
        <v>0.9000000000000008</v>
      </c>
      <c r="V23" s="50"/>
      <c r="W23" s="143">
        <f t="shared" si="12"/>
        <v>1.6848028100992524E-2</v>
      </c>
      <c r="X23" s="143">
        <f t="shared" si="13"/>
        <v>1.6209530372679512E-2</v>
      </c>
      <c r="Y23" s="163">
        <f t="shared" si="14"/>
        <v>5.9999999999999984E-2</v>
      </c>
      <c r="Z23" s="52">
        <f t="shared" si="15"/>
        <v>0.47275137981294446</v>
      </c>
      <c r="AA23" s="52">
        <f t="shared" si="16"/>
        <v>0.45813499049488932</v>
      </c>
      <c r="AB23" s="164">
        <f t="shared" si="17"/>
        <v>1.4999999999999958</v>
      </c>
      <c r="AC23" s="188">
        <v>0</v>
      </c>
    </row>
    <row r="24" spans="2:29" s="27" customFormat="1" ht="19.5" customHeight="1">
      <c r="B24" s="189">
        <v>19</v>
      </c>
      <c r="C24" s="28" t="s">
        <v>107</v>
      </c>
      <c r="D24" s="74">
        <v>388207</v>
      </c>
      <c r="E24" s="110">
        <v>6892</v>
      </c>
      <c r="F24" s="140">
        <f t="shared" si="2"/>
        <v>1.7753415059491458E-2</v>
      </c>
      <c r="G24" s="110">
        <v>14019014680</v>
      </c>
      <c r="H24" s="110">
        <v>6649000180</v>
      </c>
      <c r="I24" s="110">
        <v>7370014500</v>
      </c>
      <c r="J24" s="65">
        <f t="shared" si="3"/>
        <v>0.47428441525820558</v>
      </c>
      <c r="K24" s="187"/>
      <c r="L24" s="151" t="str">
        <f t="shared" si="4"/>
        <v>堺市</v>
      </c>
      <c r="M24" s="152">
        <f t="shared" si="0"/>
        <v>1.8678196221935749E-2</v>
      </c>
      <c r="N24" s="152">
        <f t="shared" si="5"/>
        <v>1.8700000000000001E-2</v>
      </c>
      <c r="O24" s="152">
        <f t="shared" si="6"/>
        <v>1.7489875714082836E-2</v>
      </c>
      <c r="P24" s="152">
        <f t="shared" si="7"/>
        <v>1.7500000000000002E-2</v>
      </c>
      <c r="Q24" s="154">
        <f t="shared" si="8"/>
        <v>0.11999999999999997</v>
      </c>
      <c r="R24" s="151" t="str">
        <f t="shared" si="9"/>
        <v>高石市</v>
      </c>
      <c r="S24" s="153">
        <f t="shared" si="1"/>
        <v>0.48310420089952211</v>
      </c>
      <c r="T24" s="153">
        <f t="shared" si="10"/>
        <v>0.46733930795060041</v>
      </c>
      <c r="U24" s="155">
        <f t="shared" si="11"/>
        <v>1.5999999999999959</v>
      </c>
      <c r="V24" s="50"/>
      <c r="W24" s="143">
        <f t="shared" si="12"/>
        <v>1.6848028100992524E-2</v>
      </c>
      <c r="X24" s="143">
        <f t="shared" si="13"/>
        <v>1.6209530372679512E-2</v>
      </c>
      <c r="Y24" s="163">
        <f t="shared" si="14"/>
        <v>5.9999999999999984E-2</v>
      </c>
      <c r="Z24" s="52">
        <f t="shared" si="15"/>
        <v>0.47275137981294446</v>
      </c>
      <c r="AA24" s="52">
        <f t="shared" si="16"/>
        <v>0.45813499049488932</v>
      </c>
      <c r="AB24" s="164">
        <f t="shared" si="17"/>
        <v>1.4999999999999958</v>
      </c>
      <c r="AC24" s="188">
        <v>0</v>
      </c>
    </row>
    <row r="25" spans="2:29" s="27" customFormat="1" ht="19.5" customHeight="1">
      <c r="B25" s="189">
        <v>20</v>
      </c>
      <c r="C25" s="28" t="s">
        <v>108</v>
      </c>
      <c r="D25" s="74">
        <v>637137</v>
      </c>
      <c r="E25" s="110">
        <v>11022</v>
      </c>
      <c r="F25" s="140">
        <f t="shared" si="2"/>
        <v>1.7299262168105133E-2</v>
      </c>
      <c r="G25" s="110">
        <v>22217877430</v>
      </c>
      <c r="H25" s="110">
        <v>10558025410</v>
      </c>
      <c r="I25" s="110">
        <v>11659852020</v>
      </c>
      <c r="J25" s="65">
        <f t="shared" si="3"/>
        <v>0.47520405327935955</v>
      </c>
      <c r="K25" s="187"/>
      <c r="L25" s="151" t="str">
        <f t="shared" si="4"/>
        <v>浪速区</v>
      </c>
      <c r="M25" s="152">
        <f t="shared" si="0"/>
        <v>1.8617390098460685E-2</v>
      </c>
      <c r="N25" s="152">
        <f t="shared" si="5"/>
        <v>1.8599999999999998E-2</v>
      </c>
      <c r="O25" s="152">
        <f t="shared" si="6"/>
        <v>1.7513782678285614E-2</v>
      </c>
      <c r="P25" s="152">
        <f t="shared" si="7"/>
        <v>1.7500000000000002E-2</v>
      </c>
      <c r="Q25" s="154">
        <f t="shared" si="8"/>
        <v>0.10999999999999968</v>
      </c>
      <c r="R25" s="151" t="str">
        <f t="shared" si="9"/>
        <v>堺市南区</v>
      </c>
      <c r="S25" s="153">
        <f t="shared" si="1"/>
        <v>0.48227512193001004</v>
      </c>
      <c r="T25" s="153">
        <f t="shared" si="10"/>
        <v>0.46272331611116296</v>
      </c>
      <c r="U25" s="155">
        <f t="shared" si="11"/>
        <v>1.8999999999999961</v>
      </c>
      <c r="V25" s="50"/>
      <c r="W25" s="143">
        <f t="shared" si="12"/>
        <v>1.6848028100992524E-2</v>
      </c>
      <c r="X25" s="143">
        <f t="shared" si="13"/>
        <v>1.6209530372679512E-2</v>
      </c>
      <c r="Y25" s="163">
        <f t="shared" si="14"/>
        <v>5.9999999999999984E-2</v>
      </c>
      <c r="Z25" s="52">
        <f t="shared" si="15"/>
        <v>0.47275137981294446</v>
      </c>
      <c r="AA25" s="52">
        <f t="shared" si="16"/>
        <v>0.45813499049488932</v>
      </c>
      <c r="AB25" s="164">
        <f t="shared" si="17"/>
        <v>1.4999999999999958</v>
      </c>
      <c r="AC25" s="188">
        <v>0</v>
      </c>
    </row>
    <row r="26" spans="2:29" s="27" customFormat="1" ht="19.5" customHeight="1">
      <c r="B26" s="189">
        <v>21</v>
      </c>
      <c r="C26" s="28" t="s">
        <v>109</v>
      </c>
      <c r="D26" s="74">
        <v>422286</v>
      </c>
      <c r="E26" s="110">
        <v>7014</v>
      </c>
      <c r="F26" s="140">
        <f t="shared" si="2"/>
        <v>1.6609596339921286E-2</v>
      </c>
      <c r="G26" s="110">
        <v>14609410170</v>
      </c>
      <c r="H26" s="110">
        <v>6872875190</v>
      </c>
      <c r="I26" s="110">
        <v>7736534980</v>
      </c>
      <c r="J26" s="65">
        <f t="shared" si="3"/>
        <v>0.47044166123237813</v>
      </c>
      <c r="K26" s="187"/>
      <c r="L26" s="151" t="str">
        <f t="shared" si="4"/>
        <v>河南町</v>
      </c>
      <c r="M26" s="152">
        <f t="shared" si="0"/>
        <v>1.8587623328527408E-2</v>
      </c>
      <c r="N26" s="152">
        <f t="shared" si="5"/>
        <v>1.8599999999999998E-2</v>
      </c>
      <c r="O26" s="152">
        <f t="shared" si="6"/>
        <v>1.8309372208937164E-2</v>
      </c>
      <c r="P26" s="152">
        <f t="shared" si="7"/>
        <v>1.83E-2</v>
      </c>
      <c r="Q26" s="154">
        <f t="shared" si="8"/>
        <v>2.9999999999999818E-2</v>
      </c>
      <c r="R26" s="151" t="str">
        <f t="shared" si="9"/>
        <v>茨木市</v>
      </c>
      <c r="S26" s="153">
        <f t="shared" si="1"/>
        <v>0.48124917057867977</v>
      </c>
      <c r="T26" s="153">
        <f t="shared" si="10"/>
        <v>0.46118639197653499</v>
      </c>
      <c r="U26" s="155">
        <f t="shared" si="11"/>
        <v>1.9999999999999962</v>
      </c>
      <c r="V26" s="50"/>
      <c r="W26" s="143">
        <f t="shared" si="12"/>
        <v>1.6848028100992524E-2</v>
      </c>
      <c r="X26" s="143">
        <f t="shared" si="13"/>
        <v>1.6209530372679512E-2</v>
      </c>
      <c r="Y26" s="163">
        <f t="shared" si="14"/>
        <v>5.9999999999999984E-2</v>
      </c>
      <c r="Z26" s="52">
        <f t="shared" si="15"/>
        <v>0.47275137981294446</v>
      </c>
      <c r="AA26" s="52">
        <f t="shared" si="16"/>
        <v>0.45813499049488932</v>
      </c>
      <c r="AB26" s="164">
        <f t="shared" si="17"/>
        <v>1.4999999999999958</v>
      </c>
      <c r="AC26" s="188">
        <v>0</v>
      </c>
    </row>
    <row r="27" spans="2:29" s="27" customFormat="1" ht="19.5" customHeight="1">
      <c r="B27" s="189">
        <v>22</v>
      </c>
      <c r="C27" s="28" t="s">
        <v>56</v>
      </c>
      <c r="D27" s="74">
        <v>579940</v>
      </c>
      <c r="E27" s="110">
        <v>9385</v>
      </c>
      <c r="F27" s="140">
        <f t="shared" si="2"/>
        <v>1.6182708556057523E-2</v>
      </c>
      <c r="G27" s="110">
        <v>19525064050</v>
      </c>
      <c r="H27" s="110">
        <v>9201680550</v>
      </c>
      <c r="I27" s="110">
        <v>10323383500</v>
      </c>
      <c r="J27" s="65">
        <f t="shared" si="3"/>
        <v>0.47127530677677854</v>
      </c>
      <c r="K27" s="187"/>
      <c r="L27" s="151" t="str">
        <f t="shared" si="4"/>
        <v>堺市北区</v>
      </c>
      <c r="M27" s="152">
        <f t="shared" si="0"/>
        <v>1.8584326004976622E-2</v>
      </c>
      <c r="N27" s="152">
        <f t="shared" si="5"/>
        <v>1.8599999999999998E-2</v>
      </c>
      <c r="O27" s="152">
        <f t="shared" si="6"/>
        <v>1.7547527958102868E-2</v>
      </c>
      <c r="P27" s="152">
        <f t="shared" si="7"/>
        <v>1.7500000000000002E-2</v>
      </c>
      <c r="Q27" s="154">
        <f t="shared" si="8"/>
        <v>0.10999999999999968</v>
      </c>
      <c r="R27" s="151" t="str">
        <f t="shared" si="9"/>
        <v>堺市美原区</v>
      </c>
      <c r="S27" s="153">
        <f t="shared" si="1"/>
        <v>0.48100992098619155</v>
      </c>
      <c r="T27" s="153">
        <f t="shared" si="10"/>
        <v>0.47035093754916824</v>
      </c>
      <c r="U27" s="155">
        <f t="shared" si="11"/>
        <v>1.100000000000001</v>
      </c>
      <c r="V27" s="50"/>
      <c r="W27" s="143">
        <f t="shared" si="12"/>
        <v>1.6848028100992524E-2</v>
      </c>
      <c r="X27" s="143">
        <f t="shared" si="13"/>
        <v>1.6209530372679512E-2</v>
      </c>
      <c r="Y27" s="163">
        <f t="shared" si="14"/>
        <v>5.9999999999999984E-2</v>
      </c>
      <c r="Z27" s="52">
        <f t="shared" si="15"/>
        <v>0.47275137981294446</v>
      </c>
      <c r="AA27" s="52">
        <f t="shared" si="16"/>
        <v>0.45813499049488932</v>
      </c>
      <c r="AB27" s="164">
        <f t="shared" si="17"/>
        <v>1.4999999999999958</v>
      </c>
      <c r="AC27" s="188">
        <v>0</v>
      </c>
    </row>
    <row r="28" spans="2:29" s="27" customFormat="1" ht="19.5" customHeight="1">
      <c r="B28" s="189">
        <v>23</v>
      </c>
      <c r="C28" s="28" t="s">
        <v>110</v>
      </c>
      <c r="D28" s="74">
        <v>871141</v>
      </c>
      <c r="E28" s="110">
        <v>14054</v>
      </c>
      <c r="F28" s="140">
        <f t="shared" si="2"/>
        <v>1.6132864829000126E-2</v>
      </c>
      <c r="G28" s="110">
        <v>29996944270</v>
      </c>
      <c r="H28" s="110">
        <v>13704220670</v>
      </c>
      <c r="I28" s="110">
        <v>16292723600</v>
      </c>
      <c r="J28" s="65">
        <f t="shared" si="3"/>
        <v>0.45685388973788293</v>
      </c>
      <c r="K28" s="187"/>
      <c r="L28" s="151" t="str">
        <f t="shared" si="4"/>
        <v>忠岡町</v>
      </c>
      <c r="M28" s="152">
        <f t="shared" si="0"/>
        <v>1.8348739389970531E-2</v>
      </c>
      <c r="N28" s="152">
        <f t="shared" si="5"/>
        <v>1.83E-2</v>
      </c>
      <c r="O28" s="152">
        <f t="shared" si="6"/>
        <v>1.7906967605024953E-2</v>
      </c>
      <c r="P28" s="152">
        <f t="shared" si="7"/>
        <v>1.7899999999999999E-2</v>
      </c>
      <c r="Q28" s="154">
        <f t="shared" si="8"/>
        <v>4.0000000000000105E-2</v>
      </c>
      <c r="R28" s="151" t="str">
        <f t="shared" si="9"/>
        <v>堺市西区</v>
      </c>
      <c r="S28" s="153">
        <f t="shared" si="1"/>
        <v>0.48083225585545503</v>
      </c>
      <c r="T28" s="153">
        <f t="shared" si="10"/>
        <v>0.4540473284095341</v>
      </c>
      <c r="U28" s="155">
        <f t="shared" si="11"/>
        <v>2.6999999999999966</v>
      </c>
      <c r="V28" s="50"/>
      <c r="W28" s="143">
        <f t="shared" si="12"/>
        <v>1.6848028100992524E-2</v>
      </c>
      <c r="X28" s="143">
        <f t="shared" si="13"/>
        <v>1.6209530372679512E-2</v>
      </c>
      <c r="Y28" s="163">
        <f t="shared" si="14"/>
        <v>5.9999999999999984E-2</v>
      </c>
      <c r="Z28" s="52">
        <f t="shared" si="15"/>
        <v>0.47275137981294446</v>
      </c>
      <c r="AA28" s="52">
        <f t="shared" si="16"/>
        <v>0.45813499049488932</v>
      </c>
      <c r="AB28" s="164">
        <f t="shared" si="17"/>
        <v>1.4999999999999958</v>
      </c>
      <c r="AC28" s="188">
        <v>0</v>
      </c>
    </row>
    <row r="29" spans="2:29" s="27" customFormat="1" ht="19.5" customHeight="1">
      <c r="B29" s="189">
        <v>24</v>
      </c>
      <c r="C29" s="28" t="s">
        <v>111</v>
      </c>
      <c r="D29" s="74">
        <v>390427</v>
      </c>
      <c r="E29" s="110">
        <v>6040</v>
      </c>
      <c r="F29" s="140">
        <f t="shared" si="2"/>
        <v>1.5470241556039925E-2</v>
      </c>
      <c r="G29" s="110">
        <v>12948346670</v>
      </c>
      <c r="H29" s="110">
        <v>6000842110</v>
      </c>
      <c r="I29" s="110">
        <v>6947504560</v>
      </c>
      <c r="J29" s="65">
        <f t="shared" si="3"/>
        <v>0.46344465922458966</v>
      </c>
      <c r="K29" s="187"/>
      <c r="L29" s="151" t="str">
        <f t="shared" si="4"/>
        <v>千早赤阪村</v>
      </c>
      <c r="M29" s="152">
        <f t="shared" si="0"/>
        <v>1.8267035212113928E-2</v>
      </c>
      <c r="N29" s="152">
        <f t="shared" si="5"/>
        <v>1.83E-2</v>
      </c>
      <c r="O29" s="152">
        <f t="shared" si="6"/>
        <v>1.9873389814494033E-2</v>
      </c>
      <c r="P29" s="152">
        <f t="shared" si="7"/>
        <v>1.9900000000000001E-2</v>
      </c>
      <c r="Q29" s="154">
        <f t="shared" si="8"/>
        <v>-0.16000000000000009</v>
      </c>
      <c r="R29" s="151" t="str">
        <f t="shared" si="9"/>
        <v>中央区</v>
      </c>
      <c r="S29" s="153">
        <f t="shared" si="1"/>
        <v>0.48055325832128121</v>
      </c>
      <c r="T29" s="153">
        <f t="shared" si="10"/>
        <v>0.44786197635779251</v>
      </c>
      <c r="U29" s="155">
        <f t="shared" si="11"/>
        <v>3.2999999999999972</v>
      </c>
      <c r="V29" s="50"/>
      <c r="W29" s="143">
        <f t="shared" si="12"/>
        <v>1.6848028100992524E-2</v>
      </c>
      <c r="X29" s="143">
        <f t="shared" si="13"/>
        <v>1.6209530372679512E-2</v>
      </c>
      <c r="Y29" s="163">
        <f t="shared" si="14"/>
        <v>5.9999999999999984E-2</v>
      </c>
      <c r="Z29" s="52">
        <f t="shared" si="15"/>
        <v>0.47275137981294446</v>
      </c>
      <c r="AA29" s="52">
        <f t="shared" si="16"/>
        <v>0.45813499049488932</v>
      </c>
      <c r="AB29" s="164">
        <f t="shared" si="17"/>
        <v>1.4999999999999958</v>
      </c>
      <c r="AC29" s="188">
        <v>0</v>
      </c>
    </row>
    <row r="30" spans="2:29" s="27" customFormat="1" ht="19.5" customHeight="1">
      <c r="B30" s="189">
        <v>25</v>
      </c>
      <c r="C30" s="28" t="s">
        <v>112</v>
      </c>
      <c r="D30" s="74">
        <v>260109</v>
      </c>
      <c r="E30" s="110">
        <v>4176</v>
      </c>
      <c r="F30" s="140">
        <f t="shared" si="2"/>
        <v>1.6054807792117921E-2</v>
      </c>
      <c r="G30" s="110">
        <v>8786036130</v>
      </c>
      <c r="H30" s="110">
        <v>4222158290</v>
      </c>
      <c r="I30" s="110">
        <v>4563877840</v>
      </c>
      <c r="J30" s="65">
        <f>IFERROR(H30/G30,"-")</f>
        <v>0.48055325832128121</v>
      </c>
      <c r="K30" s="187"/>
      <c r="L30" s="151" t="str">
        <f t="shared" si="4"/>
        <v>福島区</v>
      </c>
      <c r="M30" s="152">
        <f t="shared" si="0"/>
        <v>1.7995852938830846E-2</v>
      </c>
      <c r="N30" s="152">
        <f t="shared" si="5"/>
        <v>1.7999999999999999E-2</v>
      </c>
      <c r="O30" s="152">
        <f t="shared" si="6"/>
        <v>1.7002313751367785E-2</v>
      </c>
      <c r="P30" s="152">
        <f t="shared" si="7"/>
        <v>1.7000000000000001E-2</v>
      </c>
      <c r="Q30" s="154">
        <f t="shared" si="8"/>
        <v>9.9999999999999742E-2</v>
      </c>
      <c r="R30" s="151" t="str">
        <f t="shared" si="9"/>
        <v>守口市</v>
      </c>
      <c r="S30" s="153">
        <f t="shared" si="1"/>
        <v>0.48032203792850925</v>
      </c>
      <c r="T30" s="153">
        <f t="shared" si="10"/>
        <v>0.45392147487587681</v>
      </c>
      <c r="U30" s="155">
        <f t="shared" si="11"/>
        <v>2.599999999999997</v>
      </c>
      <c r="V30" s="50"/>
      <c r="W30" s="143">
        <f t="shared" si="12"/>
        <v>1.6848028100992524E-2</v>
      </c>
      <c r="X30" s="143">
        <f t="shared" si="13"/>
        <v>1.6209530372679512E-2</v>
      </c>
      <c r="Y30" s="163">
        <f t="shared" si="14"/>
        <v>5.9999999999999984E-2</v>
      </c>
      <c r="Z30" s="52">
        <f t="shared" si="15"/>
        <v>0.47275137981294446</v>
      </c>
      <c r="AA30" s="52">
        <f t="shared" si="16"/>
        <v>0.45813499049488932</v>
      </c>
      <c r="AB30" s="164">
        <f t="shared" si="17"/>
        <v>1.4999999999999958</v>
      </c>
      <c r="AC30" s="188">
        <v>0</v>
      </c>
    </row>
    <row r="31" spans="2:29" s="27" customFormat="1" ht="19.5" customHeight="1">
      <c r="B31" s="189">
        <v>26</v>
      </c>
      <c r="C31" s="28" t="s">
        <v>30</v>
      </c>
      <c r="D31" s="74">
        <f>SUM(D32:D38)</f>
        <v>3662934</v>
      </c>
      <c r="E31" s="110">
        <f>SUM(E32:E38)</f>
        <v>68417</v>
      </c>
      <c r="F31" s="140">
        <f t="shared" si="2"/>
        <v>1.8678196221935749E-2</v>
      </c>
      <c r="G31" s="110">
        <f>SUM(G32:G38)</f>
        <v>133047817900</v>
      </c>
      <c r="H31" s="110">
        <f>SUM(H32:H38)</f>
        <v>64761892440</v>
      </c>
      <c r="I31" s="110">
        <f>G31-H31</f>
        <v>68285925460</v>
      </c>
      <c r="J31" s="65">
        <f>IFERROR(H31/G31,"-")</f>
        <v>0.48675651703416628</v>
      </c>
      <c r="K31" s="187"/>
      <c r="L31" s="151" t="str">
        <f t="shared" si="4"/>
        <v>堺市南区</v>
      </c>
      <c r="M31" s="152">
        <f t="shared" si="0"/>
        <v>1.7763968178713278E-2</v>
      </c>
      <c r="N31" s="152">
        <f t="shared" si="5"/>
        <v>1.78E-2</v>
      </c>
      <c r="O31" s="152">
        <f t="shared" si="6"/>
        <v>1.6786396663539305E-2</v>
      </c>
      <c r="P31" s="152">
        <f t="shared" si="7"/>
        <v>1.6799999999999999E-2</v>
      </c>
      <c r="Q31" s="154">
        <f t="shared" si="8"/>
        <v>0.10000000000000009</v>
      </c>
      <c r="R31" s="151" t="str">
        <f t="shared" si="9"/>
        <v>堺市北区</v>
      </c>
      <c r="S31" s="153">
        <f t="shared" si="1"/>
        <v>0.47999881258236299</v>
      </c>
      <c r="T31" s="153">
        <f t="shared" si="10"/>
        <v>0.45483584487930456</v>
      </c>
      <c r="U31" s="155">
        <f t="shared" si="11"/>
        <v>2.4999999999999964</v>
      </c>
      <c r="V31" s="50"/>
      <c r="W31" s="143">
        <f t="shared" si="12"/>
        <v>1.6848028100992524E-2</v>
      </c>
      <c r="X31" s="143">
        <f t="shared" si="13"/>
        <v>1.6209530372679512E-2</v>
      </c>
      <c r="Y31" s="163">
        <f t="shared" si="14"/>
        <v>5.9999999999999984E-2</v>
      </c>
      <c r="Z31" s="52">
        <f t="shared" si="15"/>
        <v>0.47275137981294446</v>
      </c>
      <c r="AA31" s="52">
        <f t="shared" si="16"/>
        <v>0.45813499049488932</v>
      </c>
      <c r="AB31" s="164">
        <f t="shared" si="17"/>
        <v>1.4999999999999958</v>
      </c>
      <c r="AC31" s="188">
        <v>0</v>
      </c>
    </row>
    <row r="32" spans="2:29" s="27" customFormat="1" ht="19.5" customHeight="1">
      <c r="B32" s="189">
        <v>27</v>
      </c>
      <c r="C32" s="28" t="s">
        <v>31</v>
      </c>
      <c r="D32" s="74">
        <v>586568</v>
      </c>
      <c r="E32" s="110">
        <v>11298</v>
      </c>
      <c r="F32" s="140">
        <f t="shared" si="2"/>
        <v>1.9261193928069721E-2</v>
      </c>
      <c r="G32" s="110">
        <v>22074928830</v>
      </c>
      <c r="H32" s="110">
        <v>10811340110</v>
      </c>
      <c r="I32" s="110">
        <v>11263588720</v>
      </c>
      <c r="J32" s="65">
        <f t="shared" si="3"/>
        <v>0.48975651034975498</v>
      </c>
      <c r="K32" s="187"/>
      <c r="L32" s="151" t="str">
        <f t="shared" si="4"/>
        <v>西成区</v>
      </c>
      <c r="M32" s="152">
        <f t="shared" si="0"/>
        <v>1.7753415059491458E-2</v>
      </c>
      <c r="N32" s="152">
        <f t="shared" si="5"/>
        <v>1.78E-2</v>
      </c>
      <c r="O32" s="152">
        <f t="shared" si="6"/>
        <v>1.6895503615973168E-2</v>
      </c>
      <c r="P32" s="152">
        <f t="shared" si="7"/>
        <v>1.6899999999999998E-2</v>
      </c>
      <c r="Q32" s="154">
        <f t="shared" si="8"/>
        <v>9.0000000000000149E-2</v>
      </c>
      <c r="R32" s="151" t="str">
        <f t="shared" si="9"/>
        <v>四條畷市</v>
      </c>
      <c r="S32" s="153">
        <f t="shared" si="1"/>
        <v>0.47847020695361853</v>
      </c>
      <c r="T32" s="153">
        <f t="shared" si="10"/>
        <v>0.45336773479150155</v>
      </c>
      <c r="U32" s="155">
        <f t="shared" si="11"/>
        <v>2.4999999999999964</v>
      </c>
      <c r="V32" s="50"/>
      <c r="W32" s="143">
        <f t="shared" si="12"/>
        <v>1.6848028100992524E-2</v>
      </c>
      <c r="X32" s="143">
        <f t="shared" si="13"/>
        <v>1.6209530372679512E-2</v>
      </c>
      <c r="Y32" s="163">
        <f t="shared" si="14"/>
        <v>5.9999999999999984E-2</v>
      </c>
      <c r="Z32" s="52">
        <f t="shared" si="15"/>
        <v>0.47275137981294446</v>
      </c>
      <c r="AA32" s="52">
        <f t="shared" si="16"/>
        <v>0.45813499049488932</v>
      </c>
      <c r="AB32" s="164">
        <f t="shared" si="17"/>
        <v>1.4999999999999958</v>
      </c>
      <c r="AC32" s="188">
        <v>0</v>
      </c>
    </row>
    <row r="33" spans="2:29" s="27" customFormat="1" ht="19.5" customHeight="1">
      <c r="B33" s="189">
        <v>28</v>
      </c>
      <c r="C33" s="28" t="s">
        <v>32</v>
      </c>
      <c r="D33" s="74">
        <v>491506</v>
      </c>
      <c r="E33" s="110">
        <v>10081</v>
      </c>
      <c r="F33" s="140">
        <f t="shared" si="2"/>
        <v>2.0510431205315906E-2</v>
      </c>
      <c r="G33" s="110">
        <v>18976769530</v>
      </c>
      <c r="H33" s="110">
        <v>9499613830</v>
      </c>
      <c r="I33" s="110">
        <v>9477155700</v>
      </c>
      <c r="J33" s="65">
        <f t="shared" si="3"/>
        <v>0.50059172689968379</v>
      </c>
      <c r="K33" s="187"/>
      <c r="L33" s="151" t="str">
        <f t="shared" si="4"/>
        <v>富田林市</v>
      </c>
      <c r="M33" s="152">
        <f t="shared" si="0"/>
        <v>1.7617416182312006E-2</v>
      </c>
      <c r="N33" s="152">
        <f t="shared" si="5"/>
        <v>1.7600000000000001E-2</v>
      </c>
      <c r="O33" s="152">
        <f t="shared" si="6"/>
        <v>1.777808870243126E-2</v>
      </c>
      <c r="P33" s="152">
        <f t="shared" si="7"/>
        <v>1.78E-2</v>
      </c>
      <c r="Q33" s="154">
        <f t="shared" si="8"/>
        <v>-1.9999999999999879E-2</v>
      </c>
      <c r="R33" s="151" t="str">
        <f t="shared" si="9"/>
        <v>豊能町</v>
      </c>
      <c r="S33" s="153">
        <f t="shared" si="1"/>
        <v>0.47727704788313541</v>
      </c>
      <c r="T33" s="153">
        <f t="shared" si="10"/>
        <v>0.45965751586858822</v>
      </c>
      <c r="U33" s="155">
        <f t="shared" si="11"/>
        <v>1.699999999999996</v>
      </c>
      <c r="V33" s="50"/>
      <c r="W33" s="143">
        <f t="shared" si="12"/>
        <v>1.6848028100992524E-2</v>
      </c>
      <c r="X33" s="143">
        <f t="shared" si="13"/>
        <v>1.6209530372679512E-2</v>
      </c>
      <c r="Y33" s="163">
        <f t="shared" si="14"/>
        <v>5.9999999999999984E-2</v>
      </c>
      <c r="Z33" s="52">
        <f t="shared" si="15"/>
        <v>0.47275137981294446</v>
      </c>
      <c r="AA33" s="52">
        <f t="shared" si="16"/>
        <v>0.45813499049488932</v>
      </c>
      <c r="AB33" s="164">
        <f t="shared" si="17"/>
        <v>1.4999999999999958</v>
      </c>
      <c r="AC33" s="188">
        <v>0</v>
      </c>
    </row>
    <row r="34" spans="2:29" s="27" customFormat="1" ht="19.5" customHeight="1">
      <c r="B34" s="189">
        <v>29</v>
      </c>
      <c r="C34" s="28" t="s">
        <v>33</v>
      </c>
      <c r="D34" s="74">
        <v>419222</v>
      </c>
      <c r="E34" s="110">
        <v>8062</v>
      </c>
      <c r="F34" s="140">
        <f t="shared" si="2"/>
        <v>1.9230860975807566E-2</v>
      </c>
      <c r="G34" s="110">
        <v>15691362280</v>
      </c>
      <c r="H34" s="110">
        <v>7740337040</v>
      </c>
      <c r="I34" s="110">
        <v>7951025240</v>
      </c>
      <c r="J34" s="65">
        <f t="shared" si="3"/>
        <v>0.4932864911203873</v>
      </c>
      <c r="K34" s="187"/>
      <c r="L34" s="151" t="str">
        <f t="shared" si="4"/>
        <v>生野区</v>
      </c>
      <c r="M34" s="152">
        <f t="shared" si="0"/>
        <v>1.7439121929774332E-2</v>
      </c>
      <c r="N34" s="152">
        <f t="shared" si="5"/>
        <v>1.7399999999999999E-2</v>
      </c>
      <c r="O34" s="152">
        <f t="shared" si="6"/>
        <v>1.7217361184319515E-2</v>
      </c>
      <c r="P34" s="152">
        <f t="shared" si="7"/>
        <v>1.72E-2</v>
      </c>
      <c r="Q34" s="154">
        <f t="shared" si="8"/>
        <v>1.9999999999999879E-2</v>
      </c>
      <c r="R34" s="151" t="str">
        <f t="shared" si="9"/>
        <v>住吉区</v>
      </c>
      <c r="S34" s="153">
        <f t="shared" si="1"/>
        <v>0.47652635170017132</v>
      </c>
      <c r="T34" s="153">
        <f t="shared" si="10"/>
        <v>0.45949233937227812</v>
      </c>
      <c r="U34" s="155">
        <f t="shared" si="11"/>
        <v>1.799999999999996</v>
      </c>
      <c r="V34" s="50"/>
      <c r="W34" s="143">
        <f t="shared" si="12"/>
        <v>1.6848028100992524E-2</v>
      </c>
      <c r="X34" s="143">
        <f t="shared" si="13"/>
        <v>1.6209530372679512E-2</v>
      </c>
      <c r="Y34" s="163">
        <f t="shared" si="14"/>
        <v>5.9999999999999984E-2</v>
      </c>
      <c r="Z34" s="52">
        <f t="shared" si="15"/>
        <v>0.47275137981294446</v>
      </c>
      <c r="AA34" s="52">
        <f t="shared" si="16"/>
        <v>0.45813499049488932</v>
      </c>
      <c r="AB34" s="164">
        <f t="shared" si="17"/>
        <v>1.4999999999999958</v>
      </c>
      <c r="AC34" s="188">
        <v>0</v>
      </c>
    </row>
    <row r="35" spans="2:29" s="27" customFormat="1" ht="19.5" customHeight="1">
      <c r="B35" s="189">
        <v>30</v>
      </c>
      <c r="C35" s="28" t="s">
        <v>34</v>
      </c>
      <c r="D35" s="74">
        <v>585232</v>
      </c>
      <c r="E35" s="110">
        <v>10047</v>
      </c>
      <c r="F35" s="140">
        <f t="shared" si="2"/>
        <v>1.7167550646581185E-2</v>
      </c>
      <c r="G35" s="110">
        <v>20184374180</v>
      </c>
      <c r="H35" s="110">
        <v>9705298170</v>
      </c>
      <c r="I35" s="110">
        <v>10479076010</v>
      </c>
      <c r="J35" s="65">
        <f t="shared" si="3"/>
        <v>0.48083225585545503</v>
      </c>
      <c r="K35" s="187"/>
      <c r="L35" s="151" t="str">
        <f t="shared" si="4"/>
        <v>太子町</v>
      </c>
      <c r="M35" s="152">
        <f t="shared" si="0"/>
        <v>1.7418068622993249E-2</v>
      </c>
      <c r="N35" s="152">
        <f t="shared" si="5"/>
        <v>1.7399999999999999E-2</v>
      </c>
      <c r="O35" s="152">
        <f t="shared" si="6"/>
        <v>1.707283760316872E-2</v>
      </c>
      <c r="P35" s="152">
        <f t="shared" si="7"/>
        <v>1.7100000000000001E-2</v>
      </c>
      <c r="Q35" s="154">
        <f t="shared" si="8"/>
        <v>2.9999999999999818E-2</v>
      </c>
      <c r="R35" s="151" t="str">
        <f t="shared" si="9"/>
        <v>大阪狭山市</v>
      </c>
      <c r="S35" s="153">
        <f t="shared" si="1"/>
        <v>0.47544661777475283</v>
      </c>
      <c r="T35" s="153">
        <f t="shared" si="10"/>
        <v>0.45151439807038662</v>
      </c>
      <c r="U35" s="155">
        <f t="shared" si="11"/>
        <v>2.2999999999999963</v>
      </c>
      <c r="V35" s="50"/>
      <c r="W35" s="143">
        <f t="shared" si="12"/>
        <v>1.6848028100992524E-2</v>
      </c>
      <c r="X35" s="143">
        <f t="shared" si="13"/>
        <v>1.6209530372679512E-2</v>
      </c>
      <c r="Y35" s="163">
        <f t="shared" si="14"/>
        <v>5.9999999999999984E-2</v>
      </c>
      <c r="Z35" s="52">
        <f t="shared" si="15"/>
        <v>0.47275137981294446</v>
      </c>
      <c r="AA35" s="52">
        <f t="shared" si="16"/>
        <v>0.45813499049488932</v>
      </c>
      <c r="AB35" s="164">
        <f t="shared" si="17"/>
        <v>1.4999999999999958</v>
      </c>
      <c r="AC35" s="188">
        <v>0</v>
      </c>
    </row>
    <row r="36" spans="2:29" s="27" customFormat="1" ht="19.5" customHeight="1">
      <c r="B36" s="189">
        <v>31</v>
      </c>
      <c r="C36" s="28" t="s">
        <v>35</v>
      </c>
      <c r="D36" s="74">
        <v>765651</v>
      </c>
      <c r="E36" s="110">
        <v>13601</v>
      </c>
      <c r="F36" s="140">
        <f t="shared" si="2"/>
        <v>1.7763968178713278E-2</v>
      </c>
      <c r="G36" s="110">
        <v>26659037830</v>
      </c>
      <c r="H36" s="110">
        <v>12856990720</v>
      </c>
      <c r="I36" s="110">
        <v>13802047110</v>
      </c>
      <c r="J36" s="65">
        <f t="shared" si="3"/>
        <v>0.48227512193001004</v>
      </c>
      <c r="K36" s="187"/>
      <c r="L36" s="151" t="str">
        <f t="shared" si="4"/>
        <v>淀川区</v>
      </c>
      <c r="M36" s="152">
        <f t="shared" si="0"/>
        <v>1.7299262168105133E-2</v>
      </c>
      <c r="N36" s="152">
        <f t="shared" si="5"/>
        <v>1.7299999999999999E-2</v>
      </c>
      <c r="O36" s="152">
        <f t="shared" si="6"/>
        <v>1.6654339110829853E-2</v>
      </c>
      <c r="P36" s="152">
        <f t="shared" si="7"/>
        <v>1.67E-2</v>
      </c>
      <c r="Q36" s="154">
        <f t="shared" si="8"/>
        <v>5.9999999999999984E-2</v>
      </c>
      <c r="R36" s="151" t="str">
        <f t="shared" si="9"/>
        <v>淀川区</v>
      </c>
      <c r="S36" s="153">
        <f t="shared" si="1"/>
        <v>0.47520405327935955</v>
      </c>
      <c r="T36" s="153">
        <f t="shared" si="10"/>
        <v>0.4619681438502844</v>
      </c>
      <c r="U36" s="155">
        <f t="shared" si="11"/>
        <v>1.2999999999999956</v>
      </c>
      <c r="V36" s="50"/>
      <c r="W36" s="143">
        <f t="shared" si="12"/>
        <v>1.6848028100992524E-2</v>
      </c>
      <c r="X36" s="143">
        <f t="shared" si="13"/>
        <v>1.6209530372679512E-2</v>
      </c>
      <c r="Y36" s="163">
        <f t="shared" si="14"/>
        <v>5.9999999999999984E-2</v>
      </c>
      <c r="Z36" s="52">
        <f t="shared" si="15"/>
        <v>0.47275137981294446</v>
      </c>
      <c r="AA36" s="52">
        <f t="shared" si="16"/>
        <v>0.45813499049488932</v>
      </c>
      <c r="AB36" s="164">
        <f t="shared" si="17"/>
        <v>1.4999999999999958</v>
      </c>
      <c r="AC36" s="188">
        <v>0</v>
      </c>
    </row>
    <row r="37" spans="2:29" s="27" customFormat="1" ht="19.5" customHeight="1">
      <c r="B37" s="189">
        <v>32</v>
      </c>
      <c r="C37" s="28" t="s">
        <v>36</v>
      </c>
      <c r="D37" s="74">
        <v>634567</v>
      </c>
      <c r="E37" s="110">
        <v>11793</v>
      </c>
      <c r="F37" s="140">
        <f t="shared" si="2"/>
        <v>1.8584326004976622E-2</v>
      </c>
      <c r="G37" s="110">
        <v>22635338370</v>
      </c>
      <c r="H37" s="110">
        <v>10864935540</v>
      </c>
      <c r="I37" s="110">
        <v>11770402830</v>
      </c>
      <c r="J37" s="65">
        <f t="shared" si="3"/>
        <v>0.47999881258236299</v>
      </c>
      <c r="K37" s="187"/>
      <c r="L37" s="151" t="str">
        <f t="shared" si="4"/>
        <v>茨木市</v>
      </c>
      <c r="M37" s="152">
        <f t="shared" si="0"/>
        <v>1.7204486365828723E-2</v>
      </c>
      <c r="N37" s="152">
        <f t="shared" si="5"/>
        <v>1.72E-2</v>
      </c>
      <c r="O37" s="152">
        <f t="shared" si="6"/>
        <v>1.6358441891900694E-2</v>
      </c>
      <c r="P37" s="152">
        <f t="shared" si="7"/>
        <v>1.6400000000000001E-2</v>
      </c>
      <c r="Q37" s="154">
        <f t="shared" si="8"/>
        <v>7.9999999999999863E-2</v>
      </c>
      <c r="R37" s="151" t="str">
        <f t="shared" si="9"/>
        <v>池田市</v>
      </c>
      <c r="S37" s="153">
        <f t="shared" si="1"/>
        <v>0.47484388252586085</v>
      </c>
      <c r="T37" s="153">
        <f t="shared" si="10"/>
        <v>0.47947320191058701</v>
      </c>
      <c r="U37" s="155">
        <f t="shared" si="11"/>
        <v>-0.40000000000000036</v>
      </c>
      <c r="V37" s="50"/>
      <c r="W37" s="143">
        <f t="shared" si="12"/>
        <v>1.6848028100992524E-2</v>
      </c>
      <c r="X37" s="143">
        <f t="shared" si="13"/>
        <v>1.6209530372679512E-2</v>
      </c>
      <c r="Y37" s="163">
        <f t="shared" si="14"/>
        <v>5.9999999999999984E-2</v>
      </c>
      <c r="Z37" s="52">
        <f t="shared" si="15"/>
        <v>0.47275137981294446</v>
      </c>
      <c r="AA37" s="52">
        <f t="shared" si="16"/>
        <v>0.45813499049488932</v>
      </c>
      <c r="AB37" s="164">
        <f t="shared" si="17"/>
        <v>1.4999999999999958</v>
      </c>
      <c r="AC37" s="188">
        <v>0</v>
      </c>
    </row>
    <row r="38" spans="2:29" s="27" customFormat="1" ht="19.5" customHeight="1">
      <c r="B38" s="189">
        <v>33</v>
      </c>
      <c r="C38" s="28" t="s">
        <v>37</v>
      </c>
      <c r="D38" s="74">
        <v>180188</v>
      </c>
      <c r="E38" s="110">
        <v>3535</v>
      </c>
      <c r="F38" s="140">
        <f t="shared" si="2"/>
        <v>1.961839856150243E-2</v>
      </c>
      <c r="G38" s="110">
        <v>6826006880</v>
      </c>
      <c r="H38" s="110">
        <v>3283377030</v>
      </c>
      <c r="I38" s="110">
        <v>3542629850</v>
      </c>
      <c r="J38" s="65">
        <f t="shared" si="3"/>
        <v>0.48100992098619155</v>
      </c>
      <c r="K38" s="187"/>
      <c r="L38" s="151" t="str">
        <f t="shared" si="4"/>
        <v>西淀川区</v>
      </c>
      <c r="M38" s="152">
        <f t="shared" ref="M38:M69" si="18">LARGE(F$6:F$79,ROW(A33))</f>
        <v>1.7195383157398835E-2</v>
      </c>
      <c r="N38" s="152">
        <f t="shared" si="5"/>
        <v>1.72E-2</v>
      </c>
      <c r="O38" s="152">
        <f t="shared" si="6"/>
        <v>1.653390816201751E-2</v>
      </c>
      <c r="P38" s="152">
        <f t="shared" si="7"/>
        <v>1.6500000000000001E-2</v>
      </c>
      <c r="Q38" s="154">
        <f t="shared" si="8"/>
        <v>6.9999999999999923E-2</v>
      </c>
      <c r="R38" s="151" t="str">
        <f t="shared" si="9"/>
        <v>西成区</v>
      </c>
      <c r="S38" s="153">
        <f t="shared" ref="S38:S69" si="19">LARGE(J$6:J$79,ROW(A33))</f>
        <v>0.47428441525820558</v>
      </c>
      <c r="T38" s="153">
        <f t="shared" si="10"/>
        <v>0.45590499136935364</v>
      </c>
      <c r="U38" s="155">
        <f t="shared" si="11"/>
        <v>1.799999999999996</v>
      </c>
      <c r="V38" s="50"/>
      <c r="W38" s="143">
        <f t="shared" si="12"/>
        <v>1.6848028100992524E-2</v>
      </c>
      <c r="X38" s="143">
        <f t="shared" si="13"/>
        <v>1.6209530372679512E-2</v>
      </c>
      <c r="Y38" s="163">
        <f t="shared" si="14"/>
        <v>5.9999999999999984E-2</v>
      </c>
      <c r="Z38" s="52">
        <f t="shared" si="15"/>
        <v>0.47275137981294446</v>
      </c>
      <c r="AA38" s="52">
        <f t="shared" si="16"/>
        <v>0.45813499049488932</v>
      </c>
      <c r="AB38" s="164">
        <f t="shared" si="17"/>
        <v>1.4999999999999958</v>
      </c>
      <c r="AC38" s="188">
        <v>0</v>
      </c>
    </row>
    <row r="39" spans="2:29" s="27" customFormat="1" ht="19.5" customHeight="1">
      <c r="B39" s="189">
        <v>34</v>
      </c>
      <c r="C39" s="28" t="s">
        <v>38</v>
      </c>
      <c r="D39" s="74">
        <v>750618</v>
      </c>
      <c r="E39" s="110">
        <v>16784</v>
      </c>
      <c r="F39" s="140">
        <f t="shared" si="2"/>
        <v>2.2360241827400887E-2</v>
      </c>
      <c r="G39" s="110">
        <v>30578981210</v>
      </c>
      <c r="H39" s="110">
        <v>15566255820</v>
      </c>
      <c r="I39" s="110">
        <v>15012725390</v>
      </c>
      <c r="J39" s="65">
        <f t="shared" si="3"/>
        <v>0.50905083178210964</v>
      </c>
      <c r="K39" s="187"/>
      <c r="L39" s="151" t="str">
        <f t="shared" si="4"/>
        <v>住吉区</v>
      </c>
      <c r="M39" s="152">
        <f t="shared" si="18"/>
        <v>1.7176015361678183E-2</v>
      </c>
      <c r="N39" s="152">
        <f t="shared" si="5"/>
        <v>1.72E-2</v>
      </c>
      <c r="O39" s="152">
        <f t="shared" si="6"/>
        <v>1.6269909998148601E-2</v>
      </c>
      <c r="P39" s="152">
        <f t="shared" si="7"/>
        <v>1.6299999999999999E-2</v>
      </c>
      <c r="Q39" s="154">
        <f t="shared" si="8"/>
        <v>9.0000000000000149E-2</v>
      </c>
      <c r="R39" s="151" t="str">
        <f t="shared" si="9"/>
        <v>吹田市</v>
      </c>
      <c r="S39" s="153">
        <f t="shared" si="19"/>
        <v>0.47427033934089347</v>
      </c>
      <c r="T39" s="153">
        <f t="shared" si="10"/>
        <v>0.46733249450018566</v>
      </c>
      <c r="U39" s="155">
        <f t="shared" si="11"/>
        <v>0.69999999999999507</v>
      </c>
      <c r="V39" s="50"/>
      <c r="W39" s="143">
        <f t="shared" si="12"/>
        <v>1.6848028100992524E-2</v>
      </c>
      <c r="X39" s="143">
        <f t="shared" si="13"/>
        <v>1.6209530372679512E-2</v>
      </c>
      <c r="Y39" s="163">
        <f t="shared" si="14"/>
        <v>5.9999999999999984E-2</v>
      </c>
      <c r="Z39" s="52">
        <f t="shared" si="15"/>
        <v>0.47275137981294446</v>
      </c>
      <c r="AA39" s="52">
        <f t="shared" si="16"/>
        <v>0.45813499049488932</v>
      </c>
      <c r="AB39" s="164">
        <f t="shared" si="17"/>
        <v>1.4999999999999958</v>
      </c>
      <c r="AC39" s="188">
        <v>0</v>
      </c>
    </row>
    <row r="40" spans="2:29" s="27" customFormat="1" ht="19.5" customHeight="1">
      <c r="B40" s="189">
        <v>35</v>
      </c>
      <c r="C40" s="28" t="s">
        <v>1</v>
      </c>
      <c r="D40" s="74">
        <v>1800081</v>
      </c>
      <c r="E40" s="110">
        <v>26970</v>
      </c>
      <c r="F40" s="140">
        <f t="shared" si="2"/>
        <v>1.4982659113673217E-2</v>
      </c>
      <c r="G40" s="110">
        <v>57510935190</v>
      </c>
      <c r="H40" s="110">
        <v>26344045790</v>
      </c>
      <c r="I40" s="110">
        <v>31166889400</v>
      </c>
      <c r="J40" s="65">
        <f t="shared" si="3"/>
        <v>0.45807020357027167</v>
      </c>
      <c r="K40" s="187"/>
      <c r="L40" s="151" t="str">
        <f t="shared" si="4"/>
        <v>堺市西区</v>
      </c>
      <c r="M40" s="152">
        <f t="shared" si="18"/>
        <v>1.7167550646581185E-2</v>
      </c>
      <c r="N40" s="152">
        <f t="shared" si="5"/>
        <v>1.72E-2</v>
      </c>
      <c r="O40" s="152">
        <f t="shared" si="6"/>
        <v>1.5842645576270464E-2</v>
      </c>
      <c r="P40" s="152">
        <f t="shared" si="7"/>
        <v>1.5800000000000002E-2</v>
      </c>
      <c r="Q40" s="154">
        <f t="shared" si="8"/>
        <v>0.13999999999999985</v>
      </c>
      <c r="R40" s="151" t="str">
        <f t="shared" si="9"/>
        <v>都島区</v>
      </c>
      <c r="S40" s="153">
        <f t="shared" si="19"/>
        <v>0.47417704816531886</v>
      </c>
      <c r="T40" s="153">
        <f t="shared" si="10"/>
        <v>0.4652913914968817</v>
      </c>
      <c r="U40" s="155">
        <f t="shared" si="11"/>
        <v>0.89999999999999525</v>
      </c>
      <c r="V40" s="50"/>
      <c r="W40" s="143">
        <f t="shared" si="12"/>
        <v>1.6848028100992524E-2</v>
      </c>
      <c r="X40" s="143">
        <f t="shared" si="13"/>
        <v>1.6209530372679512E-2</v>
      </c>
      <c r="Y40" s="163">
        <f t="shared" si="14"/>
        <v>5.9999999999999984E-2</v>
      </c>
      <c r="Z40" s="52">
        <f t="shared" si="15"/>
        <v>0.47275137981294446</v>
      </c>
      <c r="AA40" s="52">
        <f t="shared" si="16"/>
        <v>0.45813499049488932</v>
      </c>
      <c r="AB40" s="164">
        <f t="shared" si="17"/>
        <v>1.4999999999999958</v>
      </c>
      <c r="AC40" s="188">
        <v>0</v>
      </c>
    </row>
    <row r="41" spans="2:29" s="27" customFormat="1" ht="19.5" customHeight="1">
      <c r="B41" s="189">
        <v>36</v>
      </c>
      <c r="C41" s="28" t="s">
        <v>2</v>
      </c>
      <c r="D41" s="74">
        <v>473860</v>
      </c>
      <c r="E41" s="110">
        <v>7940</v>
      </c>
      <c r="F41" s="140">
        <f t="shared" si="2"/>
        <v>1.6756003883003419E-2</v>
      </c>
      <c r="G41" s="110">
        <v>16110923930</v>
      </c>
      <c r="H41" s="110">
        <v>7650173670</v>
      </c>
      <c r="I41" s="110">
        <v>8460750260</v>
      </c>
      <c r="J41" s="65">
        <f t="shared" si="3"/>
        <v>0.47484388252586085</v>
      </c>
      <c r="K41" s="187"/>
      <c r="L41" s="151" t="str">
        <f t="shared" si="4"/>
        <v>四條畷市</v>
      </c>
      <c r="M41" s="152">
        <f t="shared" si="18"/>
        <v>1.7111112944068231E-2</v>
      </c>
      <c r="N41" s="152">
        <f t="shared" si="5"/>
        <v>1.7100000000000001E-2</v>
      </c>
      <c r="O41" s="152">
        <f t="shared" si="6"/>
        <v>1.6446280991735538E-2</v>
      </c>
      <c r="P41" s="152">
        <f t="shared" si="7"/>
        <v>1.6400000000000001E-2</v>
      </c>
      <c r="Q41" s="154">
        <f t="shared" si="8"/>
        <v>6.9999999999999923E-2</v>
      </c>
      <c r="R41" s="151" t="str">
        <f t="shared" si="9"/>
        <v>城東区</v>
      </c>
      <c r="S41" s="153">
        <f t="shared" si="19"/>
        <v>0.473766893752328</v>
      </c>
      <c r="T41" s="153">
        <f t="shared" si="10"/>
        <v>0.46264721535380166</v>
      </c>
      <c r="U41" s="155">
        <f t="shared" si="11"/>
        <v>1.0999999999999954</v>
      </c>
      <c r="V41" s="50"/>
      <c r="W41" s="143">
        <f t="shared" si="12"/>
        <v>1.6848028100992524E-2</v>
      </c>
      <c r="X41" s="143">
        <f t="shared" si="13"/>
        <v>1.6209530372679512E-2</v>
      </c>
      <c r="Y41" s="163">
        <f t="shared" si="14"/>
        <v>5.9999999999999984E-2</v>
      </c>
      <c r="Z41" s="52">
        <f t="shared" si="15"/>
        <v>0.47275137981294446</v>
      </c>
      <c r="AA41" s="52">
        <f t="shared" si="16"/>
        <v>0.45813499049488932</v>
      </c>
      <c r="AB41" s="164">
        <f t="shared" si="17"/>
        <v>1.4999999999999958</v>
      </c>
      <c r="AC41" s="188">
        <v>0</v>
      </c>
    </row>
    <row r="42" spans="2:29" s="27" customFormat="1" ht="19.5" customHeight="1">
      <c r="B42" s="189">
        <v>37</v>
      </c>
      <c r="C42" s="28" t="s">
        <v>3</v>
      </c>
      <c r="D42" s="74">
        <v>1596922</v>
      </c>
      <c r="E42" s="110">
        <v>24730</v>
      </c>
      <c r="F42" s="140">
        <f t="shared" si="2"/>
        <v>1.5486041271896811E-2</v>
      </c>
      <c r="G42" s="110">
        <v>51179281470</v>
      </c>
      <c r="H42" s="110">
        <v>24272815190</v>
      </c>
      <c r="I42" s="110">
        <v>26906466280</v>
      </c>
      <c r="J42" s="65">
        <f t="shared" si="3"/>
        <v>0.47427033934089347</v>
      </c>
      <c r="K42" s="187"/>
      <c r="L42" s="151" t="str">
        <f t="shared" si="4"/>
        <v>摂津市</v>
      </c>
      <c r="M42" s="152">
        <f t="shared" si="18"/>
        <v>1.699348606421882E-2</v>
      </c>
      <c r="N42" s="152">
        <f t="shared" si="5"/>
        <v>1.7000000000000001E-2</v>
      </c>
      <c r="O42" s="152">
        <f t="shared" si="6"/>
        <v>1.6624253317435743E-2</v>
      </c>
      <c r="P42" s="152">
        <f t="shared" si="7"/>
        <v>1.66E-2</v>
      </c>
      <c r="Q42" s="154">
        <f t="shared" si="8"/>
        <v>4.0000000000000105E-2</v>
      </c>
      <c r="R42" s="151" t="str">
        <f t="shared" si="9"/>
        <v>東淀川区</v>
      </c>
      <c r="S42" s="153">
        <f t="shared" si="19"/>
        <v>0.47339979941676846</v>
      </c>
      <c r="T42" s="153">
        <f t="shared" si="10"/>
        <v>0.4638815815649836</v>
      </c>
      <c r="U42" s="155">
        <f t="shared" si="11"/>
        <v>0.89999999999999525</v>
      </c>
      <c r="V42" s="50"/>
      <c r="W42" s="143">
        <f t="shared" si="12"/>
        <v>1.6848028100992524E-2</v>
      </c>
      <c r="X42" s="143">
        <f t="shared" si="13"/>
        <v>1.6209530372679512E-2</v>
      </c>
      <c r="Y42" s="163">
        <f t="shared" si="14"/>
        <v>5.9999999999999984E-2</v>
      </c>
      <c r="Z42" s="52">
        <f t="shared" si="15"/>
        <v>0.47275137981294446</v>
      </c>
      <c r="AA42" s="52">
        <f t="shared" si="16"/>
        <v>0.45813499049488932</v>
      </c>
      <c r="AB42" s="164">
        <f t="shared" si="17"/>
        <v>1.4999999999999958</v>
      </c>
      <c r="AC42" s="188">
        <v>0</v>
      </c>
    </row>
    <row r="43" spans="2:29" s="27" customFormat="1" ht="19.5" customHeight="1">
      <c r="B43" s="189">
        <v>38</v>
      </c>
      <c r="C43" s="127" t="s">
        <v>39</v>
      </c>
      <c r="D43" s="74">
        <v>328386</v>
      </c>
      <c r="E43" s="110">
        <v>5173</v>
      </c>
      <c r="F43" s="140">
        <f t="shared" si="2"/>
        <v>1.575280310366459E-2</v>
      </c>
      <c r="G43" s="110">
        <v>10718326710</v>
      </c>
      <c r="H43" s="110">
        <v>5050458140</v>
      </c>
      <c r="I43" s="110">
        <v>5667868570</v>
      </c>
      <c r="J43" s="65">
        <f t="shared" si="3"/>
        <v>0.47119837607562531</v>
      </c>
      <c r="K43" s="187"/>
      <c r="L43" s="151" t="str">
        <f t="shared" si="4"/>
        <v>東淀川区</v>
      </c>
      <c r="M43" s="152">
        <f t="shared" si="18"/>
        <v>1.6882299699952884E-2</v>
      </c>
      <c r="N43" s="152">
        <f t="shared" si="5"/>
        <v>1.6899999999999998E-2</v>
      </c>
      <c r="O43" s="152">
        <f t="shared" si="6"/>
        <v>1.6365320339870332E-2</v>
      </c>
      <c r="P43" s="152">
        <f t="shared" si="7"/>
        <v>1.6400000000000001E-2</v>
      </c>
      <c r="Q43" s="154">
        <f t="shared" si="8"/>
        <v>4.9999999999999697E-2</v>
      </c>
      <c r="R43" s="151" t="str">
        <f t="shared" si="9"/>
        <v>枚方市</v>
      </c>
      <c r="S43" s="153">
        <f t="shared" si="19"/>
        <v>0.47263276047868302</v>
      </c>
      <c r="T43" s="153">
        <f t="shared" si="10"/>
        <v>0.46249984808604866</v>
      </c>
      <c r="U43" s="155">
        <f t="shared" si="11"/>
        <v>1.0999999999999954</v>
      </c>
      <c r="V43" s="50"/>
      <c r="W43" s="143">
        <f t="shared" si="12"/>
        <v>1.6848028100992524E-2</v>
      </c>
      <c r="X43" s="143">
        <f t="shared" si="13"/>
        <v>1.6209530372679512E-2</v>
      </c>
      <c r="Y43" s="163">
        <f t="shared" si="14"/>
        <v>5.9999999999999984E-2</v>
      </c>
      <c r="Z43" s="52">
        <f t="shared" si="15"/>
        <v>0.47275137981294446</v>
      </c>
      <c r="AA43" s="52">
        <f t="shared" si="16"/>
        <v>0.45813499049488932</v>
      </c>
      <c r="AB43" s="164">
        <f t="shared" si="17"/>
        <v>1.4999999999999958</v>
      </c>
      <c r="AC43" s="188">
        <v>0</v>
      </c>
    </row>
    <row r="44" spans="2:29" s="27" customFormat="1" ht="19.5" customHeight="1">
      <c r="B44" s="189">
        <v>39</v>
      </c>
      <c r="C44" s="127" t="s">
        <v>7</v>
      </c>
      <c r="D44" s="74">
        <v>1756816</v>
      </c>
      <c r="E44" s="110">
        <v>27575</v>
      </c>
      <c r="F44" s="140">
        <f t="shared" si="2"/>
        <v>1.5696009143814721E-2</v>
      </c>
      <c r="G44" s="110">
        <v>58098043070</v>
      </c>
      <c r="H44" s="110">
        <v>27428689750</v>
      </c>
      <c r="I44" s="110">
        <v>30669353320</v>
      </c>
      <c r="J44" s="65">
        <f t="shared" si="3"/>
        <v>0.47211038962108021</v>
      </c>
      <c r="K44" s="187"/>
      <c r="L44" s="151" t="str">
        <f t="shared" si="4"/>
        <v>河内長野市</v>
      </c>
      <c r="M44" s="152">
        <f t="shared" si="18"/>
        <v>1.683894773620118E-2</v>
      </c>
      <c r="N44" s="152">
        <f t="shared" si="5"/>
        <v>1.6799999999999999E-2</v>
      </c>
      <c r="O44" s="152">
        <f t="shared" si="6"/>
        <v>1.5867932115570076E-2</v>
      </c>
      <c r="P44" s="152">
        <f t="shared" si="7"/>
        <v>1.5900000000000001E-2</v>
      </c>
      <c r="Q44" s="154">
        <f t="shared" si="8"/>
        <v>8.9999999999999802E-2</v>
      </c>
      <c r="R44" s="151" t="str">
        <f t="shared" si="9"/>
        <v>高槻市</v>
      </c>
      <c r="S44" s="153">
        <f t="shared" si="19"/>
        <v>0.47211038962108021</v>
      </c>
      <c r="T44" s="153">
        <f>VLOOKUP(R44,$M$87:$T$160,8,FALSE)</f>
        <v>0.45159925223724873</v>
      </c>
      <c r="U44" s="155">
        <f t="shared" si="11"/>
        <v>1.9999999999999962</v>
      </c>
      <c r="V44" s="50"/>
      <c r="W44" s="143">
        <f t="shared" si="12"/>
        <v>1.6848028100992524E-2</v>
      </c>
      <c r="X44" s="143">
        <f t="shared" si="13"/>
        <v>1.6209530372679512E-2</v>
      </c>
      <c r="Y44" s="163">
        <f t="shared" si="14"/>
        <v>5.9999999999999984E-2</v>
      </c>
      <c r="Z44" s="52">
        <f t="shared" si="15"/>
        <v>0.47275137981294446</v>
      </c>
      <c r="AA44" s="52">
        <f t="shared" si="16"/>
        <v>0.45813499049488932</v>
      </c>
      <c r="AB44" s="164">
        <f t="shared" si="17"/>
        <v>1.4999999999999958</v>
      </c>
      <c r="AC44" s="188">
        <v>0</v>
      </c>
    </row>
    <row r="45" spans="2:29" s="27" customFormat="1" ht="19.5" customHeight="1">
      <c r="B45" s="189">
        <v>40</v>
      </c>
      <c r="C45" s="127" t="s">
        <v>40</v>
      </c>
      <c r="D45" s="74">
        <v>331692</v>
      </c>
      <c r="E45" s="110">
        <v>6597</v>
      </c>
      <c r="F45" s="140">
        <f t="shared" si="2"/>
        <v>1.9888933106616984E-2</v>
      </c>
      <c r="G45" s="110">
        <v>13260807920</v>
      </c>
      <c r="H45" s="110">
        <v>6135692130</v>
      </c>
      <c r="I45" s="110">
        <v>7125115790</v>
      </c>
      <c r="J45" s="65">
        <f t="shared" si="3"/>
        <v>0.46269368857580134</v>
      </c>
      <c r="K45" s="187"/>
      <c r="L45" s="151" t="str">
        <f t="shared" si="4"/>
        <v>大阪市</v>
      </c>
      <c r="M45" s="152">
        <f t="shared" si="18"/>
        <v>1.681786190332412E-2</v>
      </c>
      <c r="N45" s="152">
        <f t="shared" si="5"/>
        <v>1.6799999999999999E-2</v>
      </c>
      <c r="O45" s="152">
        <f t="shared" si="6"/>
        <v>1.6137958394825867E-2</v>
      </c>
      <c r="P45" s="152">
        <f t="shared" si="7"/>
        <v>1.61E-2</v>
      </c>
      <c r="Q45" s="154">
        <f t="shared" si="8"/>
        <v>6.9999999999999923E-2</v>
      </c>
      <c r="R45" s="151" t="str">
        <f t="shared" si="9"/>
        <v>大阪市</v>
      </c>
      <c r="S45" s="153">
        <f t="shared" si="19"/>
        <v>0.47161788926129916</v>
      </c>
      <c r="T45" s="153">
        <f t="shared" si="10"/>
        <v>0.45722008781137152</v>
      </c>
      <c r="U45" s="155">
        <f t="shared" si="11"/>
        <v>1.4999999999999958</v>
      </c>
      <c r="V45" s="50"/>
      <c r="W45" s="143">
        <f t="shared" si="12"/>
        <v>1.6848028100992524E-2</v>
      </c>
      <c r="X45" s="143">
        <f t="shared" si="13"/>
        <v>1.6209530372679512E-2</v>
      </c>
      <c r="Y45" s="163">
        <f t="shared" si="14"/>
        <v>5.9999999999999984E-2</v>
      </c>
      <c r="Z45" s="52">
        <f t="shared" si="15"/>
        <v>0.47275137981294446</v>
      </c>
      <c r="AA45" s="52">
        <f t="shared" si="16"/>
        <v>0.45813499049488932</v>
      </c>
      <c r="AB45" s="164">
        <f t="shared" si="17"/>
        <v>1.4999999999999958</v>
      </c>
      <c r="AC45" s="188">
        <v>0</v>
      </c>
    </row>
    <row r="46" spans="2:29" s="27" customFormat="1" ht="19.5" customHeight="1">
      <c r="B46" s="189">
        <v>41</v>
      </c>
      <c r="C46" s="127" t="s">
        <v>11</v>
      </c>
      <c r="D46" s="74">
        <v>654688</v>
      </c>
      <c r="E46" s="110">
        <v>10705</v>
      </c>
      <c r="F46" s="140">
        <f t="shared" si="2"/>
        <v>1.6351300161298207E-2</v>
      </c>
      <c r="G46" s="110">
        <v>22944961900</v>
      </c>
      <c r="H46" s="110">
        <v>11020970860</v>
      </c>
      <c r="I46" s="110">
        <v>11923991040</v>
      </c>
      <c r="J46" s="65">
        <f t="shared" si="3"/>
        <v>0.48032203792850925</v>
      </c>
      <c r="K46" s="187"/>
      <c r="L46" s="151" t="str">
        <f t="shared" si="4"/>
        <v>池田市</v>
      </c>
      <c r="M46" s="152">
        <f t="shared" si="18"/>
        <v>1.6756003883003419E-2</v>
      </c>
      <c r="N46" s="152">
        <f t="shared" si="5"/>
        <v>1.6799999999999999E-2</v>
      </c>
      <c r="O46" s="152">
        <f t="shared" si="6"/>
        <v>1.7159117038399632E-2</v>
      </c>
      <c r="P46" s="152">
        <f t="shared" si="7"/>
        <v>1.72E-2</v>
      </c>
      <c r="Q46" s="154">
        <f t="shared" si="8"/>
        <v>-4.0000000000000105E-2</v>
      </c>
      <c r="R46" s="151" t="str">
        <f t="shared" si="9"/>
        <v>阪南市</v>
      </c>
      <c r="S46" s="153">
        <f t="shared" si="19"/>
        <v>0.47152164765682186</v>
      </c>
      <c r="T46" s="153">
        <f t="shared" si="10"/>
        <v>0.45019068385753963</v>
      </c>
      <c r="U46" s="155">
        <f t="shared" si="11"/>
        <v>2.1999999999999966</v>
      </c>
      <c r="V46" s="50"/>
      <c r="W46" s="143">
        <f t="shared" si="12"/>
        <v>1.6848028100992524E-2</v>
      </c>
      <c r="X46" s="143">
        <f t="shared" si="13"/>
        <v>1.6209530372679512E-2</v>
      </c>
      <c r="Y46" s="163">
        <f t="shared" si="14"/>
        <v>5.9999999999999984E-2</v>
      </c>
      <c r="Z46" s="52">
        <f t="shared" si="15"/>
        <v>0.47275137981294446</v>
      </c>
      <c r="AA46" s="52">
        <f t="shared" si="16"/>
        <v>0.45813499049488932</v>
      </c>
      <c r="AB46" s="164">
        <f t="shared" si="17"/>
        <v>1.4999999999999958</v>
      </c>
      <c r="AC46" s="188">
        <v>0</v>
      </c>
    </row>
    <row r="47" spans="2:29" s="27" customFormat="1" ht="19.5" customHeight="1">
      <c r="B47" s="189">
        <v>42</v>
      </c>
      <c r="C47" s="127" t="s">
        <v>12</v>
      </c>
      <c r="D47" s="74">
        <v>1735101</v>
      </c>
      <c r="E47" s="110">
        <v>28301</v>
      </c>
      <c r="F47" s="140">
        <f t="shared" si="2"/>
        <v>1.6310866053330614E-2</v>
      </c>
      <c r="G47" s="110">
        <v>59420854220</v>
      </c>
      <c r="H47" s="110">
        <v>28084242360</v>
      </c>
      <c r="I47" s="110">
        <v>31336611860</v>
      </c>
      <c r="J47" s="65">
        <f t="shared" si="3"/>
        <v>0.47263276047868302</v>
      </c>
      <c r="K47" s="187"/>
      <c r="L47" s="151" t="str">
        <f t="shared" si="4"/>
        <v>旭区</v>
      </c>
      <c r="M47" s="152">
        <f t="shared" si="18"/>
        <v>1.6753545108255382E-2</v>
      </c>
      <c r="N47" s="152">
        <f t="shared" si="5"/>
        <v>1.6799999999999999E-2</v>
      </c>
      <c r="O47" s="152">
        <f t="shared" si="6"/>
        <v>1.6261605922349057E-2</v>
      </c>
      <c r="P47" s="152">
        <f t="shared" si="7"/>
        <v>1.6299999999999999E-2</v>
      </c>
      <c r="Q47" s="154">
        <f t="shared" si="8"/>
        <v>5.0000000000000044E-2</v>
      </c>
      <c r="R47" s="151" t="str">
        <f t="shared" si="9"/>
        <v>住之江区</v>
      </c>
      <c r="S47" s="153">
        <f t="shared" si="19"/>
        <v>0.47127530677677854</v>
      </c>
      <c r="T47" s="153">
        <f t="shared" si="10"/>
        <v>0.45420123566782233</v>
      </c>
      <c r="U47" s="155">
        <f t="shared" si="11"/>
        <v>1.699999999999996</v>
      </c>
      <c r="V47" s="50"/>
      <c r="W47" s="143">
        <f t="shared" si="12"/>
        <v>1.6848028100992524E-2</v>
      </c>
      <c r="X47" s="143">
        <f t="shared" si="13"/>
        <v>1.6209530372679512E-2</v>
      </c>
      <c r="Y47" s="163">
        <f t="shared" si="14"/>
        <v>5.9999999999999984E-2</v>
      </c>
      <c r="Z47" s="52">
        <f t="shared" si="15"/>
        <v>0.47275137981294446</v>
      </c>
      <c r="AA47" s="52">
        <f t="shared" si="16"/>
        <v>0.45813499049488932</v>
      </c>
      <c r="AB47" s="164">
        <f t="shared" si="17"/>
        <v>1.4999999999999958</v>
      </c>
      <c r="AC47" s="188">
        <v>0</v>
      </c>
    </row>
    <row r="48" spans="2:29" s="27" customFormat="1" ht="19.5" customHeight="1">
      <c r="B48" s="189">
        <v>43</v>
      </c>
      <c r="C48" s="127" t="s">
        <v>8</v>
      </c>
      <c r="D48" s="74">
        <v>1125811</v>
      </c>
      <c r="E48" s="110">
        <v>19369</v>
      </c>
      <c r="F48" s="140">
        <f t="shared" si="2"/>
        <v>1.7204486365828723E-2</v>
      </c>
      <c r="G48" s="110">
        <v>39187336650</v>
      </c>
      <c r="H48" s="110">
        <v>18858873260</v>
      </c>
      <c r="I48" s="110">
        <v>20328463390</v>
      </c>
      <c r="J48" s="65">
        <f t="shared" si="3"/>
        <v>0.48124917057867977</v>
      </c>
      <c r="K48" s="187"/>
      <c r="L48" s="151" t="str">
        <f t="shared" si="4"/>
        <v>島本町</v>
      </c>
      <c r="M48" s="152">
        <f t="shared" si="18"/>
        <v>1.6711248191718753E-2</v>
      </c>
      <c r="N48" s="152">
        <f t="shared" si="5"/>
        <v>1.67E-2</v>
      </c>
      <c r="O48" s="152">
        <f t="shared" si="6"/>
        <v>1.6529224275626801E-2</v>
      </c>
      <c r="P48" s="152">
        <f t="shared" si="7"/>
        <v>1.6500000000000001E-2</v>
      </c>
      <c r="Q48" s="154">
        <f t="shared" si="8"/>
        <v>1.9999999999999879E-2</v>
      </c>
      <c r="R48" s="151" t="str">
        <f t="shared" si="9"/>
        <v>泉大津市</v>
      </c>
      <c r="S48" s="153">
        <f t="shared" si="19"/>
        <v>0.47119837607562531</v>
      </c>
      <c r="T48" s="153">
        <f t="shared" si="10"/>
        <v>0.45716474663516421</v>
      </c>
      <c r="U48" s="155">
        <f t="shared" si="11"/>
        <v>1.3999999999999957</v>
      </c>
      <c r="V48" s="50"/>
      <c r="W48" s="143">
        <f t="shared" si="12"/>
        <v>1.6848028100992524E-2</v>
      </c>
      <c r="X48" s="143">
        <f t="shared" si="13"/>
        <v>1.6209530372679512E-2</v>
      </c>
      <c r="Y48" s="163">
        <f t="shared" si="14"/>
        <v>5.9999999999999984E-2</v>
      </c>
      <c r="Z48" s="52">
        <f t="shared" si="15"/>
        <v>0.47275137981294446</v>
      </c>
      <c r="AA48" s="52">
        <f t="shared" si="16"/>
        <v>0.45813499049488932</v>
      </c>
      <c r="AB48" s="164">
        <f t="shared" si="17"/>
        <v>1.4999999999999958</v>
      </c>
      <c r="AC48" s="188">
        <v>0</v>
      </c>
    </row>
    <row r="49" spans="2:29" s="27" customFormat="1" ht="19.5" customHeight="1">
      <c r="B49" s="189">
        <v>44</v>
      </c>
      <c r="C49" s="127" t="s">
        <v>18</v>
      </c>
      <c r="D49" s="74">
        <v>1180196</v>
      </c>
      <c r="E49" s="110">
        <v>17384</v>
      </c>
      <c r="F49" s="140">
        <f t="shared" si="2"/>
        <v>1.4729756752268267E-2</v>
      </c>
      <c r="G49" s="110">
        <v>38597612760</v>
      </c>
      <c r="H49" s="110">
        <v>17362657770</v>
      </c>
      <c r="I49" s="110">
        <v>21234954990</v>
      </c>
      <c r="J49" s="65">
        <f t="shared" si="3"/>
        <v>0.44983760726242389</v>
      </c>
      <c r="K49" s="187"/>
      <c r="L49" s="151" t="str">
        <f t="shared" si="4"/>
        <v>田尻町</v>
      </c>
      <c r="M49" s="152">
        <f t="shared" si="18"/>
        <v>1.6668215757350436E-2</v>
      </c>
      <c r="N49" s="152">
        <f t="shared" si="5"/>
        <v>1.67E-2</v>
      </c>
      <c r="O49" s="152">
        <f t="shared" si="6"/>
        <v>1.8526482945710788E-2</v>
      </c>
      <c r="P49" s="152">
        <f t="shared" si="7"/>
        <v>1.8499999999999999E-2</v>
      </c>
      <c r="Q49" s="154">
        <f t="shared" si="8"/>
        <v>-0.17999999999999994</v>
      </c>
      <c r="R49" s="151" t="str">
        <f t="shared" si="9"/>
        <v>泉佐野市</v>
      </c>
      <c r="S49" s="153">
        <f t="shared" si="19"/>
        <v>0.47060902450172531</v>
      </c>
      <c r="T49" s="153">
        <f t="shared" si="10"/>
        <v>0.46526488862416121</v>
      </c>
      <c r="U49" s="155">
        <f t="shared" si="11"/>
        <v>0.59999999999999498</v>
      </c>
      <c r="V49" s="50"/>
      <c r="W49" s="143">
        <f t="shared" si="12"/>
        <v>1.6848028100992524E-2</v>
      </c>
      <c r="X49" s="143">
        <f t="shared" si="13"/>
        <v>1.6209530372679512E-2</v>
      </c>
      <c r="Y49" s="163">
        <f t="shared" si="14"/>
        <v>5.9999999999999984E-2</v>
      </c>
      <c r="Z49" s="52">
        <f t="shared" si="15"/>
        <v>0.47275137981294446</v>
      </c>
      <c r="AA49" s="52">
        <f t="shared" si="16"/>
        <v>0.45813499049488932</v>
      </c>
      <c r="AB49" s="164">
        <f t="shared" si="17"/>
        <v>1.4999999999999958</v>
      </c>
      <c r="AC49" s="188">
        <v>0</v>
      </c>
    </row>
    <row r="50" spans="2:29" s="27" customFormat="1" ht="19.5" customHeight="1">
      <c r="B50" s="189">
        <v>45</v>
      </c>
      <c r="C50" s="127" t="s">
        <v>41</v>
      </c>
      <c r="D50" s="74">
        <v>408677</v>
      </c>
      <c r="E50" s="110">
        <v>7655</v>
      </c>
      <c r="F50" s="140">
        <f t="shared" si="2"/>
        <v>1.8731174007835038E-2</v>
      </c>
      <c r="G50" s="110">
        <v>15292691630</v>
      </c>
      <c r="H50" s="110">
        <v>7196878690</v>
      </c>
      <c r="I50" s="110">
        <v>8095812940</v>
      </c>
      <c r="J50" s="65">
        <f t="shared" si="3"/>
        <v>0.47060902450172531</v>
      </c>
      <c r="K50" s="187"/>
      <c r="L50" s="151" t="str">
        <f>INDEX($C$6:$C$79,MATCH(M50,F$6:F$79,0))</f>
        <v>鶴見区</v>
      </c>
      <c r="M50" s="152">
        <f t="shared" si="18"/>
        <v>1.6609596339921286E-2</v>
      </c>
      <c r="N50" s="152">
        <f t="shared" si="5"/>
        <v>1.66E-2</v>
      </c>
      <c r="O50" s="152">
        <f>VLOOKUP(L50,$M$87:$T$160,4,FALSE)</f>
        <v>1.5769211249429045E-2</v>
      </c>
      <c r="P50" s="152">
        <f>ROUND(O50,4)</f>
        <v>1.5800000000000002E-2</v>
      </c>
      <c r="Q50" s="154">
        <f t="shared" si="8"/>
        <v>7.9999999999999863E-2</v>
      </c>
      <c r="R50" s="151" t="str">
        <f t="shared" si="9"/>
        <v>鶴見区</v>
      </c>
      <c r="S50" s="153">
        <f t="shared" si="19"/>
        <v>0.47044166123237813</v>
      </c>
      <c r="T50" s="153">
        <f t="shared" si="10"/>
        <v>0.4517303538777791</v>
      </c>
      <c r="U50" s="155">
        <f t="shared" si="11"/>
        <v>1.799999999999996</v>
      </c>
      <c r="V50" s="50"/>
      <c r="W50" s="143">
        <f t="shared" si="12"/>
        <v>1.6848028100992524E-2</v>
      </c>
      <c r="X50" s="143">
        <f t="shared" si="13"/>
        <v>1.6209530372679512E-2</v>
      </c>
      <c r="Y50" s="163">
        <f t="shared" si="14"/>
        <v>5.9999999999999984E-2</v>
      </c>
      <c r="Z50" s="52">
        <f t="shared" si="15"/>
        <v>0.47275137981294446</v>
      </c>
      <c r="AA50" s="52">
        <f t="shared" si="16"/>
        <v>0.45813499049488932</v>
      </c>
      <c r="AB50" s="164">
        <f t="shared" si="17"/>
        <v>1.4999999999999958</v>
      </c>
      <c r="AC50" s="188">
        <v>0</v>
      </c>
    </row>
    <row r="51" spans="2:29" s="27" customFormat="1" ht="19.5" customHeight="1">
      <c r="B51" s="189">
        <v>46</v>
      </c>
      <c r="C51" s="127" t="s">
        <v>21</v>
      </c>
      <c r="D51" s="74">
        <v>476063</v>
      </c>
      <c r="E51" s="110">
        <v>8387</v>
      </c>
      <c r="F51" s="140">
        <f t="shared" si="2"/>
        <v>1.7617416182312006E-2</v>
      </c>
      <c r="G51" s="110">
        <v>17164974040</v>
      </c>
      <c r="H51" s="110">
        <v>7926789640</v>
      </c>
      <c r="I51" s="110">
        <v>9238184400</v>
      </c>
      <c r="J51" s="65">
        <f t="shared" si="3"/>
        <v>0.46180026963792598</v>
      </c>
      <c r="K51" s="187"/>
      <c r="L51" s="151" t="str">
        <f t="shared" si="4"/>
        <v>守口市</v>
      </c>
      <c r="M51" s="152">
        <f t="shared" si="18"/>
        <v>1.6351300161298207E-2</v>
      </c>
      <c r="N51" s="152">
        <f t="shared" si="5"/>
        <v>1.6400000000000001E-2</v>
      </c>
      <c r="O51" s="152">
        <f t="shared" si="6"/>
        <v>1.5123430985444468E-2</v>
      </c>
      <c r="P51" s="152">
        <f t="shared" si="7"/>
        <v>1.5100000000000001E-2</v>
      </c>
      <c r="Q51" s="154">
        <f t="shared" si="8"/>
        <v>0.13000000000000009</v>
      </c>
      <c r="R51" s="151" t="str">
        <f t="shared" si="9"/>
        <v>河内長野市</v>
      </c>
      <c r="S51" s="153">
        <f t="shared" si="19"/>
        <v>0.46999189329886171</v>
      </c>
      <c r="T51" s="153">
        <f t="shared" si="10"/>
        <v>0.44214697200682307</v>
      </c>
      <c r="U51" s="155">
        <f t="shared" si="11"/>
        <v>2.7999999999999972</v>
      </c>
      <c r="V51" s="50"/>
      <c r="W51" s="143">
        <f t="shared" si="12"/>
        <v>1.6848028100992524E-2</v>
      </c>
      <c r="X51" s="143">
        <f t="shared" si="13"/>
        <v>1.6209530372679512E-2</v>
      </c>
      <c r="Y51" s="163">
        <f t="shared" si="14"/>
        <v>5.9999999999999984E-2</v>
      </c>
      <c r="Z51" s="52">
        <f t="shared" si="15"/>
        <v>0.47275137981294446</v>
      </c>
      <c r="AA51" s="52">
        <f t="shared" si="16"/>
        <v>0.45813499049488932</v>
      </c>
      <c r="AB51" s="164">
        <f t="shared" si="17"/>
        <v>1.4999999999999958</v>
      </c>
      <c r="AC51" s="188">
        <v>0</v>
      </c>
    </row>
    <row r="52" spans="2:29" s="27" customFormat="1" ht="19.5" customHeight="1">
      <c r="B52" s="189">
        <v>47</v>
      </c>
      <c r="C52" s="127" t="s">
        <v>13</v>
      </c>
      <c r="D52" s="74">
        <v>1067598</v>
      </c>
      <c r="E52" s="74">
        <v>16873</v>
      </c>
      <c r="F52" s="143">
        <f t="shared" si="2"/>
        <v>1.5804638075380434E-2</v>
      </c>
      <c r="G52" s="74">
        <v>35903994510</v>
      </c>
      <c r="H52" s="74">
        <v>16741487040</v>
      </c>
      <c r="I52" s="74">
        <v>19162507470</v>
      </c>
      <c r="J52" s="51">
        <f t="shared" si="3"/>
        <v>0.46628480391888294</v>
      </c>
      <c r="K52" s="187"/>
      <c r="L52" s="151" t="str">
        <f t="shared" si="4"/>
        <v>枚方市</v>
      </c>
      <c r="M52" s="152">
        <f t="shared" si="18"/>
        <v>1.6310866053330614E-2</v>
      </c>
      <c r="N52" s="152">
        <f t="shared" si="5"/>
        <v>1.6299999999999999E-2</v>
      </c>
      <c r="O52" s="152">
        <f t="shared" si="6"/>
        <v>1.6097643730043805E-2</v>
      </c>
      <c r="P52" s="152">
        <f t="shared" si="7"/>
        <v>1.61E-2</v>
      </c>
      <c r="Q52" s="154">
        <f t="shared" si="8"/>
        <v>1.9999999999999879E-2</v>
      </c>
      <c r="R52" s="151" t="str">
        <f t="shared" si="9"/>
        <v>太子町</v>
      </c>
      <c r="S52" s="153">
        <f t="shared" si="19"/>
        <v>0.46995898867819469</v>
      </c>
      <c r="T52" s="153">
        <f t="shared" si="10"/>
        <v>0.44825326271931965</v>
      </c>
      <c r="U52" s="155">
        <f t="shared" si="11"/>
        <v>2.1999999999999966</v>
      </c>
      <c r="V52" s="50"/>
      <c r="W52" s="143">
        <f t="shared" si="12"/>
        <v>1.6848028100992524E-2</v>
      </c>
      <c r="X52" s="143">
        <f t="shared" si="13"/>
        <v>1.6209530372679512E-2</v>
      </c>
      <c r="Y52" s="163">
        <f t="shared" si="14"/>
        <v>5.9999999999999984E-2</v>
      </c>
      <c r="Z52" s="52">
        <f t="shared" si="15"/>
        <v>0.47275137981294446</v>
      </c>
      <c r="AA52" s="52">
        <f t="shared" si="16"/>
        <v>0.45813499049488932</v>
      </c>
      <c r="AB52" s="164">
        <f t="shared" si="17"/>
        <v>1.4999999999999958</v>
      </c>
      <c r="AC52" s="188">
        <v>0</v>
      </c>
    </row>
    <row r="53" spans="2:29" s="27" customFormat="1" ht="19.5" customHeight="1">
      <c r="B53" s="189">
        <v>48</v>
      </c>
      <c r="C53" s="127" t="s">
        <v>22</v>
      </c>
      <c r="D53" s="74">
        <v>586735</v>
      </c>
      <c r="E53" s="74">
        <v>9880</v>
      </c>
      <c r="F53" s="143">
        <f t="shared" si="2"/>
        <v>1.683894773620118E-2</v>
      </c>
      <c r="G53" s="74">
        <v>19942550890</v>
      </c>
      <c r="H53" s="74">
        <v>9372837250</v>
      </c>
      <c r="I53" s="74">
        <v>10569713640</v>
      </c>
      <c r="J53" s="51">
        <f t="shared" si="3"/>
        <v>0.46999189329886171</v>
      </c>
      <c r="K53" s="187"/>
      <c r="L53" s="151" t="str">
        <f t="shared" si="4"/>
        <v>東住吉区</v>
      </c>
      <c r="M53" s="152">
        <f t="shared" si="18"/>
        <v>1.6261399995553726E-2</v>
      </c>
      <c r="N53" s="152">
        <f t="shared" si="5"/>
        <v>1.6299999999999999E-2</v>
      </c>
      <c r="O53" s="152">
        <f t="shared" si="6"/>
        <v>1.5324135035590923E-2</v>
      </c>
      <c r="P53" s="152">
        <f t="shared" si="7"/>
        <v>1.5299999999999999E-2</v>
      </c>
      <c r="Q53" s="154">
        <f t="shared" si="8"/>
        <v>9.9999999999999922E-2</v>
      </c>
      <c r="R53" s="151" t="str">
        <f t="shared" si="9"/>
        <v>河南町</v>
      </c>
      <c r="S53" s="153">
        <f t="shared" si="19"/>
        <v>0.46955330758223468</v>
      </c>
      <c r="T53" s="153">
        <f t="shared" si="10"/>
        <v>0.46756736087823236</v>
      </c>
      <c r="U53" s="155">
        <f t="shared" si="11"/>
        <v>0.19999999999999463</v>
      </c>
      <c r="V53" s="50"/>
      <c r="W53" s="143">
        <f t="shared" si="12"/>
        <v>1.6848028100992524E-2</v>
      </c>
      <c r="X53" s="143">
        <f t="shared" si="13"/>
        <v>1.6209530372679512E-2</v>
      </c>
      <c r="Y53" s="163">
        <f t="shared" si="14"/>
        <v>5.9999999999999984E-2</v>
      </c>
      <c r="Z53" s="52">
        <f t="shared" si="15"/>
        <v>0.47275137981294446</v>
      </c>
      <c r="AA53" s="52">
        <f t="shared" si="16"/>
        <v>0.45813499049488932</v>
      </c>
      <c r="AB53" s="164">
        <f t="shared" si="17"/>
        <v>1.4999999999999958</v>
      </c>
      <c r="AC53" s="188">
        <v>0</v>
      </c>
    </row>
    <row r="54" spans="2:29" s="27" customFormat="1" ht="19.5" customHeight="1">
      <c r="B54" s="189">
        <v>49</v>
      </c>
      <c r="C54" s="127" t="s">
        <v>23</v>
      </c>
      <c r="D54" s="74">
        <v>597348</v>
      </c>
      <c r="E54" s="74">
        <v>9371</v>
      </c>
      <c r="F54" s="143">
        <f t="shared" si="2"/>
        <v>1.5687672847318482E-2</v>
      </c>
      <c r="G54" s="74">
        <v>19403293770</v>
      </c>
      <c r="H54" s="74">
        <v>9086547390</v>
      </c>
      <c r="I54" s="74">
        <v>10316746380</v>
      </c>
      <c r="J54" s="51">
        <f t="shared" si="3"/>
        <v>0.46829922268398455</v>
      </c>
      <c r="K54" s="187"/>
      <c r="L54" s="151" t="str">
        <f t="shared" si="4"/>
        <v>羽曳野市</v>
      </c>
      <c r="M54" s="152">
        <f t="shared" si="18"/>
        <v>1.6201803989462363E-2</v>
      </c>
      <c r="N54" s="152">
        <f t="shared" si="5"/>
        <v>1.6199999999999999E-2</v>
      </c>
      <c r="O54" s="152">
        <f t="shared" si="6"/>
        <v>1.5827329602361061E-2</v>
      </c>
      <c r="P54" s="152">
        <f t="shared" si="7"/>
        <v>1.5800000000000002E-2</v>
      </c>
      <c r="Q54" s="154">
        <f t="shared" si="8"/>
        <v>3.9999999999999758E-2</v>
      </c>
      <c r="R54" s="151" t="str">
        <f t="shared" si="9"/>
        <v>田尻町</v>
      </c>
      <c r="S54" s="153">
        <f t="shared" si="19"/>
        <v>0.46949511805812688</v>
      </c>
      <c r="T54" s="153">
        <f t="shared" si="10"/>
        <v>0.46534198365336615</v>
      </c>
      <c r="U54" s="155">
        <f t="shared" si="11"/>
        <v>0.3999999999999948</v>
      </c>
      <c r="V54" s="50"/>
      <c r="W54" s="143">
        <f t="shared" si="12"/>
        <v>1.6848028100992524E-2</v>
      </c>
      <c r="X54" s="143">
        <f t="shared" si="13"/>
        <v>1.6209530372679512E-2</v>
      </c>
      <c r="Y54" s="163">
        <f t="shared" si="14"/>
        <v>5.9999999999999984E-2</v>
      </c>
      <c r="Z54" s="52">
        <f t="shared" si="15"/>
        <v>0.47275137981294446</v>
      </c>
      <c r="AA54" s="52">
        <f t="shared" si="16"/>
        <v>0.45813499049488932</v>
      </c>
      <c r="AB54" s="164">
        <f t="shared" si="17"/>
        <v>1.4999999999999958</v>
      </c>
      <c r="AC54" s="188">
        <v>0</v>
      </c>
    </row>
    <row r="55" spans="2:29" s="27" customFormat="1" ht="19.5" customHeight="1">
      <c r="B55" s="189">
        <v>50</v>
      </c>
      <c r="C55" s="127" t="s">
        <v>14</v>
      </c>
      <c r="D55" s="74">
        <v>469905</v>
      </c>
      <c r="E55" s="74">
        <v>9078</v>
      </c>
      <c r="F55" s="143">
        <f t="shared" si="2"/>
        <v>1.931879848054394E-2</v>
      </c>
      <c r="G55" s="74">
        <v>18273622680</v>
      </c>
      <c r="H55" s="74">
        <v>9015332540</v>
      </c>
      <c r="I55" s="74">
        <v>9258290140</v>
      </c>
      <c r="J55" s="51">
        <f t="shared" si="3"/>
        <v>0.49335223222415797</v>
      </c>
      <c r="K55" s="187"/>
      <c r="L55" s="151" t="str">
        <f t="shared" si="4"/>
        <v>城東区</v>
      </c>
      <c r="M55" s="152">
        <f t="shared" si="18"/>
        <v>1.6186109878431051E-2</v>
      </c>
      <c r="N55" s="152">
        <f t="shared" si="5"/>
        <v>1.6199999999999999E-2</v>
      </c>
      <c r="O55" s="152">
        <f t="shared" si="6"/>
        <v>1.5643968697383083E-2</v>
      </c>
      <c r="P55" s="152">
        <f t="shared" si="7"/>
        <v>1.5599999999999999E-2</v>
      </c>
      <c r="Q55" s="154">
        <f t="shared" si="8"/>
        <v>5.9999999999999984E-2</v>
      </c>
      <c r="R55" s="151" t="str">
        <f t="shared" si="9"/>
        <v>羽曳野市</v>
      </c>
      <c r="S55" s="153">
        <f t="shared" si="19"/>
        <v>0.46878060989094494</v>
      </c>
      <c r="T55" s="153">
        <f t="shared" si="10"/>
        <v>0.45298113854416372</v>
      </c>
      <c r="U55" s="155">
        <f t="shared" si="11"/>
        <v>1.5999999999999959</v>
      </c>
      <c r="V55" s="50"/>
      <c r="W55" s="143">
        <f t="shared" si="12"/>
        <v>1.6848028100992524E-2</v>
      </c>
      <c r="X55" s="143">
        <f t="shared" si="13"/>
        <v>1.6209530372679512E-2</v>
      </c>
      <c r="Y55" s="163">
        <f t="shared" si="14"/>
        <v>5.9999999999999984E-2</v>
      </c>
      <c r="Z55" s="52">
        <f t="shared" si="15"/>
        <v>0.47275137981294446</v>
      </c>
      <c r="AA55" s="52">
        <f t="shared" si="16"/>
        <v>0.45813499049488932</v>
      </c>
      <c r="AB55" s="164">
        <f t="shared" si="17"/>
        <v>1.4999999999999958</v>
      </c>
      <c r="AC55" s="188">
        <v>0</v>
      </c>
    </row>
    <row r="56" spans="2:29" s="27" customFormat="1" ht="19.5" customHeight="1">
      <c r="B56" s="189">
        <v>51</v>
      </c>
      <c r="C56" s="127" t="s">
        <v>42</v>
      </c>
      <c r="D56" s="74">
        <v>678375</v>
      </c>
      <c r="E56" s="110">
        <v>12800</v>
      </c>
      <c r="F56" s="140">
        <f t="shared" si="2"/>
        <v>1.8868619863644739E-2</v>
      </c>
      <c r="G56" s="110">
        <v>25831774950</v>
      </c>
      <c r="H56" s="110">
        <v>12519374160</v>
      </c>
      <c r="I56" s="110">
        <v>13312400790</v>
      </c>
      <c r="J56" s="65">
        <f t="shared" si="3"/>
        <v>0.4846501715128948</v>
      </c>
      <c r="K56" s="187"/>
      <c r="L56" s="151" t="str">
        <f t="shared" si="4"/>
        <v>住之江区</v>
      </c>
      <c r="M56" s="152">
        <f t="shared" si="18"/>
        <v>1.6182708556057523E-2</v>
      </c>
      <c r="N56" s="152">
        <f t="shared" si="5"/>
        <v>1.6199999999999999E-2</v>
      </c>
      <c r="O56" s="152">
        <f t="shared" si="6"/>
        <v>1.5623363915698105E-2</v>
      </c>
      <c r="P56" s="152">
        <f t="shared" si="7"/>
        <v>1.5599999999999999E-2</v>
      </c>
      <c r="Q56" s="154">
        <f t="shared" si="8"/>
        <v>5.9999999999999984E-2</v>
      </c>
      <c r="R56" s="151" t="str">
        <f t="shared" si="9"/>
        <v>松原市</v>
      </c>
      <c r="S56" s="153">
        <f t="shared" si="19"/>
        <v>0.46829922268398455</v>
      </c>
      <c r="T56" s="153">
        <f t="shared" si="10"/>
        <v>0.44411993181338283</v>
      </c>
      <c r="U56" s="155">
        <f t="shared" si="11"/>
        <v>2.4000000000000021</v>
      </c>
      <c r="V56" s="50"/>
      <c r="W56" s="143">
        <f t="shared" si="12"/>
        <v>1.6848028100992524E-2</v>
      </c>
      <c r="X56" s="143">
        <f t="shared" si="13"/>
        <v>1.6209530372679512E-2</v>
      </c>
      <c r="Y56" s="163">
        <f t="shared" si="14"/>
        <v>5.9999999999999984E-2</v>
      </c>
      <c r="Z56" s="52">
        <f t="shared" si="15"/>
        <v>0.47275137981294446</v>
      </c>
      <c r="AA56" s="52">
        <f t="shared" si="16"/>
        <v>0.45813499049488932</v>
      </c>
      <c r="AB56" s="164">
        <f t="shared" si="17"/>
        <v>1.4999999999999958</v>
      </c>
      <c r="AC56" s="188">
        <v>0</v>
      </c>
    </row>
    <row r="57" spans="2:29" s="27" customFormat="1" ht="19.5" customHeight="1">
      <c r="B57" s="189">
        <v>52</v>
      </c>
      <c r="C57" s="127" t="s">
        <v>4</v>
      </c>
      <c r="D57" s="74">
        <v>607254</v>
      </c>
      <c r="E57" s="110">
        <v>9322</v>
      </c>
      <c r="F57" s="140">
        <f t="shared" si="2"/>
        <v>1.5351072203723648E-2</v>
      </c>
      <c r="G57" s="110">
        <v>19649143190</v>
      </c>
      <c r="H57" s="110">
        <v>9200290130</v>
      </c>
      <c r="I57" s="110">
        <v>10448853060</v>
      </c>
      <c r="J57" s="65">
        <f t="shared" si="3"/>
        <v>0.46822856554286224</v>
      </c>
      <c r="K57" s="187"/>
      <c r="L57" s="151" t="str">
        <f t="shared" si="4"/>
        <v>東大阪市</v>
      </c>
      <c r="M57" s="152">
        <f t="shared" si="18"/>
        <v>1.6146380774673556E-2</v>
      </c>
      <c r="N57" s="152">
        <f t="shared" si="5"/>
        <v>1.61E-2</v>
      </c>
      <c r="O57" s="152">
        <f t="shared" si="6"/>
        <v>1.5547198158120659E-2</v>
      </c>
      <c r="P57" s="152">
        <f t="shared" si="7"/>
        <v>1.55E-2</v>
      </c>
      <c r="Q57" s="154">
        <f t="shared" si="8"/>
        <v>5.9999999999999984E-2</v>
      </c>
      <c r="R57" s="151" t="str">
        <f t="shared" si="9"/>
        <v>箕面市</v>
      </c>
      <c r="S57" s="153">
        <f t="shared" si="19"/>
        <v>0.46822856554286224</v>
      </c>
      <c r="T57" s="153">
        <f t="shared" si="10"/>
        <v>0.45842531036065703</v>
      </c>
      <c r="U57" s="155">
        <f t="shared" si="11"/>
        <v>1.0000000000000009</v>
      </c>
      <c r="V57" s="50"/>
      <c r="W57" s="143">
        <f t="shared" si="12"/>
        <v>1.6848028100992524E-2</v>
      </c>
      <c r="X57" s="143">
        <f t="shared" si="13"/>
        <v>1.6209530372679512E-2</v>
      </c>
      <c r="Y57" s="163">
        <f t="shared" si="14"/>
        <v>5.9999999999999984E-2</v>
      </c>
      <c r="Z57" s="52">
        <f t="shared" si="15"/>
        <v>0.47275137981294446</v>
      </c>
      <c r="AA57" s="52">
        <f t="shared" si="16"/>
        <v>0.45813499049488932</v>
      </c>
      <c r="AB57" s="164">
        <f t="shared" si="17"/>
        <v>1.4999999999999958</v>
      </c>
      <c r="AC57" s="188">
        <v>0</v>
      </c>
    </row>
    <row r="58" spans="2:29" s="27" customFormat="1" ht="19.5" customHeight="1">
      <c r="B58" s="189">
        <v>53</v>
      </c>
      <c r="C58" s="127" t="s">
        <v>19</v>
      </c>
      <c r="D58" s="74">
        <v>339847</v>
      </c>
      <c r="E58" s="110">
        <v>4508</v>
      </c>
      <c r="F58" s="140">
        <f t="shared" si="2"/>
        <v>1.3264792686120519E-2</v>
      </c>
      <c r="G58" s="110">
        <v>10390301040</v>
      </c>
      <c r="H58" s="110">
        <v>4520696160</v>
      </c>
      <c r="I58" s="110">
        <v>5869604880</v>
      </c>
      <c r="J58" s="65">
        <f t="shared" si="3"/>
        <v>0.435088082876182</v>
      </c>
      <c r="K58" s="187"/>
      <c r="L58" s="151" t="str">
        <f t="shared" si="4"/>
        <v>平野区</v>
      </c>
      <c r="M58" s="152">
        <f t="shared" si="18"/>
        <v>1.6132864829000126E-2</v>
      </c>
      <c r="N58" s="152">
        <f t="shared" si="5"/>
        <v>1.61E-2</v>
      </c>
      <c r="O58" s="152">
        <f t="shared" si="6"/>
        <v>1.5463147233166422E-2</v>
      </c>
      <c r="P58" s="152">
        <f t="shared" si="7"/>
        <v>1.55E-2</v>
      </c>
      <c r="Q58" s="154">
        <f t="shared" si="8"/>
        <v>5.9999999999999984E-2</v>
      </c>
      <c r="R58" s="151" t="str">
        <f t="shared" si="9"/>
        <v>西淀川区</v>
      </c>
      <c r="S58" s="153">
        <f t="shared" si="19"/>
        <v>0.46786666671509614</v>
      </c>
      <c r="T58" s="153">
        <f t="shared" si="10"/>
        <v>0.46201151086582265</v>
      </c>
      <c r="U58" s="155">
        <f t="shared" si="11"/>
        <v>0.60000000000000053</v>
      </c>
      <c r="V58" s="50"/>
      <c r="W58" s="143">
        <f t="shared" si="12"/>
        <v>1.6848028100992524E-2</v>
      </c>
      <c r="X58" s="143">
        <f t="shared" si="13"/>
        <v>1.6209530372679512E-2</v>
      </c>
      <c r="Y58" s="163">
        <f t="shared" si="14"/>
        <v>5.9999999999999984E-2</v>
      </c>
      <c r="Z58" s="52">
        <f t="shared" si="15"/>
        <v>0.47275137981294446</v>
      </c>
      <c r="AA58" s="52">
        <f t="shared" si="16"/>
        <v>0.45813499049488932</v>
      </c>
      <c r="AB58" s="164">
        <f t="shared" si="17"/>
        <v>1.4999999999999958</v>
      </c>
      <c r="AC58" s="188">
        <v>0</v>
      </c>
    </row>
    <row r="59" spans="2:29" s="27" customFormat="1" ht="19.5" customHeight="1">
      <c r="B59" s="189">
        <v>54</v>
      </c>
      <c r="C59" s="127" t="s">
        <v>24</v>
      </c>
      <c r="D59" s="74">
        <v>533706</v>
      </c>
      <c r="E59" s="110">
        <v>8647</v>
      </c>
      <c r="F59" s="140">
        <f t="shared" si="2"/>
        <v>1.6201803989462363E-2</v>
      </c>
      <c r="G59" s="110">
        <v>18005730190</v>
      </c>
      <c r="H59" s="110">
        <v>8440737180</v>
      </c>
      <c r="I59" s="110">
        <v>9564993010</v>
      </c>
      <c r="J59" s="65">
        <f t="shared" si="3"/>
        <v>0.46878060989094494</v>
      </c>
      <c r="K59" s="187"/>
      <c r="L59" s="151" t="str">
        <f t="shared" si="4"/>
        <v>中央区</v>
      </c>
      <c r="M59" s="152">
        <f t="shared" si="18"/>
        <v>1.6054807792117921E-2</v>
      </c>
      <c r="N59" s="152">
        <f t="shared" si="5"/>
        <v>1.61E-2</v>
      </c>
      <c r="O59" s="152">
        <f t="shared" si="6"/>
        <v>1.5068558941478761E-2</v>
      </c>
      <c r="P59" s="152">
        <f t="shared" si="7"/>
        <v>1.5100000000000001E-2</v>
      </c>
      <c r="Q59" s="154">
        <f t="shared" si="8"/>
        <v>9.9999999999999922E-2</v>
      </c>
      <c r="R59" s="151" t="str">
        <f t="shared" si="9"/>
        <v>寝屋川市</v>
      </c>
      <c r="S59" s="153">
        <f t="shared" si="19"/>
        <v>0.46628480391888294</v>
      </c>
      <c r="T59" s="153">
        <f t="shared" si="10"/>
        <v>0.45174847268056967</v>
      </c>
      <c r="U59" s="155">
        <f t="shared" si="11"/>
        <v>1.4000000000000012</v>
      </c>
      <c r="V59" s="50"/>
      <c r="W59" s="143">
        <f t="shared" si="12"/>
        <v>1.6848028100992524E-2</v>
      </c>
      <c r="X59" s="143">
        <f t="shared" si="13"/>
        <v>1.6209530372679512E-2</v>
      </c>
      <c r="Y59" s="163">
        <f t="shared" si="14"/>
        <v>5.9999999999999984E-2</v>
      </c>
      <c r="Z59" s="52">
        <f t="shared" si="15"/>
        <v>0.47275137981294446</v>
      </c>
      <c r="AA59" s="52">
        <f t="shared" si="16"/>
        <v>0.45813499049488932</v>
      </c>
      <c r="AB59" s="164">
        <f t="shared" si="17"/>
        <v>1.4999999999999958</v>
      </c>
      <c r="AC59" s="188">
        <v>0</v>
      </c>
    </row>
    <row r="60" spans="2:29" s="27" customFormat="1" ht="19.5" customHeight="1">
      <c r="B60" s="189">
        <v>55</v>
      </c>
      <c r="C60" s="127" t="s">
        <v>15</v>
      </c>
      <c r="D60" s="74">
        <v>532380</v>
      </c>
      <c r="E60" s="110">
        <v>8367</v>
      </c>
      <c r="F60" s="140">
        <f t="shared" si="2"/>
        <v>1.5716217739208834E-2</v>
      </c>
      <c r="G60" s="110">
        <v>18230649930</v>
      </c>
      <c r="H60" s="110">
        <v>8235186370</v>
      </c>
      <c r="I60" s="110">
        <v>9995463560</v>
      </c>
      <c r="J60" s="65">
        <f t="shared" si="3"/>
        <v>0.45172203962121715</v>
      </c>
      <c r="K60" s="187"/>
      <c r="L60" s="151" t="str">
        <f t="shared" si="4"/>
        <v>西区</v>
      </c>
      <c r="M60" s="152">
        <f t="shared" si="18"/>
        <v>1.5992954210599961E-2</v>
      </c>
      <c r="N60" s="152">
        <f t="shared" si="5"/>
        <v>1.6E-2</v>
      </c>
      <c r="O60" s="152">
        <f t="shared" si="6"/>
        <v>1.5310605394956506E-2</v>
      </c>
      <c r="P60" s="152">
        <f t="shared" si="7"/>
        <v>1.5299999999999999E-2</v>
      </c>
      <c r="Q60" s="154">
        <f t="shared" si="8"/>
        <v>7.000000000000009E-2</v>
      </c>
      <c r="R60" s="151" t="str">
        <f t="shared" si="9"/>
        <v>交野市</v>
      </c>
      <c r="S60" s="153">
        <f t="shared" si="19"/>
        <v>0.4634945826872871</v>
      </c>
      <c r="T60" s="153">
        <f t="shared" si="10"/>
        <v>0.44297098175093969</v>
      </c>
      <c r="U60" s="155">
        <f t="shared" si="11"/>
        <v>2.0000000000000018</v>
      </c>
      <c r="V60" s="50"/>
      <c r="W60" s="143">
        <f t="shared" si="12"/>
        <v>1.6848028100992524E-2</v>
      </c>
      <c r="X60" s="143">
        <f t="shared" si="13"/>
        <v>1.6209530372679512E-2</v>
      </c>
      <c r="Y60" s="163">
        <f t="shared" si="14"/>
        <v>5.9999999999999984E-2</v>
      </c>
      <c r="Z60" s="52">
        <f t="shared" si="15"/>
        <v>0.47275137981294446</v>
      </c>
      <c r="AA60" s="52">
        <f t="shared" si="16"/>
        <v>0.45813499049488932</v>
      </c>
      <c r="AB60" s="164">
        <f t="shared" si="17"/>
        <v>1.4999999999999958</v>
      </c>
      <c r="AC60" s="188">
        <v>0</v>
      </c>
    </row>
    <row r="61" spans="2:29" s="27" customFormat="1" ht="19.5" customHeight="1">
      <c r="B61" s="189">
        <v>56</v>
      </c>
      <c r="C61" s="127" t="s">
        <v>9</v>
      </c>
      <c r="D61" s="74">
        <v>356313</v>
      </c>
      <c r="E61" s="110">
        <v>6055</v>
      </c>
      <c r="F61" s="140">
        <f t="shared" si="2"/>
        <v>1.699348606421882E-2</v>
      </c>
      <c r="G61" s="110">
        <v>12667121670</v>
      </c>
      <c r="H61" s="110">
        <v>6153443650</v>
      </c>
      <c r="I61" s="110">
        <v>6513678020</v>
      </c>
      <c r="J61" s="65">
        <f t="shared" si="3"/>
        <v>0.48578073301162189</v>
      </c>
      <c r="K61" s="187"/>
      <c r="L61" s="151" t="str">
        <f t="shared" si="4"/>
        <v>熊取町</v>
      </c>
      <c r="M61" s="152">
        <f t="shared" si="18"/>
        <v>1.5896486144716272E-2</v>
      </c>
      <c r="N61" s="152">
        <f t="shared" si="5"/>
        <v>1.5900000000000001E-2</v>
      </c>
      <c r="O61" s="152">
        <f t="shared" si="6"/>
        <v>1.5513370075525617E-2</v>
      </c>
      <c r="P61" s="152">
        <f t="shared" si="7"/>
        <v>1.55E-2</v>
      </c>
      <c r="Q61" s="154">
        <f t="shared" si="8"/>
        <v>4.0000000000000105E-2</v>
      </c>
      <c r="R61" s="151" t="str">
        <f t="shared" si="9"/>
        <v>北区</v>
      </c>
      <c r="S61" s="153">
        <f t="shared" si="19"/>
        <v>0.46344465922458966</v>
      </c>
      <c r="T61" s="153">
        <f t="shared" si="10"/>
        <v>0.45089837968174962</v>
      </c>
      <c r="U61" s="155">
        <f t="shared" si="11"/>
        <v>1.2000000000000011</v>
      </c>
      <c r="V61" s="50"/>
      <c r="W61" s="143">
        <f t="shared" si="12"/>
        <v>1.6848028100992524E-2</v>
      </c>
      <c r="X61" s="143">
        <f t="shared" si="13"/>
        <v>1.6209530372679512E-2</v>
      </c>
      <c r="Y61" s="163">
        <f t="shared" si="14"/>
        <v>5.9999999999999984E-2</v>
      </c>
      <c r="Z61" s="52">
        <f t="shared" si="15"/>
        <v>0.47275137981294446</v>
      </c>
      <c r="AA61" s="52">
        <f t="shared" si="16"/>
        <v>0.45813499049488932</v>
      </c>
      <c r="AB61" s="164">
        <f t="shared" si="17"/>
        <v>1.4999999999999958</v>
      </c>
      <c r="AC61" s="188">
        <v>0</v>
      </c>
    </row>
    <row r="62" spans="2:29" s="27" customFormat="1" ht="19.5" customHeight="1">
      <c r="B62" s="189">
        <v>57</v>
      </c>
      <c r="C62" s="127" t="s">
        <v>43</v>
      </c>
      <c r="D62" s="74">
        <v>250970</v>
      </c>
      <c r="E62" s="110">
        <v>4750</v>
      </c>
      <c r="F62" s="140">
        <f t="shared" si="2"/>
        <v>1.8926564928079054E-2</v>
      </c>
      <c r="G62" s="110">
        <v>9181591180</v>
      </c>
      <c r="H62" s="110">
        <v>4435665270</v>
      </c>
      <c r="I62" s="110">
        <v>4745925910</v>
      </c>
      <c r="J62" s="65">
        <f t="shared" si="3"/>
        <v>0.48310420089952211</v>
      </c>
      <c r="K62" s="187"/>
      <c r="L62" s="151" t="str">
        <f t="shared" si="4"/>
        <v>寝屋川市</v>
      </c>
      <c r="M62" s="152">
        <f t="shared" si="18"/>
        <v>1.5804638075380434E-2</v>
      </c>
      <c r="N62" s="152">
        <f t="shared" si="5"/>
        <v>1.5800000000000002E-2</v>
      </c>
      <c r="O62" s="152">
        <f t="shared" si="6"/>
        <v>1.5412696781518074E-2</v>
      </c>
      <c r="P62" s="152">
        <f t="shared" si="7"/>
        <v>1.54E-2</v>
      </c>
      <c r="Q62" s="154">
        <f t="shared" si="8"/>
        <v>4.0000000000000105E-2</v>
      </c>
      <c r="R62" s="151" t="str">
        <f t="shared" si="9"/>
        <v>貝塚市</v>
      </c>
      <c r="S62" s="153">
        <f t="shared" si="19"/>
        <v>0.46269368857580134</v>
      </c>
      <c r="T62" s="153">
        <f t="shared" si="10"/>
        <v>0.46799183008791284</v>
      </c>
      <c r="U62" s="155">
        <f t="shared" si="11"/>
        <v>-0.50000000000000044</v>
      </c>
      <c r="V62" s="50"/>
      <c r="W62" s="143">
        <f t="shared" si="12"/>
        <v>1.6848028100992524E-2</v>
      </c>
      <c r="X62" s="143">
        <f t="shared" si="13"/>
        <v>1.6209530372679512E-2</v>
      </c>
      <c r="Y62" s="163">
        <f t="shared" si="14"/>
        <v>5.9999999999999984E-2</v>
      </c>
      <c r="Z62" s="52">
        <f t="shared" si="15"/>
        <v>0.47275137981294446</v>
      </c>
      <c r="AA62" s="52">
        <f t="shared" si="16"/>
        <v>0.45813499049488932</v>
      </c>
      <c r="AB62" s="164">
        <f t="shared" si="17"/>
        <v>1.4999999999999958</v>
      </c>
      <c r="AC62" s="188">
        <v>0</v>
      </c>
    </row>
    <row r="63" spans="2:29" s="27" customFormat="1" ht="19.5" customHeight="1">
      <c r="B63" s="189">
        <v>58</v>
      </c>
      <c r="C63" s="127" t="s">
        <v>25</v>
      </c>
      <c r="D63" s="74">
        <v>293337</v>
      </c>
      <c r="E63" s="110">
        <v>4418</v>
      </c>
      <c r="F63" s="140">
        <f t="shared" si="2"/>
        <v>1.506117537167149E-2</v>
      </c>
      <c r="G63" s="110">
        <v>9557577240</v>
      </c>
      <c r="H63" s="110">
        <v>4325755270</v>
      </c>
      <c r="I63" s="110">
        <v>5231821970</v>
      </c>
      <c r="J63" s="65">
        <f t="shared" si="3"/>
        <v>0.45259956172742372</v>
      </c>
      <c r="K63" s="187"/>
      <c r="L63" s="151" t="str">
        <f t="shared" si="4"/>
        <v>泉大津市</v>
      </c>
      <c r="M63" s="152">
        <f t="shared" si="18"/>
        <v>1.575280310366459E-2</v>
      </c>
      <c r="N63" s="152">
        <f t="shared" si="5"/>
        <v>1.5800000000000002E-2</v>
      </c>
      <c r="O63" s="152">
        <f t="shared" si="6"/>
        <v>1.5588980367321089E-2</v>
      </c>
      <c r="P63" s="152">
        <f t="shared" si="7"/>
        <v>1.5599999999999999E-2</v>
      </c>
      <c r="Q63" s="154">
        <f t="shared" si="8"/>
        <v>2.0000000000000226E-2</v>
      </c>
      <c r="R63" s="151" t="str">
        <f t="shared" si="9"/>
        <v>富田林市</v>
      </c>
      <c r="S63" s="153">
        <f t="shared" si="19"/>
        <v>0.46180026963792598</v>
      </c>
      <c r="T63" s="153">
        <f t="shared" si="10"/>
        <v>0.46406123648967618</v>
      </c>
      <c r="U63" s="155">
        <f t="shared" si="11"/>
        <v>-0.20000000000000018</v>
      </c>
      <c r="V63" s="50"/>
      <c r="W63" s="143">
        <f t="shared" si="12"/>
        <v>1.6848028100992524E-2</v>
      </c>
      <c r="X63" s="143">
        <f t="shared" si="13"/>
        <v>1.6209530372679512E-2</v>
      </c>
      <c r="Y63" s="163">
        <f t="shared" si="14"/>
        <v>5.9999999999999984E-2</v>
      </c>
      <c r="Z63" s="52">
        <f t="shared" si="15"/>
        <v>0.47275137981294446</v>
      </c>
      <c r="AA63" s="52">
        <f t="shared" si="16"/>
        <v>0.45813499049488932</v>
      </c>
      <c r="AB63" s="164">
        <f t="shared" si="17"/>
        <v>1.4999999999999958</v>
      </c>
      <c r="AC63" s="188">
        <v>0</v>
      </c>
    </row>
    <row r="64" spans="2:29" s="27" customFormat="1" ht="19.5" customHeight="1">
      <c r="B64" s="189">
        <v>59</v>
      </c>
      <c r="C64" s="127" t="s">
        <v>20</v>
      </c>
      <c r="D64" s="74">
        <v>2120661</v>
      </c>
      <c r="E64" s="110">
        <v>34241</v>
      </c>
      <c r="F64" s="140">
        <f t="shared" si="2"/>
        <v>1.6146380774673556E-2</v>
      </c>
      <c r="G64" s="110">
        <v>72884821050</v>
      </c>
      <c r="H64" s="110">
        <v>33623344300</v>
      </c>
      <c r="I64" s="110">
        <v>39261476750</v>
      </c>
      <c r="J64" s="65">
        <f t="shared" si="3"/>
        <v>0.46132162795507065</v>
      </c>
      <c r="K64" s="187"/>
      <c r="L64" s="151" t="str">
        <f t="shared" si="4"/>
        <v>東成区</v>
      </c>
      <c r="M64" s="152">
        <f t="shared" si="18"/>
        <v>1.5726333517671307E-2</v>
      </c>
      <c r="N64" s="152">
        <f t="shared" si="5"/>
        <v>1.5699999999999999E-2</v>
      </c>
      <c r="O64" s="152">
        <f t="shared" si="6"/>
        <v>1.6404650187845659E-2</v>
      </c>
      <c r="P64" s="152">
        <f t="shared" si="7"/>
        <v>1.6400000000000001E-2</v>
      </c>
      <c r="Q64" s="154">
        <f t="shared" si="8"/>
        <v>-7.000000000000027E-2</v>
      </c>
      <c r="R64" s="151" t="str">
        <f t="shared" si="9"/>
        <v>熊取町</v>
      </c>
      <c r="S64" s="153">
        <f t="shared" si="19"/>
        <v>0.46172086078068569</v>
      </c>
      <c r="T64" s="153">
        <f t="shared" si="10"/>
        <v>0.44089423869101468</v>
      </c>
      <c r="U64" s="155">
        <f t="shared" si="11"/>
        <v>2.1000000000000019</v>
      </c>
      <c r="V64" s="50"/>
      <c r="W64" s="143">
        <f t="shared" si="12"/>
        <v>1.6848028100992524E-2</v>
      </c>
      <c r="X64" s="143">
        <f t="shared" si="13"/>
        <v>1.6209530372679512E-2</v>
      </c>
      <c r="Y64" s="163">
        <f t="shared" si="14"/>
        <v>5.9999999999999984E-2</v>
      </c>
      <c r="Z64" s="52">
        <f t="shared" si="15"/>
        <v>0.47275137981294446</v>
      </c>
      <c r="AA64" s="52">
        <f t="shared" si="16"/>
        <v>0.45813499049488932</v>
      </c>
      <c r="AB64" s="164">
        <f t="shared" si="17"/>
        <v>1.4999999999999958</v>
      </c>
      <c r="AC64" s="188">
        <v>0</v>
      </c>
    </row>
    <row r="65" spans="2:29" s="27" customFormat="1" ht="19.5" customHeight="1">
      <c r="B65" s="189">
        <v>60</v>
      </c>
      <c r="C65" s="127" t="s">
        <v>44</v>
      </c>
      <c r="D65" s="74">
        <v>246877</v>
      </c>
      <c r="E65" s="110">
        <v>5267</v>
      </c>
      <c r="F65" s="140">
        <f t="shared" si="2"/>
        <v>2.1334510707761354E-2</v>
      </c>
      <c r="G65" s="110">
        <v>10053941630</v>
      </c>
      <c r="H65" s="110">
        <v>4906643620</v>
      </c>
      <c r="I65" s="110">
        <v>5147298010</v>
      </c>
      <c r="J65" s="65">
        <f t="shared" si="3"/>
        <v>0.48803183871279349</v>
      </c>
      <c r="K65" s="187"/>
      <c r="L65" s="151" t="str">
        <f t="shared" si="4"/>
        <v>門真市</v>
      </c>
      <c r="M65" s="152">
        <f t="shared" si="18"/>
        <v>1.5716217739208834E-2</v>
      </c>
      <c r="N65" s="152">
        <f t="shared" si="5"/>
        <v>1.5699999999999999E-2</v>
      </c>
      <c r="O65" s="152">
        <f t="shared" si="6"/>
        <v>1.5119507833951887E-2</v>
      </c>
      <c r="P65" s="152">
        <f t="shared" si="7"/>
        <v>1.5100000000000001E-2</v>
      </c>
      <c r="Q65" s="154">
        <f t="shared" si="8"/>
        <v>5.999999999999981E-2</v>
      </c>
      <c r="R65" s="151" t="str">
        <f t="shared" si="9"/>
        <v>東大阪市</v>
      </c>
      <c r="S65" s="153">
        <f t="shared" si="19"/>
        <v>0.46132162795507065</v>
      </c>
      <c r="T65" s="153">
        <f t="shared" si="10"/>
        <v>0.45011999351216392</v>
      </c>
      <c r="U65" s="155">
        <f t="shared" si="11"/>
        <v>1.100000000000001</v>
      </c>
      <c r="V65" s="50"/>
      <c r="W65" s="143">
        <f t="shared" si="12"/>
        <v>1.6848028100992524E-2</v>
      </c>
      <c r="X65" s="143">
        <f t="shared" si="13"/>
        <v>1.6209530372679512E-2</v>
      </c>
      <c r="Y65" s="163">
        <f t="shared" si="14"/>
        <v>5.9999999999999984E-2</v>
      </c>
      <c r="Z65" s="52">
        <f t="shared" si="15"/>
        <v>0.47275137981294446</v>
      </c>
      <c r="AA65" s="52">
        <f t="shared" si="16"/>
        <v>0.45813499049488932</v>
      </c>
      <c r="AB65" s="164">
        <f t="shared" si="17"/>
        <v>1.4999999999999958</v>
      </c>
      <c r="AC65" s="188">
        <v>0</v>
      </c>
    </row>
    <row r="66" spans="2:29" s="27" customFormat="1" ht="19.5" customHeight="1">
      <c r="B66" s="189">
        <v>61</v>
      </c>
      <c r="C66" s="127" t="s">
        <v>16</v>
      </c>
      <c r="D66" s="74">
        <v>242474</v>
      </c>
      <c r="E66" s="110">
        <v>4149</v>
      </c>
      <c r="F66" s="140">
        <f t="shared" si="2"/>
        <v>1.7111112944068231E-2</v>
      </c>
      <c r="G66" s="110">
        <v>8435872310</v>
      </c>
      <c r="H66" s="110">
        <v>4036313570</v>
      </c>
      <c r="I66" s="110">
        <v>4399558740</v>
      </c>
      <c r="J66" s="65">
        <f t="shared" si="3"/>
        <v>0.47847020695361853</v>
      </c>
      <c r="K66" s="187"/>
      <c r="L66" s="151" t="str">
        <f t="shared" si="4"/>
        <v>高槻市</v>
      </c>
      <c r="M66" s="152">
        <f t="shared" si="18"/>
        <v>1.5696009143814721E-2</v>
      </c>
      <c r="N66" s="152">
        <f t="shared" si="5"/>
        <v>1.5699999999999999E-2</v>
      </c>
      <c r="O66" s="152">
        <f t="shared" si="6"/>
        <v>1.5013503726415623E-2</v>
      </c>
      <c r="P66" s="152">
        <f t="shared" si="7"/>
        <v>1.4999999999999999E-2</v>
      </c>
      <c r="Q66" s="154">
        <f t="shared" si="8"/>
        <v>6.9999999999999923E-2</v>
      </c>
      <c r="R66" s="151" t="str">
        <f t="shared" si="9"/>
        <v>千早赤阪村</v>
      </c>
      <c r="S66" s="153">
        <f t="shared" si="19"/>
        <v>0.46100174198429367</v>
      </c>
      <c r="T66" s="153">
        <f t="shared" si="10"/>
        <v>0.47721696893000626</v>
      </c>
      <c r="U66" s="155">
        <f t="shared" si="11"/>
        <v>-1.5999999999999959</v>
      </c>
      <c r="V66" s="50"/>
      <c r="W66" s="143">
        <f t="shared" si="12"/>
        <v>1.6848028100992524E-2</v>
      </c>
      <c r="X66" s="143">
        <f t="shared" si="13"/>
        <v>1.6209530372679512E-2</v>
      </c>
      <c r="Y66" s="163">
        <f t="shared" si="14"/>
        <v>5.9999999999999984E-2</v>
      </c>
      <c r="Z66" s="52">
        <f t="shared" si="15"/>
        <v>0.47275137981294446</v>
      </c>
      <c r="AA66" s="52">
        <f t="shared" si="16"/>
        <v>0.45813499049488932</v>
      </c>
      <c r="AB66" s="164">
        <f t="shared" si="17"/>
        <v>1.4999999999999958</v>
      </c>
      <c r="AC66" s="188">
        <v>0</v>
      </c>
    </row>
    <row r="67" spans="2:29" s="27" customFormat="1" ht="19.5" customHeight="1">
      <c r="B67" s="189">
        <v>62</v>
      </c>
      <c r="C67" s="127" t="s">
        <v>17</v>
      </c>
      <c r="D67" s="74">
        <v>361057</v>
      </c>
      <c r="E67" s="110">
        <v>5570</v>
      </c>
      <c r="F67" s="140">
        <f t="shared" si="2"/>
        <v>1.5426927050299537E-2</v>
      </c>
      <c r="G67" s="110">
        <v>11779561820</v>
      </c>
      <c r="H67" s="110">
        <v>5459763090</v>
      </c>
      <c r="I67" s="110">
        <v>6319798730</v>
      </c>
      <c r="J67" s="65">
        <f t="shared" si="3"/>
        <v>0.4634945826872871</v>
      </c>
      <c r="K67" s="187"/>
      <c r="L67" s="151" t="str">
        <f t="shared" si="4"/>
        <v>松原市</v>
      </c>
      <c r="M67" s="152">
        <f t="shared" si="18"/>
        <v>1.5687672847318482E-2</v>
      </c>
      <c r="N67" s="152">
        <f t="shared" si="5"/>
        <v>1.5699999999999999E-2</v>
      </c>
      <c r="O67" s="152">
        <f t="shared" si="6"/>
        <v>1.4615763470716133E-2</v>
      </c>
      <c r="P67" s="152">
        <f t="shared" si="7"/>
        <v>1.46E-2</v>
      </c>
      <c r="Q67" s="154">
        <f t="shared" si="8"/>
        <v>0.10999999999999985</v>
      </c>
      <c r="R67" s="151" t="str">
        <f t="shared" si="9"/>
        <v>東住吉区</v>
      </c>
      <c r="S67" s="153">
        <f t="shared" si="19"/>
        <v>0.4594876063930281</v>
      </c>
      <c r="T67" s="153">
        <f t="shared" si="10"/>
        <v>0.43687029012467554</v>
      </c>
      <c r="U67" s="155">
        <f t="shared" si="11"/>
        <v>2.200000000000002</v>
      </c>
      <c r="V67" s="50"/>
      <c r="W67" s="143">
        <f t="shared" si="12"/>
        <v>1.6848028100992524E-2</v>
      </c>
      <c r="X67" s="143">
        <f t="shared" si="13"/>
        <v>1.6209530372679512E-2</v>
      </c>
      <c r="Y67" s="163">
        <f t="shared" si="14"/>
        <v>5.9999999999999984E-2</v>
      </c>
      <c r="Z67" s="52">
        <f t="shared" si="15"/>
        <v>0.47275137981294446</v>
      </c>
      <c r="AA67" s="52">
        <f t="shared" si="16"/>
        <v>0.45813499049488932</v>
      </c>
      <c r="AB67" s="164">
        <f t="shared" si="17"/>
        <v>1.4999999999999958</v>
      </c>
      <c r="AC67" s="188">
        <v>0</v>
      </c>
    </row>
    <row r="68" spans="2:29" s="27" customFormat="1" ht="19.5" customHeight="1">
      <c r="B68" s="189">
        <v>63</v>
      </c>
      <c r="C68" s="127" t="s">
        <v>26</v>
      </c>
      <c r="D68" s="74">
        <v>241947</v>
      </c>
      <c r="E68" s="110">
        <v>4636</v>
      </c>
      <c r="F68" s="140">
        <f t="shared" si="2"/>
        <v>1.9161221259201396E-2</v>
      </c>
      <c r="G68" s="110">
        <v>9211438690</v>
      </c>
      <c r="H68" s="110">
        <v>4379547370</v>
      </c>
      <c r="I68" s="110">
        <v>4831891320</v>
      </c>
      <c r="J68" s="65">
        <f t="shared" si="3"/>
        <v>0.47544661777475283</v>
      </c>
      <c r="K68" s="187"/>
      <c r="L68" s="151" t="str">
        <f t="shared" si="4"/>
        <v>豊能町</v>
      </c>
      <c r="M68" s="152">
        <f t="shared" si="18"/>
        <v>1.5634278002699054E-2</v>
      </c>
      <c r="N68" s="152">
        <f t="shared" si="5"/>
        <v>1.5599999999999999E-2</v>
      </c>
      <c r="O68" s="152">
        <f t="shared" si="6"/>
        <v>1.4269361753560231E-2</v>
      </c>
      <c r="P68" s="152">
        <f t="shared" si="7"/>
        <v>1.43E-2</v>
      </c>
      <c r="Q68" s="154">
        <f t="shared" si="8"/>
        <v>0.12999999999999989</v>
      </c>
      <c r="R68" s="151" t="str">
        <f t="shared" si="9"/>
        <v>生野区</v>
      </c>
      <c r="S68" s="153">
        <f t="shared" si="19"/>
        <v>0.4592343789385685</v>
      </c>
      <c r="T68" s="153">
        <f t="shared" si="10"/>
        <v>0.45568932813954049</v>
      </c>
      <c r="U68" s="155">
        <f t="shared" si="11"/>
        <v>0.30000000000000027</v>
      </c>
      <c r="V68" s="50"/>
      <c r="W68" s="143">
        <f t="shared" si="12"/>
        <v>1.6848028100992524E-2</v>
      </c>
      <c r="X68" s="143">
        <f t="shared" si="13"/>
        <v>1.6209530372679512E-2</v>
      </c>
      <c r="Y68" s="163">
        <f t="shared" si="14"/>
        <v>5.9999999999999984E-2</v>
      </c>
      <c r="Z68" s="52">
        <f t="shared" si="15"/>
        <v>0.47275137981294446</v>
      </c>
      <c r="AA68" s="52">
        <f t="shared" si="16"/>
        <v>0.45813499049488932</v>
      </c>
      <c r="AB68" s="164">
        <f t="shared" si="17"/>
        <v>1.4999999999999958</v>
      </c>
      <c r="AC68" s="188">
        <v>0</v>
      </c>
    </row>
    <row r="69" spans="2:29" s="27" customFormat="1" ht="19.5" customHeight="1">
      <c r="B69" s="189">
        <v>64</v>
      </c>
      <c r="C69" s="127" t="s">
        <v>45</v>
      </c>
      <c r="D69" s="74">
        <v>255669</v>
      </c>
      <c r="E69" s="110">
        <v>4870</v>
      </c>
      <c r="F69" s="140">
        <f t="shared" si="2"/>
        <v>1.904806605415596E-2</v>
      </c>
      <c r="G69" s="110">
        <v>9970112090</v>
      </c>
      <c r="H69" s="110">
        <v>4701123680</v>
      </c>
      <c r="I69" s="110">
        <v>5268988410</v>
      </c>
      <c r="J69" s="65">
        <f t="shared" si="3"/>
        <v>0.47152164765682186</v>
      </c>
      <c r="K69" s="187"/>
      <c r="L69" s="151" t="str">
        <f t="shared" si="4"/>
        <v>都島区</v>
      </c>
      <c r="M69" s="152">
        <f t="shared" si="18"/>
        <v>1.560275423192092E-2</v>
      </c>
      <c r="N69" s="152">
        <f t="shared" si="5"/>
        <v>1.5599999999999999E-2</v>
      </c>
      <c r="O69" s="152">
        <f t="shared" si="6"/>
        <v>1.526029706711624E-2</v>
      </c>
      <c r="P69" s="152">
        <f t="shared" si="7"/>
        <v>1.5299999999999999E-2</v>
      </c>
      <c r="Q69" s="154">
        <f t="shared" si="8"/>
        <v>2.9999999999999992E-2</v>
      </c>
      <c r="R69" s="151" t="str">
        <f t="shared" si="9"/>
        <v>豊中市</v>
      </c>
      <c r="S69" s="153">
        <f t="shared" si="19"/>
        <v>0.45807020357027167</v>
      </c>
      <c r="T69" s="153">
        <f t="shared" si="10"/>
        <v>0.45065205368464661</v>
      </c>
      <c r="U69" s="155">
        <f t="shared" si="11"/>
        <v>0.70000000000000062</v>
      </c>
      <c r="V69" s="50"/>
      <c r="W69" s="143">
        <f t="shared" si="12"/>
        <v>1.6848028100992524E-2</v>
      </c>
      <c r="X69" s="143">
        <f t="shared" si="13"/>
        <v>1.6209530372679512E-2</v>
      </c>
      <c r="Y69" s="163">
        <f t="shared" si="14"/>
        <v>5.9999999999999984E-2</v>
      </c>
      <c r="Z69" s="52">
        <f t="shared" si="15"/>
        <v>0.47275137981294446</v>
      </c>
      <c r="AA69" s="52">
        <f t="shared" si="16"/>
        <v>0.45813499049488932</v>
      </c>
      <c r="AB69" s="164">
        <f t="shared" si="17"/>
        <v>1.4999999999999958</v>
      </c>
      <c r="AC69" s="188">
        <v>0</v>
      </c>
    </row>
    <row r="70" spans="2:29" s="27" customFormat="1" ht="19.5" customHeight="1">
      <c r="B70" s="189">
        <v>65</v>
      </c>
      <c r="C70" s="127" t="s">
        <v>10</v>
      </c>
      <c r="D70" s="74">
        <v>146548</v>
      </c>
      <c r="E70" s="110">
        <v>2449</v>
      </c>
      <c r="F70" s="140">
        <f t="shared" si="2"/>
        <v>1.6711248191718753E-2</v>
      </c>
      <c r="G70" s="110">
        <v>4831744070</v>
      </c>
      <c r="H70" s="110">
        <v>2446415350</v>
      </c>
      <c r="I70" s="110">
        <v>2385328720</v>
      </c>
      <c r="J70" s="65">
        <f t="shared" si="3"/>
        <v>0.50632138510597891</v>
      </c>
      <c r="K70" s="187"/>
      <c r="L70" s="151" t="str">
        <f t="shared" si="4"/>
        <v>吹田市</v>
      </c>
      <c r="M70" s="152">
        <f t="shared" ref="M70:M79" si="20">LARGE(F$6:F$79,ROW(A65))</f>
        <v>1.5486041271896811E-2</v>
      </c>
      <c r="N70" s="152">
        <f t="shared" si="5"/>
        <v>1.55E-2</v>
      </c>
      <c r="O70" s="152">
        <f t="shared" si="6"/>
        <v>1.5118518669828659E-2</v>
      </c>
      <c r="P70" s="152">
        <f t="shared" si="7"/>
        <v>1.5100000000000001E-2</v>
      </c>
      <c r="Q70" s="154">
        <f t="shared" si="8"/>
        <v>3.9999999999999931E-2</v>
      </c>
      <c r="R70" s="151" t="str">
        <f t="shared" si="9"/>
        <v>阿倍野区</v>
      </c>
      <c r="S70" s="153">
        <f t="shared" ref="S70:S79" si="21">LARGE(J$6:J$79,ROW(A65))</f>
        <v>0.45772894122085878</v>
      </c>
      <c r="T70" s="153">
        <f t="shared" si="10"/>
        <v>0.44150212837045344</v>
      </c>
      <c r="U70" s="155">
        <f t="shared" si="11"/>
        <v>1.6000000000000014</v>
      </c>
      <c r="V70" s="50"/>
      <c r="W70" s="143">
        <f t="shared" si="12"/>
        <v>1.6848028100992524E-2</v>
      </c>
      <c r="X70" s="143">
        <f t="shared" si="13"/>
        <v>1.6209530372679512E-2</v>
      </c>
      <c r="Y70" s="163">
        <f t="shared" si="14"/>
        <v>5.9999999999999984E-2</v>
      </c>
      <c r="Z70" s="52">
        <f t="shared" si="15"/>
        <v>0.47275137981294446</v>
      </c>
      <c r="AA70" s="52">
        <f t="shared" si="16"/>
        <v>0.45813499049488932</v>
      </c>
      <c r="AB70" s="164">
        <f t="shared" si="17"/>
        <v>1.4999999999999958</v>
      </c>
      <c r="AC70" s="188">
        <v>0</v>
      </c>
    </row>
    <row r="71" spans="2:29" s="27" customFormat="1" ht="19.5" customHeight="1">
      <c r="B71" s="189">
        <v>66</v>
      </c>
      <c r="C71" s="127" t="s">
        <v>5</v>
      </c>
      <c r="D71" s="74">
        <v>148200</v>
      </c>
      <c r="E71" s="110">
        <v>2317</v>
      </c>
      <c r="F71" s="140">
        <f t="shared" ref="F71:F79" si="22">IFERROR(E71/D71,"-")</f>
        <v>1.5634278002699054E-2</v>
      </c>
      <c r="G71" s="110">
        <v>4711928910</v>
      </c>
      <c r="H71" s="110">
        <v>2248895520</v>
      </c>
      <c r="I71" s="110">
        <v>2463033390</v>
      </c>
      <c r="J71" s="65">
        <f t="shared" ref="J71:J79" si="23">IFERROR(H71/G71,"-")</f>
        <v>0.47727704788313541</v>
      </c>
      <c r="K71" s="187"/>
      <c r="L71" s="151" t="str">
        <f t="shared" ref="L71:L78" si="24">INDEX($C$6:$C$79,MATCH(M71,F$6:F$79,0))</f>
        <v>北区</v>
      </c>
      <c r="M71" s="152">
        <f t="shared" si="20"/>
        <v>1.5470241556039925E-2</v>
      </c>
      <c r="N71" s="152">
        <f t="shared" ref="N71:N79" si="25">ROUND(M71,4)</f>
        <v>1.55E-2</v>
      </c>
      <c r="O71" s="152">
        <f t="shared" ref="O71:O79" si="26">VLOOKUP(L71,$M$87:$T$160,4,FALSE)</f>
        <v>1.5069376447830345E-2</v>
      </c>
      <c r="P71" s="152">
        <f t="shared" ref="P71:P79" si="27">ROUND(O71,4)</f>
        <v>1.5100000000000001E-2</v>
      </c>
      <c r="Q71" s="154">
        <f t="shared" ref="Q71:Q78" si="28">(N71-P71)*100</f>
        <v>3.9999999999999931E-2</v>
      </c>
      <c r="R71" s="151" t="str">
        <f t="shared" ref="R71:R79" si="29">INDEX($C$6:$C$79,MATCH(S71,J$6:J$79,0))</f>
        <v>平野区</v>
      </c>
      <c r="S71" s="153">
        <f t="shared" si="21"/>
        <v>0.45685388973788293</v>
      </c>
      <c r="T71" s="153">
        <f t="shared" ref="T71:T79" si="30">VLOOKUP(R71,$M$87:$T$160,8,FALSE)</f>
        <v>0.43896189236615407</v>
      </c>
      <c r="U71" s="155">
        <f t="shared" ref="U71:U79" si="31">(ROUND(S71,3)-ROUND(T71,3))*100</f>
        <v>1.8000000000000016</v>
      </c>
      <c r="V71" s="50"/>
      <c r="W71" s="143">
        <f t="shared" ref="W71:W79" si="32">$F$80</f>
        <v>1.6848028100992524E-2</v>
      </c>
      <c r="X71" s="143">
        <f t="shared" ref="X71:X79" si="33">$P$161</f>
        <v>1.6209530372679512E-2</v>
      </c>
      <c r="Y71" s="163">
        <f t="shared" ref="Y71:Y79" si="34">(ROUND(W71,4)-ROUND(X71,4))*100</f>
        <v>5.9999999999999984E-2</v>
      </c>
      <c r="Z71" s="52">
        <f t="shared" ref="Z71:Z79" si="35">$J$80</f>
        <v>0.47275137981294446</v>
      </c>
      <c r="AA71" s="52">
        <f t="shared" ref="AA71:AA79" si="36">$T$161</f>
        <v>0.45813499049488932</v>
      </c>
      <c r="AB71" s="164">
        <f t="shared" ref="AB71:AB79" si="37">(ROUND(Z71,3)-ROUND(AA71,3))*100</f>
        <v>1.4999999999999958</v>
      </c>
      <c r="AC71" s="188">
        <v>0</v>
      </c>
    </row>
    <row r="72" spans="2:29" s="27" customFormat="1" ht="19.5" customHeight="1">
      <c r="B72" s="189">
        <v>67</v>
      </c>
      <c r="C72" s="127" t="s">
        <v>6</v>
      </c>
      <c r="D72" s="74">
        <v>46312</v>
      </c>
      <c r="E72" s="110">
        <v>1145</v>
      </c>
      <c r="F72" s="140">
        <f t="shared" si="22"/>
        <v>2.4723613750215926E-2</v>
      </c>
      <c r="G72" s="110">
        <v>2164037870</v>
      </c>
      <c r="H72" s="110">
        <v>1103013650</v>
      </c>
      <c r="I72" s="110">
        <v>1061024220</v>
      </c>
      <c r="J72" s="65">
        <f t="shared" si="23"/>
        <v>0.50970163937103374</v>
      </c>
      <c r="K72" s="187"/>
      <c r="L72" s="151" t="str">
        <f t="shared" si="24"/>
        <v>天王寺区</v>
      </c>
      <c r="M72" s="152">
        <f t="shared" si="20"/>
        <v>1.5442607003891051E-2</v>
      </c>
      <c r="N72" s="152">
        <f t="shared" si="25"/>
        <v>1.54E-2</v>
      </c>
      <c r="O72" s="152">
        <f t="shared" si="26"/>
        <v>1.5220478915587598E-2</v>
      </c>
      <c r="P72" s="152">
        <f t="shared" si="27"/>
        <v>1.52E-2</v>
      </c>
      <c r="Q72" s="154">
        <f t="shared" si="28"/>
        <v>2.0000000000000052E-2</v>
      </c>
      <c r="R72" s="151" t="str">
        <f t="shared" si="29"/>
        <v>西区</v>
      </c>
      <c r="S72" s="153">
        <f t="shared" si="21"/>
        <v>0.45656364044631431</v>
      </c>
      <c r="T72" s="153">
        <f t="shared" si="30"/>
        <v>0.44183098325887921</v>
      </c>
      <c r="U72" s="155">
        <f t="shared" si="31"/>
        <v>1.5000000000000013</v>
      </c>
      <c r="V72" s="50"/>
      <c r="W72" s="143">
        <f t="shared" si="32"/>
        <v>1.6848028100992524E-2</v>
      </c>
      <c r="X72" s="143">
        <f t="shared" si="33"/>
        <v>1.6209530372679512E-2</v>
      </c>
      <c r="Y72" s="163">
        <f t="shared" si="34"/>
        <v>5.9999999999999984E-2</v>
      </c>
      <c r="Z72" s="52">
        <f t="shared" si="35"/>
        <v>0.47275137981294446</v>
      </c>
      <c r="AA72" s="52">
        <f t="shared" si="36"/>
        <v>0.45813499049488932</v>
      </c>
      <c r="AB72" s="164">
        <f t="shared" si="37"/>
        <v>1.4999999999999958</v>
      </c>
      <c r="AC72" s="188">
        <v>0</v>
      </c>
    </row>
    <row r="73" spans="2:29" s="27" customFormat="1" ht="19.5" customHeight="1">
      <c r="B73" s="189">
        <v>68</v>
      </c>
      <c r="C73" s="127" t="s">
        <v>46</v>
      </c>
      <c r="D73" s="74">
        <v>79406</v>
      </c>
      <c r="E73" s="110">
        <v>1457</v>
      </c>
      <c r="F73" s="140">
        <f t="shared" si="22"/>
        <v>1.8348739389970531E-2</v>
      </c>
      <c r="G73" s="110">
        <v>2889202740</v>
      </c>
      <c r="H73" s="110">
        <v>1418507740</v>
      </c>
      <c r="I73" s="110">
        <v>1470695000</v>
      </c>
      <c r="J73" s="65">
        <f t="shared" si="23"/>
        <v>0.49096857079680051</v>
      </c>
      <c r="K73" s="187"/>
      <c r="L73" s="151" t="str">
        <f t="shared" si="24"/>
        <v>交野市</v>
      </c>
      <c r="M73" s="152">
        <f t="shared" si="20"/>
        <v>1.5426927050299537E-2</v>
      </c>
      <c r="N73" s="152">
        <f t="shared" si="25"/>
        <v>1.54E-2</v>
      </c>
      <c r="O73" s="152">
        <f t="shared" si="26"/>
        <v>1.4233898522875283E-2</v>
      </c>
      <c r="P73" s="152">
        <f t="shared" si="27"/>
        <v>1.4200000000000001E-2</v>
      </c>
      <c r="Q73" s="154">
        <f t="shared" si="28"/>
        <v>0.11999999999999997</v>
      </c>
      <c r="R73" s="151" t="str">
        <f t="shared" si="29"/>
        <v>天王寺区</v>
      </c>
      <c r="S73" s="153">
        <f t="shared" si="21"/>
        <v>0.45609649040479339</v>
      </c>
      <c r="T73" s="153">
        <f t="shared" si="30"/>
        <v>0.45729603556852816</v>
      </c>
      <c r="U73" s="155">
        <f t="shared" si="31"/>
        <v>-0.10000000000000009</v>
      </c>
      <c r="V73" s="50"/>
      <c r="W73" s="143">
        <f t="shared" si="32"/>
        <v>1.6848028100992524E-2</v>
      </c>
      <c r="X73" s="143">
        <f t="shared" si="33"/>
        <v>1.6209530372679512E-2</v>
      </c>
      <c r="Y73" s="163">
        <f t="shared" si="34"/>
        <v>5.9999999999999984E-2</v>
      </c>
      <c r="Z73" s="52">
        <f t="shared" si="35"/>
        <v>0.47275137981294446</v>
      </c>
      <c r="AA73" s="52">
        <f t="shared" si="36"/>
        <v>0.45813499049488932</v>
      </c>
      <c r="AB73" s="164">
        <f t="shared" si="37"/>
        <v>1.4999999999999958</v>
      </c>
      <c r="AC73" s="188">
        <v>0</v>
      </c>
    </row>
    <row r="74" spans="2:29" s="27" customFormat="1" ht="19.5" customHeight="1">
      <c r="B74" s="189">
        <v>69</v>
      </c>
      <c r="C74" s="127" t="s">
        <v>47</v>
      </c>
      <c r="D74" s="74">
        <v>200862</v>
      </c>
      <c r="E74" s="110">
        <v>3193</v>
      </c>
      <c r="F74" s="140">
        <f t="shared" si="22"/>
        <v>1.5896486144716272E-2</v>
      </c>
      <c r="G74" s="110">
        <v>6921587460</v>
      </c>
      <c r="H74" s="110">
        <v>3195841320</v>
      </c>
      <c r="I74" s="110">
        <v>3725746140</v>
      </c>
      <c r="J74" s="65">
        <f t="shared" si="23"/>
        <v>0.46172086078068569</v>
      </c>
      <c r="K74" s="187"/>
      <c r="L74" s="151" t="str">
        <f t="shared" si="24"/>
        <v>箕面市</v>
      </c>
      <c r="M74" s="152">
        <f t="shared" si="20"/>
        <v>1.5351072203723648E-2</v>
      </c>
      <c r="N74" s="152">
        <f t="shared" si="25"/>
        <v>1.54E-2</v>
      </c>
      <c r="O74" s="152">
        <f t="shared" si="26"/>
        <v>1.5382903170832652E-2</v>
      </c>
      <c r="P74" s="152">
        <f t="shared" si="27"/>
        <v>1.54E-2</v>
      </c>
      <c r="Q74" s="154">
        <f t="shared" si="28"/>
        <v>0</v>
      </c>
      <c r="R74" s="151" t="str">
        <f t="shared" si="29"/>
        <v>旭区</v>
      </c>
      <c r="S74" s="153">
        <f t="shared" si="21"/>
        <v>0.45533894101566214</v>
      </c>
      <c r="T74" s="153">
        <f t="shared" si="30"/>
        <v>0.44914325305052805</v>
      </c>
      <c r="U74" s="155">
        <f t="shared" si="31"/>
        <v>0.60000000000000053</v>
      </c>
      <c r="V74" s="50"/>
      <c r="W74" s="143">
        <f t="shared" si="32"/>
        <v>1.6848028100992524E-2</v>
      </c>
      <c r="X74" s="143">
        <f t="shared" si="33"/>
        <v>1.6209530372679512E-2</v>
      </c>
      <c r="Y74" s="163">
        <f t="shared" si="34"/>
        <v>5.9999999999999984E-2</v>
      </c>
      <c r="Z74" s="52">
        <f t="shared" si="35"/>
        <v>0.47275137981294446</v>
      </c>
      <c r="AA74" s="52">
        <f t="shared" si="36"/>
        <v>0.45813499049488932</v>
      </c>
      <c r="AB74" s="164">
        <f t="shared" si="37"/>
        <v>1.4999999999999958</v>
      </c>
      <c r="AC74" s="188">
        <v>0</v>
      </c>
    </row>
    <row r="75" spans="2:29" s="27" customFormat="1" ht="19.5" customHeight="1">
      <c r="B75" s="189">
        <v>70</v>
      </c>
      <c r="C75" s="127" t="s">
        <v>48</v>
      </c>
      <c r="D75" s="74">
        <v>32277</v>
      </c>
      <c r="E75" s="110">
        <v>538</v>
      </c>
      <c r="F75" s="140">
        <f t="shared" si="22"/>
        <v>1.6668215757350436E-2</v>
      </c>
      <c r="G75" s="110">
        <v>1128396270</v>
      </c>
      <c r="H75" s="110">
        <v>529776540</v>
      </c>
      <c r="I75" s="110">
        <v>598619730</v>
      </c>
      <c r="J75" s="65">
        <f t="shared" si="23"/>
        <v>0.46949511805812688</v>
      </c>
      <c r="K75" s="187"/>
      <c r="L75" s="151" t="str">
        <f t="shared" si="24"/>
        <v>阿倍野区</v>
      </c>
      <c r="M75" s="152">
        <f t="shared" si="20"/>
        <v>1.5321382235999589E-2</v>
      </c>
      <c r="N75" s="152">
        <f t="shared" si="25"/>
        <v>1.5299999999999999E-2</v>
      </c>
      <c r="O75" s="152">
        <f t="shared" si="26"/>
        <v>1.4309212294526807E-2</v>
      </c>
      <c r="P75" s="152">
        <f t="shared" si="27"/>
        <v>1.43E-2</v>
      </c>
      <c r="Q75" s="154">
        <f t="shared" si="28"/>
        <v>9.9999999999999922E-2</v>
      </c>
      <c r="R75" s="151" t="str">
        <f t="shared" si="29"/>
        <v>東成区</v>
      </c>
      <c r="S75" s="153">
        <f t="shared" si="21"/>
        <v>0.45323159217433145</v>
      </c>
      <c r="T75" s="153">
        <f t="shared" si="30"/>
        <v>0.45798530608307625</v>
      </c>
      <c r="U75" s="155">
        <f t="shared" si="31"/>
        <v>-0.50000000000000044</v>
      </c>
      <c r="V75" s="50"/>
      <c r="W75" s="143">
        <f t="shared" si="32"/>
        <v>1.6848028100992524E-2</v>
      </c>
      <c r="X75" s="143">
        <f t="shared" si="33"/>
        <v>1.6209530372679512E-2</v>
      </c>
      <c r="Y75" s="163">
        <f t="shared" si="34"/>
        <v>5.9999999999999984E-2</v>
      </c>
      <c r="Z75" s="52">
        <f t="shared" si="35"/>
        <v>0.47275137981294446</v>
      </c>
      <c r="AA75" s="52">
        <f t="shared" si="36"/>
        <v>0.45813499049488932</v>
      </c>
      <c r="AB75" s="164">
        <f t="shared" si="37"/>
        <v>1.4999999999999958</v>
      </c>
      <c r="AC75" s="188">
        <v>0</v>
      </c>
    </row>
    <row r="76" spans="2:29" s="27" customFormat="1" ht="19.5" customHeight="1">
      <c r="B76" s="189">
        <v>71</v>
      </c>
      <c r="C76" s="127" t="s">
        <v>49</v>
      </c>
      <c r="D76" s="74">
        <v>95115</v>
      </c>
      <c r="E76" s="110">
        <v>1971</v>
      </c>
      <c r="F76" s="140">
        <f t="shared" si="22"/>
        <v>2.0722283551490302E-2</v>
      </c>
      <c r="G76" s="110">
        <v>3651608890</v>
      </c>
      <c r="H76" s="110">
        <v>1770454140</v>
      </c>
      <c r="I76" s="110">
        <v>1881154750</v>
      </c>
      <c r="J76" s="65">
        <f t="shared" si="23"/>
        <v>0.48484221430406255</v>
      </c>
      <c r="K76" s="187"/>
      <c r="L76" s="151" t="str">
        <f t="shared" si="24"/>
        <v>藤井寺市</v>
      </c>
      <c r="M76" s="152">
        <f t="shared" si="20"/>
        <v>1.506117537167149E-2</v>
      </c>
      <c r="N76" s="152">
        <f t="shared" si="25"/>
        <v>1.5100000000000001E-2</v>
      </c>
      <c r="O76" s="152">
        <f t="shared" si="26"/>
        <v>1.456221523681701E-2</v>
      </c>
      <c r="P76" s="152">
        <f t="shared" si="27"/>
        <v>1.46E-2</v>
      </c>
      <c r="Q76" s="154">
        <f t="shared" si="28"/>
        <v>5.0000000000000044E-2</v>
      </c>
      <c r="R76" s="151" t="str">
        <f t="shared" si="29"/>
        <v>藤井寺市</v>
      </c>
      <c r="S76" s="153">
        <f t="shared" si="21"/>
        <v>0.45259956172742372</v>
      </c>
      <c r="T76" s="153">
        <f t="shared" si="30"/>
        <v>0.43750711283620475</v>
      </c>
      <c r="U76" s="155">
        <f t="shared" si="31"/>
        <v>1.5000000000000013</v>
      </c>
      <c r="V76" s="50"/>
      <c r="W76" s="143">
        <f t="shared" si="32"/>
        <v>1.6848028100992524E-2</v>
      </c>
      <c r="X76" s="143">
        <f t="shared" si="33"/>
        <v>1.6209530372679512E-2</v>
      </c>
      <c r="Y76" s="163">
        <f t="shared" si="34"/>
        <v>5.9999999999999984E-2</v>
      </c>
      <c r="Z76" s="52">
        <f t="shared" si="35"/>
        <v>0.47275137981294446</v>
      </c>
      <c r="AA76" s="52">
        <f t="shared" si="36"/>
        <v>0.45813499049488932</v>
      </c>
      <c r="AB76" s="164">
        <f t="shared" si="37"/>
        <v>1.4999999999999958</v>
      </c>
      <c r="AC76" s="188">
        <v>0</v>
      </c>
    </row>
    <row r="77" spans="2:29" s="27" customFormat="1" ht="19.5" customHeight="1">
      <c r="B77" s="189">
        <v>72</v>
      </c>
      <c r="C77" s="127" t="s">
        <v>27</v>
      </c>
      <c r="D77" s="74">
        <v>57182</v>
      </c>
      <c r="E77" s="110">
        <v>996</v>
      </c>
      <c r="F77" s="140">
        <f t="shared" si="22"/>
        <v>1.7418068622993249E-2</v>
      </c>
      <c r="G77" s="110">
        <v>2015136220</v>
      </c>
      <c r="H77" s="110">
        <v>947031380</v>
      </c>
      <c r="I77" s="110">
        <v>1068104840</v>
      </c>
      <c r="J77" s="65">
        <f t="shared" si="23"/>
        <v>0.46995898867819469</v>
      </c>
      <c r="K77" s="187"/>
      <c r="L77" s="151" t="str">
        <f t="shared" si="24"/>
        <v>豊中市</v>
      </c>
      <c r="M77" s="152">
        <f t="shared" si="20"/>
        <v>1.4982659113673217E-2</v>
      </c>
      <c r="N77" s="152">
        <f t="shared" si="25"/>
        <v>1.4999999999999999E-2</v>
      </c>
      <c r="O77" s="152">
        <f t="shared" si="26"/>
        <v>1.4484893380602147E-2</v>
      </c>
      <c r="P77" s="152">
        <f t="shared" si="27"/>
        <v>1.4500000000000001E-2</v>
      </c>
      <c r="Q77" s="154">
        <f t="shared" si="28"/>
        <v>4.9999999999999871E-2</v>
      </c>
      <c r="R77" s="151" t="str">
        <f t="shared" si="29"/>
        <v>門真市</v>
      </c>
      <c r="S77" s="153">
        <f t="shared" si="21"/>
        <v>0.45172203962121715</v>
      </c>
      <c r="T77" s="153">
        <f t="shared" si="30"/>
        <v>0.43736926095730005</v>
      </c>
      <c r="U77" s="155">
        <f t="shared" si="31"/>
        <v>1.5000000000000013</v>
      </c>
      <c r="V77" s="50"/>
      <c r="W77" s="143">
        <f t="shared" si="32"/>
        <v>1.6848028100992524E-2</v>
      </c>
      <c r="X77" s="143">
        <f t="shared" si="33"/>
        <v>1.6209530372679512E-2</v>
      </c>
      <c r="Y77" s="163">
        <f t="shared" si="34"/>
        <v>5.9999999999999984E-2</v>
      </c>
      <c r="Z77" s="52">
        <f t="shared" si="35"/>
        <v>0.47275137981294446</v>
      </c>
      <c r="AA77" s="52">
        <f t="shared" si="36"/>
        <v>0.45813499049488932</v>
      </c>
      <c r="AB77" s="164">
        <f t="shared" si="37"/>
        <v>1.4999999999999958</v>
      </c>
      <c r="AC77" s="188">
        <v>0</v>
      </c>
    </row>
    <row r="78" spans="2:29" s="27" customFormat="1" ht="19.5" customHeight="1">
      <c r="B78" s="189">
        <v>73</v>
      </c>
      <c r="C78" s="127" t="s">
        <v>28</v>
      </c>
      <c r="D78" s="74">
        <v>70746</v>
      </c>
      <c r="E78" s="110">
        <v>1315</v>
      </c>
      <c r="F78" s="140">
        <f t="shared" si="22"/>
        <v>1.8587623328527408E-2</v>
      </c>
      <c r="G78" s="110">
        <v>2706895510</v>
      </c>
      <c r="H78" s="110">
        <v>1271031740</v>
      </c>
      <c r="I78" s="110">
        <v>1435863770</v>
      </c>
      <c r="J78" s="65">
        <f t="shared" si="23"/>
        <v>0.46955330758223468</v>
      </c>
      <c r="K78" s="187"/>
      <c r="L78" s="151" t="str">
        <f t="shared" si="24"/>
        <v>八尾市</v>
      </c>
      <c r="M78" s="152">
        <f t="shared" si="20"/>
        <v>1.4729756752268267E-2</v>
      </c>
      <c r="N78" s="152">
        <f t="shared" si="25"/>
        <v>1.47E-2</v>
      </c>
      <c r="O78" s="152">
        <f t="shared" si="26"/>
        <v>1.4066006814521885E-2</v>
      </c>
      <c r="P78" s="152">
        <f t="shared" si="27"/>
        <v>1.41E-2</v>
      </c>
      <c r="Q78" s="154">
        <f t="shared" si="28"/>
        <v>5.9999999999999984E-2</v>
      </c>
      <c r="R78" s="151" t="str">
        <f t="shared" si="29"/>
        <v>八尾市</v>
      </c>
      <c r="S78" s="153">
        <f t="shared" si="21"/>
        <v>0.44983760726242389</v>
      </c>
      <c r="T78" s="153">
        <f t="shared" si="30"/>
        <v>0.43567928042955006</v>
      </c>
      <c r="U78" s="155">
        <f t="shared" si="31"/>
        <v>1.4000000000000012</v>
      </c>
      <c r="V78" s="50"/>
      <c r="W78" s="143">
        <f t="shared" si="32"/>
        <v>1.6848028100992524E-2</v>
      </c>
      <c r="X78" s="143">
        <f t="shared" si="33"/>
        <v>1.6209530372679512E-2</v>
      </c>
      <c r="Y78" s="163">
        <f t="shared" si="34"/>
        <v>5.9999999999999984E-2</v>
      </c>
      <c r="Z78" s="52">
        <f t="shared" si="35"/>
        <v>0.47275137981294446</v>
      </c>
      <c r="AA78" s="52">
        <f t="shared" si="36"/>
        <v>0.45813499049488932</v>
      </c>
      <c r="AB78" s="164">
        <f t="shared" si="37"/>
        <v>1.4999999999999958</v>
      </c>
      <c r="AC78" s="188">
        <v>0</v>
      </c>
    </row>
    <row r="79" spans="2:29" s="27" customFormat="1" ht="19.5" customHeight="1" thickBot="1">
      <c r="B79" s="189">
        <v>74</v>
      </c>
      <c r="C79" s="127" t="s">
        <v>153</v>
      </c>
      <c r="D79" s="74">
        <v>33284</v>
      </c>
      <c r="E79" s="110">
        <v>608</v>
      </c>
      <c r="F79" s="140">
        <f t="shared" si="22"/>
        <v>1.8267035212113928E-2</v>
      </c>
      <c r="G79" s="110">
        <v>1263668110</v>
      </c>
      <c r="H79" s="110">
        <v>582553200</v>
      </c>
      <c r="I79" s="110">
        <v>681114910</v>
      </c>
      <c r="J79" s="65">
        <f t="shared" si="23"/>
        <v>0.46100174198429367</v>
      </c>
      <c r="K79" s="187"/>
      <c r="L79" s="151" t="str">
        <f>INDEX($C$6:$C$79,MATCH(M79,F$6:F$79,0))</f>
        <v>柏原市</v>
      </c>
      <c r="M79" s="152">
        <f t="shared" si="20"/>
        <v>1.3264792686120519E-2</v>
      </c>
      <c r="N79" s="152">
        <f t="shared" si="25"/>
        <v>1.3299999999999999E-2</v>
      </c>
      <c r="O79" s="152">
        <f t="shared" si="26"/>
        <v>1.3075123630369436E-2</v>
      </c>
      <c r="P79" s="152">
        <f t="shared" si="27"/>
        <v>1.3100000000000001E-2</v>
      </c>
      <c r="Q79" s="154">
        <f>(N79-P79)*100</f>
        <v>1.9999999999999879E-2</v>
      </c>
      <c r="R79" s="151" t="str">
        <f t="shared" si="29"/>
        <v>柏原市</v>
      </c>
      <c r="S79" s="153">
        <f t="shared" si="21"/>
        <v>0.435088082876182</v>
      </c>
      <c r="T79" s="153">
        <f t="shared" si="30"/>
        <v>0.42975485896565885</v>
      </c>
      <c r="U79" s="155">
        <f t="shared" si="31"/>
        <v>0.50000000000000044</v>
      </c>
      <c r="V79" s="50"/>
      <c r="W79" s="143">
        <f t="shared" si="32"/>
        <v>1.6848028100992524E-2</v>
      </c>
      <c r="X79" s="143">
        <f t="shared" si="33"/>
        <v>1.6209530372679512E-2</v>
      </c>
      <c r="Y79" s="163">
        <f t="shared" si="34"/>
        <v>5.9999999999999984E-2</v>
      </c>
      <c r="Z79" s="52">
        <f t="shared" si="35"/>
        <v>0.47275137981294446</v>
      </c>
      <c r="AA79" s="52">
        <f t="shared" si="36"/>
        <v>0.45813499049488932</v>
      </c>
      <c r="AB79" s="164">
        <f t="shared" si="37"/>
        <v>1.4999999999999958</v>
      </c>
      <c r="AC79" s="188">
        <v>999</v>
      </c>
    </row>
    <row r="80" spans="2:29" s="27" customFormat="1" ht="19.5" customHeight="1" thickTop="1">
      <c r="B80" s="392" t="s">
        <v>0</v>
      </c>
      <c r="C80" s="393"/>
      <c r="D80" s="102">
        <f>年齢階層別_件数及び割合!C13</f>
        <v>37430137</v>
      </c>
      <c r="E80" s="109">
        <f>年齢階層別_件数及び割合!D13</f>
        <v>630624</v>
      </c>
      <c r="F80" s="141">
        <f>年齢階層別_件数及び割合!E13</f>
        <v>1.6848028100992524E-2</v>
      </c>
      <c r="G80" s="109">
        <f>年齢階層別_件数及び割合!F13</f>
        <v>1299867269860</v>
      </c>
      <c r="H80" s="109">
        <f>年齢階層別_件数及び割合!G13</f>
        <v>614514045400</v>
      </c>
      <c r="I80" s="109">
        <f>年齢階層別_件数及び割合!H13</f>
        <v>685353224460</v>
      </c>
      <c r="J80" s="23">
        <f>年齢階層別_件数及び割合!I13</f>
        <v>0.47275137981294446</v>
      </c>
      <c r="K80" s="187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0"/>
      <c r="W80" s="53"/>
      <c r="X80" s="53"/>
      <c r="Y80" s="53"/>
      <c r="Z80" s="53"/>
      <c r="AA80" s="53"/>
      <c r="AB80" s="53"/>
      <c r="AC80" s="50"/>
    </row>
    <row r="81" spans="2:29">
      <c r="B81" s="142"/>
      <c r="C81" s="142"/>
      <c r="D81" s="142"/>
      <c r="E81" s="142"/>
      <c r="F81" s="142"/>
      <c r="G81" s="142"/>
      <c r="H81" s="142"/>
      <c r="I81" s="142"/>
      <c r="J81" s="142"/>
      <c r="K81" s="49"/>
      <c r="L81" s="53"/>
      <c r="M81" s="49"/>
      <c r="N81" s="49"/>
      <c r="O81" s="49"/>
      <c r="P81" s="49"/>
      <c r="Q81" s="49"/>
      <c r="R81" s="49"/>
      <c r="S81" s="49"/>
      <c r="T81" s="49"/>
      <c r="U81" s="49"/>
      <c r="V81" s="26"/>
      <c r="AC81" s="26"/>
    </row>
    <row r="82" spans="2:29">
      <c r="B82" s="26"/>
      <c r="C82" s="26"/>
      <c r="I82" s="26"/>
      <c r="J82" s="26"/>
      <c r="K82" s="49"/>
      <c r="L82" s="53"/>
      <c r="M82" s="49"/>
      <c r="N82" s="49"/>
      <c r="O82" s="49"/>
      <c r="P82" s="49"/>
      <c r="Q82" s="49"/>
      <c r="R82" s="49"/>
      <c r="S82" s="49"/>
      <c r="T82" s="49"/>
      <c r="U82" s="49"/>
      <c r="V82" s="26"/>
      <c r="AC82" s="26"/>
    </row>
    <row r="83" spans="2:29">
      <c r="B83" s="26"/>
      <c r="C83" s="26"/>
      <c r="I83" s="26"/>
      <c r="J83" s="26"/>
      <c r="K83" s="49"/>
      <c r="L83" s="53" t="s">
        <v>282</v>
      </c>
      <c r="M83" s="49"/>
      <c r="N83" s="49"/>
      <c r="O83" s="49"/>
      <c r="P83" s="49"/>
      <c r="Q83" s="49"/>
      <c r="R83" s="49"/>
      <c r="S83" s="49"/>
      <c r="T83" s="49"/>
      <c r="U83" s="49"/>
      <c r="V83" s="26"/>
      <c r="AC83" s="26"/>
    </row>
    <row r="84" spans="2:29">
      <c r="B84" s="26"/>
      <c r="C84" s="26"/>
      <c r="I84" s="26"/>
      <c r="J84" s="26"/>
      <c r="K84" s="49"/>
      <c r="L84" s="379"/>
      <c r="M84" s="380" t="s">
        <v>117</v>
      </c>
      <c r="N84" s="166" t="s">
        <v>72</v>
      </c>
      <c r="O84" s="166" t="s">
        <v>70</v>
      </c>
      <c r="P84" s="166" t="s">
        <v>68</v>
      </c>
      <c r="Q84" s="166" t="s">
        <v>67</v>
      </c>
      <c r="R84" s="166" t="s">
        <v>66</v>
      </c>
      <c r="S84" s="166" t="s">
        <v>65</v>
      </c>
      <c r="T84" s="166" t="s">
        <v>64</v>
      </c>
      <c r="U84" s="49"/>
      <c r="V84" s="26"/>
      <c r="AC84" s="26"/>
    </row>
    <row r="85" spans="2:29" ht="13.5" customHeight="1">
      <c r="B85" s="26"/>
      <c r="C85" s="26"/>
      <c r="I85" s="26"/>
      <c r="J85" s="26"/>
      <c r="K85" s="49"/>
      <c r="L85" s="379"/>
      <c r="M85" s="381"/>
      <c r="N85" s="383" t="s">
        <v>82</v>
      </c>
      <c r="O85" s="383" t="s">
        <v>83</v>
      </c>
      <c r="P85" s="383" t="s">
        <v>166</v>
      </c>
      <c r="Q85" s="385" t="s">
        <v>146</v>
      </c>
      <c r="R85" s="165"/>
      <c r="S85" s="167"/>
      <c r="T85" s="386" t="s">
        <v>170</v>
      </c>
      <c r="U85" s="49"/>
      <c r="V85" s="26"/>
      <c r="AC85" s="26"/>
    </row>
    <row r="86" spans="2:29" ht="36">
      <c r="B86" s="26"/>
      <c r="C86" s="26"/>
      <c r="I86" s="26"/>
      <c r="J86" s="26"/>
      <c r="K86" s="49"/>
      <c r="L86" s="379"/>
      <c r="M86" s="382"/>
      <c r="N86" s="384"/>
      <c r="O86" s="384"/>
      <c r="P86" s="384"/>
      <c r="Q86" s="384"/>
      <c r="R86" s="171" t="s">
        <v>147</v>
      </c>
      <c r="S86" s="168" t="s">
        <v>148</v>
      </c>
      <c r="T86" s="387"/>
      <c r="U86" s="49"/>
      <c r="V86" s="26"/>
      <c r="AC86" s="26"/>
    </row>
    <row r="87" spans="2:29">
      <c r="B87" s="26"/>
      <c r="C87" s="26"/>
      <c r="I87" s="26"/>
      <c r="J87" s="26"/>
      <c r="K87" s="49"/>
      <c r="L87" s="189">
        <v>1</v>
      </c>
      <c r="M87" s="28" t="s">
        <v>50</v>
      </c>
      <c r="N87" s="74">
        <v>10127923</v>
      </c>
      <c r="O87" s="74">
        <v>163444</v>
      </c>
      <c r="P87" s="143">
        <v>1.6137958394825867E-2</v>
      </c>
      <c r="Q87" s="74">
        <v>349694866110</v>
      </c>
      <c r="R87" s="74">
        <v>159887517390</v>
      </c>
      <c r="S87" s="74">
        <v>189807348720</v>
      </c>
      <c r="T87" s="51">
        <v>0.45722008781137152</v>
      </c>
      <c r="U87" s="49"/>
      <c r="V87" s="26"/>
      <c r="AC87" s="26"/>
    </row>
    <row r="88" spans="2:29">
      <c r="B88" s="26"/>
      <c r="C88" s="26"/>
      <c r="I88" s="26"/>
      <c r="J88" s="26"/>
      <c r="K88" s="49"/>
      <c r="L88" s="189">
        <v>2</v>
      </c>
      <c r="M88" s="28" t="s">
        <v>95</v>
      </c>
      <c r="N88" s="74">
        <v>378433</v>
      </c>
      <c r="O88" s="74">
        <v>5775</v>
      </c>
      <c r="P88" s="143">
        <v>1.526029706711624E-2</v>
      </c>
      <c r="Q88" s="74">
        <v>12455664420</v>
      </c>
      <c r="R88" s="74">
        <v>5795513430</v>
      </c>
      <c r="S88" s="74">
        <v>6660150990</v>
      </c>
      <c r="T88" s="51">
        <v>0.4652913914968817</v>
      </c>
      <c r="U88" s="49"/>
      <c r="V88" s="26"/>
      <c r="AC88" s="26"/>
    </row>
    <row r="89" spans="2:29">
      <c r="B89" s="26"/>
      <c r="C89" s="26"/>
      <c r="I89" s="26"/>
      <c r="J89" s="26"/>
      <c r="K89" s="49"/>
      <c r="L89" s="189">
        <v>3</v>
      </c>
      <c r="M89" s="28" t="s">
        <v>96</v>
      </c>
      <c r="N89" s="74">
        <v>239438</v>
      </c>
      <c r="O89" s="74">
        <v>4071</v>
      </c>
      <c r="P89" s="143">
        <v>1.7002313751367785E-2</v>
      </c>
      <c r="Q89" s="74">
        <v>8636515990</v>
      </c>
      <c r="R89" s="74">
        <v>4084070510</v>
      </c>
      <c r="S89" s="74">
        <v>4552445480</v>
      </c>
      <c r="T89" s="51">
        <v>0.4728840327197727</v>
      </c>
      <c r="U89" s="49"/>
      <c r="V89" s="26"/>
      <c r="AC89" s="26"/>
    </row>
    <row r="90" spans="2:29">
      <c r="B90" s="26"/>
      <c r="C90" s="26"/>
      <c r="I90" s="26"/>
      <c r="J90" s="26"/>
      <c r="K90" s="49"/>
      <c r="L90" s="189">
        <v>4</v>
      </c>
      <c r="M90" s="28" t="s">
        <v>97</v>
      </c>
      <c r="N90" s="74">
        <v>260314</v>
      </c>
      <c r="O90" s="74">
        <v>5043</v>
      </c>
      <c r="P90" s="143">
        <v>1.9372757515923076E-2</v>
      </c>
      <c r="Q90" s="74">
        <v>9919445520</v>
      </c>
      <c r="R90" s="74">
        <v>5013300800</v>
      </c>
      <c r="S90" s="74">
        <v>4906144720</v>
      </c>
      <c r="T90" s="51">
        <v>0.50540131400409161</v>
      </c>
      <c r="U90" s="49"/>
      <c r="V90" s="26"/>
      <c r="AC90" s="26"/>
    </row>
    <row r="91" spans="2:29">
      <c r="B91" s="26"/>
      <c r="C91" s="26"/>
      <c r="I91" s="26"/>
      <c r="J91" s="26"/>
      <c r="K91" s="49"/>
      <c r="L91" s="189">
        <v>5</v>
      </c>
      <c r="M91" s="28" t="s">
        <v>98</v>
      </c>
      <c r="N91" s="74">
        <v>227620</v>
      </c>
      <c r="O91" s="74">
        <v>3485</v>
      </c>
      <c r="P91" s="143">
        <v>1.5310605394956506E-2</v>
      </c>
      <c r="Q91" s="74">
        <v>7773318260</v>
      </c>
      <c r="R91" s="74">
        <v>3434492850</v>
      </c>
      <c r="S91" s="74">
        <v>4338825410</v>
      </c>
      <c r="T91" s="51">
        <v>0.44183098325887921</v>
      </c>
      <c r="U91" s="49"/>
      <c r="V91" s="26"/>
      <c r="AC91" s="26"/>
    </row>
    <row r="92" spans="2:29">
      <c r="B92" s="26"/>
      <c r="C92" s="26"/>
      <c r="I92" s="26"/>
      <c r="J92" s="26"/>
      <c r="K92" s="49"/>
      <c r="L92" s="189">
        <v>6</v>
      </c>
      <c r="M92" s="28" t="s">
        <v>99</v>
      </c>
      <c r="N92" s="74">
        <v>321796</v>
      </c>
      <c r="O92" s="74">
        <v>5386</v>
      </c>
      <c r="P92" s="143">
        <v>1.6737311837313081E-2</v>
      </c>
      <c r="Q92" s="74">
        <v>11459003140</v>
      </c>
      <c r="R92" s="74">
        <v>5302826620</v>
      </c>
      <c r="S92" s="74">
        <v>6156176520</v>
      </c>
      <c r="T92" s="51">
        <v>0.46276509005302535</v>
      </c>
      <c r="U92" s="49"/>
      <c r="V92" s="26"/>
      <c r="AC92" s="26"/>
    </row>
    <row r="93" spans="2:29">
      <c r="B93" s="26"/>
      <c r="C93" s="26"/>
      <c r="I93" s="26"/>
      <c r="J93" s="26"/>
      <c r="K93" s="49"/>
      <c r="L93" s="189">
        <v>7</v>
      </c>
      <c r="M93" s="28" t="s">
        <v>100</v>
      </c>
      <c r="N93" s="74">
        <v>281327</v>
      </c>
      <c r="O93" s="74">
        <v>5497</v>
      </c>
      <c r="P93" s="143">
        <v>1.953953939721392E-2</v>
      </c>
      <c r="Q93" s="74">
        <v>11198935300</v>
      </c>
      <c r="R93" s="74">
        <v>5529046650</v>
      </c>
      <c r="S93" s="74">
        <v>5669888650</v>
      </c>
      <c r="T93" s="51">
        <v>0.49371181294350364</v>
      </c>
      <c r="U93" s="49"/>
      <c r="V93" s="26"/>
      <c r="AC93" s="26"/>
    </row>
    <row r="94" spans="2:29">
      <c r="B94" s="26"/>
      <c r="C94" s="26"/>
      <c r="I94" s="26"/>
      <c r="J94" s="26"/>
      <c r="K94" s="49"/>
      <c r="L94" s="189">
        <v>8</v>
      </c>
      <c r="M94" s="28" t="s">
        <v>51</v>
      </c>
      <c r="N94" s="74">
        <v>240794</v>
      </c>
      <c r="O94" s="74">
        <v>3665</v>
      </c>
      <c r="P94" s="143">
        <v>1.5220478915587598E-2</v>
      </c>
      <c r="Q94" s="74">
        <v>7999714770</v>
      </c>
      <c r="R94" s="74">
        <v>3658237850</v>
      </c>
      <c r="S94" s="74">
        <v>4341476920</v>
      </c>
      <c r="T94" s="51">
        <v>0.45729603556852816</v>
      </c>
      <c r="U94" s="49"/>
      <c r="V94" s="26"/>
      <c r="AC94" s="26"/>
    </row>
    <row r="95" spans="2:29">
      <c r="B95" s="26"/>
      <c r="C95" s="26"/>
      <c r="I95" s="26"/>
      <c r="J95" s="26"/>
      <c r="K95" s="49"/>
      <c r="L95" s="189">
        <v>9</v>
      </c>
      <c r="M95" s="28" t="s">
        <v>101</v>
      </c>
      <c r="N95" s="74">
        <v>140575</v>
      </c>
      <c r="O95" s="74">
        <v>2462</v>
      </c>
      <c r="P95" s="143">
        <v>1.7513782678285614E-2</v>
      </c>
      <c r="Q95" s="74">
        <v>5152277950</v>
      </c>
      <c r="R95" s="74">
        <v>2405882600</v>
      </c>
      <c r="S95" s="74">
        <v>2746395350</v>
      </c>
      <c r="T95" s="51">
        <v>0.46695512613018092</v>
      </c>
      <c r="U95" s="49"/>
      <c r="V95" s="26"/>
      <c r="AC95" s="26"/>
    </row>
    <row r="96" spans="2:29">
      <c r="B96" s="26"/>
      <c r="C96" s="26"/>
      <c r="I96" s="26"/>
      <c r="J96" s="26"/>
      <c r="K96" s="49"/>
      <c r="L96" s="189">
        <v>10</v>
      </c>
      <c r="M96" s="28" t="s">
        <v>52</v>
      </c>
      <c r="N96" s="74">
        <v>351641</v>
      </c>
      <c r="O96" s="74">
        <v>5814</v>
      </c>
      <c r="P96" s="143">
        <v>1.653390816201751E-2</v>
      </c>
      <c r="Q96" s="74">
        <v>12336623690</v>
      </c>
      <c r="R96" s="74">
        <v>5699662150</v>
      </c>
      <c r="S96" s="74">
        <v>6636961540</v>
      </c>
      <c r="T96" s="51">
        <v>0.46201151086582265</v>
      </c>
      <c r="U96" s="49"/>
      <c r="V96" s="26"/>
      <c r="AC96" s="26"/>
    </row>
    <row r="97" spans="2:29">
      <c r="B97" s="26"/>
      <c r="C97" s="26"/>
      <c r="I97" s="26"/>
      <c r="J97" s="26"/>
      <c r="K97" s="49"/>
      <c r="L97" s="189">
        <v>11</v>
      </c>
      <c r="M97" s="28" t="s">
        <v>53</v>
      </c>
      <c r="N97" s="74">
        <v>620825</v>
      </c>
      <c r="O97" s="74">
        <v>10160</v>
      </c>
      <c r="P97" s="143">
        <v>1.6365320339870332E-2</v>
      </c>
      <c r="Q97" s="74">
        <v>21409855650</v>
      </c>
      <c r="R97" s="74">
        <v>9931637700</v>
      </c>
      <c r="S97" s="74">
        <v>11478217950</v>
      </c>
      <c r="T97" s="51">
        <v>0.4638815815649836</v>
      </c>
      <c r="U97" s="49"/>
      <c r="V97" s="26"/>
      <c r="AC97" s="26"/>
    </row>
    <row r="98" spans="2:29">
      <c r="B98" s="26"/>
      <c r="C98" s="26"/>
      <c r="I98" s="26"/>
      <c r="J98" s="26"/>
      <c r="K98" s="49"/>
      <c r="L98" s="189">
        <v>12</v>
      </c>
      <c r="M98" s="28" t="s">
        <v>102</v>
      </c>
      <c r="N98" s="74">
        <v>310095</v>
      </c>
      <c r="O98" s="74">
        <v>5087</v>
      </c>
      <c r="P98" s="143">
        <v>1.6404650187845659E-2</v>
      </c>
      <c r="Q98" s="74">
        <v>10784635630</v>
      </c>
      <c r="R98" s="74">
        <v>4939204650</v>
      </c>
      <c r="S98" s="74">
        <v>5845430980</v>
      </c>
      <c r="T98" s="51">
        <v>0.45798530608307625</v>
      </c>
      <c r="U98" s="49"/>
      <c r="V98" s="26"/>
      <c r="AC98" s="26"/>
    </row>
    <row r="99" spans="2:29">
      <c r="B99" s="26"/>
      <c r="C99" s="26"/>
      <c r="I99" s="26"/>
      <c r="J99" s="26"/>
      <c r="K99" s="49"/>
      <c r="L99" s="189">
        <v>13</v>
      </c>
      <c r="M99" s="28" t="s">
        <v>103</v>
      </c>
      <c r="N99" s="74">
        <v>531208</v>
      </c>
      <c r="O99" s="74">
        <v>9146</v>
      </c>
      <c r="P99" s="143">
        <v>1.7217361184319515E-2</v>
      </c>
      <c r="Q99" s="74">
        <v>19189434380</v>
      </c>
      <c r="R99" s="74">
        <v>8744420460</v>
      </c>
      <c r="S99" s="74">
        <v>10445013920</v>
      </c>
      <c r="T99" s="51">
        <v>0.45568932813954049</v>
      </c>
      <c r="U99" s="49"/>
      <c r="V99" s="26"/>
      <c r="AC99" s="26"/>
    </row>
    <row r="100" spans="2:29">
      <c r="B100" s="26"/>
      <c r="C100" s="26"/>
      <c r="I100" s="26"/>
      <c r="J100" s="26"/>
      <c r="K100" s="49"/>
      <c r="L100" s="189">
        <v>14</v>
      </c>
      <c r="M100" s="28" t="s">
        <v>104</v>
      </c>
      <c r="N100" s="74">
        <v>394303</v>
      </c>
      <c r="O100" s="74">
        <v>6412</v>
      </c>
      <c r="P100" s="143">
        <v>1.6261605922349057E-2</v>
      </c>
      <c r="Q100" s="74">
        <v>14090298200</v>
      </c>
      <c r="R100" s="74">
        <v>6328562370</v>
      </c>
      <c r="S100" s="74">
        <v>7761735830</v>
      </c>
      <c r="T100" s="51">
        <v>0.44914325305052805</v>
      </c>
      <c r="U100" s="49"/>
      <c r="V100" s="26"/>
      <c r="AC100" s="26"/>
    </row>
    <row r="101" spans="2:29">
      <c r="B101" s="26"/>
      <c r="C101" s="26"/>
      <c r="I101" s="26"/>
      <c r="J101" s="26"/>
      <c r="K101" s="49"/>
      <c r="L101" s="189">
        <v>15</v>
      </c>
      <c r="M101" s="28" t="s">
        <v>105</v>
      </c>
      <c r="N101" s="74">
        <v>681221</v>
      </c>
      <c r="O101" s="74">
        <v>10657</v>
      </c>
      <c r="P101" s="143">
        <v>1.5643968697383083E-2</v>
      </c>
      <c r="Q101" s="74">
        <v>23111823340</v>
      </c>
      <c r="R101" s="74">
        <v>10692620710</v>
      </c>
      <c r="S101" s="74">
        <v>12419202630</v>
      </c>
      <c r="T101" s="51">
        <v>0.46264721535380166</v>
      </c>
      <c r="U101" s="49"/>
      <c r="V101" s="26"/>
      <c r="AC101" s="26"/>
    </row>
    <row r="102" spans="2:29">
      <c r="B102" s="26"/>
      <c r="C102" s="26"/>
      <c r="I102" s="26"/>
      <c r="J102" s="26"/>
      <c r="K102" s="49"/>
      <c r="L102" s="189">
        <v>16</v>
      </c>
      <c r="M102" s="28" t="s">
        <v>54</v>
      </c>
      <c r="N102" s="74">
        <v>465085</v>
      </c>
      <c r="O102" s="74">
        <v>6655</v>
      </c>
      <c r="P102" s="143">
        <v>1.4309212294526807E-2</v>
      </c>
      <c r="Q102" s="74">
        <v>14909561420</v>
      </c>
      <c r="R102" s="74">
        <v>6582603100</v>
      </c>
      <c r="S102" s="74">
        <v>8326958320</v>
      </c>
      <c r="T102" s="51">
        <v>0.44150212837045344</v>
      </c>
      <c r="U102" s="49"/>
      <c r="V102" s="26"/>
      <c r="AC102" s="26"/>
    </row>
    <row r="103" spans="2:29">
      <c r="B103" s="26"/>
      <c r="C103" s="26"/>
      <c r="I103" s="26"/>
      <c r="J103" s="26"/>
      <c r="K103" s="49"/>
      <c r="L103" s="189">
        <v>17</v>
      </c>
      <c r="M103" s="28" t="s">
        <v>106</v>
      </c>
      <c r="N103" s="74">
        <v>669764</v>
      </c>
      <c r="O103" s="74">
        <v>10897</v>
      </c>
      <c r="P103" s="143">
        <v>1.6269909998148601E-2</v>
      </c>
      <c r="Q103" s="74">
        <v>22765760370</v>
      </c>
      <c r="R103" s="74">
        <v>10460692490</v>
      </c>
      <c r="S103" s="74">
        <v>12305067880</v>
      </c>
      <c r="T103" s="51">
        <v>0.45949233937227812</v>
      </c>
      <c r="U103" s="49"/>
      <c r="V103" s="26"/>
      <c r="AC103" s="26"/>
    </row>
    <row r="104" spans="2:29">
      <c r="B104" s="26"/>
      <c r="C104" s="26"/>
      <c r="I104" s="26"/>
      <c r="J104" s="26"/>
      <c r="K104" s="49"/>
      <c r="L104" s="189">
        <v>18</v>
      </c>
      <c r="M104" s="28" t="s">
        <v>55</v>
      </c>
      <c r="N104" s="74">
        <v>576411</v>
      </c>
      <c r="O104" s="74">
        <v>8833</v>
      </c>
      <c r="P104" s="143">
        <v>1.5324135035590923E-2</v>
      </c>
      <c r="Q104" s="74">
        <v>19661299370</v>
      </c>
      <c r="R104" s="74">
        <v>8589437560</v>
      </c>
      <c r="S104" s="74">
        <v>11071861810</v>
      </c>
      <c r="T104" s="51">
        <v>0.43687029012467554</v>
      </c>
      <c r="U104" s="49"/>
      <c r="V104" s="26"/>
      <c r="AC104" s="26"/>
    </row>
    <row r="105" spans="2:29">
      <c r="B105" s="26"/>
      <c r="C105" s="26"/>
      <c r="I105" s="26"/>
      <c r="J105" s="26"/>
      <c r="K105" s="49"/>
      <c r="L105" s="189">
        <v>19</v>
      </c>
      <c r="M105" s="28" t="s">
        <v>107</v>
      </c>
      <c r="N105" s="74">
        <v>381640</v>
      </c>
      <c r="O105" s="74">
        <v>6448</v>
      </c>
      <c r="P105" s="143">
        <v>1.6895503615973168E-2</v>
      </c>
      <c r="Q105" s="74">
        <v>13575900960</v>
      </c>
      <c r="R105" s="74">
        <v>6189321010</v>
      </c>
      <c r="S105" s="74">
        <v>7386579950</v>
      </c>
      <c r="T105" s="51">
        <v>0.45590499136935364</v>
      </c>
      <c r="U105" s="49"/>
      <c r="V105" s="26"/>
      <c r="AC105" s="26"/>
    </row>
    <row r="106" spans="2:29">
      <c r="B106" s="26"/>
      <c r="C106" s="26"/>
      <c r="I106" s="26"/>
      <c r="J106" s="26"/>
      <c r="K106" s="49"/>
      <c r="L106" s="189">
        <v>20</v>
      </c>
      <c r="M106" s="28" t="s">
        <v>108</v>
      </c>
      <c r="N106" s="74">
        <v>617857</v>
      </c>
      <c r="O106" s="74">
        <v>10290</v>
      </c>
      <c r="P106" s="143">
        <v>1.6654339110829853E-2</v>
      </c>
      <c r="Q106" s="74">
        <v>21459629180</v>
      </c>
      <c r="R106" s="74">
        <v>9913665060</v>
      </c>
      <c r="S106" s="74">
        <v>11545964120</v>
      </c>
      <c r="T106" s="51">
        <v>0.4619681438502844</v>
      </c>
      <c r="U106" s="49"/>
      <c r="V106" s="26"/>
      <c r="AC106" s="26"/>
    </row>
    <row r="107" spans="2:29">
      <c r="B107" s="26"/>
      <c r="C107" s="26"/>
      <c r="I107" s="26"/>
      <c r="J107" s="26"/>
      <c r="K107" s="49"/>
      <c r="L107" s="189">
        <v>21</v>
      </c>
      <c r="M107" s="28" t="s">
        <v>109</v>
      </c>
      <c r="N107" s="74">
        <v>413781</v>
      </c>
      <c r="O107" s="74">
        <v>6525</v>
      </c>
      <c r="P107" s="143">
        <v>1.5769211249429045E-2</v>
      </c>
      <c r="Q107" s="74">
        <v>14117426680</v>
      </c>
      <c r="R107" s="74">
        <v>6377270150</v>
      </c>
      <c r="S107" s="74">
        <v>7740156530</v>
      </c>
      <c r="T107" s="51">
        <v>0.4517303538777791</v>
      </c>
      <c r="U107" s="49"/>
      <c r="V107" s="26"/>
      <c r="AC107" s="26"/>
    </row>
    <row r="108" spans="2:29">
      <c r="B108" s="26"/>
      <c r="C108" s="26"/>
      <c r="I108" s="26"/>
      <c r="J108" s="26"/>
      <c r="K108" s="49"/>
      <c r="L108" s="189">
        <v>22</v>
      </c>
      <c r="M108" s="28" t="s">
        <v>56</v>
      </c>
      <c r="N108" s="74">
        <v>553914</v>
      </c>
      <c r="O108" s="74">
        <v>8654</v>
      </c>
      <c r="P108" s="143">
        <v>1.5623363915698105E-2</v>
      </c>
      <c r="Q108" s="74">
        <v>18406359370</v>
      </c>
      <c r="R108" s="74">
        <v>8360191170</v>
      </c>
      <c r="S108" s="74">
        <v>10046168200</v>
      </c>
      <c r="T108" s="51">
        <v>0.45420123566782233</v>
      </c>
      <c r="U108" s="49"/>
      <c r="V108" s="26"/>
      <c r="AC108" s="26"/>
    </row>
    <row r="109" spans="2:29">
      <c r="B109" s="26"/>
      <c r="C109" s="26"/>
      <c r="I109" s="26"/>
      <c r="J109" s="26"/>
      <c r="K109" s="49"/>
      <c r="L109" s="189">
        <v>23</v>
      </c>
      <c r="M109" s="28" t="s">
        <v>110</v>
      </c>
      <c r="N109" s="74">
        <v>843166</v>
      </c>
      <c r="O109" s="74">
        <v>13038</v>
      </c>
      <c r="P109" s="143">
        <v>1.5463147233166422E-2</v>
      </c>
      <c r="Q109" s="74">
        <v>28584588180</v>
      </c>
      <c r="R109" s="74">
        <v>12547544920</v>
      </c>
      <c r="S109" s="74">
        <v>16037043260</v>
      </c>
      <c r="T109" s="51">
        <v>0.43896189236615407</v>
      </c>
      <c r="U109" s="49"/>
      <c r="V109" s="26"/>
      <c r="AC109" s="26"/>
    </row>
    <row r="110" spans="2:29">
      <c r="B110" s="26"/>
      <c r="C110" s="26"/>
      <c r="I110" s="26"/>
      <c r="J110" s="26"/>
      <c r="K110" s="49"/>
      <c r="L110" s="189">
        <v>24</v>
      </c>
      <c r="M110" s="28" t="s">
        <v>111</v>
      </c>
      <c r="N110" s="74">
        <v>376857</v>
      </c>
      <c r="O110" s="74">
        <v>5679</v>
      </c>
      <c r="P110" s="143">
        <v>1.5069376447830345E-2</v>
      </c>
      <c r="Q110" s="74">
        <v>12516572590</v>
      </c>
      <c r="R110" s="74">
        <v>5643702300</v>
      </c>
      <c r="S110" s="74">
        <v>6872870290</v>
      </c>
      <c r="T110" s="51">
        <v>0.45089837968174962</v>
      </c>
      <c r="U110" s="49"/>
      <c r="V110" s="26"/>
      <c r="AC110" s="26"/>
    </row>
    <row r="111" spans="2:29">
      <c r="B111" s="26"/>
      <c r="C111" s="26"/>
      <c r="I111" s="26"/>
      <c r="J111" s="26"/>
      <c r="K111" s="49"/>
      <c r="L111" s="189">
        <v>25</v>
      </c>
      <c r="M111" s="28" t="s">
        <v>112</v>
      </c>
      <c r="N111" s="74">
        <v>249858</v>
      </c>
      <c r="O111" s="74">
        <v>3765</v>
      </c>
      <c r="P111" s="143">
        <v>1.5068558941478761E-2</v>
      </c>
      <c r="Q111" s="74">
        <v>8180221750</v>
      </c>
      <c r="R111" s="74">
        <v>3663610280</v>
      </c>
      <c r="S111" s="74">
        <v>4516611470</v>
      </c>
      <c r="T111" s="51">
        <v>0.44786197635779251</v>
      </c>
      <c r="U111" s="49"/>
      <c r="V111" s="26"/>
      <c r="AC111" s="26"/>
    </row>
    <row r="112" spans="2:29">
      <c r="B112" s="26"/>
      <c r="C112" s="26"/>
      <c r="I112" s="26"/>
      <c r="J112" s="26"/>
      <c r="K112" s="49"/>
      <c r="L112" s="189">
        <v>26</v>
      </c>
      <c r="M112" s="28" t="s">
        <v>30</v>
      </c>
      <c r="N112" s="74">
        <v>3492592</v>
      </c>
      <c r="O112" s="74">
        <v>61085</v>
      </c>
      <c r="P112" s="143">
        <v>1.7489875714082836E-2</v>
      </c>
      <c r="Q112" s="74">
        <v>124701867620</v>
      </c>
      <c r="R112" s="74">
        <v>57837729730</v>
      </c>
      <c r="S112" s="74">
        <v>66864137890</v>
      </c>
      <c r="T112" s="51">
        <v>0.46380804741631504</v>
      </c>
      <c r="U112" s="49"/>
      <c r="V112" s="26"/>
      <c r="AC112" s="26"/>
    </row>
    <row r="113" spans="2:29">
      <c r="B113" s="26"/>
      <c r="C113" s="26"/>
      <c r="I113" s="26"/>
      <c r="J113" s="26"/>
      <c r="K113" s="49"/>
      <c r="L113" s="189">
        <v>27</v>
      </c>
      <c r="M113" s="28" t="s">
        <v>31</v>
      </c>
      <c r="N113" s="74">
        <v>557248</v>
      </c>
      <c r="O113" s="74">
        <v>9978</v>
      </c>
      <c r="P113" s="143">
        <v>1.7905851613644195E-2</v>
      </c>
      <c r="Q113" s="74">
        <v>20408696830</v>
      </c>
      <c r="R113" s="74">
        <v>9548570550</v>
      </c>
      <c r="S113" s="74">
        <v>10860126280</v>
      </c>
      <c r="T113" s="51">
        <v>0.46786772470273402</v>
      </c>
      <c r="U113" s="49"/>
      <c r="V113" s="26"/>
      <c r="AC113" s="26"/>
    </row>
    <row r="114" spans="2:29">
      <c r="B114" s="26"/>
      <c r="C114" s="26"/>
      <c r="I114" s="26"/>
      <c r="J114" s="26"/>
      <c r="K114" s="49"/>
      <c r="L114" s="189">
        <v>28</v>
      </c>
      <c r="M114" s="28" t="s">
        <v>32</v>
      </c>
      <c r="N114" s="74">
        <v>468008</v>
      </c>
      <c r="O114" s="74">
        <v>8871</v>
      </c>
      <c r="P114" s="143">
        <v>1.8954804191381344E-2</v>
      </c>
      <c r="Q114" s="74">
        <v>17784477730</v>
      </c>
      <c r="R114" s="74">
        <v>8502162810</v>
      </c>
      <c r="S114" s="74">
        <v>9282314920</v>
      </c>
      <c r="T114" s="51">
        <v>0.47806648803962376</v>
      </c>
      <c r="U114" s="49"/>
      <c r="V114" s="26"/>
      <c r="AC114" s="26"/>
    </row>
    <row r="115" spans="2:29">
      <c r="B115" s="26"/>
      <c r="C115" s="26"/>
      <c r="I115" s="26"/>
      <c r="J115" s="26"/>
      <c r="K115" s="49"/>
      <c r="L115" s="189">
        <v>29</v>
      </c>
      <c r="M115" s="28" t="s">
        <v>33</v>
      </c>
      <c r="N115" s="74">
        <v>392090</v>
      </c>
      <c r="O115" s="74">
        <v>7000</v>
      </c>
      <c r="P115" s="143">
        <v>1.7853043943992449E-2</v>
      </c>
      <c r="Q115" s="74">
        <v>14374574700</v>
      </c>
      <c r="R115" s="74">
        <v>6692139010</v>
      </c>
      <c r="S115" s="74">
        <v>7682435690</v>
      </c>
      <c r="T115" s="51">
        <v>0.46555387896102413</v>
      </c>
      <c r="U115" s="49"/>
      <c r="V115" s="26"/>
      <c r="AC115" s="26"/>
    </row>
    <row r="116" spans="2:29">
      <c r="B116" s="26"/>
      <c r="C116" s="26"/>
      <c r="I116" s="26"/>
      <c r="J116" s="26"/>
      <c r="K116" s="49"/>
      <c r="L116" s="189">
        <v>30</v>
      </c>
      <c r="M116" s="28" t="s">
        <v>34</v>
      </c>
      <c r="N116" s="74">
        <v>563416</v>
      </c>
      <c r="O116" s="74">
        <v>8926</v>
      </c>
      <c r="P116" s="143">
        <v>1.5842645576270464E-2</v>
      </c>
      <c r="Q116" s="74">
        <v>18895124700</v>
      </c>
      <c r="R116" s="74">
        <v>8579280890</v>
      </c>
      <c r="S116" s="74">
        <v>10315843810</v>
      </c>
      <c r="T116" s="51">
        <v>0.4540473284095341</v>
      </c>
      <c r="U116" s="49"/>
      <c r="V116" s="26"/>
      <c r="AC116" s="26"/>
    </row>
    <row r="117" spans="2:29">
      <c r="B117" s="26"/>
      <c r="C117" s="26"/>
      <c r="I117" s="26"/>
      <c r="J117" s="26"/>
      <c r="K117" s="49"/>
      <c r="L117" s="189">
        <v>31</v>
      </c>
      <c r="M117" s="28" t="s">
        <v>35</v>
      </c>
      <c r="N117" s="74">
        <v>730115</v>
      </c>
      <c r="O117" s="74">
        <v>12256</v>
      </c>
      <c r="P117" s="143">
        <v>1.6786396663539305E-2</v>
      </c>
      <c r="Q117" s="74">
        <v>25281621960</v>
      </c>
      <c r="R117" s="74">
        <v>11698395950</v>
      </c>
      <c r="S117" s="74">
        <v>13583226010</v>
      </c>
      <c r="T117" s="51">
        <v>0.46272331611116296</v>
      </c>
      <c r="U117" s="49"/>
      <c r="V117" s="26"/>
      <c r="AC117" s="26"/>
    </row>
    <row r="118" spans="2:29">
      <c r="B118" s="26"/>
      <c r="C118" s="26"/>
      <c r="I118" s="26"/>
      <c r="J118" s="26"/>
      <c r="K118" s="49"/>
      <c r="L118" s="189">
        <v>32</v>
      </c>
      <c r="M118" s="28" t="s">
        <v>36</v>
      </c>
      <c r="N118" s="74">
        <v>612166</v>
      </c>
      <c r="O118" s="74">
        <v>10742</v>
      </c>
      <c r="P118" s="143">
        <v>1.7547527958102868E-2</v>
      </c>
      <c r="Q118" s="74">
        <v>21436898740</v>
      </c>
      <c r="R118" s="74">
        <v>9750269950</v>
      </c>
      <c r="S118" s="74">
        <v>11686628790</v>
      </c>
      <c r="T118" s="51">
        <v>0.45483584487930456</v>
      </c>
      <c r="U118" s="49"/>
      <c r="V118" s="26"/>
      <c r="AC118" s="26"/>
    </row>
    <row r="119" spans="2:29">
      <c r="B119" s="26"/>
      <c r="C119" s="26"/>
      <c r="I119" s="26"/>
      <c r="J119" s="26"/>
      <c r="K119" s="49"/>
      <c r="L119" s="189">
        <v>33</v>
      </c>
      <c r="M119" s="28" t="s">
        <v>37</v>
      </c>
      <c r="N119" s="74">
        <v>169549</v>
      </c>
      <c r="O119" s="74">
        <v>3312</v>
      </c>
      <c r="P119" s="143">
        <v>1.9534175960931648E-2</v>
      </c>
      <c r="Q119" s="74">
        <v>6520472960</v>
      </c>
      <c r="R119" s="74">
        <v>3066910570</v>
      </c>
      <c r="S119" s="74">
        <v>3453562390</v>
      </c>
      <c r="T119" s="51">
        <v>0.47035093754916824</v>
      </c>
      <c r="U119" s="49"/>
      <c r="V119" s="26"/>
      <c r="AC119" s="26"/>
    </row>
    <row r="120" spans="2:29">
      <c r="B120" s="26"/>
      <c r="C120" s="26"/>
      <c r="I120" s="26"/>
      <c r="J120" s="26"/>
      <c r="K120" s="49"/>
      <c r="L120" s="189">
        <v>34</v>
      </c>
      <c r="M120" s="28" t="s">
        <v>38</v>
      </c>
      <c r="N120" s="74">
        <v>722926</v>
      </c>
      <c r="O120" s="74">
        <v>15763</v>
      </c>
      <c r="P120" s="143">
        <v>2.1804444714950078E-2</v>
      </c>
      <c r="Q120" s="74">
        <v>29513160160</v>
      </c>
      <c r="R120" s="74">
        <v>14682409050</v>
      </c>
      <c r="S120" s="74">
        <v>14830751110</v>
      </c>
      <c r="T120" s="51">
        <v>0.49748684893119222</v>
      </c>
      <c r="U120" s="49"/>
      <c r="V120" s="26"/>
      <c r="AC120" s="26"/>
    </row>
    <row r="121" spans="2:29">
      <c r="B121" s="26"/>
      <c r="C121" s="26"/>
      <c r="I121" s="26"/>
      <c r="J121" s="26"/>
      <c r="K121" s="49"/>
      <c r="L121" s="189">
        <v>35</v>
      </c>
      <c r="M121" s="28" t="s">
        <v>1</v>
      </c>
      <c r="N121" s="74">
        <v>1738708</v>
      </c>
      <c r="O121" s="74">
        <v>25185</v>
      </c>
      <c r="P121" s="143">
        <v>1.4484893380602147E-2</v>
      </c>
      <c r="Q121" s="74">
        <v>54774479220</v>
      </c>
      <c r="R121" s="74">
        <v>24684231550</v>
      </c>
      <c r="S121" s="74">
        <v>30090247670</v>
      </c>
      <c r="T121" s="51">
        <v>0.45065205368464661</v>
      </c>
      <c r="U121" s="49"/>
      <c r="V121" s="26"/>
      <c r="AC121" s="26"/>
    </row>
    <row r="122" spans="2:29">
      <c r="B122" s="26"/>
      <c r="C122" s="26"/>
      <c r="I122" s="26"/>
      <c r="J122" s="26"/>
      <c r="K122" s="49"/>
      <c r="L122" s="189">
        <v>36</v>
      </c>
      <c r="M122" s="28" t="s">
        <v>2</v>
      </c>
      <c r="N122" s="74">
        <v>452296</v>
      </c>
      <c r="O122" s="74">
        <v>7761</v>
      </c>
      <c r="P122" s="143">
        <v>1.7159117038399632E-2</v>
      </c>
      <c r="Q122" s="74">
        <v>15549638020</v>
      </c>
      <c r="R122" s="74">
        <v>7455634730</v>
      </c>
      <c r="S122" s="74">
        <v>8094003290</v>
      </c>
      <c r="T122" s="51">
        <v>0.47947320191058701</v>
      </c>
      <c r="U122" s="49"/>
      <c r="V122" s="26"/>
      <c r="AC122" s="26"/>
    </row>
    <row r="123" spans="2:29">
      <c r="B123" s="26"/>
      <c r="C123" s="26"/>
      <c r="I123" s="26"/>
      <c r="J123" s="26"/>
      <c r="K123" s="49"/>
      <c r="L123" s="189">
        <v>37</v>
      </c>
      <c r="M123" s="28" t="s">
        <v>3</v>
      </c>
      <c r="N123" s="74">
        <v>1517609</v>
      </c>
      <c r="O123" s="74">
        <v>22944</v>
      </c>
      <c r="P123" s="143">
        <v>1.5118518669828659E-2</v>
      </c>
      <c r="Q123" s="74">
        <v>48258933790</v>
      </c>
      <c r="R123" s="74">
        <v>22552967910</v>
      </c>
      <c r="S123" s="74">
        <v>25705965880</v>
      </c>
      <c r="T123" s="51">
        <v>0.46733249450018566</v>
      </c>
      <c r="U123" s="49"/>
      <c r="V123" s="26"/>
      <c r="AC123" s="26"/>
    </row>
    <row r="124" spans="2:29">
      <c r="B124" s="26"/>
      <c r="C124" s="26"/>
      <c r="I124" s="26"/>
      <c r="J124" s="26"/>
      <c r="K124" s="49"/>
      <c r="L124" s="189">
        <v>38</v>
      </c>
      <c r="M124" s="127" t="s">
        <v>39</v>
      </c>
      <c r="N124" s="74">
        <v>315800</v>
      </c>
      <c r="O124" s="74">
        <v>4923</v>
      </c>
      <c r="P124" s="143">
        <v>1.5588980367321089E-2</v>
      </c>
      <c r="Q124" s="74">
        <v>10254718030</v>
      </c>
      <c r="R124" s="74">
        <v>4688095570</v>
      </c>
      <c r="S124" s="74">
        <v>5566622460</v>
      </c>
      <c r="T124" s="51">
        <v>0.45716474663516421</v>
      </c>
      <c r="U124" s="49"/>
      <c r="V124" s="26"/>
      <c r="AC124" s="26"/>
    </row>
    <row r="125" spans="2:29">
      <c r="B125" s="26"/>
      <c r="C125" s="26"/>
      <c r="I125" s="26"/>
      <c r="J125" s="26"/>
      <c r="K125" s="49"/>
      <c r="L125" s="189">
        <v>39</v>
      </c>
      <c r="M125" s="127" t="s">
        <v>7</v>
      </c>
      <c r="N125" s="74">
        <v>1696939</v>
      </c>
      <c r="O125" s="74">
        <v>25477</v>
      </c>
      <c r="P125" s="143">
        <v>1.5013503726415623E-2</v>
      </c>
      <c r="Q125" s="74">
        <v>54401495570</v>
      </c>
      <c r="R125" s="74">
        <v>24567674720</v>
      </c>
      <c r="S125" s="74">
        <v>29833820850</v>
      </c>
      <c r="T125" s="51">
        <v>0.45159925223724873</v>
      </c>
      <c r="U125" s="49"/>
      <c r="V125" s="26"/>
      <c r="AC125" s="26"/>
    </row>
    <row r="126" spans="2:29">
      <c r="B126" s="26"/>
      <c r="C126" s="26"/>
      <c r="I126" s="26"/>
      <c r="J126" s="26"/>
      <c r="K126" s="49"/>
      <c r="L126" s="189">
        <v>40</v>
      </c>
      <c r="M126" s="127" t="s">
        <v>40</v>
      </c>
      <c r="N126" s="74">
        <v>327203</v>
      </c>
      <c r="O126" s="74">
        <v>6580</v>
      </c>
      <c r="P126" s="143">
        <v>2.0109840068703526E-2</v>
      </c>
      <c r="Q126" s="74">
        <v>13089497030</v>
      </c>
      <c r="R126" s="74">
        <v>6125777670</v>
      </c>
      <c r="S126" s="74">
        <v>6963719360</v>
      </c>
      <c r="T126" s="51">
        <v>0.46799183008791284</v>
      </c>
      <c r="U126" s="49"/>
      <c r="V126" s="26"/>
      <c r="AC126" s="26"/>
    </row>
    <row r="127" spans="2:29">
      <c r="B127" s="26"/>
      <c r="C127" s="26"/>
      <c r="I127" s="26"/>
      <c r="J127" s="26"/>
      <c r="K127" s="49"/>
      <c r="L127" s="189">
        <v>41</v>
      </c>
      <c r="M127" s="127" t="s">
        <v>11</v>
      </c>
      <c r="N127" s="74">
        <v>633917</v>
      </c>
      <c r="O127" s="74">
        <v>9587</v>
      </c>
      <c r="P127" s="143">
        <v>1.5123430985444468E-2</v>
      </c>
      <c r="Q127" s="74">
        <v>21488580360</v>
      </c>
      <c r="R127" s="74">
        <v>9754128090</v>
      </c>
      <c r="S127" s="74">
        <v>11734452270</v>
      </c>
      <c r="T127" s="51">
        <v>0.45392147487587681</v>
      </c>
      <c r="U127" s="49"/>
      <c r="V127" s="26"/>
      <c r="AC127" s="26"/>
    </row>
    <row r="128" spans="2:29">
      <c r="B128" s="26"/>
      <c r="C128" s="26"/>
      <c r="I128" s="26"/>
      <c r="J128" s="26"/>
      <c r="K128" s="49"/>
      <c r="L128" s="189">
        <v>42</v>
      </c>
      <c r="M128" s="127" t="s">
        <v>12</v>
      </c>
      <c r="N128" s="74">
        <v>1650490</v>
      </c>
      <c r="O128" s="74">
        <v>26569</v>
      </c>
      <c r="P128" s="143">
        <v>1.6097643730043805E-2</v>
      </c>
      <c r="Q128" s="74">
        <v>56086849990</v>
      </c>
      <c r="R128" s="74">
        <v>25940159600</v>
      </c>
      <c r="S128" s="74">
        <v>30146690390</v>
      </c>
      <c r="T128" s="51">
        <v>0.46249984808604866</v>
      </c>
      <c r="U128" s="49"/>
      <c r="V128" s="26"/>
      <c r="AC128" s="26"/>
    </row>
    <row r="129" spans="2:29">
      <c r="B129" s="26"/>
      <c r="C129" s="26"/>
      <c r="I129" s="26"/>
      <c r="J129" s="26"/>
      <c r="K129" s="49"/>
      <c r="L129" s="189">
        <v>43</v>
      </c>
      <c r="M129" s="127" t="s">
        <v>8</v>
      </c>
      <c r="N129" s="74">
        <v>1074919</v>
      </c>
      <c r="O129" s="74">
        <v>17584</v>
      </c>
      <c r="P129" s="143">
        <v>1.6358441891900694E-2</v>
      </c>
      <c r="Q129" s="74">
        <v>36660218090</v>
      </c>
      <c r="R129" s="74">
        <v>16907193710</v>
      </c>
      <c r="S129" s="74">
        <v>19753024380</v>
      </c>
      <c r="T129" s="51">
        <v>0.46118639197653499</v>
      </c>
      <c r="U129" s="49"/>
      <c r="V129" s="26"/>
      <c r="AC129" s="26"/>
    </row>
    <row r="130" spans="2:29">
      <c r="B130" s="26"/>
      <c r="C130" s="26"/>
      <c r="I130" s="26"/>
      <c r="J130" s="26"/>
      <c r="K130" s="49"/>
      <c r="L130" s="189">
        <v>44</v>
      </c>
      <c r="M130" s="127" t="s">
        <v>18</v>
      </c>
      <c r="N130" s="74">
        <v>1141973</v>
      </c>
      <c r="O130" s="74">
        <v>16063</v>
      </c>
      <c r="P130" s="143">
        <v>1.4066006814521885E-2</v>
      </c>
      <c r="Q130" s="74">
        <v>36696130590</v>
      </c>
      <c r="R130" s="74">
        <v>15987743770</v>
      </c>
      <c r="S130" s="74">
        <v>20708386820</v>
      </c>
      <c r="T130" s="51">
        <v>0.43567928042955006</v>
      </c>
      <c r="U130" s="49"/>
      <c r="V130" s="26"/>
      <c r="AC130" s="26"/>
    </row>
    <row r="131" spans="2:29">
      <c r="B131" s="26"/>
      <c r="C131" s="26"/>
      <c r="I131" s="26"/>
      <c r="J131" s="26"/>
      <c r="K131" s="49"/>
      <c r="L131" s="189">
        <v>45</v>
      </c>
      <c r="M131" s="127" t="s">
        <v>41</v>
      </c>
      <c r="N131" s="74">
        <v>394392</v>
      </c>
      <c r="O131" s="74">
        <v>7277</v>
      </c>
      <c r="P131" s="143">
        <v>1.8451185622426418E-2</v>
      </c>
      <c r="Q131" s="74">
        <v>14673594090</v>
      </c>
      <c r="R131" s="74">
        <v>6827108120</v>
      </c>
      <c r="S131" s="74">
        <v>7846485970</v>
      </c>
      <c r="T131" s="51">
        <v>0.46526488862416121</v>
      </c>
      <c r="U131" s="49"/>
      <c r="V131" s="26"/>
      <c r="AC131" s="26"/>
    </row>
    <row r="132" spans="2:29">
      <c r="B132" s="26"/>
      <c r="C132" s="26"/>
      <c r="I132" s="26"/>
      <c r="J132" s="26"/>
      <c r="K132" s="49"/>
      <c r="L132" s="189">
        <v>46</v>
      </c>
      <c r="M132" s="127" t="s">
        <v>21</v>
      </c>
      <c r="N132" s="74">
        <v>457417</v>
      </c>
      <c r="O132" s="74">
        <v>8132</v>
      </c>
      <c r="P132" s="143">
        <v>1.777808870243126E-2</v>
      </c>
      <c r="Q132" s="74">
        <v>16971121720</v>
      </c>
      <c r="R132" s="74">
        <v>7875639730</v>
      </c>
      <c r="S132" s="74">
        <v>9095481990</v>
      </c>
      <c r="T132" s="51">
        <v>0.46406123648967618</v>
      </c>
      <c r="U132" s="49"/>
      <c r="V132" s="26"/>
      <c r="AC132" s="26"/>
    </row>
    <row r="133" spans="2:29">
      <c r="B133" s="26"/>
      <c r="C133" s="26"/>
      <c r="I133" s="26"/>
      <c r="J133" s="26"/>
      <c r="K133" s="49"/>
      <c r="L133" s="189">
        <v>47</v>
      </c>
      <c r="M133" s="127" t="s">
        <v>13</v>
      </c>
      <c r="N133" s="74">
        <v>1021755</v>
      </c>
      <c r="O133" s="74">
        <v>15748</v>
      </c>
      <c r="P133" s="143">
        <v>1.5412696781518074E-2</v>
      </c>
      <c r="Q133" s="74">
        <v>33962684210</v>
      </c>
      <c r="R133" s="74">
        <v>15342590720</v>
      </c>
      <c r="S133" s="74">
        <v>18620093490</v>
      </c>
      <c r="T133" s="51">
        <v>0.45174847268056967</v>
      </c>
      <c r="U133" s="49"/>
      <c r="V133" s="26"/>
      <c r="AC133" s="26"/>
    </row>
    <row r="134" spans="2:29">
      <c r="B134" s="26"/>
      <c r="C134" s="26"/>
      <c r="I134" s="26"/>
      <c r="J134" s="26"/>
      <c r="K134" s="49"/>
      <c r="L134" s="189">
        <v>48</v>
      </c>
      <c r="M134" s="127" t="s">
        <v>22</v>
      </c>
      <c r="N134" s="74">
        <v>562014</v>
      </c>
      <c r="O134" s="74">
        <v>8918</v>
      </c>
      <c r="P134" s="143">
        <v>1.5867932115570076E-2</v>
      </c>
      <c r="Q134" s="74">
        <v>18742492530</v>
      </c>
      <c r="R134" s="74">
        <v>8286936320</v>
      </c>
      <c r="S134" s="74">
        <v>10455556210</v>
      </c>
      <c r="T134" s="51">
        <v>0.44214697200682307</v>
      </c>
      <c r="U134" s="49"/>
      <c r="V134" s="26"/>
      <c r="AC134" s="26"/>
    </row>
    <row r="135" spans="2:29">
      <c r="B135" s="26"/>
      <c r="C135" s="26"/>
      <c r="I135" s="26"/>
      <c r="J135" s="26"/>
      <c r="K135" s="49"/>
      <c r="L135" s="189">
        <v>49</v>
      </c>
      <c r="M135" s="127" t="s">
        <v>23</v>
      </c>
      <c r="N135" s="74">
        <v>582727</v>
      </c>
      <c r="O135" s="74">
        <v>8517</v>
      </c>
      <c r="P135" s="143">
        <v>1.4615763470716133E-2</v>
      </c>
      <c r="Q135" s="74">
        <v>18586087020</v>
      </c>
      <c r="R135" s="74">
        <v>8254451700</v>
      </c>
      <c r="S135" s="74">
        <v>10331635320</v>
      </c>
      <c r="T135" s="51">
        <v>0.44411993181338283</v>
      </c>
      <c r="U135" s="49"/>
      <c r="V135" s="26"/>
      <c r="AC135" s="26"/>
    </row>
    <row r="136" spans="2:29">
      <c r="B136" s="26"/>
      <c r="C136" s="26"/>
      <c r="I136" s="26"/>
      <c r="J136" s="26"/>
      <c r="K136" s="49"/>
      <c r="L136" s="189">
        <v>50</v>
      </c>
      <c r="M136" s="127" t="s">
        <v>14</v>
      </c>
      <c r="N136" s="74">
        <v>451862</v>
      </c>
      <c r="O136" s="74">
        <v>8276</v>
      </c>
      <c r="P136" s="143">
        <v>1.8315326360703047E-2</v>
      </c>
      <c r="Q136" s="74">
        <v>17143814990</v>
      </c>
      <c r="R136" s="74">
        <v>8163362610</v>
      </c>
      <c r="S136" s="74">
        <v>8980452380</v>
      </c>
      <c r="T136" s="51">
        <v>0.47616954655435184</v>
      </c>
      <c r="U136" s="49"/>
      <c r="V136" s="26"/>
      <c r="AC136" s="26"/>
    </row>
    <row r="137" spans="2:29">
      <c r="B137" s="26"/>
      <c r="C137" s="26"/>
      <c r="I137" s="26"/>
      <c r="J137" s="26"/>
      <c r="K137" s="49"/>
      <c r="L137" s="189">
        <v>51</v>
      </c>
      <c r="M137" s="127" t="s">
        <v>42</v>
      </c>
      <c r="N137" s="74">
        <v>639940</v>
      </c>
      <c r="O137" s="74">
        <v>12016</v>
      </c>
      <c r="P137" s="143">
        <v>1.8776760321280121E-2</v>
      </c>
      <c r="Q137" s="74">
        <v>24424445230</v>
      </c>
      <c r="R137" s="74">
        <v>11619349400</v>
      </c>
      <c r="S137" s="74">
        <v>12805095830</v>
      </c>
      <c r="T137" s="51">
        <v>0.47572623617785237</v>
      </c>
      <c r="U137" s="49"/>
      <c r="V137" s="26"/>
      <c r="AC137" s="26"/>
    </row>
    <row r="138" spans="2:29">
      <c r="B138" s="26"/>
      <c r="C138" s="26"/>
      <c r="I138" s="26"/>
      <c r="J138" s="26"/>
      <c r="K138" s="49"/>
      <c r="L138" s="189">
        <v>52</v>
      </c>
      <c r="M138" s="127" t="s">
        <v>4</v>
      </c>
      <c r="N138" s="74">
        <v>575054</v>
      </c>
      <c r="O138" s="74">
        <v>8846</v>
      </c>
      <c r="P138" s="143">
        <v>1.5382903170832652E-2</v>
      </c>
      <c r="Q138" s="74">
        <v>18606358020</v>
      </c>
      <c r="R138" s="74">
        <v>8529625450</v>
      </c>
      <c r="S138" s="74">
        <v>10076732570</v>
      </c>
      <c r="T138" s="51">
        <v>0.45842531036065703</v>
      </c>
      <c r="U138" s="49"/>
      <c r="V138" s="26"/>
      <c r="AC138" s="26"/>
    </row>
    <row r="139" spans="2:29">
      <c r="B139" s="26"/>
      <c r="C139" s="26"/>
      <c r="I139" s="26"/>
      <c r="J139" s="26"/>
      <c r="K139" s="49"/>
      <c r="L139" s="189">
        <v>53</v>
      </c>
      <c r="M139" s="127" t="s">
        <v>19</v>
      </c>
      <c r="N139" s="74">
        <v>330016</v>
      </c>
      <c r="O139" s="74">
        <v>4315</v>
      </c>
      <c r="P139" s="143">
        <v>1.3075123630369436E-2</v>
      </c>
      <c r="Q139" s="74">
        <v>9866428550</v>
      </c>
      <c r="R139" s="74">
        <v>4240145610</v>
      </c>
      <c r="S139" s="74">
        <v>5626282940</v>
      </c>
      <c r="T139" s="51">
        <v>0.42975485896565885</v>
      </c>
      <c r="U139" s="49"/>
      <c r="V139" s="26"/>
      <c r="AC139" s="26"/>
    </row>
    <row r="140" spans="2:29">
      <c r="B140" s="26"/>
      <c r="C140" s="26"/>
      <c r="I140" s="26"/>
      <c r="J140" s="26"/>
      <c r="K140" s="49"/>
      <c r="L140" s="189">
        <v>54</v>
      </c>
      <c r="M140" s="127" t="s">
        <v>24</v>
      </c>
      <c r="N140" s="74">
        <v>506213</v>
      </c>
      <c r="O140" s="74">
        <v>8012</v>
      </c>
      <c r="P140" s="143">
        <v>1.5827329602361061E-2</v>
      </c>
      <c r="Q140" s="74">
        <v>16895544690</v>
      </c>
      <c r="R140" s="74">
        <v>7653363070</v>
      </c>
      <c r="S140" s="74">
        <v>9242181620</v>
      </c>
      <c r="T140" s="51">
        <v>0.45298113854416372</v>
      </c>
      <c r="U140" s="49"/>
      <c r="V140" s="26"/>
      <c r="AC140" s="26"/>
    </row>
    <row r="141" spans="2:29">
      <c r="B141" s="26"/>
      <c r="C141" s="26"/>
      <c r="I141" s="26"/>
      <c r="J141" s="26"/>
      <c r="K141" s="49"/>
      <c r="L141" s="189">
        <v>55</v>
      </c>
      <c r="M141" s="127" t="s">
        <v>15</v>
      </c>
      <c r="N141" s="74">
        <v>517874</v>
      </c>
      <c r="O141" s="74">
        <v>7830</v>
      </c>
      <c r="P141" s="143">
        <v>1.5119507833951887E-2</v>
      </c>
      <c r="Q141" s="74">
        <v>17294111830</v>
      </c>
      <c r="R141" s="74">
        <v>7563912910</v>
      </c>
      <c r="S141" s="74">
        <v>9730198920</v>
      </c>
      <c r="T141" s="51">
        <v>0.43736926095730005</v>
      </c>
      <c r="U141" s="49"/>
      <c r="V141" s="26"/>
      <c r="AC141" s="26"/>
    </row>
    <row r="142" spans="2:29">
      <c r="B142" s="26"/>
      <c r="C142" s="26"/>
      <c r="I142" s="26"/>
      <c r="J142" s="26"/>
      <c r="K142" s="49"/>
      <c r="L142" s="189">
        <v>56</v>
      </c>
      <c r="M142" s="127" t="s">
        <v>9</v>
      </c>
      <c r="N142" s="74">
        <v>337158</v>
      </c>
      <c r="O142" s="74">
        <v>5605</v>
      </c>
      <c r="P142" s="143">
        <v>1.6624253317435743E-2</v>
      </c>
      <c r="Q142" s="74">
        <v>11759320360</v>
      </c>
      <c r="R142" s="74">
        <v>5496238430</v>
      </c>
      <c r="S142" s="74">
        <v>6263081930</v>
      </c>
      <c r="T142" s="51">
        <v>0.46739422532409008</v>
      </c>
      <c r="U142" s="49"/>
      <c r="V142" s="26"/>
      <c r="AC142" s="26"/>
    </row>
    <row r="143" spans="2:29">
      <c r="B143" s="26"/>
      <c r="C143" s="26"/>
      <c r="I143" s="26"/>
      <c r="J143" s="26"/>
      <c r="K143" s="49"/>
      <c r="L143" s="189">
        <v>57</v>
      </c>
      <c r="M143" s="127" t="s">
        <v>43</v>
      </c>
      <c r="N143" s="74">
        <v>243080</v>
      </c>
      <c r="O143" s="74">
        <v>4411</v>
      </c>
      <c r="P143" s="143">
        <v>1.8146289287477375E-2</v>
      </c>
      <c r="Q143" s="74">
        <v>8626830980</v>
      </c>
      <c r="R143" s="74">
        <v>4031657220</v>
      </c>
      <c r="S143" s="74">
        <v>4595173760</v>
      </c>
      <c r="T143" s="51">
        <v>0.46733930795060041</v>
      </c>
      <c r="U143" s="49"/>
      <c r="V143" s="26"/>
      <c r="AC143" s="26"/>
    </row>
    <row r="144" spans="2:29">
      <c r="B144" s="26"/>
      <c r="C144" s="26"/>
      <c r="I144" s="26"/>
      <c r="J144" s="26"/>
      <c r="K144" s="49"/>
      <c r="L144" s="189">
        <v>58</v>
      </c>
      <c r="M144" s="127" t="s">
        <v>25</v>
      </c>
      <c r="N144" s="74">
        <v>283130</v>
      </c>
      <c r="O144" s="74">
        <v>4123</v>
      </c>
      <c r="P144" s="143">
        <v>1.456221523681701E-2</v>
      </c>
      <c r="Q144" s="74">
        <v>9265730730</v>
      </c>
      <c r="R144" s="74">
        <v>4053823100</v>
      </c>
      <c r="S144" s="74">
        <v>5211907630</v>
      </c>
      <c r="T144" s="51">
        <v>0.43750711283620475</v>
      </c>
      <c r="U144" s="49"/>
      <c r="V144" s="26"/>
      <c r="AC144" s="26"/>
    </row>
    <row r="145" spans="2:29">
      <c r="B145" s="26"/>
      <c r="C145" s="26"/>
      <c r="I145" s="26"/>
      <c r="J145" s="26"/>
      <c r="K145" s="49"/>
      <c r="L145" s="189">
        <v>59</v>
      </c>
      <c r="M145" s="127" t="s">
        <v>20</v>
      </c>
      <c r="N145" s="74">
        <v>2050080</v>
      </c>
      <c r="O145" s="74">
        <v>31873</v>
      </c>
      <c r="P145" s="143">
        <v>1.5547198158120659E-2</v>
      </c>
      <c r="Q145" s="74">
        <v>69174435770</v>
      </c>
      <c r="R145" s="74">
        <v>31136796580</v>
      </c>
      <c r="S145" s="74">
        <v>38037639190</v>
      </c>
      <c r="T145" s="51">
        <v>0.45011999351216392</v>
      </c>
      <c r="U145" s="49"/>
      <c r="V145" s="26"/>
      <c r="AC145" s="26"/>
    </row>
    <row r="146" spans="2:29">
      <c r="B146" s="26"/>
      <c r="C146" s="26"/>
      <c r="I146" s="26"/>
      <c r="J146" s="26"/>
      <c r="K146" s="49"/>
      <c r="L146" s="189">
        <v>60</v>
      </c>
      <c r="M146" s="127" t="s">
        <v>44</v>
      </c>
      <c r="N146" s="74">
        <v>242223</v>
      </c>
      <c r="O146" s="74">
        <v>4611</v>
      </c>
      <c r="P146" s="143">
        <v>1.9036177406769796E-2</v>
      </c>
      <c r="Q146" s="74">
        <v>9302992330</v>
      </c>
      <c r="R146" s="74">
        <v>4277649780</v>
      </c>
      <c r="S146" s="74">
        <v>5025342550</v>
      </c>
      <c r="T146" s="51">
        <v>0.45981439393490287</v>
      </c>
      <c r="U146" s="49"/>
      <c r="V146" s="26"/>
      <c r="AC146" s="26"/>
    </row>
    <row r="147" spans="2:29">
      <c r="B147" s="26"/>
      <c r="C147" s="26"/>
      <c r="I147" s="26"/>
      <c r="J147" s="26"/>
      <c r="K147" s="49"/>
      <c r="L147" s="189">
        <v>61</v>
      </c>
      <c r="M147" s="127" t="s">
        <v>16</v>
      </c>
      <c r="N147" s="74">
        <v>229900</v>
      </c>
      <c r="O147" s="74">
        <v>3781</v>
      </c>
      <c r="P147" s="143">
        <v>1.6446280991735538E-2</v>
      </c>
      <c r="Q147" s="74">
        <v>7934636530</v>
      </c>
      <c r="R147" s="74">
        <v>3597308190</v>
      </c>
      <c r="S147" s="74">
        <v>4337328340</v>
      </c>
      <c r="T147" s="51">
        <v>0.45336773479150155</v>
      </c>
      <c r="U147" s="49"/>
      <c r="V147" s="26"/>
      <c r="AC147" s="26"/>
    </row>
    <row r="148" spans="2:29">
      <c r="B148" s="26"/>
      <c r="C148" s="26"/>
      <c r="I148" s="26"/>
      <c r="J148" s="26"/>
      <c r="K148" s="49"/>
      <c r="L148" s="189">
        <v>62</v>
      </c>
      <c r="M148" s="127" t="s">
        <v>17</v>
      </c>
      <c r="N148" s="74">
        <v>342422</v>
      </c>
      <c r="O148" s="74">
        <v>4874</v>
      </c>
      <c r="P148" s="143">
        <v>1.4233898522875283E-2</v>
      </c>
      <c r="Q148" s="74">
        <v>10894525350</v>
      </c>
      <c r="R148" s="74">
        <v>4825958590</v>
      </c>
      <c r="S148" s="74">
        <v>6068566760</v>
      </c>
      <c r="T148" s="51">
        <v>0.44297098175093969</v>
      </c>
      <c r="U148" s="49"/>
      <c r="V148" s="26"/>
      <c r="AC148" s="26"/>
    </row>
    <row r="149" spans="2:29">
      <c r="B149" s="26"/>
      <c r="C149" s="26"/>
      <c r="I149" s="26"/>
      <c r="J149" s="26"/>
      <c r="K149" s="49"/>
      <c r="L149" s="189">
        <v>63</v>
      </c>
      <c r="M149" s="127" t="s">
        <v>26</v>
      </c>
      <c r="N149" s="74">
        <v>230722</v>
      </c>
      <c r="O149" s="74">
        <v>4072</v>
      </c>
      <c r="P149" s="143">
        <v>1.7648945484175761E-2</v>
      </c>
      <c r="Q149" s="74">
        <v>8558589220</v>
      </c>
      <c r="R149" s="74">
        <v>3864326260</v>
      </c>
      <c r="S149" s="74">
        <v>4694262960</v>
      </c>
      <c r="T149" s="51">
        <v>0.45151439807038662</v>
      </c>
      <c r="U149" s="49"/>
      <c r="V149" s="26"/>
      <c r="AC149" s="26"/>
    </row>
    <row r="150" spans="2:29">
      <c r="B150" s="26"/>
      <c r="C150" s="26"/>
      <c r="I150" s="26"/>
      <c r="J150" s="26"/>
      <c r="K150" s="49"/>
      <c r="L150" s="189">
        <v>64</v>
      </c>
      <c r="M150" s="127" t="s">
        <v>45</v>
      </c>
      <c r="N150" s="74">
        <v>244664</v>
      </c>
      <c r="O150" s="74">
        <v>4359</v>
      </c>
      <c r="P150" s="143">
        <v>1.7816270477062419E-2</v>
      </c>
      <c r="Q150" s="74">
        <v>9244311620</v>
      </c>
      <c r="R150" s="74">
        <v>4161702970</v>
      </c>
      <c r="S150" s="74">
        <v>5082608650</v>
      </c>
      <c r="T150" s="51">
        <v>0.45019068385753963</v>
      </c>
      <c r="U150" s="49"/>
      <c r="V150" s="26"/>
      <c r="AC150" s="26"/>
    </row>
    <row r="151" spans="2:29">
      <c r="B151" s="26"/>
      <c r="C151" s="26"/>
      <c r="I151" s="26"/>
      <c r="J151" s="26"/>
      <c r="K151" s="49"/>
      <c r="L151" s="189">
        <v>65</v>
      </c>
      <c r="M151" s="127" t="s">
        <v>10</v>
      </c>
      <c r="N151" s="74">
        <v>138361</v>
      </c>
      <c r="O151" s="74">
        <v>2287</v>
      </c>
      <c r="P151" s="143">
        <v>1.6529224275626801E-2</v>
      </c>
      <c r="Q151" s="74">
        <v>4649166030</v>
      </c>
      <c r="R151" s="74">
        <v>2292340020</v>
      </c>
      <c r="S151" s="74">
        <v>2356826010</v>
      </c>
      <c r="T151" s="51">
        <v>0.49306477875990157</v>
      </c>
      <c r="U151" s="49"/>
      <c r="V151" s="26"/>
      <c r="AC151" s="26"/>
    </row>
    <row r="152" spans="2:29">
      <c r="B152" s="26"/>
      <c r="C152" s="26"/>
      <c r="I152" s="26"/>
      <c r="J152" s="26"/>
      <c r="K152" s="49"/>
      <c r="L152" s="189">
        <v>66</v>
      </c>
      <c r="M152" s="127" t="s">
        <v>5</v>
      </c>
      <c r="N152" s="74">
        <v>140651</v>
      </c>
      <c r="O152" s="74">
        <v>2007</v>
      </c>
      <c r="P152" s="143">
        <v>1.4269361753560231E-2</v>
      </c>
      <c r="Q152" s="74">
        <v>4353257460</v>
      </c>
      <c r="R152" s="74">
        <v>2001007510</v>
      </c>
      <c r="S152" s="74">
        <v>2352249950</v>
      </c>
      <c r="T152" s="51">
        <v>0.45965751586858822</v>
      </c>
      <c r="U152" s="49"/>
      <c r="V152" s="26"/>
      <c r="AC152" s="26"/>
    </row>
    <row r="153" spans="2:29">
      <c r="B153" s="26"/>
      <c r="C153" s="26"/>
      <c r="I153" s="26"/>
      <c r="J153" s="26"/>
      <c r="K153" s="49"/>
      <c r="L153" s="189">
        <v>67</v>
      </c>
      <c r="M153" s="127" t="s">
        <v>6</v>
      </c>
      <c r="N153" s="74">
        <v>44750</v>
      </c>
      <c r="O153" s="74">
        <v>1174</v>
      </c>
      <c r="P153" s="143">
        <v>2.6234636871508382E-2</v>
      </c>
      <c r="Q153" s="74">
        <v>2108839760</v>
      </c>
      <c r="R153" s="74">
        <v>1103842280</v>
      </c>
      <c r="S153" s="74">
        <v>1004997480</v>
      </c>
      <c r="T153" s="51">
        <v>0.52343582520466136</v>
      </c>
      <c r="U153" s="49"/>
      <c r="V153" s="26"/>
      <c r="AC153" s="26"/>
    </row>
    <row r="154" spans="2:29">
      <c r="B154" s="26"/>
      <c r="C154" s="26"/>
      <c r="I154" s="26"/>
      <c r="J154" s="26"/>
      <c r="K154" s="49"/>
      <c r="L154" s="189">
        <v>68</v>
      </c>
      <c r="M154" s="127" t="s">
        <v>46</v>
      </c>
      <c r="N154" s="74">
        <v>76339</v>
      </c>
      <c r="O154" s="74">
        <v>1367</v>
      </c>
      <c r="P154" s="143">
        <v>1.7906967605024953E-2</v>
      </c>
      <c r="Q154" s="74">
        <v>2699917590</v>
      </c>
      <c r="R154" s="74">
        <v>1220955790</v>
      </c>
      <c r="S154" s="74">
        <v>1478961800</v>
      </c>
      <c r="T154" s="51">
        <v>0.45221965089682609</v>
      </c>
      <c r="U154" s="49"/>
      <c r="V154" s="26"/>
      <c r="AC154" s="26"/>
    </row>
    <row r="155" spans="2:29">
      <c r="B155" s="26"/>
      <c r="C155" s="26"/>
      <c r="I155" s="26"/>
      <c r="J155" s="26"/>
      <c r="K155" s="49"/>
      <c r="L155" s="189">
        <v>69</v>
      </c>
      <c r="M155" s="127" t="s">
        <v>47</v>
      </c>
      <c r="N155" s="74">
        <v>191061</v>
      </c>
      <c r="O155" s="74">
        <v>2964</v>
      </c>
      <c r="P155" s="143">
        <v>1.5513370075525617E-2</v>
      </c>
      <c r="Q155" s="74">
        <v>6398410690</v>
      </c>
      <c r="R155" s="74">
        <v>2821022410</v>
      </c>
      <c r="S155" s="74">
        <v>3577388280</v>
      </c>
      <c r="T155" s="51">
        <v>0.44089423869101468</v>
      </c>
      <c r="U155" s="49"/>
      <c r="V155" s="26"/>
      <c r="AC155" s="26"/>
    </row>
    <row r="156" spans="2:29">
      <c r="B156" s="26"/>
      <c r="C156" s="26"/>
      <c r="I156" s="26"/>
      <c r="J156" s="26"/>
      <c r="K156" s="49"/>
      <c r="L156" s="189">
        <v>70</v>
      </c>
      <c r="M156" s="127" t="s">
        <v>48</v>
      </c>
      <c r="N156" s="74">
        <v>30227</v>
      </c>
      <c r="O156" s="74">
        <v>560</v>
      </c>
      <c r="P156" s="143">
        <v>1.8526482945710788E-2</v>
      </c>
      <c r="Q156" s="74">
        <v>1123591570</v>
      </c>
      <c r="R156" s="74">
        <v>522854330</v>
      </c>
      <c r="S156" s="74">
        <v>600737240</v>
      </c>
      <c r="T156" s="51">
        <v>0.46534198365336615</v>
      </c>
      <c r="U156" s="49"/>
      <c r="V156" s="26"/>
      <c r="AC156" s="26"/>
    </row>
    <row r="157" spans="2:29">
      <c r="B157" s="26"/>
      <c r="C157" s="26"/>
      <c r="I157" s="26"/>
      <c r="J157" s="26"/>
      <c r="K157" s="49"/>
      <c r="L157" s="189">
        <v>71</v>
      </c>
      <c r="M157" s="127" t="s">
        <v>49</v>
      </c>
      <c r="N157" s="74">
        <v>92098</v>
      </c>
      <c r="O157" s="74">
        <v>1876</v>
      </c>
      <c r="P157" s="143">
        <v>2.0369606288953072E-2</v>
      </c>
      <c r="Q157" s="74">
        <v>3505030020</v>
      </c>
      <c r="R157" s="74">
        <v>1694459290</v>
      </c>
      <c r="S157" s="74">
        <v>1810570730</v>
      </c>
      <c r="T157" s="51">
        <v>0.48343645570259625</v>
      </c>
      <c r="U157" s="49"/>
      <c r="V157" s="26"/>
      <c r="AC157" s="26"/>
    </row>
    <row r="158" spans="2:29">
      <c r="B158" s="26"/>
      <c r="C158" s="26"/>
      <c r="I158" s="26"/>
      <c r="J158" s="26"/>
      <c r="K158" s="49"/>
      <c r="L158" s="189">
        <v>72</v>
      </c>
      <c r="M158" s="127" t="s">
        <v>27</v>
      </c>
      <c r="N158" s="74">
        <v>51251</v>
      </c>
      <c r="O158" s="74">
        <v>875</v>
      </c>
      <c r="P158" s="143">
        <v>1.707283760316872E-2</v>
      </c>
      <c r="Q158" s="74">
        <v>1843141230</v>
      </c>
      <c r="R158" s="74">
        <v>826194070</v>
      </c>
      <c r="S158" s="74">
        <v>1016947160</v>
      </c>
      <c r="T158" s="51">
        <v>0.44825326271931965</v>
      </c>
      <c r="U158" s="49"/>
      <c r="V158" s="26"/>
      <c r="AC158" s="26"/>
    </row>
    <row r="159" spans="2:29">
      <c r="B159" s="26"/>
      <c r="C159" s="26"/>
      <c r="I159" s="26"/>
      <c r="J159" s="26"/>
      <c r="K159" s="49"/>
      <c r="L159" s="189">
        <v>73</v>
      </c>
      <c r="M159" s="127" t="s">
        <v>28</v>
      </c>
      <c r="N159" s="74">
        <v>69418</v>
      </c>
      <c r="O159" s="74">
        <v>1271</v>
      </c>
      <c r="P159" s="143">
        <v>1.8309372208937164E-2</v>
      </c>
      <c r="Q159" s="74">
        <v>2671067090</v>
      </c>
      <c r="R159" s="74">
        <v>1248903790</v>
      </c>
      <c r="S159" s="74">
        <v>1422163300</v>
      </c>
      <c r="T159" s="51">
        <v>0.46756736087823236</v>
      </c>
      <c r="U159" s="49"/>
      <c r="V159" s="26"/>
      <c r="AC159" s="26"/>
    </row>
    <row r="160" spans="2:29">
      <c r="B160" s="26"/>
      <c r="C160" s="26"/>
      <c r="I160" s="26"/>
      <c r="J160" s="26"/>
      <c r="K160" s="49"/>
      <c r="L160" s="189">
        <v>74</v>
      </c>
      <c r="M160" s="127" t="s">
        <v>153</v>
      </c>
      <c r="N160" s="74">
        <v>31751</v>
      </c>
      <c r="O160" s="74">
        <v>631</v>
      </c>
      <c r="P160" s="143">
        <v>1.9873389814494033E-2</v>
      </c>
      <c r="Q160" s="74">
        <v>1262815510</v>
      </c>
      <c r="R160" s="74">
        <v>602636990</v>
      </c>
      <c r="S160" s="74">
        <v>660178520</v>
      </c>
      <c r="T160" s="51">
        <v>0.47721696893000626</v>
      </c>
      <c r="U160" s="49"/>
      <c r="V160" s="26"/>
      <c r="AC160" s="26"/>
    </row>
    <row r="161" spans="2:29">
      <c r="B161" s="26"/>
      <c r="C161" s="26"/>
      <c r="I161" s="26"/>
      <c r="J161" s="26"/>
      <c r="K161" s="49"/>
      <c r="L161" s="389" t="s">
        <v>0</v>
      </c>
      <c r="M161" s="389"/>
      <c r="N161" s="169">
        <v>36001845</v>
      </c>
      <c r="O161" s="74">
        <v>583573</v>
      </c>
      <c r="P161" s="143">
        <v>1.6209530372679512E-2</v>
      </c>
      <c r="Q161" s="74">
        <v>1233713727300</v>
      </c>
      <c r="R161" s="74">
        <v>565207426730</v>
      </c>
      <c r="S161" s="74">
        <v>668506300570</v>
      </c>
      <c r="T161" s="51">
        <v>0.45813499049488932</v>
      </c>
      <c r="U161" s="49"/>
      <c r="V161" s="26"/>
      <c r="AC161" s="26"/>
    </row>
  </sheetData>
  <mergeCells count="22">
    <mergeCell ref="L161:M161"/>
    <mergeCell ref="F4:F5"/>
    <mergeCell ref="G4:G5"/>
    <mergeCell ref="J4:J5"/>
    <mergeCell ref="B80:C80"/>
    <mergeCell ref="B3:B5"/>
    <mergeCell ref="C3:C5"/>
    <mergeCell ref="D4:D5"/>
    <mergeCell ref="E4:E5"/>
    <mergeCell ref="W4:Y4"/>
    <mergeCell ref="Z4:AB4"/>
    <mergeCell ref="L84:L86"/>
    <mergeCell ref="M84:M86"/>
    <mergeCell ref="N85:N86"/>
    <mergeCell ref="O85:O86"/>
    <mergeCell ref="P85:P86"/>
    <mergeCell ref="Q85:Q86"/>
    <mergeCell ref="T85:T86"/>
    <mergeCell ref="M5:N5"/>
    <mergeCell ref="O5:P5"/>
    <mergeCell ref="L4:Q4"/>
    <mergeCell ref="R4:U4"/>
  </mergeCells>
  <phoneticPr fontId="4"/>
  <pageMargins left="0.51181102362204722" right="0.39370078740157483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rowBreaks count="1" manualBreakCount="1">
    <brk id="52" max="9" man="1"/>
  </rowBreaks>
  <ignoredErrors>
    <ignoredError sqref="O6:O79 F6 F31" formula="1"/>
    <ignoredError sqref="M6:M79 S6:S79" emptyCellReference="1"/>
    <ignoredError sqref="D31:E31 G31:H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showGridLines="0" zoomScaleNormal="100" zoomScaleSheetLayoutView="100" workbookViewId="0"/>
  </sheetViews>
  <sheetFormatPr defaultColWidth="9" defaultRowHeight="13.5"/>
  <cols>
    <col min="1" max="1" width="4.625" style="3" customWidth="1"/>
    <col min="2" max="9" width="15.375" style="3" customWidth="1"/>
    <col min="10" max="10" width="6.5" style="3" customWidth="1"/>
    <col min="11" max="16384" width="9" style="3"/>
  </cols>
  <sheetData>
    <row r="1" spans="1:10" ht="16.5" customHeight="1">
      <c r="A1" s="26"/>
      <c r="B1" s="125" t="s">
        <v>241</v>
      </c>
      <c r="J1" s="26" t="s">
        <v>245</v>
      </c>
    </row>
    <row r="2" spans="1:10" ht="16.5" customHeight="1">
      <c r="A2" s="26"/>
      <c r="B2" s="125" t="s">
        <v>231</v>
      </c>
      <c r="J2" s="26" t="s">
        <v>231</v>
      </c>
    </row>
    <row r="3" spans="1:10">
      <c r="A3" s="26"/>
      <c r="B3" s="26"/>
    </row>
    <row r="4" spans="1:10">
      <c r="A4" s="26"/>
      <c r="B4" s="26"/>
    </row>
    <row r="5" spans="1:10">
      <c r="A5" s="26"/>
      <c r="B5" s="26"/>
    </row>
    <row r="6" spans="1:10">
      <c r="A6" s="26"/>
      <c r="B6" s="26"/>
    </row>
    <row r="7" spans="1:10">
      <c r="A7" s="26"/>
      <c r="B7" s="26"/>
    </row>
    <row r="8" spans="1:10">
      <c r="A8" s="26"/>
      <c r="B8" s="26"/>
    </row>
    <row r="9" spans="1:10">
      <c r="A9" s="26"/>
      <c r="B9" s="26"/>
    </row>
    <row r="10" spans="1:10">
      <c r="A10" s="26"/>
      <c r="B10" s="26"/>
    </row>
    <row r="11" spans="1:10">
      <c r="A11" s="26"/>
      <c r="B11" s="26"/>
    </row>
    <row r="12" spans="1:10">
      <c r="A12" s="26"/>
      <c r="B12" s="26"/>
    </row>
    <row r="13" spans="1:10">
      <c r="A13" s="26"/>
      <c r="B13" s="26"/>
    </row>
    <row r="14" spans="1:10">
      <c r="A14" s="26"/>
      <c r="B14" s="26"/>
    </row>
    <row r="15" spans="1:10">
      <c r="A15" s="26"/>
      <c r="B15" s="26"/>
    </row>
    <row r="16" spans="1:10">
      <c r="A16" s="26"/>
      <c r="B16" s="26"/>
    </row>
    <row r="17" spans="1:2">
      <c r="A17" s="26"/>
      <c r="B17" s="26"/>
    </row>
    <row r="18" spans="1:2">
      <c r="A18" s="26"/>
      <c r="B18" s="26"/>
    </row>
    <row r="19" spans="1:2">
      <c r="A19" s="26"/>
      <c r="B19" s="26"/>
    </row>
    <row r="20" spans="1:2">
      <c r="A20" s="26"/>
      <c r="B20" s="26"/>
    </row>
    <row r="21" spans="1:2">
      <c r="A21" s="26"/>
      <c r="B21" s="26"/>
    </row>
    <row r="22" spans="1:2">
      <c r="A22" s="26"/>
      <c r="B22" s="26"/>
    </row>
    <row r="23" spans="1:2">
      <c r="A23" s="26"/>
      <c r="B23" s="26"/>
    </row>
    <row r="24" spans="1:2">
      <c r="A24" s="26"/>
      <c r="B24" s="26"/>
    </row>
    <row r="25" spans="1:2">
      <c r="A25" s="26"/>
      <c r="B25" s="26"/>
    </row>
    <row r="26" spans="1:2">
      <c r="A26" s="26"/>
      <c r="B26" s="26"/>
    </row>
    <row r="27" spans="1:2">
      <c r="A27" s="26"/>
      <c r="B27" s="26"/>
    </row>
    <row r="28" spans="1:2">
      <c r="A28" s="26"/>
      <c r="B28" s="26"/>
    </row>
    <row r="29" spans="1:2">
      <c r="A29" s="26"/>
      <c r="B29" s="26"/>
    </row>
    <row r="30" spans="1:2">
      <c r="A30" s="26"/>
      <c r="B30" s="26"/>
    </row>
    <row r="31" spans="1:2">
      <c r="A31" s="26"/>
      <c r="B31" s="26"/>
    </row>
    <row r="32" spans="1:2">
      <c r="A32" s="26"/>
      <c r="B32" s="26"/>
    </row>
    <row r="33" spans="1:2">
      <c r="A33" s="26"/>
      <c r="B33" s="26"/>
    </row>
    <row r="34" spans="1:2">
      <c r="A34" s="26"/>
      <c r="B34" s="26"/>
    </row>
    <row r="35" spans="1:2">
      <c r="A35" s="26"/>
      <c r="B35" s="26"/>
    </row>
    <row r="36" spans="1:2">
      <c r="A36" s="26"/>
      <c r="B36" s="26"/>
    </row>
    <row r="37" spans="1:2">
      <c r="A37" s="26"/>
      <c r="B37" s="26"/>
    </row>
    <row r="38" spans="1:2">
      <c r="A38" s="26"/>
      <c r="B38" s="26"/>
    </row>
    <row r="39" spans="1:2">
      <c r="A39" s="26"/>
      <c r="B39" s="26"/>
    </row>
    <row r="40" spans="1:2">
      <c r="A40" s="26"/>
      <c r="B40" s="26"/>
    </row>
    <row r="41" spans="1:2">
      <c r="A41" s="26"/>
      <c r="B41" s="26"/>
    </row>
    <row r="42" spans="1:2">
      <c r="A42" s="26"/>
      <c r="B42" s="26"/>
    </row>
    <row r="43" spans="1:2">
      <c r="A43" s="26"/>
      <c r="B43" s="26"/>
    </row>
    <row r="44" spans="1:2">
      <c r="A44" s="26"/>
      <c r="B44" s="26"/>
    </row>
    <row r="45" spans="1:2">
      <c r="A45" s="26"/>
      <c r="B45" s="26"/>
    </row>
    <row r="46" spans="1:2">
      <c r="A46" s="26"/>
      <c r="B46" s="26"/>
    </row>
    <row r="47" spans="1:2">
      <c r="A47" s="26"/>
      <c r="B47" s="26"/>
    </row>
    <row r="48" spans="1:2">
      <c r="A48" s="26"/>
      <c r="B48" s="26"/>
    </row>
    <row r="49" spans="1:2">
      <c r="A49" s="26"/>
      <c r="B49" s="26"/>
    </row>
    <row r="50" spans="1:2">
      <c r="A50" s="26"/>
      <c r="B50" s="26"/>
    </row>
    <row r="51" spans="1:2">
      <c r="A51" s="26"/>
      <c r="B51" s="26"/>
    </row>
    <row r="52" spans="1:2">
      <c r="A52" s="26"/>
      <c r="B52" s="26"/>
    </row>
    <row r="53" spans="1:2">
      <c r="A53" s="26"/>
      <c r="B53" s="26"/>
    </row>
    <row r="54" spans="1:2">
      <c r="A54" s="26"/>
      <c r="B54" s="26"/>
    </row>
    <row r="55" spans="1:2">
      <c r="A55" s="26"/>
      <c r="B55" s="26"/>
    </row>
    <row r="56" spans="1:2">
      <c r="A56" s="26"/>
      <c r="B56" s="26"/>
    </row>
    <row r="57" spans="1:2">
      <c r="A57" s="26"/>
      <c r="B57" s="26"/>
    </row>
    <row r="58" spans="1:2">
      <c r="A58" s="26"/>
      <c r="B58" s="26"/>
    </row>
    <row r="59" spans="1:2">
      <c r="A59" s="26"/>
      <c r="B59" s="26"/>
    </row>
    <row r="60" spans="1:2">
      <c r="A60" s="26"/>
      <c r="B60" s="26"/>
    </row>
    <row r="61" spans="1:2">
      <c r="A61" s="26"/>
      <c r="B61" s="26"/>
    </row>
    <row r="62" spans="1:2">
      <c r="A62" s="26"/>
      <c r="B62" s="26"/>
    </row>
    <row r="63" spans="1:2">
      <c r="A63" s="26"/>
      <c r="B63" s="26"/>
    </row>
    <row r="64" spans="1:2">
      <c r="A64" s="26"/>
      <c r="B64" s="26"/>
    </row>
    <row r="65" spans="1:2">
      <c r="A65" s="26"/>
      <c r="B65" s="26"/>
    </row>
    <row r="66" spans="1:2">
      <c r="A66" s="26"/>
      <c r="B66" s="26"/>
    </row>
    <row r="67" spans="1:2">
      <c r="A67" s="26"/>
      <c r="B67" s="26"/>
    </row>
    <row r="68" spans="1:2">
      <c r="A68" s="26"/>
      <c r="B68" s="26"/>
    </row>
    <row r="69" spans="1:2">
      <c r="A69" s="26"/>
      <c r="B69" s="26"/>
    </row>
    <row r="70" spans="1:2">
      <c r="A70" s="26"/>
      <c r="B70" s="26"/>
    </row>
    <row r="71" spans="1:2">
      <c r="A71" s="26"/>
      <c r="B71" s="26"/>
    </row>
    <row r="72" spans="1:2">
      <c r="A72" s="26"/>
      <c r="B72" s="26"/>
    </row>
    <row r="73" spans="1:2">
      <c r="A73" s="26"/>
      <c r="B73" s="26"/>
    </row>
    <row r="74" spans="1:2">
      <c r="A74" s="26"/>
      <c r="B74" s="26"/>
    </row>
    <row r="75" spans="1:2">
      <c r="A75" s="26"/>
      <c r="B75" s="26"/>
    </row>
    <row r="76" spans="1:2">
      <c r="A76" s="26"/>
      <c r="B76" s="26"/>
    </row>
    <row r="77" spans="1:2">
      <c r="A77" s="125"/>
      <c r="B77" s="26"/>
    </row>
    <row r="78" spans="1:2" ht="16.5" customHeight="1">
      <c r="A78" s="125"/>
    </row>
    <row r="79" spans="1:2" ht="16.5" customHeight="1">
      <c r="A79" s="125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明朝,標準"&amp;12高額レセプトの件数及び医療費</oddHeader>
  </headerFooter>
  <rowBreaks count="1" manualBreakCount="1">
    <brk id="77" max="2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2F34-4451-453A-B11B-38602284B7F8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7" customWidth="1"/>
    <col min="2" max="2" width="2.125" style="17" customWidth="1"/>
    <col min="3" max="3" width="8.375" style="17" customWidth="1"/>
    <col min="4" max="4" width="11.625" style="17" customWidth="1"/>
    <col min="5" max="5" width="5.5" style="17" bestFit="1" customWidth="1"/>
    <col min="6" max="6" width="11.625" style="17" customWidth="1"/>
    <col min="7" max="7" width="5.5" style="17" customWidth="1"/>
    <col min="8" max="15" width="8.875" style="17" customWidth="1"/>
    <col min="16" max="22" width="9" style="3"/>
    <col min="23" max="23" width="4.625" style="3" customWidth="1"/>
    <col min="24" max="16384" width="9" style="3"/>
  </cols>
  <sheetData>
    <row r="1" spans="1:22" ht="16.5" customHeight="1">
      <c r="A1" s="49"/>
      <c r="B1" s="49" t="s">
        <v>240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ht="16.5" customHeight="1">
      <c r="A2" s="49"/>
      <c r="B2" s="49" t="s">
        <v>232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22" ht="13.5" customHeight="1">
      <c r="A4" s="49"/>
      <c r="B4" s="190"/>
      <c r="C4" s="191"/>
      <c r="D4" s="191"/>
      <c r="E4" s="191"/>
      <c r="F4" s="191"/>
      <c r="G4" s="192"/>
      <c r="H4" s="49"/>
      <c r="I4" s="49"/>
      <c r="J4" s="49"/>
      <c r="K4" s="49"/>
      <c r="L4" s="49"/>
      <c r="M4" s="49"/>
      <c r="N4" s="49"/>
      <c r="O4" s="49"/>
    </row>
    <row r="5" spans="1:22" ht="13.5" customHeight="1">
      <c r="A5" s="49"/>
      <c r="B5" s="193"/>
      <c r="C5" s="83"/>
      <c r="D5" s="196">
        <v>0.51</v>
      </c>
      <c r="E5" s="194" t="s">
        <v>1255</v>
      </c>
      <c r="F5" s="197">
        <v>0.53</v>
      </c>
      <c r="G5" s="195" t="s">
        <v>1256</v>
      </c>
      <c r="H5" s="49"/>
      <c r="I5" s="49"/>
      <c r="J5" s="49"/>
      <c r="K5" s="49"/>
      <c r="L5" s="49"/>
      <c r="M5" s="49"/>
      <c r="N5" s="49"/>
      <c r="O5" s="49"/>
    </row>
    <row r="6" spans="1:22">
      <c r="A6" s="49"/>
      <c r="B6" s="193"/>
      <c r="C6" s="49"/>
      <c r="D6" s="196"/>
      <c r="E6" s="194"/>
      <c r="F6" s="197"/>
      <c r="G6" s="195"/>
      <c r="H6" s="49"/>
      <c r="I6" s="49"/>
      <c r="J6" s="49"/>
      <c r="K6" s="49"/>
      <c r="L6" s="49"/>
      <c r="M6" s="49"/>
      <c r="N6" s="49"/>
      <c r="O6" s="49"/>
    </row>
    <row r="7" spans="1:22">
      <c r="A7" s="49"/>
      <c r="B7" s="193"/>
      <c r="C7" s="84"/>
      <c r="D7" s="196">
        <v>0.49000000000000005</v>
      </c>
      <c r="E7" s="194" t="s">
        <v>1255</v>
      </c>
      <c r="F7" s="197">
        <v>0.51</v>
      </c>
      <c r="G7" s="195" t="s">
        <v>1257</v>
      </c>
      <c r="H7" s="49"/>
      <c r="I7" s="49"/>
      <c r="J7" s="49"/>
      <c r="K7" s="49"/>
      <c r="L7" s="49"/>
      <c r="M7" s="49"/>
      <c r="N7" s="49"/>
      <c r="O7" s="49"/>
    </row>
    <row r="8" spans="1:22">
      <c r="A8" s="49"/>
      <c r="B8" s="193"/>
      <c r="C8" s="49"/>
      <c r="D8" s="196"/>
      <c r="E8" s="194"/>
      <c r="F8" s="197"/>
      <c r="G8" s="195"/>
      <c r="H8" s="49"/>
      <c r="I8" s="49"/>
      <c r="J8" s="49"/>
      <c r="K8" s="49"/>
      <c r="L8" s="49"/>
      <c r="M8" s="49"/>
      <c r="N8" s="49"/>
      <c r="O8" s="49"/>
    </row>
    <row r="9" spans="1:22">
      <c r="A9" s="49"/>
      <c r="B9" s="193"/>
      <c r="C9" s="85"/>
      <c r="D9" s="196">
        <v>0.47000000000000003</v>
      </c>
      <c r="E9" s="194" t="s">
        <v>1255</v>
      </c>
      <c r="F9" s="197">
        <v>0.49000000000000005</v>
      </c>
      <c r="G9" s="195" t="s">
        <v>1257</v>
      </c>
      <c r="H9" s="49"/>
      <c r="I9" s="49"/>
      <c r="J9" s="49"/>
      <c r="K9" s="49"/>
      <c r="L9" s="49"/>
      <c r="M9" s="49"/>
      <c r="N9" s="49"/>
      <c r="O9" s="49"/>
    </row>
    <row r="10" spans="1:22">
      <c r="A10" s="49"/>
      <c r="B10" s="193"/>
      <c r="C10" s="49"/>
      <c r="D10" s="196"/>
      <c r="E10" s="194"/>
      <c r="F10" s="197"/>
      <c r="G10" s="195"/>
      <c r="H10" s="49"/>
      <c r="I10" s="49"/>
      <c r="J10" s="49"/>
      <c r="K10" s="49"/>
      <c r="L10" s="49"/>
      <c r="M10" s="49"/>
      <c r="N10" s="49"/>
      <c r="O10" s="49"/>
    </row>
    <row r="11" spans="1:22">
      <c r="A11" s="49"/>
      <c r="B11" s="193"/>
      <c r="C11" s="86"/>
      <c r="D11" s="196">
        <v>0.45</v>
      </c>
      <c r="E11" s="194" t="s">
        <v>1255</v>
      </c>
      <c r="F11" s="197">
        <v>0.47000000000000003</v>
      </c>
      <c r="G11" s="195" t="s">
        <v>1257</v>
      </c>
      <c r="H11" s="49"/>
      <c r="I11" s="49"/>
      <c r="J11" s="49"/>
      <c r="K11" s="49"/>
      <c r="L11" s="49"/>
      <c r="M11" s="49"/>
      <c r="N11" s="49"/>
      <c r="O11" s="49"/>
    </row>
    <row r="12" spans="1:22">
      <c r="A12" s="49"/>
      <c r="B12" s="193"/>
      <c r="C12" s="49"/>
      <c r="D12" s="196"/>
      <c r="E12" s="194"/>
      <c r="F12" s="197"/>
      <c r="G12" s="195"/>
      <c r="H12" s="49"/>
      <c r="I12" s="49"/>
      <c r="J12" s="49"/>
      <c r="K12" s="49"/>
      <c r="L12" s="49"/>
      <c r="M12" s="49"/>
      <c r="N12" s="49"/>
      <c r="O12" s="49"/>
    </row>
    <row r="13" spans="1:22">
      <c r="A13" s="49"/>
      <c r="B13" s="193"/>
      <c r="C13" s="87"/>
      <c r="D13" s="196">
        <v>0.43</v>
      </c>
      <c r="E13" s="194" t="s">
        <v>1255</v>
      </c>
      <c r="F13" s="197">
        <v>0.45</v>
      </c>
      <c r="G13" s="195" t="s">
        <v>1257</v>
      </c>
      <c r="H13" s="49"/>
      <c r="I13" s="49"/>
      <c r="J13" s="49"/>
      <c r="K13" s="49"/>
      <c r="L13" s="49"/>
      <c r="M13" s="49"/>
      <c r="N13" s="49"/>
      <c r="O13" s="49"/>
    </row>
    <row r="14" spans="1:22">
      <c r="A14" s="49"/>
      <c r="B14" s="198"/>
      <c r="C14" s="199"/>
      <c r="D14" s="199"/>
      <c r="E14" s="199"/>
      <c r="F14" s="199"/>
      <c r="G14" s="200"/>
      <c r="H14" s="49"/>
      <c r="I14" s="49"/>
      <c r="J14" s="49"/>
      <c r="K14" s="49"/>
      <c r="L14" s="49"/>
      <c r="M14" s="49"/>
      <c r="N14" s="49"/>
      <c r="O14" s="49"/>
    </row>
    <row r="15" spans="1:2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22">
      <c r="A16" s="49"/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303"/>
      <c r="Q16" s="303"/>
      <c r="R16" s="303"/>
      <c r="S16" s="303"/>
      <c r="T16" s="303"/>
      <c r="U16" s="303"/>
      <c r="V16" s="304"/>
    </row>
    <row r="17" spans="1:22">
      <c r="A17" s="49"/>
      <c r="B17" s="193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17"/>
      <c r="Q17" s="17"/>
      <c r="R17" s="17"/>
      <c r="S17" s="17"/>
      <c r="T17" s="17"/>
      <c r="U17" s="305"/>
      <c r="V17" s="306" t="s">
        <v>305</v>
      </c>
    </row>
    <row r="18" spans="1:22">
      <c r="A18" s="49"/>
      <c r="B18" s="193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17"/>
      <c r="Q18" s="17"/>
      <c r="R18" s="17"/>
      <c r="S18" s="17"/>
      <c r="T18" s="17"/>
      <c r="U18" s="307"/>
      <c r="V18" s="306" t="s">
        <v>306</v>
      </c>
    </row>
    <row r="19" spans="1:22">
      <c r="A19" s="49"/>
      <c r="B19" s="193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17"/>
      <c r="Q19" s="17"/>
      <c r="R19" s="17"/>
      <c r="S19" s="17"/>
      <c r="T19" s="17"/>
      <c r="U19" s="17"/>
      <c r="V19" s="306"/>
    </row>
    <row r="20" spans="1:22">
      <c r="A20" s="49"/>
      <c r="B20" s="193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17"/>
      <c r="Q20" s="17"/>
      <c r="R20" s="17"/>
      <c r="S20" s="17"/>
      <c r="T20" s="17"/>
      <c r="U20" s="17"/>
      <c r="V20" s="306"/>
    </row>
    <row r="21" spans="1:22">
      <c r="A21" s="49"/>
      <c r="B21" s="193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17"/>
      <c r="Q21" s="17"/>
      <c r="R21" s="17"/>
      <c r="S21" s="17"/>
      <c r="T21" s="17"/>
      <c r="U21" s="17"/>
      <c r="V21" s="306"/>
    </row>
    <row r="22" spans="1:22">
      <c r="A22" s="49"/>
      <c r="B22" s="193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17"/>
      <c r="Q22" s="17"/>
      <c r="R22" s="17"/>
      <c r="S22" s="17"/>
      <c r="T22" s="17"/>
      <c r="U22" s="17"/>
      <c r="V22" s="306"/>
    </row>
    <row r="23" spans="1:22">
      <c r="A23" s="49"/>
      <c r="B23" s="193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17"/>
      <c r="Q23" s="17"/>
      <c r="R23" s="17"/>
      <c r="S23" s="17"/>
      <c r="T23" s="17"/>
      <c r="U23" s="17"/>
      <c r="V23" s="306"/>
    </row>
    <row r="24" spans="1:22">
      <c r="A24" s="49"/>
      <c r="B24" s="19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17"/>
      <c r="Q24" s="17"/>
      <c r="R24" s="17"/>
      <c r="S24" s="17"/>
      <c r="T24" s="17"/>
      <c r="U24" s="17"/>
      <c r="V24" s="306"/>
    </row>
    <row r="25" spans="1:22">
      <c r="A25" s="49"/>
      <c r="B25" s="193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17"/>
      <c r="Q25" s="17"/>
      <c r="R25" s="17"/>
      <c r="S25" s="17"/>
      <c r="T25" s="17"/>
      <c r="U25" s="17"/>
      <c r="V25" s="306"/>
    </row>
    <row r="26" spans="1:22">
      <c r="A26" s="49"/>
      <c r="B26" s="193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17"/>
      <c r="Q26" s="17"/>
      <c r="R26" s="17"/>
      <c r="S26" s="17"/>
      <c r="T26" s="17"/>
      <c r="U26" s="17"/>
      <c r="V26" s="306"/>
    </row>
    <row r="27" spans="1:22">
      <c r="A27" s="49"/>
      <c r="B27" s="193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17"/>
      <c r="Q27" s="17"/>
      <c r="R27" s="17"/>
      <c r="S27" s="17"/>
      <c r="T27" s="17"/>
      <c r="U27" s="17"/>
      <c r="V27" s="306"/>
    </row>
    <row r="28" spans="1:22">
      <c r="A28" s="49"/>
      <c r="B28" s="193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7"/>
      <c r="Q28" s="17"/>
      <c r="R28" s="17"/>
      <c r="S28" s="17"/>
      <c r="T28" s="17"/>
      <c r="U28" s="17"/>
      <c r="V28" s="306"/>
    </row>
    <row r="29" spans="1:22">
      <c r="A29" s="49"/>
      <c r="B29" s="193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7"/>
      <c r="Q29" s="17"/>
      <c r="R29" s="17"/>
      <c r="S29" s="17"/>
      <c r="T29" s="17"/>
      <c r="U29" s="17"/>
      <c r="V29" s="306"/>
    </row>
    <row r="30" spans="1:22">
      <c r="A30" s="49"/>
      <c r="B30" s="19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17"/>
      <c r="Q30" s="17"/>
      <c r="R30" s="17"/>
      <c r="S30" s="17"/>
      <c r="T30" s="17"/>
      <c r="U30" s="17"/>
      <c r="V30" s="306"/>
    </row>
    <row r="31" spans="1:22">
      <c r="A31" s="49"/>
      <c r="B31" s="193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17"/>
      <c r="Q31" s="17"/>
      <c r="R31" s="17"/>
      <c r="S31" s="17"/>
      <c r="T31" s="17"/>
      <c r="U31" s="17"/>
      <c r="V31" s="306"/>
    </row>
    <row r="32" spans="1:22">
      <c r="A32" s="49"/>
      <c r="B32" s="193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17"/>
      <c r="Q32" s="17"/>
      <c r="R32" s="17"/>
      <c r="S32" s="17"/>
      <c r="T32" s="17"/>
      <c r="U32" s="17"/>
      <c r="V32" s="306"/>
    </row>
    <row r="33" spans="1:22">
      <c r="A33" s="49"/>
      <c r="B33" s="193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17"/>
      <c r="Q33" s="17"/>
      <c r="R33" s="17"/>
      <c r="S33" s="17"/>
      <c r="T33" s="17"/>
      <c r="U33" s="17"/>
      <c r="V33" s="306"/>
    </row>
    <row r="34" spans="1:22">
      <c r="A34" s="49"/>
      <c r="B34" s="193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17"/>
      <c r="Q34" s="17"/>
      <c r="R34" s="17"/>
      <c r="S34" s="17"/>
      <c r="T34" s="17"/>
      <c r="U34" s="17"/>
      <c r="V34" s="306"/>
    </row>
    <row r="35" spans="1:22">
      <c r="A35" s="49"/>
      <c r="B35" s="193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17"/>
      <c r="Q35" s="17"/>
      <c r="R35" s="17"/>
      <c r="S35" s="17"/>
      <c r="T35" s="17"/>
      <c r="U35" s="17"/>
      <c r="V35" s="306"/>
    </row>
    <row r="36" spans="1:22">
      <c r="A36" s="49"/>
      <c r="B36" s="193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17"/>
      <c r="Q36" s="17"/>
      <c r="R36" s="17"/>
      <c r="S36" s="17"/>
      <c r="T36" s="17"/>
      <c r="U36" s="17"/>
      <c r="V36" s="306"/>
    </row>
    <row r="37" spans="1:22">
      <c r="A37" s="49"/>
      <c r="B37" s="193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17"/>
      <c r="Q37" s="17"/>
      <c r="R37" s="17"/>
      <c r="S37" s="17"/>
      <c r="T37" s="17"/>
      <c r="U37" s="17"/>
      <c r="V37" s="306"/>
    </row>
    <row r="38" spans="1:22">
      <c r="A38" s="49"/>
      <c r="B38" s="193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17"/>
      <c r="Q38" s="17"/>
      <c r="R38" s="17"/>
      <c r="S38" s="17"/>
      <c r="T38" s="17"/>
      <c r="U38" s="17"/>
      <c r="V38" s="306"/>
    </row>
    <row r="39" spans="1:22">
      <c r="A39" s="49"/>
      <c r="B39" s="193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17"/>
      <c r="Q39" s="17"/>
      <c r="R39" s="17"/>
      <c r="S39" s="17"/>
      <c r="T39" s="17"/>
      <c r="U39" s="17"/>
      <c r="V39" s="306"/>
    </row>
    <row r="40" spans="1:22">
      <c r="A40" s="49"/>
      <c r="B40" s="193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17"/>
      <c r="Q40" s="17"/>
      <c r="R40" s="17"/>
      <c r="S40" s="17"/>
      <c r="T40" s="17"/>
      <c r="U40" s="17"/>
      <c r="V40" s="306"/>
    </row>
    <row r="41" spans="1:22">
      <c r="A41" s="49"/>
      <c r="B41" s="193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17"/>
      <c r="Q41" s="17"/>
      <c r="R41" s="17"/>
      <c r="S41" s="17"/>
      <c r="T41" s="17"/>
      <c r="U41" s="17"/>
      <c r="V41" s="306"/>
    </row>
    <row r="42" spans="1:22">
      <c r="A42" s="49"/>
      <c r="B42" s="193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17"/>
      <c r="Q42" s="17"/>
      <c r="R42" s="17"/>
      <c r="S42" s="17"/>
      <c r="T42" s="17"/>
      <c r="U42" s="17"/>
      <c r="V42" s="306"/>
    </row>
    <row r="43" spans="1:22">
      <c r="A43" s="49"/>
      <c r="B43" s="193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17"/>
      <c r="Q43" s="17"/>
      <c r="R43" s="17"/>
      <c r="S43" s="17"/>
      <c r="T43" s="17"/>
      <c r="U43" s="17"/>
      <c r="V43" s="306"/>
    </row>
    <row r="44" spans="1:22">
      <c r="A44" s="49"/>
      <c r="B44" s="193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17"/>
      <c r="Q44" s="17"/>
      <c r="R44" s="17"/>
      <c r="S44" s="17"/>
      <c r="T44" s="17"/>
      <c r="U44" s="17"/>
      <c r="V44" s="306"/>
    </row>
    <row r="45" spans="1:22">
      <c r="A45" s="49"/>
      <c r="B45" s="19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17"/>
      <c r="Q45" s="17"/>
      <c r="R45" s="17"/>
      <c r="S45" s="17"/>
      <c r="T45" s="17"/>
      <c r="U45" s="17"/>
      <c r="V45" s="306"/>
    </row>
    <row r="46" spans="1:22">
      <c r="A46" s="49"/>
      <c r="B46" s="193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17"/>
      <c r="Q46" s="17"/>
      <c r="R46" s="17"/>
      <c r="S46" s="17"/>
      <c r="T46" s="17"/>
      <c r="U46" s="17"/>
      <c r="V46" s="306"/>
    </row>
    <row r="47" spans="1:22">
      <c r="A47" s="49"/>
      <c r="B47" s="193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17"/>
      <c r="Q47" s="17"/>
      <c r="R47" s="17"/>
      <c r="S47" s="17"/>
      <c r="T47" s="17"/>
      <c r="U47" s="17"/>
      <c r="V47" s="306"/>
    </row>
    <row r="48" spans="1:22">
      <c r="A48" s="49"/>
      <c r="B48" s="193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17"/>
      <c r="Q48" s="17"/>
      <c r="R48" s="17"/>
      <c r="S48" s="17"/>
      <c r="T48" s="17"/>
      <c r="U48" s="17"/>
      <c r="V48" s="306"/>
    </row>
    <row r="49" spans="1:22">
      <c r="A49" s="49"/>
      <c r="B49" s="193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17"/>
      <c r="Q49" s="17"/>
      <c r="R49" s="17"/>
      <c r="S49" s="17"/>
      <c r="T49" s="17"/>
      <c r="U49" s="17"/>
      <c r="V49" s="306"/>
    </row>
    <row r="50" spans="1:22">
      <c r="A50" s="49"/>
      <c r="B50" s="193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17"/>
      <c r="Q50" s="17"/>
      <c r="R50" s="17"/>
      <c r="S50" s="17"/>
      <c r="T50" s="17"/>
      <c r="U50" s="17"/>
      <c r="V50" s="306"/>
    </row>
    <row r="51" spans="1:22">
      <c r="A51" s="49"/>
      <c r="B51" s="193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17"/>
      <c r="Q51" s="17"/>
      <c r="R51" s="17"/>
      <c r="S51" s="17"/>
      <c r="T51" s="17"/>
      <c r="U51" s="17"/>
      <c r="V51" s="306"/>
    </row>
    <row r="52" spans="1:22">
      <c r="A52" s="49"/>
      <c r="B52" s="193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17"/>
      <c r="Q52" s="17"/>
      <c r="R52" s="17"/>
      <c r="S52" s="17"/>
      <c r="T52" s="17"/>
      <c r="U52" s="17"/>
      <c r="V52" s="306"/>
    </row>
    <row r="53" spans="1:22">
      <c r="A53" s="49"/>
      <c r="B53" s="193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17"/>
      <c r="Q53" s="17"/>
      <c r="R53" s="17"/>
      <c r="S53" s="17"/>
      <c r="T53" s="17"/>
      <c r="U53" s="17"/>
      <c r="V53" s="306"/>
    </row>
    <row r="54" spans="1:22">
      <c r="A54" s="49"/>
      <c r="B54" s="193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17"/>
      <c r="Q54" s="17"/>
      <c r="R54" s="17"/>
      <c r="S54" s="17"/>
      <c r="T54" s="17"/>
      <c r="U54" s="17"/>
      <c r="V54" s="306"/>
    </row>
    <row r="55" spans="1:22">
      <c r="A55" s="49"/>
      <c r="B55" s="193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17"/>
      <c r="Q55" s="17"/>
      <c r="R55" s="17"/>
      <c r="S55" s="17"/>
      <c r="T55" s="17"/>
      <c r="U55" s="17"/>
      <c r="V55" s="306"/>
    </row>
    <row r="56" spans="1:22">
      <c r="A56" s="49"/>
      <c r="B56" s="193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17"/>
      <c r="Q56" s="17"/>
      <c r="R56" s="17"/>
      <c r="S56" s="17"/>
      <c r="T56" s="17"/>
      <c r="U56" s="17"/>
      <c r="V56" s="306"/>
    </row>
    <row r="57" spans="1:22">
      <c r="A57" s="49"/>
      <c r="B57" s="193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17"/>
      <c r="Q57" s="17"/>
      <c r="R57" s="17"/>
      <c r="S57" s="17"/>
      <c r="T57" s="17"/>
      <c r="U57" s="17"/>
      <c r="V57" s="306"/>
    </row>
    <row r="58" spans="1:22">
      <c r="A58" s="49"/>
      <c r="B58" s="193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17"/>
      <c r="Q58" s="17"/>
      <c r="R58" s="17"/>
      <c r="S58" s="17"/>
      <c r="T58" s="17"/>
      <c r="U58" s="17"/>
      <c r="V58" s="306"/>
    </row>
    <row r="59" spans="1:22">
      <c r="A59" s="49"/>
      <c r="B59" s="193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17"/>
      <c r="Q59" s="17"/>
      <c r="R59" s="17"/>
      <c r="S59" s="17"/>
      <c r="T59" s="17"/>
      <c r="U59" s="17"/>
      <c r="V59" s="306"/>
    </row>
    <row r="60" spans="1:22">
      <c r="A60" s="49"/>
      <c r="B60" s="193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17"/>
      <c r="Q60" s="17"/>
      <c r="R60" s="17"/>
      <c r="S60" s="17"/>
      <c r="T60" s="17"/>
      <c r="U60" s="17"/>
      <c r="V60" s="306"/>
    </row>
    <row r="61" spans="1:22">
      <c r="A61" s="49"/>
      <c r="B61" s="19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17"/>
      <c r="Q61" s="17"/>
      <c r="R61" s="17"/>
      <c r="S61" s="17"/>
      <c r="T61" s="17"/>
      <c r="U61" s="17"/>
      <c r="V61" s="306"/>
    </row>
    <row r="62" spans="1:22">
      <c r="A62" s="49"/>
      <c r="B62" s="193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17"/>
      <c r="Q62" s="17"/>
      <c r="R62" s="17"/>
      <c r="S62" s="17"/>
      <c r="T62" s="17"/>
      <c r="U62" s="17"/>
      <c r="V62" s="306"/>
    </row>
    <row r="63" spans="1:22">
      <c r="A63" s="49"/>
      <c r="B63" s="19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17"/>
      <c r="Q63" s="17"/>
      <c r="R63" s="17"/>
      <c r="S63" s="17"/>
      <c r="T63" s="17"/>
      <c r="U63" s="17"/>
      <c r="V63" s="306"/>
    </row>
    <row r="64" spans="1:22">
      <c r="A64" s="49"/>
      <c r="B64" s="19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17"/>
      <c r="Q64" s="17"/>
      <c r="R64" s="17"/>
      <c r="S64" s="17"/>
      <c r="T64" s="17"/>
      <c r="U64" s="17"/>
      <c r="V64" s="306"/>
    </row>
    <row r="65" spans="1:22">
      <c r="A65" s="49"/>
      <c r="B65" s="193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17"/>
      <c r="Q65" s="17"/>
      <c r="R65" s="17"/>
      <c r="S65" s="17"/>
      <c r="T65" s="17"/>
      <c r="U65" s="17"/>
      <c r="V65" s="306"/>
    </row>
    <row r="66" spans="1:22">
      <c r="A66" s="49"/>
      <c r="B66" s="193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17"/>
      <c r="Q66" s="17"/>
      <c r="R66" s="17"/>
      <c r="S66" s="17"/>
      <c r="T66" s="17"/>
      <c r="U66" s="17"/>
      <c r="V66" s="306"/>
    </row>
    <row r="67" spans="1:22">
      <c r="A67" s="49"/>
      <c r="B67" s="193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17"/>
      <c r="Q67" s="17"/>
      <c r="R67" s="17"/>
      <c r="S67" s="17"/>
      <c r="T67" s="17"/>
      <c r="U67" s="17"/>
      <c r="V67" s="306"/>
    </row>
    <row r="68" spans="1:22">
      <c r="A68" s="49"/>
      <c r="B68" s="193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17"/>
      <c r="Q68" s="17"/>
      <c r="R68" s="17"/>
      <c r="S68" s="17"/>
      <c r="T68" s="17"/>
      <c r="U68" s="17"/>
      <c r="V68" s="306"/>
    </row>
    <row r="69" spans="1:22">
      <c r="A69" s="49"/>
      <c r="B69" s="193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17"/>
      <c r="Q69" s="17"/>
      <c r="R69" s="17"/>
      <c r="S69" s="17"/>
      <c r="T69" s="17"/>
      <c r="U69" s="17"/>
      <c r="V69" s="306"/>
    </row>
    <row r="70" spans="1:22">
      <c r="A70" s="49"/>
      <c r="B70" s="193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17"/>
      <c r="Q70" s="17"/>
      <c r="R70" s="17"/>
      <c r="S70" s="17"/>
      <c r="T70" s="17"/>
      <c r="U70" s="17"/>
      <c r="V70" s="306"/>
    </row>
    <row r="71" spans="1:22">
      <c r="A71" s="49"/>
      <c r="B71" s="193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17"/>
      <c r="Q71" s="17"/>
      <c r="R71" s="17"/>
      <c r="S71" s="17"/>
      <c r="T71" s="17"/>
      <c r="U71" s="17"/>
      <c r="V71" s="306"/>
    </row>
    <row r="72" spans="1:22">
      <c r="A72" s="49"/>
      <c r="B72" s="193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17"/>
      <c r="Q72" s="17"/>
      <c r="R72" s="17"/>
      <c r="S72" s="17"/>
      <c r="T72" s="17"/>
      <c r="U72" s="17"/>
      <c r="V72" s="306"/>
    </row>
    <row r="73" spans="1:22">
      <c r="A73" s="49"/>
      <c r="B73" s="193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17"/>
      <c r="Q73" s="17"/>
      <c r="R73" s="17"/>
      <c r="S73" s="17"/>
      <c r="T73" s="17"/>
      <c r="U73" s="17"/>
      <c r="V73" s="306"/>
    </row>
    <row r="74" spans="1:22">
      <c r="A74" s="49"/>
      <c r="B74" s="193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17"/>
      <c r="Q74" s="17"/>
      <c r="R74" s="17"/>
      <c r="S74" s="17"/>
      <c r="T74" s="17"/>
      <c r="U74" s="17"/>
      <c r="V74" s="306"/>
    </row>
    <row r="75" spans="1:22">
      <c r="A75" s="49"/>
      <c r="B75" s="193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7"/>
      <c r="Q75" s="17"/>
      <c r="R75" s="17"/>
      <c r="S75" s="17"/>
      <c r="T75" s="17"/>
      <c r="U75" s="17"/>
      <c r="V75" s="306"/>
    </row>
    <row r="76" spans="1:22">
      <c r="A76" s="49"/>
      <c r="B76" s="193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7"/>
      <c r="Q76" s="17"/>
      <c r="R76" s="17"/>
      <c r="S76" s="17"/>
      <c r="T76" s="17"/>
      <c r="U76" s="17"/>
      <c r="V76" s="306"/>
    </row>
    <row r="77" spans="1:22">
      <c r="A77" s="49"/>
      <c r="B77" s="193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7"/>
      <c r="Q77" s="17"/>
      <c r="R77" s="17"/>
      <c r="S77" s="17"/>
      <c r="T77" s="17"/>
      <c r="U77" s="17"/>
      <c r="V77" s="306"/>
    </row>
    <row r="78" spans="1:22">
      <c r="A78" s="49"/>
      <c r="B78" s="193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7"/>
      <c r="Q78" s="17"/>
      <c r="R78" s="17"/>
      <c r="S78" s="17"/>
      <c r="T78" s="17"/>
      <c r="U78" s="17"/>
      <c r="V78" s="306"/>
    </row>
    <row r="79" spans="1:22">
      <c r="A79" s="49"/>
      <c r="B79" s="193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7"/>
      <c r="Q79" s="17"/>
      <c r="R79" s="17"/>
      <c r="S79" s="17"/>
      <c r="T79" s="17"/>
      <c r="U79" s="17"/>
      <c r="V79" s="306"/>
    </row>
    <row r="80" spans="1:22">
      <c r="A80" s="49"/>
      <c r="B80" s="193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7"/>
      <c r="Q80" s="17"/>
      <c r="R80" s="17"/>
      <c r="S80" s="17"/>
      <c r="T80" s="17"/>
      <c r="U80" s="17"/>
      <c r="V80" s="306"/>
    </row>
    <row r="81" spans="1:22">
      <c r="A81" s="49"/>
      <c r="B81" s="193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7"/>
      <c r="Q81" s="17"/>
      <c r="R81" s="17"/>
      <c r="S81" s="17"/>
      <c r="T81" s="17"/>
      <c r="U81" s="17"/>
      <c r="V81" s="306"/>
    </row>
    <row r="82" spans="1:22">
      <c r="A82" s="49"/>
      <c r="B82" s="193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7"/>
      <c r="Q82" s="17"/>
      <c r="R82" s="17"/>
      <c r="S82" s="17"/>
      <c r="T82" s="17"/>
      <c r="U82" s="17"/>
      <c r="V82" s="306"/>
    </row>
    <row r="83" spans="1:22">
      <c r="A83" s="49"/>
      <c r="B83" s="193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7"/>
      <c r="Q83" s="17"/>
      <c r="R83" s="17"/>
      <c r="S83" s="17"/>
      <c r="T83" s="17"/>
      <c r="U83" s="17"/>
      <c r="V83" s="306"/>
    </row>
    <row r="84" spans="1:22">
      <c r="A84" s="49"/>
      <c r="B84" s="193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7"/>
      <c r="Q84" s="17"/>
      <c r="R84" s="17"/>
      <c r="S84" s="17"/>
      <c r="T84" s="17"/>
      <c r="U84" s="17"/>
      <c r="V84" s="306"/>
    </row>
    <row r="85" spans="1:22">
      <c r="B85" s="308"/>
      <c r="P85" s="17"/>
      <c r="Q85" s="17"/>
      <c r="R85" s="17"/>
      <c r="S85" s="17"/>
      <c r="T85" s="17"/>
      <c r="U85" s="17"/>
      <c r="V85" s="306"/>
    </row>
    <row r="86" spans="1:22">
      <c r="B86" s="308"/>
      <c r="P86" s="17"/>
      <c r="Q86" s="17"/>
      <c r="R86" s="17"/>
      <c r="S86" s="17"/>
      <c r="T86" s="17"/>
      <c r="U86" s="17"/>
      <c r="V86" s="306"/>
    </row>
    <row r="87" spans="1:22">
      <c r="B87" s="308"/>
      <c r="P87" s="17"/>
      <c r="Q87" s="17"/>
      <c r="R87" s="17"/>
      <c r="S87" s="17"/>
      <c r="T87" s="17"/>
      <c r="U87" s="17"/>
      <c r="V87" s="306"/>
    </row>
    <row r="88" spans="1:22">
      <c r="B88" s="308"/>
      <c r="P88" s="17"/>
      <c r="Q88" s="17"/>
      <c r="R88" s="17"/>
      <c r="S88" s="17"/>
      <c r="T88" s="17"/>
      <c r="U88" s="17"/>
      <c r="V88" s="306"/>
    </row>
    <row r="89" spans="1:22">
      <c r="B89" s="308"/>
      <c r="P89" s="17"/>
      <c r="Q89" s="17"/>
      <c r="R89" s="17"/>
      <c r="S89" s="17"/>
      <c r="T89" s="17"/>
      <c r="U89" s="17"/>
      <c r="V89" s="306"/>
    </row>
    <row r="90" spans="1:22">
      <c r="B90" s="308"/>
      <c r="P90" s="17"/>
      <c r="Q90" s="17"/>
      <c r="R90" s="17"/>
      <c r="S90" s="17"/>
      <c r="T90" s="17"/>
      <c r="U90" s="17"/>
      <c r="V90" s="306"/>
    </row>
    <row r="91" spans="1:22">
      <c r="B91" s="308"/>
      <c r="P91" s="17"/>
      <c r="Q91" s="17"/>
      <c r="R91" s="17"/>
      <c r="S91" s="17"/>
      <c r="T91" s="17"/>
      <c r="U91" s="17"/>
      <c r="V91" s="306"/>
    </row>
    <row r="92" spans="1:22">
      <c r="B92" s="308"/>
      <c r="P92" s="17"/>
      <c r="Q92" s="17"/>
      <c r="R92" s="17"/>
      <c r="S92" s="17"/>
      <c r="T92" s="17"/>
      <c r="U92" s="17"/>
      <c r="V92" s="306"/>
    </row>
    <row r="93" spans="1:22">
      <c r="B93" s="308"/>
      <c r="P93" s="17"/>
      <c r="Q93" s="17"/>
      <c r="R93" s="17"/>
      <c r="S93" s="17"/>
      <c r="T93" s="17"/>
      <c r="U93" s="17"/>
      <c r="V93" s="306"/>
    </row>
    <row r="94" spans="1:22">
      <c r="B94" s="308"/>
      <c r="P94" s="17"/>
      <c r="Q94" s="17"/>
      <c r="R94" s="17"/>
      <c r="S94" s="17"/>
      <c r="T94" s="17"/>
      <c r="U94" s="17"/>
      <c r="V94" s="306"/>
    </row>
    <row r="95" spans="1:22">
      <c r="B95" s="308"/>
      <c r="P95" s="17"/>
      <c r="Q95" s="17"/>
      <c r="R95" s="17"/>
      <c r="S95" s="17"/>
      <c r="T95" s="17"/>
      <c r="U95" s="17"/>
      <c r="V95" s="306"/>
    </row>
    <row r="96" spans="1:22">
      <c r="B96" s="308"/>
      <c r="P96" s="17"/>
      <c r="Q96" s="17"/>
      <c r="R96" s="17"/>
      <c r="S96" s="17"/>
      <c r="T96" s="17"/>
      <c r="U96" s="17"/>
      <c r="V96" s="306"/>
    </row>
    <row r="97" spans="2:22">
      <c r="B97" s="308"/>
      <c r="P97" s="17"/>
      <c r="Q97" s="17"/>
      <c r="R97" s="17"/>
      <c r="S97" s="17"/>
      <c r="T97" s="17"/>
      <c r="U97" s="17"/>
      <c r="V97" s="306"/>
    </row>
    <row r="98" spans="2:22">
      <c r="B98" s="308"/>
      <c r="P98" s="17"/>
      <c r="Q98" s="17"/>
      <c r="R98" s="17"/>
      <c r="S98" s="17"/>
      <c r="T98" s="17"/>
      <c r="U98" s="17"/>
      <c r="V98" s="306"/>
    </row>
    <row r="99" spans="2:22">
      <c r="B99" s="308"/>
      <c r="P99" s="17"/>
      <c r="Q99" s="17"/>
      <c r="R99" s="17"/>
      <c r="S99" s="17"/>
      <c r="T99" s="17"/>
      <c r="U99" s="17"/>
      <c r="V99" s="306"/>
    </row>
    <row r="100" spans="2:22">
      <c r="B100" s="308"/>
      <c r="P100" s="17"/>
      <c r="Q100" s="17"/>
      <c r="R100" s="17"/>
      <c r="S100" s="17"/>
      <c r="T100" s="17"/>
      <c r="U100" s="17"/>
      <c r="V100" s="306"/>
    </row>
    <row r="101" spans="2:22">
      <c r="B101" s="308"/>
      <c r="P101" s="17"/>
      <c r="Q101" s="17"/>
      <c r="R101" s="17"/>
      <c r="S101" s="17"/>
      <c r="T101" s="17"/>
      <c r="U101" s="17"/>
      <c r="V101" s="306"/>
    </row>
    <row r="102" spans="2:22">
      <c r="B102" s="308"/>
      <c r="P102" s="17"/>
      <c r="Q102" s="17"/>
      <c r="R102" s="17"/>
      <c r="S102" s="17"/>
      <c r="T102" s="17"/>
      <c r="U102" s="17"/>
      <c r="V102" s="306"/>
    </row>
    <row r="103" spans="2:22">
      <c r="B103" s="308"/>
      <c r="P103" s="17"/>
      <c r="Q103" s="17"/>
      <c r="R103" s="17"/>
      <c r="S103" s="17"/>
      <c r="T103" s="17"/>
      <c r="U103" s="17"/>
      <c r="V103" s="306"/>
    </row>
    <row r="104" spans="2:22">
      <c r="B104" s="308"/>
      <c r="P104" s="17"/>
      <c r="Q104" s="17"/>
      <c r="R104" s="17"/>
      <c r="S104" s="17"/>
      <c r="T104" s="17"/>
      <c r="U104" s="17"/>
      <c r="V104" s="306"/>
    </row>
    <row r="105" spans="2:22">
      <c r="B105" s="308"/>
      <c r="P105" s="17"/>
      <c r="Q105" s="17"/>
      <c r="R105" s="17"/>
      <c r="S105" s="17"/>
      <c r="T105" s="17"/>
      <c r="U105" s="17"/>
      <c r="V105" s="306"/>
    </row>
    <row r="106" spans="2:22">
      <c r="B106" s="308"/>
      <c r="P106" s="17"/>
      <c r="Q106" s="17"/>
      <c r="R106" s="17"/>
      <c r="S106" s="17"/>
      <c r="T106" s="17"/>
      <c r="U106" s="17"/>
      <c r="V106" s="306"/>
    </row>
    <row r="107" spans="2:22">
      <c r="B107" s="308"/>
      <c r="P107" s="17"/>
      <c r="Q107" s="17"/>
      <c r="R107" s="17"/>
      <c r="S107" s="17"/>
      <c r="T107" s="17"/>
      <c r="U107" s="17"/>
      <c r="V107" s="306"/>
    </row>
    <row r="108" spans="2:22">
      <c r="B108" s="308"/>
      <c r="P108" s="17"/>
      <c r="Q108" s="17"/>
      <c r="R108" s="17"/>
      <c r="S108" s="17"/>
      <c r="T108" s="17"/>
      <c r="U108" s="17"/>
      <c r="V108" s="306"/>
    </row>
    <row r="109" spans="2:22">
      <c r="B109" s="308"/>
      <c r="P109" s="17"/>
      <c r="Q109" s="17"/>
      <c r="R109" s="17"/>
      <c r="S109" s="17"/>
      <c r="T109" s="17"/>
      <c r="U109" s="17"/>
      <c r="V109" s="306"/>
    </row>
    <row r="110" spans="2:22">
      <c r="B110" s="308"/>
      <c r="P110" s="17"/>
      <c r="Q110" s="17"/>
      <c r="R110" s="17"/>
      <c r="S110" s="17"/>
      <c r="T110" s="17"/>
      <c r="U110" s="17"/>
      <c r="V110" s="306"/>
    </row>
    <row r="111" spans="2:22">
      <c r="B111" s="308"/>
      <c r="P111" s="17"/>
      <c r="Q111" s="17"/>
      <c r="R111" s="17"/>
      <c r="S111" s="17"/>
      <c r="T111" s="17"/>
      <c r="U111" s="17"/>
      <c r="V111" s="306"/>
    </row>
    <row r="112" spans="2:22">
      <c r="B112" s="308"/>
      <c r="P112" s="17"/>
      <c r="Q112" s="17"/>
      <c r="R112" s="17"/>
      <c r="S112" s="17"/>
      <c r="T112" s="17"/>
      <c r="U112" s="17"/>
      <c r="V112" s="306"/>
    </row>
    <row r="113" spans="2:22">
      <c r="B113" s="308"/>
      <c r="P113" s="17"/>
      <c r="Q113" s="17"/>
      <c r="R113" s="17"/>
      <c r="S113" s="17"/>
      <c r="T113" s="17"/>
      <c r="U113" s="17"/>
      <c r="V113" s="306"/>
    </row>
    <row r="114" spans="2:22">
      <c r="B114" s="308"/>
      <c r="P114" s="17"/>
      <c r="Q114" s="17"/>
      <c r="R114" s="17"/>
      <c r="S114" s="17"/>
      <c r="T114" s="17"/>
      <c r="U114" s="17"/>
      <c r="V114" s="306"/>
    </row>
    <row r="115" spans="2:22">
      <c r="B115" s="308"/>
      <c r="P115" s="17"/>
      <c r="Q115" s="17"/>
      <c r="R115" s="17"/>
      <c r="S115" s="17"/>
      <c r="T115" s="17"/>
      <c r="U115" s="17"/>
      <c r="V115" s="306"/>
    </row>
    <row r="116" spans="2:22">
      <c r="B116" s="308"/>
      <c r="P116" s="17"/>
      <c r="Q116" s="17"/>
      <c r="R116" s="17"/>
      <c r="S116" s="17"/>
      <c r="T116" s="17"/>
      <c r="U116" s="17"/>
      <c r="V116" s="306"/>
    </row>
    <row r="117" spans="2:22">
      <c r="B117" s="308"/>
      <c r="P117" s="17"/>
      <c r="Q117" s="17"/>
      <c r="R117" s="17"/>
      <c r="S117" s="17"/>
      <c r="T117" s="17"/>
      <c r="U117" s="17"/>
      <c r="V117" s="306"/>
    </row>
    <row r="118" spans="2:22">
      <c r="B118" s="308"/>
      <c r="P118" s="17"/>
      <c r="Q118" s="17"/>
      <c r="R118" s="17"/>
      <c r="S118" s="17"/>
      <c r="T118" s="17"/>
      <c r="U118" s="17"/>
      <c r="V118" s="306"/>
    </row>
    <row r="119" spans="2:22">
      <c r="B119" s="308"/>
      <c r="P119" s="17"/>
      <c r="Q119" s="17"/>
      <c r="R119" s="17"/>
      <c r="S119" s="17"/>
      <c r="T119" s="17"/>
      <c r="U119" s="17"/>
      <c r="V119" s="306"/>
    </row>
    <row r="120" spans="2:22">
      <c r="B120" s="308"/>
      <c r="P120" s="17"/>
      <c r="Q120" s="17"/>
      <c r="R120" s="17"/>
      <c r="S120" s="17"/>
      <c r="T120" s="17"/>
      <c r="U120" s="17"/>
      <c r="V120" s="306"/>
    </row>
    <row r="121" spans="2:22">
      <c r="B121" s="309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10"/>
      <c r="Q121" s="310"/>
      <c r="R121" s="310"/>
      <c r="S121" s="310"/>
      <c r="T121" s="310"/>
      <c r="U121" s="310"/>
      <c r="V121" s="311"/>
    </row>
  </sheetData>
  <phoneticPr fontId="4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明朝,標準"&amp;12高額レセプトの件数及び医療費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F15"/>
  <sheetViews>
    <sheetView showGridLines="0" zoomScaleNormal="100" zoomScaleSheetLayoutView="100" workbookViewId="0"/>
  </sheetViews>
  <sheetFormatPr defaultColWidth="9" defaultRowHeight="20.25" customHeight="1"/>
  <cols>
    <col min="1" max="1" width="4.625" style="3" customWidth="1"/>
    <col min="2" max="5" width="16.625" style="3" customWidth="1"/>
    <col min="6" max="6" width="12.625" style="3" customWidth="1"/>
    <col min="7" max="16384" width="9" style="3"/>
  </cols>
  <sheetData>
    <row r="1" spans="2:6" ht="16.5" customHeight="1">
      <c r="B1" s="125" t="s">
        <v>234</v>
      </c>
      <c r="C1" s="26"/>
      <c r="D1" s="26"/>
      <c r="E1" s="26"/>
      <c r="F1" s="26"/>
    </row>
    <row r="2" spans="2:6" ht="16.5" customHeight="1">
      <c r="B2" s="26" t="s">
        <v>233</v>
      </c>
      <c r="C2" s="185"/>
      <c r="D2" s="185"/>
      <c r="E2" s="185"/>
      <c r="F2" s="185"/>
    </row>
    <row r="3" spans="2:6" ht="24.75" customHeight="1">
      <c r="B3" s="29" t="s">
        <v>73</v>
      </c>
      <c r="C3" s="30" t="s">
        <v>74</v>
      </c>
      <c r="D3" s="31" t="s">
        <v>75</v>
      </c>
      <c r="E3" s="30" t="s">
        <v>254</v>
      </c>
      <c r="F3" s="31" t="s">
        <v>167</v>
      </c>
    </row>
    <row r="4" spans="2:6" ht="20.25" customHeight="1">
      <c r="B4" s="170" t="s">
        <v>154</v>
      </c>
      <c r="C4" s="75">
        <v>211320480</v>
      </c>
      <c r="D4" s="146">
        <v>959187380</v>
      </c>
      <c r="E4" s="75">
        <v>1170507860</v>
      </c>
      <c r="F4" s="68">
        <v>1.9047699051989806E-3</v>
      </c>
    </row>
    <row r="5" spans="2:6" ht="20.25" customHeight="1">
      <c r="B5" s="170" t="s">
        <v>155</v>
      </c>
      <c r="C5" s="75">
        <v>649779860</v>
      </c>
      <c r="D5" s="146">
        <v>3332601570</v>
      </c>
      <c r="E5" s="75">
        <v>3982381430</v>
      </c>
      <c r="F5" s="68">
        <v>6.4805376863400817E-3</v>
      </c>
    </row>
    <row r="6" spans="2:6" ht="20.25" customHeight="1">
      <c r="B6" s="170" t="s">
        <v>156</v>
      </c>
      <c r="C6" s="75">
        <v>24488807560</v>
      </c>
      <c r="D6" s="146">
        <v>136835551020</v>
      </c>
      <c r="E6" s="75">
        <v>161324358580</v>
      </c>
      <c r="F6" s="68">
        <v>0.2625234684017525</v>
      </c>
    </row>
    <row r="7" spans="2:6" ht="20.25" customHeight="1">
      <c r="B7" s="170" t="s">
        <v>157</v>
      </c>
      <c r="C7" s="75">
        <v>17988248560</v>
      </c>
      <c r="D7" s="146">
        <v>166048970980</v>
      </c>
      <c r="E7" s="75">
        <v>184037219540</v>
      </c>
      <c r="F7" s="68">
        <v>0.29948415486615337</v>
      </c>
    </row>
    <row r="8" spans="2:6" ht="20.25" customHeight="1">
      <c r="B8" s="170" t="s">
        <v>158</v>
      </c>
      <c r="C8" s="75">
        <v>7932463580</v>
      </c>
      <c r="D8" s="146">
        <v>140639015270</v>
      </c>
      <c r="E8" s="75">
        <v>148571478850</v>
      </c>
      <c r="F8" s="68">
        <v>0.24177068036466395</v>
      </c>
    </row>
    <row r="9" spans="2:6" ht="20.25" customHeight="1">
      <c r="B9" s="170" t="s">
        <v>159</v>
      </c>
      <c r="C9" s="75">
        <v>1736612630</v>
      </c>
      <c r="D9" s="146">
        <v>82262974250</v>
      </c>
      <c r="E9" s="75">
        <v>83999586880</v>
      </c>
      <c r="F9" s="68">
        <v>0.13669270459932761</v>
      </c>
    </row>
    <row r="10" spans="2:6" ht="20.25" customHeight="1" thickBot="1">
      <c r="B10" s="170" t="s">
        <v>160</v>
      </c>
      <c r="C10" s="147">
        <v>283953600</v>
      </c>
      <c r="D10" s="146">
        <v>31144558660</v>
      </c>
      <c r="E10" s="75">
        <v>31428512260</v>
      </c>
      <c r="F10" s="68">
        <v>5.1143684176563495E-2</v>
      </c>
    </row>
    <row r="11" spans="2:6" ht="20.25" customHeight="1" thickTop="1">
      <c r="B11" s="201" t="s">
        <v>212</v>
      </c>
      <c r="C11" s="88">
        <v>53291186270</v>
      </c>
      <c r="D11" s="148">
        <v>561222859130</v>
      </c>
      <c r="E11" s="88">
        <v>614514045400</v>
      </c>
      <c r="F11" s="32"/>
    </row>
    <row r="12" spans="2:6" ht="13.5">
      <c r="B12" s="14" t="s">
        <v>283</v>
      </c>
      <c r="C12" s="202"/>
      <c r="D12" s="202"/>
      <c r="E12" s="202"/>
      <c r="F12" s="202"/>
    </row>
    <row r="13" spans="2:6" ht="13.5">
      <c r="B13" s="14" t="s">
        <v>284</v>
      </c>
      <c r="C13" s="202"/>
      <c r="D13" s="202"/>
      <c r="E13" s="202"/>
      <c r="F13" s="202"/>
    </row>
    <row r="14" spans="2:6" ht="13.5">
      <c r="B14" s="184" t="s">
        <v>144</v>
      </c>
      <c r="C14" s="185"/>
      <c r="D14" s="185"/>
      <c r="E14" s="185"/>
      <c r="F14" s="185"/>
    </row>
    <row r="15" spans="2:6" ht="13.5">
      <c r="B15" s="14" t="s">
        <v>280</v>
      </c>
      <c r="C15" s="203"/>
      <c r="D15" s="203"/>
      <c r="E15" s="203"/>
      <c r="F15" s="203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&amp;R&amp;"ＭＳ 明朝,標準"&amp;12高額レセプトの件数及び医療費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32</vt:i4>
      </vt:variant>
    </vt:vector>
  </HeadingPairs>
  <TitlesOfParts>
    <vt:vector size="57" baseType="lpstr">
      <vt:lpstr>件数及び割合(年度別)</vt:lpstr>
      <vt:lpstr>件数及び割合</vt:lpstr>
      <vt:lpstr>年齢階層別_件数及び割合(年度別)</vt:lpstr>
      <vt:lpstr>年齢階層別_件数及び割合</vt:lpstr>
      <vt:lpstr>男女別_件数及び割合</vt:lpstr>
      <vt:lpstr>市区町村別_件数及び割合</vt:lpstr>
      <vt:lpstr>市区町村別_高額レセ医療費割合グラフ</vt:lpstr>
      <vt:lpstr>市区町村別_高額レセ医療費割合MAP</vt:lpstr>
      <vt:lpstr>年齢階層別_医療費</vt:lpstr>
      <vt:lpstr>男女別_医療費</vt:lpstr>
      <vt:lpstr>市区町村別_医療費</vt:lpstr>
      <vt:lpstr>年齢階層別_患者数</vt:lpstr>
      <vt:lpstr>男女別_患者数</vt:lpstr>
      <vt:lpstr>市区町村別_患者数</vt:lpstr>
      <vt:lpstr>年齢階層別_レセプト件数</vt:lpstr>
      <vt:lpstr>男女別_レセプト件数</vt:lpstr>
      <vt:lpstr>市区町村別_レセプト件数</vt:lpstr>
      <vt:lpstr>高額レセ疾病傾向(医療費順)(年度別)</vt:lpstr>
      <vt:lpstr>高額レセ疾病傾向(患者一人当たり医療費順)</vt:lpstr>
      <vt:lpstr>市区町村別_高額レセ疾病傾向(患者一人当たり医療費順)</vt:lpstr>
      <vt:lpstr>高額レセ疾病傾向(患者数順)(年度別)</vt:lpstr>
      <vt:lpstr>高額レセ疾病傾向(患者数順)</vt:lpstr>
      <vt:lpstr>市区町村別_高額レセ疾病傾向(患者数順)</vt:lpstr>
      <vt:lpstr>市区町村別_高額レセ疾病傾向(一人当たり医療費順)(市区町村)</vt:lpstr>
      <vt:lpstr>市区町村別_高額レセ疾病傾向(患者数順)(市区町村基準)</vt:lpstr>
      <vt:lpstr>件数及び割合!Print_Area</vt:lpstr>
      <vt:lpstr>'件数及び割合(年度別)'!Print_Area</vt:lpstr>
      <vt:lpstr>'高額レセ疾病傾向(医療費順)(年度別)'!Print_Area</vt:lpstr>
      <vt:lpstr>'高額レセ疾病傾向(患者一人当たり医療費順)'!Print_Area</vt:lpstr>
      <vt:lpstr>'高額レセ疾病傾向(患者数順)'!Print_Area</vt:lpstr>
      <vt:lpstr>'高額レセ疾病傾向(患者数順)(年度別)'!Print_Area</vt:lpstr>
      <vt:lpstr>市区町村別_患者数!Print_Area</vt:lpstr>
      <vt:lpstr>市区町村別_件数及び割合!Print_Area</vt:lpstr>
      <vt:lpstr>市区町村別_高額レセ医療費割合MAP!Print_Area</vt:lpstr>
      <vt:lpstr>市区町村別_高額レセ医療費割合グラフ!Print_Area</vt:lpstr>
      <vt:lpstr>'市区町村別_高額レセ疾病傾向(一人当たり医療費順)(市区町村)'!Print_Area</vt:lpstr>
      <vt:lpstr>'市区町村別_高額レセ疾病傾向(患者一人当たり医療費順)'!Print_Area</vt:lpstr>
      <vt:lpstr>'市区町村別_高額レセ疾病傾向(患者数順)'!Print_Area</vt:lpstr>
      <vt:lpstr>'市区町村別_高額レセ疾病傾向(患者数順)(市区町村基準)'!Print_Area</vt:lpstr>
      <vt:lpstr>男女別_レセプト件数!Print_Area</vt:lpstr>
      <vt:lpstr>男女別_医療費!Print_Area</vt:lpstr>
      <vt:lpstr>男女別_患者数!Print_Area</vt:lpstr>
      <vt:lpstr>男女別_件数及び割合!Print_Area</vt:lpstr>
      <vt:lpstr>年齢階層別_レセプト件数!Print_Area</vt:lpstr>
      <vt:lpstr>年齢階層別_医療費!Print_Area</vt:lpstr>
      <vt:lpstr>年齢階層別_患者数!Print_Area</vt:lpstr>
      <vt:lpstr>年齢階層別_件数及び割合!Print_Area</vt:lpstr>
      <vt:lpstr>'年齢階層別_件数及び割合(年度別)'!Print_Area</vt:lpstr>
      <vt:lpstr>'高額レセ疾病傾向(医療費順)(年度別)'!Print_Titles</vt:lpstr>
      <vt:lpstr>'高額レセ疾病傾向(患者数順)'!Print_Titles</vt:lpstr>
      <vt:lpstr>'高額レセ疾病傾向(患者数順)(年度別)'!Print_Titles</vt:lpstr>
      <vt:lpstr>市区町村別_患者数!Print_Titles</vt:lpstr>
      <vt:lpstr>市区町村別_件数及び割合!Print_Titles</vt:lpstr>
      <vt:lpstr>'市区町村別_高額レセ疾病傾向(一人当たり医療費順)(市区町村)'!Print_Titles</vt:lpstr>
      <vt:lpstr>'市区町村別_高額レセ疾病傾向(患者一人当たり医療費順)'!Print_Titles</vt:lpstr>
      <vt:lpstr>'市区町村別_高額レセ疾病傾向(患者数順)'!Print_Titles</vt:lpstr>
      <vt:lpstr>'市区町村別_高額レセ疾病傾向(患者数順)(市区町村基準)'!Print_Titles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2024-09-25T04:48:32Z</dcterms:created>
  <dcterms:modified xsi:type="dcterms:W3CDTF">2025-11-10T02:44:01Z</dcterms:modified>
  <cp:category/>
  <cp:contentStatus/>
  <dc:language/>
  <cp:version/>
</cp:coreProperties>
</file>