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11.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12.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13.xml" ContentType="application/vnd.openxmlformats-officedocument.drawing+xml"/>
  <Override PartName="/xl/charts/chart12.xml" ContentType="application/vnd.openxmlformats-officedocument.drawingml.chart+xml"/>
  <Override PartName="/xl/drawings/drawing14.xml" ContentType="application/vnd.openxmlformats-officedocument.drawing+xml"/>
  <Override PartName="/xl/charts/chart13.xml" ContentType="application/vnd.openxmlformats-officedocument.drawingml.chart+xml"/>
  <Override PartName="/xl/drawings/drawing15.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17.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18.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19.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20.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0" windowWidth="15270" windowHeight="12345" tabRatio="853"/>
  </bookViews>
  <sheets>
    <sheet name="生活習慣病の状況" sheetId="30" r:id="rId1"/>
    <sheet name="地区別　生活習慣病の状況" sheetId="32" r:id="rId2"/>
    <sheet name="地区別　生活習慣病患者割合グラフ" sheetId="37" r:id="rId3"/>
    <sheet name="地区別_生活習慣病患者割合MAP" sheetId="59" r:id="rId4"/>
    <sheet name="地区別_生活習慣病患者一人当たりグラフ" sheetId="38" r:id="rId5"/>
    <sheet name="地区別_生活習慣病患者一人当たりMAP" sheetId="60" r:id="rId6"/>
    <sheet name="市区町村別_生活習慣病の状況" sheetId="19" r:id="rId7"/>
    <sheet name="市区町村別_生活習慣病患者割合グラフ" sheetId="24" r:id="rId8"/>
    <sheet name="市区町村別_生活習慣病患者割合MAP" sheetId="61" r:id="rId9"/>
    <sheet name="市区町村別_生活習慣病患者一人当たりグラフ" sheetId="33" r:id="rId10"/>
    <sheet name="市区町村別_生活習慣病患者一人当たりMAP" sheetId="62" r:id="rId11"/>
    <sheet name="地区別_年齢調整生活習慣病医療費" sheetId="42" r:id="rId12"/>
    <sheet name="地区別_年齢調整生活習慣病医療費グラフ" sheetId="43" r:id="rId13"/>
    <sheet name="市区町村別_年齢調整生活習慣病医療費" sheetId="44" r:id="rId14"/>
    <sheet name="市区町村別_年齢調整生活習慣病医療費グラフ" sheetId="45" r:id="rId15"/>
    <sheet name="生活習慣病疾病別の医療費" sheetId="31" r:id="rId16"/>
    <sheet name="地区別_生活習慣病疾病別の医療費" sheetId="35" r:id="rId17"/>
    <sheet name="地区別_生活習慣病疾病別グラフ" sheetId="41" r:id="rId18"/>
    <sheet name="市区町村別_生活習慣病疾病別の医療費" sheetId="34" r:id="rId19"/>
    <sheet name="市区町村別_生活習慣病疾病別グラフ" sheetId="39" r:id="rId20"/>
    <sheet name="地区別_年齢調整糖尿病医療費" sheetId="46" r:id="rId21"/>
    <sheet name="地区別_年齢調整糖尿病医療費グラフ" sheetId="47" r:id="rId22"/>
    <sheet name="市区町村別_年齢調整糖尿病医療費" sheetId="48" r:id="rId23"/>
    <sheet name="市区町村別_年齢調整糖尿病医療費グラフ" sheetId="49" r:id="rId24"/>
    <sheet name="地区別_年齢調整脂質異常症医療費" sheetId="50" r:id="rId25"/>
    <sheet name="地区別_年齢調整脂質異常症医療費グラフ" sheetId="51" r:id="rId26"/>
    <sheet name="市区町村別_年齢調整脂質異常症医療費" sheetId="52" r:id="rId27"/>
    <sheet name="市区町村別_年齢調整脂質異常症医療費グラフ" sheetId="53" r:id="rId28"/>
    <sheet name="地区別_年齢調整高血圧性疾患" sheetId="55" r:id="rId29"/>
    <sheet name="地区別_年齢調整高血圧性疾患グラフ" sheetId="56" r:id="rId30"/>
    <sheet name="市区町村別_年齢調整高血圧性疾患" sheetId="57" r:id="rId31"/>
    <sheet name="市区町村別_年齢調整高血圧性疾患グラフ" sheetId="58" r:id="rId32"/>
  </sheets>
  <definedNames>
    <definedName name="_xlnm._FilterDatabase" localSheetId="8" hidden="1">市区町村別_生活習慣病患者割合MAP!$A$6:$R$6</definedName>
    <definedName name="_Order1" hidden="1">255</definedName>
    <definedName name="_xlnm.Print_Area" localSheetId="6">市区町村別_生活習慣病の状況!$A$1:$I$79</definedName>
    <definedName name="_xlnm.Print_Area" localSheetId="10">市区町村別_生活習慣病患者一人当たりMAP!$A$1:$Q$85</definedName>
    <definedName name="_xlnm.Print_Area" localSheetId="9">市区町村別_生活習慣病患者一人当たりグラフ!$A$1:$J$78</definedName>
    <definedName name="_xlnm.Print_Area" localSheetId="8">市区町村別_生活習慣病患者割合MAP!$A$1:$Q$85</definedName>
    <definedName name="_xlnm.Print_Area" localSheetId="7">市区町村別_生活習慣病患者割合グラフ!$A$1:$J$78</definedName>
    <definedName name="_xlnm.Print_Area" localSheetId="19">市区町村別_生活習慣病疾病別グラフ!$A$1:$N$77</definedName>
    <definedName name="_xlnm.Print_Area" localSheetId="18">市区町村別_生活習慣病疾病別の医療費!$A$1:$K$828</definedName>
    <definedName name="_xlnm.Print_Area" localSheetId="30">市区町村別_年齢調整高血圧性疾患!$A$1:$F$82</definedName>
    <definedName name="_xlnm.Print_Area" localSheetId="31">市区町村別_年齢調整高血圧性疾患グラフ!$A$1:$V$77</definedName>
    <definedName name="_xlnm.Print_Area" localSheetId="26">市区町村別_年齢調整脂質異常症医療費!$A$1:$F$82</definedName>
    <definedName name="_xlnm.Print_Area" localSheetId="27">市区町村別_年齢調整脂質異常症医療費グラフ!$A$1:$V$77</definedName>
    <definedName name="_xlnm.Print_Area" localSheetId="13">市区町村別_年齢調整生活習慣病医療費!$A$1:$F$82</definedName>
    <definedName name="_xlnm.Print_Area" localSheetId="14">市区町村別_年齢調整生活習慣病医療費グラフ!$A$1:$V$77</definedName>
    <definedName name="_xlnm.Print_Area" localSheetId="22">市区町村別_年齢調整糖尿病医療費!$A$1:$F$82</definedName>
    <definedName name="_xlnm.Print_Area" localSheetId="23">市区町村別_年齢調整糖尿病医療費グラフ!$A$1:$V$77</definedName>
    <definedName name="_xlnm.Print_Area" localSheetId="0">生活習慣病の状況!$A$1:$I$60</definedName>
    <definedName name="_xlnm.Print_Area" localSheetId="15">生活習慣病疾病別の医療費!$A$1:$L$104</definedName>
    <definedName name="_xlnm.Print_Area" localSheetId="1">'地区別　生活習慣病の状況'!$A$1:$I$14</definedName>
    <definedName name="_xlnm.Print_Area" localSheetId="2">'地区別　生活習慣病患者割合グラフ'!$A$1:$J$77</definedName>
    <definedName name="_xlnm.Print_Area" localSheetId="5">地区別_生活習慣病患者一人当たりMAP!$A$1:$Q$85</definedName>
    <definedName name="_xlnm.Print_Area" localSheetId="4">地区別_生活習慣病患者一人当たりグラフ!$A$1:$J$77</definedName>
    <definedName name="_xlnm.Print_Area" localSheetId="3">地区別_生活習慣病患者割合MAP!$A$1:$Q$85</definedName>
    <definedName name="_xlnm.Print_Area" localSheetId="17">地区別_生活習慣病疾病別グラフ!$A$1:$M$78</definedName>
    <definedName name="_xlnm.Print_Area" localSheetId="16">地区別_生活習慣病疾病別の医療費!$A$1:$K$102</definedName>
    <definedName name="_xlnm.Print_Area" localSheetId="28">地区別_年齢調整高血圧性疾患!$A$1:$F$16</definedName>
    <definedName name="_xlnm.Print_Area" localSheetId="29">地区別_年齢調整高血圧性疾患グラフ!$A$1:$V$78</definedName>
    <definedName name="_xlnm.Print_Area" localSheetId="24">地区別_年齢調整脂質異常症医療費!$A$1:$F$16</definedName>
    <definedName name="_xlnm.Print_Area" localSheetId="25">地区別_年齢調整脂質異常症医療費グラフ!$A$1:$V$78</definedName>
    <definedName name="_xlnm.Print_Area" localSheetId="11">地区別_年齢調整生活習慣病医療費!$A$1:$F$16</definedName>
    <definedName name="_xlnm.Print_Area" localSheetId="12">地区別_年齢調整生活習慣病医療費グラフ!$A$1:$V$78</definedName>
    <definedName name="_xlnm.Print_Area" localSheetId="20">地区別_年齢調整糖尿病医療費!$A$1:$F$16</definedName>
    <definedName name="_xlnm.Print_Area" localSheetId="21">地区別_年齢調整糖尿病医療費グラフ!$A$1:$V$78</definedName>
    <definedName name="_xlnm.Print_Titles" localSheetId="6">市区町村別_生活習慣病の状況!$1:$4</definedName>
    <definedName name="_xlnm.Print_Titles" localSheetId="18">市区町村別_生活習慣病疾病別の医療費!$1:$3</definedName>
    <definedName name="_xlnm.Print_Titles" localSheetId="30">市区町村別_年齢調整高血圧性疾患!$1:$4</definedName>
    <definedName name="_xlnm.Print_Titles" localSheetId="26">市区町村別_年齢調整脂質異常症医療費!$1:$4</definedName>
    <definedName name="_xlnm.Print_Titles" localSheetId="13">市区町村別_年齢調整生活習慣病医療費!$1:$4</definedName>
    <definedName name="_xlnm.Print_Titles" localSheetId="22">市区町村別_年齢調整糖尿病医療費!$1:$4</definedName>
    <definedName name="_xlnm.Print_Titles" localSheetId="1">'地区別　生活習慣病の状況'!$1:$4</definedName>
    <definedName name="_xlnm.Print_Titles" localSheetId="16">地区別_生活習慣病疾病別の医療費!$1:$3</definedName>
  </definedNames>
  <calcPr calcId="145621" calcMode="manual"/>
</workbook>
</file>

<file path=xl/calcChain.xml><?xml version="1.0" encoding="utf-8"?>
<calcChain xmlns="http://schemas.openxmlformats.org/spreadsheetml/2006/main">
  <c r="I78" i="57" l="1"/>
  <c r="H78" i="57"/>
  <c r="I77" i="57"/>
  <c r="H77" i="57"/>
  <c r="I76" i="57"/>
  <c r="H76" i="57"/>
  <c r="I75" i="57"/>
  <c r="H75" i="57"/>
  <c r="I74" i="57"/>
  <c r="H74" i="57"/>
  <c r="I73" i="57"/>
  <c r="H73" i="57"/>
  <c r="I72" i="57"/>
  <c r="H72" i="57"/>
  <c r="I71" i="57"/>
  <c r="H71" i="57"/>
  <c r="I70" i="57"/>
  <c r="H70" i="57"/>
  <c r="I69" i="57"/>
  <c r="H69" i="57"/>
  <c r="I68" i="57"/>
  <c r="H68" i="57"/>
  <c r="I67" i="57"/>
  <c r="H67" i="57"/>
  <c r="I66" i="57"/>
  <c r="H66" i="57"/>
  <c r="I65" i="57"/>
  <c r="H65" i="57"/>
  <c r="I64" i="57"/>
  <c r="H64" i="57"/>
  <c r="I63" i="57"/>
  <c r="H63" i="57"/>
  <c r="I62" i="57"/>
  <c r="H62" i="57"/>
  <c r="I61" i="57"/>
  <c r="H61" i="57"/>
  <c r="I60" i="57"/>
  <c r="H60" i="57"/>
  <c r="I59" i="57"/>
  <c r="H59" i="57"/>
  <c r="I58" i="57"/>
  <c r="H58" i="57"/>
  <c r="I57" i="57"/>
  <c r="H57" i="57"/>
  <c r="I56" i="57"/>
  <c r="H56" i="57"/>
  <c r="I55" i="57"/>
  <c r="H55" i="57"/>
  <c r="I54" i="57"/>
  <c r="H54" i="57"/>
  <c r="I53" i="57"/>
  <c r="H53" i="57"/>
  <c r="I52" i="57"/>
  <c r="H52" i="57"/>
  <c r="I51" i="57"/>
  <c r="H51" i="57"/>
  <c r="I50" i="57"/>
  <c r="H50" i="57"/>
  <c r="I49" i="57"/>
  <c r="H49" i="57"/>
  <c r="I48" i="57"/>
  <c r="H48" i="57"/>
  <c r="I47" i="57"/>
  <c r="H47" i="57"/>
  <c r="I46" i="57"/>
  <c r="H46" i="57"/>
  <c r="I45" i="57"/>
  <c r="H45" i="57"/>
  <c r="I44" i="57"/>
  <c r="H44" i="57"/>
  <c r="I43" i="57"/>
  <c r="H43" i="57"/>
  <c r="I42" i="57"/>
  <c r="H42" i="57"/>
  <c r="I41" i="57"/>
  <c r="H41" i="57"/>
  <c r="I40" i="57"/>
  <c r="H40" i="57"/>
  <c r="I39" i="57"/>
  <c r="H39" i="57"/>
  <c r="I38" i="57"/>
  <c r="H38" i="57"/>
  <c r="I37" i="57"/>
  <c r="H37" i="57"/>
  <c r="I36" i="57"/>
  <c r="H36" i="57"/>
  <c r="I35" i="57"/>
  <c r="H35" i="57"/>
  <c r="I34" i="57"/>
  <c r="H34" i="57"/>
  <c r="I33" i="57"/>
  <c r="H33" i="57"/>
  <c r="I32" i="57"/>
  <c r="H32" i="57"/>
  <c r="I31" i="57"/>
  <c r="H31" i="57"/>
  <c r="I30" i="57"/>
  <c r="H30" i="57"/>
  <c r="I29" i="57"/>
  <c r="H29" i="57"/>
  <c r="I28" i="57"/>
  <c r="H28" i="57"/>
  <c r="I27" i="57"/>
  <c r="H27" i="57"/>
  <c r="I26" i="57"/>
  <c r="H26" i="57"/>
  <c r="I25" i="57"/>
  <c r="H25" i="57"/>
  <c r="I24" i="57"/>
  <c r="H24" i="57"/>
  <c r="I23" i="57"/>
  <c r="H23" i="57"/>
  <c r="I22" i="57"/>
  <c r="H22" i="57"/>
  <c r="I21" i="57"/>
  <c r="H21" i="57"/>
  <c r="I20" i="57"/>
  <c r="H20" i="57"/>
  <c r="I19" i="57"/>
  <c r="H19" i="57"/>
  <c r="I18" i="57"/>
  <c r="H18" i="57"/>
  <c r="I17" i="57"/>
  <c r="H17" i="57"/>
  <c r="I16" i="57"/>
  <c r="H16" i="57"/>
  <c r="I15" i="57"/>
  <c r="H15" i="57"/>
  <c r="I14" i="57"/>
  <c r="H14" i="57"/>
  <c r="I13" i="57"/>
  <c r="H13" i="57"/>
  <c r="I12" i="57"/>
  <c r="H12" i="57"/>
  <c r="I11" i="57"/>
  <c r="H11" i="57"/>
  <c r="I10" i="57"/>
  <c r="H10" i="57"/>
  <c r="I9" i="57"/>
  <c r="H9" i="57"/>
  <c r="I8" i="57"/>
  <c r="H8" i="57"/>
  <c r="I7" i="57"/>
  <c r="H7" i="57"/>
  <c r="I6" i="57"/>
  <c r="H6" i="57"/>
  <c r="I5" i="57"/>
  <c r="H5" i="57"/>
  <c r="I12" i="55"/>
  <c r="H12" i="55"/>
  <c r="I11" i="55"/>
  <c r="H11" i="55"/>
  <c r="I10" i="55"/>
  <c r="H10" i="55"/>
  <c r="I9" i="55"/>
  <c r="H9" i="55"/>
  <c r="I8" i="55"/>
  <c r="H8" i="55"/>
  <c r="I7" i="55"/>
  <c r="H7" i="55"/>
  <c r="I6" i="55"/>
  <c r="H6" i="55"/>
  <c r="I5" i="55"/>
  <c r="H5" i="55"/>
  <c r="I78" i="52" l="1"/>
  <c r="H78" i="52"/>
  <c r="I77" i="52"/>
  <c r="H77" i="52"/>
  <c r="I76" i="52"/>
  <c r="H76" i="52"/>
  <c r="I75" i="52"/>
  <c r="H75" i="52"/>
  <c r="I74" i="52"/>
  <c r="H74" i="52"/>
  <c r="I73" i="52"/>
  <c r="H73" i="52"/>
  <c r="I72" i="52"/>
  <c r="H72" i="52"/>
  <c r="I71" i="52"/>
  <c r="H71" i="52"/>
  <c r="I70" i="52"/>
  <c r="H70" i="52"/>
  <c r="I69" i="52"/>
  <c r="H69" i="52"/>
  <c r="I68" i="52"/>
  <c r="H68" i="52"/>
  <c r="I67" i="52"/>
  <c r="H67" i="52"/>
  <c r="I66" i="52"/>
  <c r="H66" i="52"/>
  <c r="I65" i="52"/>
  <c r="H65" i="52"/>
  <c r="I64" i="52"/>
  <c r="H64" i="52"/>
  <c r="I63" i="52"/>
  <c r="H63" i="52"/>
  <c r="I62" i="52"/>
  <c r="H62" i="52"/>
  <c r="I61" i="52"/>
  <c r="H61" i="52"/>
  <c r="I60" i="52"/>
  <c r="H60" i="52"/>
  <c r="I59" i="52"/>
  <c r="H59" i="52"/>
  <c r="I58" i="52"/>
  <c r="H58" i="52"/>
  <c r="I57" i="52"/>
  <c r="H57" i="52"/>
  <c r="I56" i="52"/>
  <c r="H56" i="52"/>
  <c r="I55" i="52"/>
  <c r="H55" i="52"/>
  <c r="I54" i="52"/>
  <c r="H54" i="52"/>
  <c r="I53" i="52"/>
  <c r="H53" i="52"/>
  <c r="I52" i="52"/>
  <c r="H52" i="52"/>
  <c r="I51" i="52"/>
  <c r="H51" i="52"/>
  <c r="I50" i="52"/>
  <c r="H50" i="52"/>
  <c r="I49" i="52"/>
  <c r="H49" i="52"/>
  <c r="I48" i="52"/>
  <c r="H48" i="52"/>
  <c r="I47" i="52"/>
  <c r="H47" i="52"/>
  <c r="I46" i="52"/>
  <c r="H46" i="52"/>
  <c r="I45" i="52"/>
  <c r="H45" i="52"/>
  <c r="I44" i="52"/>
  <c r="H44" i="52"/>
  <c r="I43" i="52"/>
  <c r="H43" i="52"/>
  <c r="I42" i="52"/>
  <c r="H42" i="52"/>
  <c r="I41" i="52"/>
  <c r="H41" i="52"/>
  <c r="I40" i="52"/>
  <c r="H40" i="52"/>
  <c r="I39" i="52"/>
  <c r="H39" i="52"/>
  <c r="I38" i="52"/>
  <c r="H38" i="52"/>
  <c r="I37" i="52"/>
  <c r="H37" i="52"/>
  <c r="I36" i="52"/>
  <c r="H36" i="52"/>
  <c r="I35" i="52"/>
  <c r="H35" i="52"/>
  <c r="I34" i="52"/>
  <c r="H34" i="52"/>
  <c r="I33" i="52"/>
  <c r="H33" i="52"/>
  <c r="I32" i="52"/>
  <c r="H32" i="52"/>
  <c r="I31" i="52"/>
  <c r="H31" i="52"/>
  <c r="I30" i="52"/>
  <c r="H30" i="52"/>
  <c r="I29" i="52"/>
  <c r="H29" i="52"/>
  <c r="I28" i="52"/>
  <c r="H28" i="52"/>
  <c r="I27" i="52"/>
  <c r="H27" i="52"/>
  <c r="I26" i="52"/>
  <c r="H26" i="52"/>
  <c r="I25" i="52"/>
  <c r="H25" i="52"/>
  <c r="I24" i="52"/>
  <c r="H24" i="52"/>
  <c r="I23" i="52"/>
  <c r="H23" i="52"/>
  <c r="I22" i="52"/>
  <c r="H22" i="52"/>
  <c r="I21" i="52"/>
  <c r="H21" i="52"/>
  <c r="I20" i="52"/>
  <c r="H20" i="52"/>
  <c r="I19" i="52"/>
  <c r="H19" i="52"/>
  <c r="I18" i="52"/>
  <c r="H18" i="52"/>
  <c r="I17" i="52"/>
  <c r="H17" i="52"/>
  <c r="I16" i="52"/>
  <c r="H16" i="52"/>
  <c r="I15" i="52"/>
  <c r="H15" i="52"/>
  <c r="I14" i="52"/>
  <c r="H14" i="52"/>
  <c r="I13" i="52"/>
  <c r="H13" i="52"/>
  <c r="I12" i="52"/>
  <c r="H12" i="52"/>
  <c r="I11" i="52"/>
  <c r="H11" i="52"/>
  <c r="I10" i="52"/>
  <c r="H10" i="52"/>
  <c r="I9" i="52"/>
  <c r="H9" i="52"/>
  <c r="I8" i="52"/>
  <c r="H8" i="52"/>
  <c r="I7" i="52"/>
  <c r="H7" i="52"/>
  <c r="I6" i="52"/>
  <c r="H6" i="52"/>
  <c r="I5" i="52"/>
  <c r="H5" i="52"/>
  <c r="I12" i="50"/>
  <c r="H12" i="50"/>
  <c r="I11" i="50"/>
  <c r="H11" i="50"/>
  <c r="I10" i="50"/>
  <c r="H10" i="50"/>
  <c r="I9" i="50"/>
  <c r="H9" i="50"/>
  <c r="I8" i="50"/>
  <c r="H8" i="50"/>
  <c r="I7" i="50"/>
  <c r="H7" i="50"/>
  <c r="I6" i="50"/>
  <c r="H6" i="50"/>
  <c r="I5" i="50"/>
  <c r="H5" i="50"/>
  <c r="I78" i="48" l="1"/>
  <c r="H78" i="48"/>
  <c r="I77" i="48"/>
  <c r="H77" i="48"/>
  <c r="I76" i="48"/>
  <c r="H76" i="48"/>
  <c r="I75" i="48"/>
  <c r="H75" i="48"/>
  <c r="I74" i="48"/>
  <c r="H74" i="48"/>
  <c r="I73" i="48"/>
  <c r="H73" i="48"/>
  <c r="I72" i="48"/>
  <c r="H72" i="48"/>
  <c r="I71" i="48"/>
  <c r="H71" i="48"/>
  <c r="I70" i="48"/>
  <c r="H70" i="48"/>
  <c r="I69" i="48"/>
  <c r="H69" i="48"/>
  <c r="I68" i="48"/>
  <c r="H68" i="48"/>
  <c r="I67" i="48"/>
  <c r="H67" i="48"/>
  <c r="I66" i="48"/>
  <c r="H66" i="48"/>
  <c r="I65" i="48"/>
  <c r="H65" i="48"/>
  <c r="I64" i="48"/>
  <c r="H64" i="48"/>
  <c r="I63" i="48"/>
  <c r="H63" i="48"/>
  <c r="I62" i="48"/>
  <c r="H62" i="48"/>
  <c r="I61" i="48"/>
  <c r="H61" i="48"/>
  <c r="I60" i="48"/>
  <c r="H60" i="48"/>
  <c r="I59" i="48"/>
  <c r="H59" i="48"/>
  <c r="I58" i="48"/>
  <c r="H58" i="48"/>
  <c r="I57" i="48"/>
  <c r="H57" i="48"/>
  <c r="I56" i="48"/>
  <c r="H56" i="48"/>
  <c r="I55" i="48"/>
  <c r="H55" i="48"/>
  <c r="I54" i="48"/>
  <c r="H54" i="48"/>
  <c r="I53" i="48"/>
  <c r="H53" i="48"/>
  <c r="I52" i="48"/>
  <c r="H52" i="48"/>
  <c r="I51" i="48"/>
  <c r="H51" i="48"/>
  <c r="I50" i="48"/>
  <c r="H50" i="48"/>
  <c r="I49" i="48"/>
  <c r="H49" i="48"/>
  <c r="I48" i="48"/>
  <c r="H48" i="48"/>
  <c r="I47" i="48"/>
  <c r="H47" i="48"/>
  <c r="I46" i="48"/>
  <c r="H46" i="48"/>
  <c r="I45" i="48"/>
  <c r="H45" i="48"/>
  <c r="I44" i="48"/>
  <c r="H44" i="48"/>
  <c r="I43" i="48"/>
  <c r="H43" i="48"/>
  <c r="I42" i="48"/>
  <c r="H42" i="48"/>
  <c r="I41" i="48"/>
  <c r="H41" i="48"/>
  <c r="I40" i="48"/>
  <c r="H40" i="48"/>
  <c r="I39" i="48"/>
  <c r="H39" i="48"/>
  <c r="I38" i="48"/>
  <c r="H38" i="48"/>
  <c r="I37" i="48"/>
  <c r="H37" i="48"/>
  <c r="I36" i="48"/>
  <c r="H36" i="48"/>
  <c r="I35" i="48"/>
  <c r="H35" i="48"/>
  <c r="I34" i="48"/>
  <c r="H34" i="48"/>
  <c r="I33" i="48"/>
  <c r="H33" i="48"/>
  <c r="I32" i="48"/>
  <c r="H32" i="48"/>
  <c r="I31" i="48"/>
  <c r="H31" i="48"/>
  <c r="I30" i="48"/>
  <c r="H30" i="48"/>
  <c r="I29" i="48"/>
  <c r="H29" i="48"/>
  <c r="I28" i="48"/>
  <c r="H28" i="48"/>
  <c r="I27" i="48"/>
  <c r="H27" i="48"/>
  <c r="I26" i="48"/>
  <c r="H26" i="48"/>
  <c r="I25" i="48"/>
  <c r="H25" i="48"/>
  <c r="I24" i="48"/>
  <c r="H24" i="48"/>
  <c r="I23" i="48"/>
  <c r="H23" i="48"/>
  <c r="I22" i="48"/>
  <c r="H22" i="48"/>
  <c r="I21" i="48"/>
  <c r="H21" i="48"/>
  <c r="I20" i="48"/>
  <c r="H20" i="48"/>
  <c r="I19" i="48"/>
  <c r="H19" i="48"/>
  <c r="I18" i="48"/>
  <c r="H18" i="48"/>
  <c r="I17" i="48"/>
  <c r="H17" i="48"/>
  <c r="I16" i="48"/>
  <c r="H16" i="48"/>
  <c r="I15" i="48"/>
  <c r="H15" i="48"/>
  <c r="I14" i="48"/>
  <c r="H14" i="48"/>
  <c r="I13" i="48"/>
  <c r="H13" i="48"/>
  <c r="I12" i="48"/>
  <c r="H12" i="48"/>
  <c r="I11" i="48"/>
  <c r="H11" i="48"/>
  <c r="I10" i="48"/>
  <c r="H10" i="48"/>
  <c r="I9" i="48"/>
  <c r="H9" i="48"/>
  <c r="I8" i="48"/>
  <c r="H8" i="48"/>
  <c r="I7" i="48"/>
  <c r="H7" i="48"/>
  <c r="I6" i="48"/>
  <c r="H6" i="48"/>
  <c r="I5" i="48"/>
  <c r="H5" i="48"/>
  <c r="I12" i="46"/>
  <c r="H12" i="46"/>
  <c r="I11" i="46"/>
  <c r="H11" i="46"/>
  <c r="I10" i="46"/>
  <c r="H10" i="46"/>
  <c r="I9" i="46"/>
  <c r="H9" i="46"/>
  <c r="I8" i="46"/>
  <c r="H8" i="46"/>
  <c r="I7" i="46"/>
  <c r="H7" i="46"/>
  <c r="I6" i="46"/>
  <c r="H6" i="46"/>
  <c r="I5" i="46"/>
  <c r="H5" i="46"/>
  <c r="I78" i="44" l="1"/>
  <c r="H78" i="44"/>
  <c r="I77" i="44"/>
  <c r="H77" i="44"/>
  <c r="I76" i="44"/>
  <c r="H76" i="44"/>
  <c r="I75" i="44"/>
  <c r="H75" i="44"/>
  <c r="I74" i="44"/>
  <c r="H74" i="44"/>
  <c r="I73" i="44"/>
  <c r="H73" i="44"/>
  <c r="I72" i="44"/>
  <c r="H72" i="44"/>
  <c r="I71" i="44"/>
  <c r="H71" i="44"/>
  <c r="I70" i="44"/>
  <c r="H70" i="44"/>
  <c r="I69" i="44"/>
  <c r="H69" i="44"/>
  <c r="I68" i="44"/>
  <c r="H68" i="44"/>
  <c r="I67" i="44"/>
  <c r="H67" i="44"/>
  <c r="I66" i="44"/>
  <c r="H66" i="44"/>
  <c r="I65" i="44"/>
  <c r="H65" i="44"/>
  <c r="I64" i="44"/>
  <c r="H64" i="44"/>
  <c r="I63" i="44"/>
  <c r="H63" i="44"/>
  <c r="I62" i="44"/>
  <c r="H62" i="44"/>
  <c r="I61" i="44"/>
  <c r="H61" i="44"/>
  <c r="I60" i="44"/>
  <c r="H60" i="44"/>
  <c r="I59" i="44"/>
  <c r="H59" i="44"/>
  <c r="I58" i="44"/>
  <c r="H58" i="44"/>
  <c r="I57" i="44"/>
  <c r="H57" i="44"/>
  <c r="I56" i="44"/>
  <c r="H56" i="44"/>
  <c r="I55" i="44"/>
  <c r="H55" i="44"/>
  <c r="I54" i="44"/>
  <c r="H54" i="44"/>
  <c r="I53" i="44"/>
  <c r="H53" i="44"/>
  <c r="I52" i="44"/>
  <c r="H52" i="44"/>
  <c r="I51" i="44"/>
  <c r="H51" i="44"/>
  <c r="I50" i="44"/>
  <c r="H50" i="44"/>
  <c r="I49" i="44"/>
  <c r="H49" i="44"/>
  <c r="I48" i="44"/>
  <c r="H48" i="44"/>
  <c r="I47" i="44"/>
  <c r="H47" i="44"/>
  <c r="I46" i="44"/>
  <c r="H46" i="44"/>
  <c r="I45" i="44"/>
  <c r="H45" i="44"/>
  <c r="I44" i="44"/>
  <c r="H44" i="44"/>
  <c r="I43" i="44"/>
  <c r="H43" i="44"/>
  <c r="I42" i="44"/>
  <c r="H42" i="44"/>
  <c r="I41" i="44"/>
  <c r="H41" i="44"/>
  <c r="I40" i="44"/>
  <c r="H40" i="44"/>
  <c r="I39" i="44"/>
  <c r="H39" i="44"/>
  <c r="I38" i="44"/>
  <c r="H38" i="44"/>
  <c r="I37" i="44"/>
  <c r="H37" i="44"/>
  <c r="I36" i="44"/>
  <c r="H36" i="44"/>
  <c r="I35" i="44"/>
  <c r="H35" i="44"/>
  <c r="I34" i="44"/>
  <c r="H34" i="44"/>
  <c r="I33" i="44"/>
  <c r="H33" i="44"/>
  <c r="I32" i="44"/>
  <c r="H32" i="44"/>
  <c r="I31" i="44"/>
  <c r="H31" i="44"/>
  <c r="I30" i="44"/>
  <c r="H30" i="44"/>
  <c r="I29" i="44"/>
  <c r="H29" i="44"/>
  <c r="I28" i="44"/>
  <c r="H28" i="44"/>
  <c r="I27" i="44"/>
  <c r="H27" i="44"/>
  <c r="I26" i="44"/>
  <c r="H26" i="44"/>
  <c r="I25" i="44"/>
  <c r="H25" i="44"/>
  <c r="I24" i="44"/>
  <c r="H24" i="44"/>
  <c r="I23" i="44"/>
  <c r="H23" i="44"/>
  <c r="I22" i="44"/>
  <c r="H22" i="44"/>
  <c r="I21" i="44"/>
  <c r="H21" i="44"/>
  <c r="I20" i="44"/>
  <c r="H20" i="44"/>
  <c r="I19" i="44"/>
  <c r="H19" i="44"/>
  <c r="I18" i="44"/>
  <c r="H18" i="44"/>
  <c r="I17" i="44"/>
  <c r="H17" i="44"/>
  <c r="I16" i="44"/>
  <c r="H16" i="44"/>
  <c r="I15" i="44"/>
  <c r="H15" i="44"/>
  <c r="I14" i="44"/>
  <c r="H14" i="44"/>
  <c r="I13" i="44"/>
  <c r="H13" i="44"/>
  <c r="I12" i="44"/>
  <c r="H12" i="44"/>
  <c r="I11" i="44"/>
  <c r="H11" i="44"/>
  <c r="I10" i="44"/>
  <c r="H10" i="44"/>
  <c r="I9" i="44"/>
  <c r="H9" i="44"/>
  <c r="I8" i="44"/>
  <c r="H8" i="44"/>
  <c r="I7" i="44"/>
  <c r="H7" i="44"/>
  <c r="I6" i="44"/>
  <c r="H6" i="44"/>
  <c r="I5" i="44"/>
  <c r="H5" i="44"/>
  <c r="I12" i="42"/>
  <c r="H12" i="42"/>
  <c r="I11" i="42"/>
  <c r="H11" i="42"/>
  <c r="I10" i="42"/>
  <c r="H10" i="42"/>
  <c r="I9" i="42"/>
  <c r="H9" i="42"/>
  <c r="I8" i="42"/>
  <c r="H8" i="42"/>
  <c r="I7" i="42"/>
  <c r="H7" i="42"/>
  <c r="I6" i="42"/>
  <c r="H6" i="42"/>
  <c r="I5" i="42"/>
  <c r="H5" i="42"/>
  <c r="Q12" i="32" l="1"/>
  <c r="Q11" i="32"/>
  <c r="Q10" i="32"/>
  <c r="Q9" i="32"/>
  <c r="Q8" i="32"/>
  <c r="Q7" i="32"/>
  <c r="Q6" i="32"/>
  <c r="Q5" i="32"/>
  <c r="H156" i="34" l="1"/>
  <c r="H155" i="34"/>
  <c r="H154" i="34"/>
  <c r="H153" i="34"/>
  <c r="H152" i="34"/>
  <c r="H151" i="34"/>
  <c r="H150" i="34"/>
  <c r="H149" i="34"/>
  <c r="H148" i="34"/>
  <c r="H147" i="34"/>
  <c r="J59" i="34"/>
  <c r="J61" i="34"/>
  <c r="J60" i="34"/>
  <c r="J58" i="34"/>
  <c r="J57" i="34"/>
  <c r="J56" i="34"/>
  <c r="J55" i="34"/>
  <c r="J54" i="34"/>
  <c r="J53" i="34"/>
  <c r="J52" i="34"/>
  <c r="J51" i="34"/>
  <c r="J50" i="34"/>
  <c r="J49" i="34"/>
  <c r="J48" i="34"/>
  <c r="K25" i="34"/>
  <c r="K24" i="34"/>
  <c r="K23" i="34"/>
  <c r="K22" i="34"/>
  <c r="K21" i="34"/>
  <c r="K20" i="34"/>
  <c r="K19" i="34"/>
  <c r="K18" i="34"/>
  <c r="K17" i="34"/>
  <c r="K16" i="34"/>
  <c r="K15" i="34"/>
  <c r="K5" i="34"/>
  <c r="K6" i="34"/>
  <c r="K7" i="34"/>
  <c r="K8" i="34"/>
  <c r="K9" i="34"/>
  <c r="K10" i="34"/>
  <c r="K11" i="34"/>
  <c r="K12" i="34"/>
  <c r="K13" i="34"/>
  <c r="K14" i="34"/>
  <c r="K26" i="34"/>
  <c r="K27" i="34"/>
  <c r="K28" i="34"/>
  <c r="K29" i="34"/>
  <c r="K30" i="34"/>
  <c r="K31" i="34"/>
  <c r="K32" i="34"/>
  <c r="K33" i="34"/>
  <c r="K34" i="34"/>
  <c r="K35" i="34"/>
  <c r="K36" i="34"/>
  <c r="K37" i="34"/>
  <c r="K38" i="34"/>
  <c r="K39" i="34"/>
  <c r="K40" i="34"/>
  <c r="K41" i="34"/>
  <c r="K42" i="34"/>
  <c r="K43" i="34"/>
  <c r="K44" i="34"/>
  <c r="K45" i="34"/>
  <c r="K46" i="34"/>
  <c r="K47" i="34"/>
  <c r="K48" i="34"/>
  <c r="K49" i="34"/>
  <c r="K50" i="34"/>
  <c r="K51" i="34"/>
  <c r="K52" i="34"/>
  <c r="K53" i="34"/>
  <c r="K54" i="34"/>
  <c r="K55" i="34"/>
  <c r="K56" i="34"/>
  <c r="K57" i="34"/>
  <c r="K58" i="34"/>
  <c r="K59" i="34"/>
  <c r="K60" i="34"/>
  <c r="K61" i="34"/>
  <c r="K62" i="34"/>
  <c r="K63" i="34"/>
  <c r="K64" i="34"/>
  <c r="K65" i="34"/>
  <c r="K66" i="34"/>
  <c r="K67" i="34"/>
  <c r="K68" i="34"/>
  <c r="K69" i="34"/>
  <c r="K70" i="34"/>
  <c r="K71" i="34"/>
  <c r="K72" i="34"/>
  <c r="K73" i="34"/>
  <c r="K74" i="34"/>
  <c r="K75" i="34"/>
  <c r="K76" i="34"/>
  <c r="K77" i="34"/>
  <c r="K78" i="34"/>
  <c r="K79" i="34"/>
  <c r="K80" i="34"/>
  <c r="K81" i="34"/>
  <c r="K82" i="34"/>
  <c r="K83" i="34"/>
  <c r="K84" i="34"/>
  <c r="K85" i="34"/>
  <c r="K86" i="34"/>
  <c r="K87" i="34"/>
  <c r="K88" i="34"/>
  <c r="K89" i="34"/>
  <c r="K90" i="34"/>
  <c r="K91" i="34"/>
  <c r="K92" i="34"/>
  <c r="K93" i="34"/>
  <c r="K94" i="34"/>
  <c r="K95" i="34"/>
  <c r="K96" i="34"/>
  <c r="K97" i="34"/>
  <c r="K98" i="34"/>
  <c r="K99" i="34"/>
  <c r="K100" i="34"/>
  <c r="K101" i="34"/>
  <c r="K102" i="34"/>
  <c r="K103" i="34"/>
  <c r="K104" i="34"/>
  <c r="K105" i="34"/>
  <c r="K106" i="34"/>
  <c r="K107" i="34"/>
  <c r="K108" i="34"/>
  <c r="K109" i="34"/>
  <c r="K110" i="34"/>
  <c r="K111" i="34"/>
  <c r="K112" i="34"/>
  <c r="K113" i="34"/>
  <c r="K114" i="34"/>
  <c r="K115" i="34"/>
  <c r="K116" i="34"/>
  <c r="K117" i="34"/>
  <c r="K118" i="34"/>
  <c r="K119" i="34"/>
  <c r="K120" i="34"/>
  <c r="K121" i="34"/>
  <c r="K122" i="34"/>
  <c r="K123" i="34"/>
  <c r="K124" i="34"/>
  <c r="K125" i="34"/>
  <c r="K126" i="34"/>
  <c r="K127" i="34"/>
  <c r="K128" i="34"/>
  <c r="K129" i="34"/>
  <c r="K130" i="34"/>
  <c r="K131" i="34"/>
  <c r="K132" i="34"/>
  <c r="K133" i="34"/>
  <c r="K134" i="34"/>
  <c r="K135" i="34"/>
  <c r="K136" i="34"/>
  <c r="K137" i="34"/>
  <c r="K138" i="34"/>
  <c r="K139" i="34"/>
  <c r="K140" i="34"/>
  <c r="K141" i="34"/>
  <c r="K142" i="34"/>
  <c r="K143" i="34"/>
  <c r="K144" i="34"/>
  <c r="K145" i="34"/>
  <c r="K146" i="34"/>
  <c r="K147" i="34"/>
  <c r="K148" i="34"/>
  <c r="K149" i="34"/>
  <c r="K150" i="34"/>
  <c r="K151" i="34"/>
  <c r="K152" i="34"/>
  <c r="K153" i="34"/>
  <c r="K154" i="34"/>
  <c r="K155" i="34"/>
  <c r="K156" i="34"/>
  <c r="K157" i="34"/>
  <c r="K158" i="34"/>
  <c r="K159" i="34"/>
  <c r="K160" i="34"/>
  <c r="K161" i="34"/>
  <c r="K162" i="34"/>
  <c r="K163" i="34"/>
  <c r="K164" i="34"/>
  <c r="K165" i="34"/>
  <c r="K166" i="34"/>
  <c r="K167" i="34"/>
  <c r="K168" i="34"/>
  <c r="K169" i="34"/>
  <c r="K170" i="34"/>
  <c r="K171" i="34"/>
  <c r="K172" i="34"/>
  <c r="K173" i="34"/>
  <c r="K174" i="34"/>
  <c r="K175" i="34"/>
  <c r="K176" i="34"/>
  <c r="K177" i="34"/>
  <c r="K178" i="34"/>
  <c r="K179" i="34"/>
  <c r="K180" i="34"/>
  <c r="K181" i="34"/>
  <c r="K182" i="34"/>
  <c r="K183" i="34"/>
  <c r="K184" i="34"/>
  <c r="K185" i="34"/>
  <c r="K186" i="34"/>
  <c r="K187" i="34"/>
  <c r="K188" i="34"/>
  <c r="K189" i="34"/>
  <c r="K190" i="34"/>
  <c r="K191" i="34"/>
  <c r="K192" i="34"/>
  <c r="K193" i="34"/>
  <c r="K194" i="34"/>
  <c r="K195" i="34"/>
  <c r="K196" i="34"/>
  <c r="K197" i="34"/>
  <c r="K198" i="34"/>
  <c r="K199" i="34"/>
  <c r="K200" i="34"/>
  <c r="K201" i="34"/>
  <c r="K202" i="34"/>
  <c r="K203" i="34"/>
  <c r="K204" i="34"/>
  <c r="K205" i="34"/>
  <c r="K206" i="34"/>
  <c r="K207" i="34"/>
  <c r="K208" i="34"/>
  <c r="K209" i="34"/>
  <c r="K210" i="34"/>
  <c r="K211" i="34"/>
  <c r="K212" i="34"/>
  <c r="K213" i="34"/>
  <c r="K214" i="34"/>
  <c r="K215" i="34"/>
  <c r="K216" i="34"/>
  <c r="K217" i="34"/>
  <c r="K218" i="34"/>
  <c r="K219" i="34"/>
  <c r="K220" i="34"/>
  <c r="K221" i="34"/>
  <c r="K222" i="34"/>
  <c r="K223" i="34"/>
  <c r="K224" i="34"/>
  <c r="K225" i="34"/>
  <c r="K226" i="34"/>
  <c r="K227" i="34"/>
  <c r="K228" i="34"/>
  <c r="K229" i="34"/>
  <c r="K230" i="34"/>
  <c r="K231" i="34"/>
  <c r="K232" i="34"/>
  <c r="K233" i="34"/>
  <c r="K234" i="34"/>
  <c r="K235" i="34"/>
  <c r="K236" i="34"/>
  <c r="K237" i="34"/>
  <c r="K238" i="34"/>
  <c r="K239" i="34"/>
  <c r="K240" i="34"/>
  <c r="K241" i="34"/>
  <c r="K242" i="34"/>
  <c r="K243" i="34"/>
  <c r="K244" i="34"/>
  <c r="K245" i="34"/>
  <c r="K246" i="34"/>
  <c r="K247" i="34"/>
  <c r="K248" i="34"/>
  <c r="K249" i="34"/>
  <c r="K250" i="34"/>
  <c r="K251" i="34"/>
  <c r="K252" i="34"/>
  <c r="K253" i="34"/>
  <c r="K254" i="34"/>
  <c r="K255" i="34"/>
  <c r="K256" i="34"/>
  <c r="K257" i="34"/>
  <c r="K258" i="34"/>
  <c r="K259" i="34"/>
  <c r="K260" i="34"/>
  <c r="K261" i="34"/>
  <c r="K262" i="34"/>
  <c r="K263" i="34"/>
  <c r="K264" i="34"/>
  <c r="K265" i="34"/>
  <c r="K266" i="34"/>
  <c r="K267" i="34"/>
  <c r="K268" i="34"/>
  <c r="K269" i="34"/>
  <c r="K270" i="34"/>
  <c r="K271" i="34"/>
  <c r="K272" i="34"/>
  <c r="K273" i="34"/>
  <c r="K274" i="34"/>
  <c r="K275" i="34"/>
  <c r="K276" i="34"/>
  <c r="K277" i="34"/>
  <c r="K278" i="34"/>
  <c r="K279" i="34"/>
  <c r="K280" i="34"/>
  <c r="K281" i="34"/>
  <c r="K282" i="34"/>
  <c r="K283" i="34"/>
  <c r="K284" i="34"/>
  <c r="K285" i="34"/>
  <c r="K286" i="34"/>
  <c r="K287" i="34"/>
  <c r="K288" i="34"/>
  <c r="K289" i="34"/>
  <c r="K290" i="34"/>
  <c r="K291" i="34"/>
  <c r="K292" i="34"/>
  <c r="K293" i="34"/>
  <c r="K294" i="34"/>
  <c r="K295" i="34"/>
  <c r="K296" i="34"/>
  <c r="K297" i="34"/>
  <c r="K298" i="34"/>
  <c r="K299" i="34"/>
  <c r="K300" i="34"/>
  <c r="K301" i="34"/>
  <c r="K302" i="34"/>
  <c r="K303" i="34"/>
  <c r="K304" i="34"/>
  <c r="K305" i="34"/>
  <c r="K306" i="34"/>
  <c r="K307" i="34"/>
  <c r="K308" i="34"/>
  <c r="K309" i="34"/>
  <c r="K310" i="34"/>
  <c r="K311" i="34"/>
  <c r="K312" i="34"/>
  <c r="K313" i="34"/>
  <c r="K314" i="34"/>
  <c r="K315" i="34"/>
  <c r="K316" i="34"/>
  <c r="K317" i="34"/>
  <c r="K318" i="34"/>
  <c r="K319" i="34"/>
  <c r="K320" i="34"/>
  <c r="K321" i="34"/>
  <c r="K322" i="34"/>
  <c r="K323" i="34"/>
  <c r="K324" i="34"/>
  <c r="K325" i="34"/>
  <c r="K326" i="34"/>
  <c r="K327" i="34"/>
  <c r="K328" i="34"/>
  <c r="K329" i="34"/>
  <c r="K330" i="34"/>
  <c r="K331" i="34"/>
  <c r="K332" i="34"/>
  <c r="K333" i="34"/>
  <c r="K334" i="34"/>
  <c r="K335" i="34"/>
  <c r="K336" i="34"/>
  <c r="K337" i="34"/>
  <c r="K338" i="34"/>
  <c r="K339" i="34"/>
  <c r="K340" i="34"/>
  <c r="K341" i="34"/>
  <c r="K342" i="34"/>
  <c r="K343" i="34"/>
  <c r="K344" i="34"/>
  <c r="K345" i="34"/>
  <c r="K346" i="34"/>
  <c r="K347" i="34"/>
  <c r="K348" i="34"/>
  <c r="K349" i="34"/>
  <c r="K350" i="34"/>
  <c r="K351" i="34"/>
  <c r="K352" i="34"/>
  <c r="K353" i="34"/>
  <c r="K354" i="34"/>
  <c r="K355" i="34"/>
  <c r="K356" i="34"/>
  <c r="K357" i="34"/>
  <c r="K358" i="34"/>
  <c r="K359" i="34"/>
  <c r="K360" i="34"/>
  <c r="K361" i="34"/>
  <c r="K362" i="34"/>
  <c r="K363" i="34"/>
  <c r="K364" i="34"/>
  <c r="K365" i="34"/>
  <c r="K366" i="34"/>
  <c r="K367" i="34"/>
  <c r="K368" i="34"/>
  <c r="K369" i="34"/>
  <c r="K370" i="34"/>
  <c r="K371" i="34"/>
  <c r="K372" i="34"/>
  <c r="K373" i="34"/>
  <c r="K374" i="34"/>
  <c r="K375" i="34"/>
  <c r="K376" i="34"/>
  <c r="K377" i="34"/>
  <c r="K378" i="34"/>
  <c r="K379" i="34"/>
  <c r="K380" i="34"/>
  <c r="K381" i="34"/>
  <c r="K382" i="34"/>
  <c r="K383" i="34"/>
  <c r="K384" i="34"/>
  <c r="K385" i="34"/>
  <c r="K386" i="34"/>
  <c r="K387" i="34"/>
  <c r="K388" i="34"/>
  <c r="K389" i="34"/>
  <c r="K390" i="34"/>
  <c r="K391" i="34"/>
  <c r="K392" i="34"/>
  <c r="K393" i="34"/>
  <c r="K394" i="34"/>
  <c r="K395" i="34"/>
  <c r="K396" i="34"/>
  <c r="K397" i="34"/>
  <c r="K398" i="34"/>
  <c r="K399" i="34"/>
  <c r="K400" i="34"/>
  <c r="K401" i="34"/>
  <c r="K402" i="34"/>
  <c r="K403" i="34"/>
  <c r="K404" i="34"/>
  <c r="K405" i="34"/>
  <c r="K406" i="34"/>
  <c r="K407" i="34"/>
  <c r="K408" i="34"/>
  <c r="K409" i="34"/>
  <c r="K410" i="34"/>
  <c r="K411" i="34"/>
  <c r="K412" i="34"/>
  <c r="K413" i="34"/>
  <c r="K414" i="34"/>
  <c r="K415" i="34"/>
  <c r="K416" i="34"/>
  <c r="K417" i="34"/>
  <c r="K418" i="34"/>
  <c r="K419" i="34"/>
  <c r="K420" i="34"/>
  <c r="K421" i="34"/>
  <c r="K422" i="34"/>
  <c r="K423" i="34"/>
  <c r="K424" i="34"/>
  <c r="K425" i="34"/>
  <c r="K426" i="34"/>
  <c r="K427" i="34"/>
  <c r="K428" i="34"/>
  <c r="K429" i="34"/>
  <c r="K430" i="34"/>
  <c r="K431" i="34"/>
  <c r="K432" i="34"/>
  <c r="K433" i="34"/>
  <c r="K434" i="34"/>
  <c r="K435" i="34"/>
  <c r="K436" i="34"/>
  <c r="K437" i="34"/>
  <c r="K438" i="34"/>
  <c r="K439" i="34"/>
  <c r="K440" i="34"/>
  <c r="K441" i="34"/>
  <c r="K442" i="34"/>
  <c r="K443" i="34"/>
  <c r="K444" i="34"/>
  <c r="K445" i="34"/>
  <c r="K446" i="34"/>
  <c r="K447" i="34"/>
  <c r="K448" i="34"/>
  <c r="K449" i="34"/>
  <c r="K450" i="34"/>
  <c r="K451" i="34"/>
  <c r="K452" i="34"/>
  <c r="K453" i="34"/>
  <c r="K454" i="34"/>
  <c r="K455" i="34"/>
  <c r="K456" i="34"/>
  <c r="K457" i="34"/>
  <c r="K458" i="34"/>
  <c r="K459" i="34"/>
  <c r="K460" i="34"/>
  <c r="K461" i="34"/>
  <c r="K462" i="34"/>
  <c r="K463" i="34"/>
  <c r="K464" i="34"/>
  <c r="K465" i="34"/>
  <c r="K466" i="34"/>
  <c r="K467" i="34"/>
  <c r="K468" i="34"/>
  <c r="K469" i="34"/>
  <c r="K470" i="34"/>
  <c r="K471" i="34"/>
  <c r="K472" i="34"/>
  <c r="K473" i="34"/>
  <c r="K474" i="34"/>
  <c r="K475" i="34"/>
  <c r="K476" i="34"/>
  <c r="K477" i="34"/>
  <c r="K478" i="34"/>
  <c r="K479" i="34"/>
  <c r="K480" i="34"/>
  <c r="K481" i="34"/>
  <c r="K482" i="34"/>
  <c r="K483" i="34"/>
  <c r="K484" i="34"/>
  <c r="K485" i="34"/>
  <c r="K486" i="34"/>
  <c r="K487" i="34"/>
  <c r="K488" i="34"/>
  <c r="K489" i="34"/>
  <c r="K490" i="34"/>
  <c r="K491" i="34"/>
  <c r="K492" i="34"/>
  <c r="K493" i="34"/>
  <c r="K494" i="34"/>
  <c r="K495" i="34"/>
  <c r="K496" i="34"/>
  <c r="K497" i="34"/>
  <c r="K498" i="34"/>
  <c r="K499" i="34"/>
  <c r="K500" i="34"/>
  <c r="K501" i="34"/>
  <c r="K502" i="34"/>
  <c r="K503" i="34"/>
  <c r="K504" i="34"/>
  <c r="K505" i="34"/>
  <c r="K506" i="34"/>
  <c r="K507" i="34"/>
  <c r="K508" i="34"/>
  <c r="K509" i="34"/>
  <c r="K510" i="34"/>
  <c r="K511" i="34"/>
  <c r="K512" i="34"/>
  <c r="K513" i="34"/>
  <c r="K514" i="34"/>
  <c r="K515" i="34"/>
  <c r="K516" i="34"/>
  <c r="K517" i="34"/>
  <c r="K518" i="34"/>
  <c r="K519" i="34"/>
  <c r="K520" i="34"/>
  <c r="K521" i="34"/>
  <c r="K522" i="34"/>
  <c r="K523" i="34"/>
  <c r="K524" i="34"/>
  <c r="K525" i="34"/>
  <c r="K526" i="34"/>
  <c r="K527" i="34"/>
  <c r="K528" i="34"/>
  <c r="K529" i="34"/>
  <c r="K530" i="34"/>
  <c r="K531" i="34"/>
  <c r="K532" i="34"/>
  <c r="K533" i="34"/>
  <c r="K534" i="34"/>
  <c r="K535" i="34"/>
  <c r="K536" i="34"/>
  <c r="K537" i="34"/>
  <c r="K538" i="34"/>
  <c r="K539" i="34"/>
  <c r="K540" i="34"/>
  <c r="K541" i="34"/>
  <c r="K542" i="34"/>
  <c r="K543" i="34"/>
  <c r="K544" i="34"/>
  <c r="K545" i="34"/>
  <c r="K546" i="34"/>
  <c r="K547" i="34"/>
  <c r="K548" i="34"/>
  <c r="K549" i="34"/>
  <c r="K550" i="34"/>
  <c r="K551" i="34"/>
  <c r="K552" i="34"/>
  <c r="K553" i="34"/>
  <c r="K554" i="34"/>
  <c r="K555" i="34"/>
  <c r="K556" i="34"/>
  <c r="K557" i="34"/>
  <c r="K558" i="34"/>
  <c r="K559" i="34"/>
  <c r="K560" i="34"/>
  <c r="K561" i="34"/>
  <c r="K562" i="34"/>
  <c r="K563" i="34"/>
  <c r="K564" i="34"/>
  <c r="K565" i="34"/>
  <c r="K566" i="34"/>
  <c r="K567" i="34"/>
  <c r="K568" i="34"/>
  <c r="K569" i="34"/>
  <c r="K570" i="34"/>
  <c r="K571" i="34"/>
  <c r="K572" i="34"/>
  <c r="K573" i="34"/>
  <c r="K574" i="34"/>
  <c r="K575" i="34"/>
  <c r="K576" i="34"/>
  <c r="K577" i="34"/>
  <c r="K578" i="34"/>
  <c r="K579" i="34"/>
  <c r="K580" i="34"/>
  <c r="K581" i="34"/>
  <c r="K582" i="34"/>
  <c r="K583" i="34"/>
  <c r="K584" i="34"/>
  <c r="K585" i="34"/>
  <c r="K586" i="34"/>
  <c r="K587" i="34"/>
  <c r="K588" i="34"/>
  <c r="K589" i="34"/>
  <c r="K590" i="34"/>
  <c r="K591" i="34"/>
  <c r="K592" i="34"/>
  <c r="K593" i="34"/>
  <c r="K594" i="34"/>
  <c r="K595" i="34"/>
  <c r="K596" i="34"/>
  <c r="K597" i="34"/>
  <c r="K598" i="34"/>
  <c r="K599" i="34"/>
  <c r="K600" i="34"/>
  <c r="K601" i="34"/>
  <c r="K602" i="34"/>
  <c r="K603" i="34"/>
  <c r="K604" i="34"/>
  <c r="K605" i="34"/>
  <c r="K606" i="34"/>
  <c r="K607" i="34"/>
  <c r="K608" i="34"/>
  <c r="K609" i="34"/>
  <c r="K610" i="34"/>
  <c r="K611" i="34"/>
  <c r="K612" i="34"/>
  <c r="K613" i="34"/>
  <c r="K614" i="34"/>
  <c r="K615" i="34"/>
  <c r="K616" i="34"/>
  <c r="K617" i="34"/>
  <c r="K618" i="34"/>
  <c r="K619" i="34"/>
  <c r="K620" i="34"/>
  <c r="K621" i="34"/>
  <c r="K622" i="34"/>
  <c r="K623" i="34"/>
  <c r="K624" i="34"/>
  <c r="K625" i="34"/>
  <c r="K626" i="34"/>
  <c r="K627" i="34"/>
  <c r="K628" i="34"/>
  <c r="K629" i="34"/>
  <c r="K630" i="34"/>
  <c r="K631" i="34"/>
  <c r="K632" i="34"/>
  <c r="K633" i="34"/>
  <c r="K634" i="34"/>
  <c r="K635" i="34"/>
  <c r="K636" i="34"/>
  <c r="K637" i="34"/>
  <c r="K638" i="34"/>
  <c r="K639" i="34"/>
  <c r="K640" i="34"/>
  <c r="K641" i="34"/>
  <c r="K642" i="34"/>
  <c r="K643" i="34"/>
  <c r="K644" i="34"/>
  <c r="K645" i="34"/>
  <c r="K646" i="34"/>
  <c r="K647" i="34"/>
  <c r="K648" i="34"/>
  <c r="K649" i="34"/>
  <c r="K650" i="34"/>
  <c r="K651" i="34"/>
  <c r="K652" i="34"/>
  <c r="K653" i="34"/>
  <c r="K654" i="34"/>
  <c r="K655" i="34"/>
  <c r="K656" i="34"/>
  <c r="K657" i="34"/>
  <c r="K658" i="34"/>
  <c r="K659" i="34"/>
  <c r="K660" i="34"/>
  <c r="K661" i="34"/>
  <c r="K662" i="34"/>
  <c r="K663" i="34"/>
  <c r="K664" i="34"/>
  <c r="K665" i="34"/>
  <c r="K666" i="34"/>
  <c r="K667" i="34"/>
  <c r="K668" i="34"/>
  <c r="K669" i="34"/>
  <c r="K670" i="34"/>
  <c r="K671" i="34"/>
  <c r="K672" i="34"/>
  <c r="K673" i="34"/>
  <c r="K674" i="34"/>
  <c r="K675" i="34"/>
  <c r="K676" i="34"/>
  <c r="K677" i="34"/>
  <c r="K678" i="34"/>
  <c r="K679" i="34"/>
  <c r="K680" i="34"/>
  <c r="K681" i="34"/>
  <c r="K682" i="34"/>
  <c r="K683" i="34"/>
  <c r="K684" i="34"/>
  <c r="K685" i="34"/>
  <c r="K686" i="34"/>
  <c r="K687" i="34"/>
  <c r="K688" i="34"/>
  <c r="K689" i="34"/>
  <c r="K690" i="34"/>
  <c r="K691" i="34"/>
  <c r="K692" i="34"/>
  <c r="K693" i="34"/>
  <c r="K694" i="34"/>
  <c r="K695" i="34"/>
  <c r="K696" i="34"/>
  <c r="K697" i="34"/>
  <c r="K698" i="34"/>
  <c r="K699" i="34"/>
  <c r="K700" i="34"/>
  <c r="K701" i="34"/>
  <c r="K702" i="34"/>
  <c r="K703" i="34"/>
  <c r="K704" i="34"/>
  <c r="K705" i="34"/>
  <c r="K706" i="34"/>
  <c r="K707" i="34"/>
  <c r="K708" i="34"/>
  <c r="K709" i="34"/>
  <c r="K710" i="34"/>
  <c r="K711" i="34"/>
  <c r="K712" i="34"/>
  <c r="K713" i="34"/>
  <c r="K714" i="34"/>
  <c r="K715" i="34"/>
  <c r="K716" i="34"/>
  <c r="K717" i="34"/>
  <c r="K718" i="34"/>
  <c r="K719" i="34"/>
  <c r="K720" i="34"/>
  <c r="K721" i="34"/>
  <c r="K722" i="34"/>
  <c r="K723" i="34"/>
  <c r="K724" i="34"/>
  <c r="K725" i="34"/>
  <c r="K726" i="34"/>
  <c r="K727" i="34"/>
  <c r="K728" i="34"/>
  <c r="K729" i="34"/>
  <c r="K730" i="34"/>
  <c r="K731" i="34"/>
  <c r="K732" i="34"/>
  <c r="K733" i="34"/>
  <c r="K734" i="34"/>
  <c r="K735" i="34"/>
  <c r="K736" i="34"/>
  <c r="K737" i="34"/>
  <c r="K738" i="34"/>
  <c r="K739" i="34"/>
  <c r="K740" i="34"/>
  <c r="K741" i="34"/>
  <c r="K742" i="34"/>
  <c r="K743" i="34"/>
  <c r="K744" i="34"/>
  <c r="K745" i="34"/>
  <c r="K746" i="34"/>
  <c r="K747" i="34"/>
  <c r="K748" i="34"/>
  <c r="K749" i="34"/>
  <c r="K750" i="34"/>
  <c r="K751" i="34"/>
  <c r="K752" i="34"/>
  <c r="K753" i="34"/>
  <c r="K754" i="34"/>
  <c r="K755" i="34"/>
  <c r="K756" i="34"/>
  <c r="K757" i="34"/>
  <c r="K758" i="34"/>
  <c r="K759" i="34"/>
  <c r="K760" i="34"/>
  <c r="K761" i="34"/>
  <c r="K762" i="34"/>
  <c r="K763" i="34"/>
  <c r="K764" i="34"/>
  <c r="K765" i="34"/>
  <c r="K766" i="34"/>
  <c r="K767" i="34"/>
  <c r="K768" i="34"/>
  <c r="K769" i="34"/>
  <c r="K770" i="34"/>
  <c r="K771" i="34"/>
  <c r="K772" i="34"/>
  <c r="K773" i="34"/>
  <c r="K774" i="34"/>
  <c r="K775" i="34"/>
  <c r="K776" i="34"/>
  <c r="K777" i="34"/>
  <c r="K778" i="34"/>
  <c r="K779" i="34"/>
  <c r="K780" i="34"/>
  <c r="K781" i="34"/>
  <c r="K782" i="34"/>
  <c r="K783" i="34"/>
  <c r="K784" i="34"/>
  <c r="K785" i="34"/>
  <c r="K786" i="34"/>
  <c r="K787" i="34"/>
  <c r="K788" i="34"/>
  <c r="K789" i="34"/>
  <c r="K790" i="34"/>
  <c r="K791" i="34"/>
  <c r="K792" i="34"/>
  <c r="K793" i="34"/>
  <c r="K794" i="34"/>
  <c r="K795" i="34"/>
  <c r="K796" i="34"/>
  <c r="K797" i="34"/>
  <c r="K798" i="34"/>
  <c r="K799" i="34"/>
  <c r="K800" i="34"/>
  <c r="K801" i="34"/>
  <c r="K802" i="34"/>
  <c r="K803" i="34"/>
  <c r="K804" i="34"/>
  <c r="K805" i="34"/>
  <c r="K806" i="34"/>
  <c r="K807" i="34"/>
  <c r="K808" i="34"/>
  <c r="K809" i="34"/>
  <c r="K810" i="34"/>
  <c r="K811" i="34"/>
  <c r="K812" i="34"/>
  <c r="K813" i="34"/>
  <c r="K814" i="34"/>
  <c r="K815" i="34"/>
  <c r="K816" i="34"/>
  <c r="K817" i="34"/>
  <c r="J817" i="34"/>
  <c r="J816" i="34"/>
  <c r="J815" i="34"/>
  <c r="J814" i="34"/>
  <c r="J813" i="34"/>
  <c r="J812" i="34"/>
  <c r="J811" i="34"/>
  <c r="J810" i="34"/>
  <c r="J809" i="34"/>
  <c r="J808" i="34"/>
  <c r="J807" i="34"/>
  <c r="J806" i="34"/>
  <c r="J805" i="34"/>
  <c r="J804" i="34"/>
  <c r="J803" i="34"/>
  <c r="J802" i="34"/>
  <c r="J801" i="34"/>
  <c r="J800" i="34"/>
  <c r="J799" i="34"/>
  <c r="J798" i="34"/>
  <c r="J797" i="34"/>
  <c r="J796" i="34"/>
  <c r="J795" i="34"/>
  <c r="J794" i="34"/>
  <c r="J793" i="34"/>
  <c r="J792" i="34"/>
  <c r="J791" i="34"/>
  <c r="J790" i="34"/>
  <c r="J789" i="34"/>
  <c r="J788" i="34"/>
  <c r="J787" i="34"/>
  <c r="J786" i="34"/>
  <c r="J785" i="34"/>
  <c r="J784" i="34"/>
  <c r="J783" i="34"/>
  <c r="J782" i="34"/>
  <c r="J781" i="34"/>
  <c r="J780" i="34"/>
  <c r="J779" i="34"/>
  <c r="J778" i="34"/>
  <c r="J777" i="34"/>
  <c r="J776" i="34"/>
  <c r="J775" i="34"/>
  <c r="J774" i="34"/>
  <c r="J773" i="34"/>
  <c r="J772" i="34"/>
  <c r="J771" i="34"/>
  <c r="J770" i="34"/>
  <c r="J769" i="34"/>
  <c r="J768" i="34"/>
  <c r="J767" i="34"/>
  <c r="J766" i="34"/>
  <c r="J765" i="34"/>
  <c r="J764" i="34"/>
  <c r="J763" i="34"/>
  <c r="J762" i="34"/>
  <c r="J761" i="34"/>
  <c r="J760" i="34"/>
  <c r="J759" i="34"/>
  <c r="J758" i="34"/>
  <c r="J757" i="34"/>
  <c r="J756" i="34"/>
  <c r="J755" i="34"/>
  <c r="J754" i="34"/>
  <c r="J753" i="34"/>
  <c r="J752" i="34"/>
  <c r="J751" i="34"/>
  <c r="J750" i="34"/>
  <c r="J749" i="34"/>
  <c r="J748" i="34"/>
  <c r="J747" i="34"/>
  <c r="J746" i="34"/>
  <c r="J745" i="34"/>
  <c r="J744" i="34"/>
  <c r="J743" i="34"/>
  <c r="J742" i="34"/>
  <c r="J741" i="34"/>
  <c r="J740" i="34"/>
  <c r="J739" i="34"/>
  <c r="J738" i="34"/>
  <c r="J737" i="34"/>
  <c r="J736" i="34"/>
  <c r="J735" i="34"/>
  <c r="J734" i="34"/>
  <c r="J733" i="34"/>
  <c r="J732" i="34"/>
  <c r="J731" i="34"/>
  <c r="J730" i="34"/>
  <c r="J729" i="34"/>
  <c r="J728" i="34"/>
  <c r="J727" i="34"/>
  <c r="J726" i="34"/>
  <c r="J725" i="34"/>
  <c r="J724" i="34"/>
  <c r="J723" i="34"/>
  <c r="J722" i="34"/>
  <c r="J721" i="34"/>
  <c r="J720" i="34"/>
  <c r="J719" i="34"/>
  <c r="J718" i="34"/>
  <c r="J717" i="34"/>
  <c r="J716" i="34"/>
  <c r="J715" i="34"/>
  <c r="J714" i="34"/>
  <c r="J713" i="34"/>
  <c r="J712" i="34"/>
  <c r="J711" i="34"/>
  <c r="J710" i="34"/>
  <c r="J709" i="34"/>
  <c r="J708" i="34"/>
  <c r="J707" i="34"/>
  <c r="J706" i="34"/>
  <c r="J705" i="34"/>
  <c r="J704" i="34"/>
  <c r="J703" i="34"/>
  <c r="J702" i="34"/>
  <c r="J701" i="34"/>
  <c r="J700" i="34"/>
  <c r="J699" i="34"/>
  <c r="J698" i="34"/>
  <c r="J697" i="34"/>
  <c r="J696" i="34"/>
  <c r="J695" i="34"/>
  <c r="J694" i="34"/>
  <c r="J693" i="34"/>
  <c r="J692" i="34"/>
  <c r="J691" i="34"/>
  <c r="J690" i="34"/>
  <c r="J689" i="34"/>
  <c r="J688" i="34"/>
  <c r="J687" i="34"/>
  <c r="J686" i="34"/>
  <c r="J685" i="34"/>
  <c r="J684" i="34"/>
  <c r="J683" i="34"/>
  <c r="J682" i="34"/>
  <c r="J681" i="34"/>
  <c r="J680" i="34"/>
  <c r="J679" i="34"/>
  <c r="J678" i="34"/>
  <c r="J677" i="34"/>
  <c r="J676" i="34"/>
  <c r="J675" i="34"/>
  <c r="J674" i="34"/>
  <c r="J673" i="34"/>
  <c r="J672" i="34"/>
  <c r="J671" i="34"/>
  <c r="J670" i="34"/>
  <c r="J669" i="34"/>
  <c r="J668" i="34"/>
  <c r="J667" i="34"/>
  <c r="J666" i="34"/>
  <c r="J665" i="34"/>
  <c r="J664" i="34"/>
  <c r="J663" i="34"/>
  <c r="J662" i="34"/>
  <c r="J661" i="34"/>
  <c r="J660" i="34"/>
  <c r="J659" i="34"/>
  <c r="J658" i="34"/>
  <c r="J657" i="34"/>
  <c r="J656" i="34"/>
  <c r="J655" i="34"/>
  <c r="J654" i="34"/>
  <c r="J653" i="34"/>
  <c r="J652" i="34"/>
  <c r="J651" i="34"/>
  <c r="J650" i="34"/>
  <c r="J649" i="34"/>
  <c r="J648" i="34"/>
  <c r="J647" i="34"/>
  <c r="J646" i="34"/>
  <c r="J645" i="34"/>
  <c r="J644" i="34"/>
  <c r="J643" i="34"/>
  <c r="J642" i="34"/>
  <c r="J641" i="34"/>
  <c r="J640" i="34"/>
  <c r="J639" i="34"/>
  <c r="J638" i="34"/>
  <c r="J637" i="34"/>
  <c r="J636" i="34"/>
  <c r="J635" i="34"/>
  <c r="J634" i="34"/>
  <c r="J633" i="34"/>
  <c r="J632" i="34"/>
  <c r="J631" i="34"/>
  <c r="J630" i="34"/>
  <c r="J629" i="34"/>
  <c r="J628" i="34"/>
  <c r="J627" i="34"/>
  <c r="J626" i="34"/>
  <c r="J625" i="34"/>
  <c r="J624" i="34"/>
  <c r="J623" i="34"/>
  <c r="J622" i="34"/>
  <c r="J621" i="34"/>
  <c r="J620" i="34"/>
  <c r="J619" i="34"/>
  <c r="J618" i="34"/>
  <c r="J617" i="34"/>
  <c r="J616" i="34"/>
  <c r="J615" i="34"/>
  <c r="J614" i="34"/>
  <c r="J613" i="34"/>
  <c r="J612" i="34"/>
  <c r="J611" i="34"/>
  <c r="J610" i="34"/>
  <c r="J609" i="34"/>
  <c r="J608" i="34"/>
  <c r="J607" i="34"/>
  <c r="J606" i="34"/>
  <c r="J605" i="34"/>
  <c r="J604" i="34"/>
  <c r="J603" i="34"/>
  <c r="J602" i="34"/>
  <c r="J601" i="34"/>
  <c r="J600" i="34"/>
  <c r="J599" i="34"/>
  <c r="J598" i="34"/>
  <c r="J597" i="34"/>
  <c r="J596" i="34"/>
  <c r="J595" i="34"/>
  <c r="J594" i="34"/>
  <c r="J593" i="34"/>
  <c r="J592" i="34"/>
  <c r="J591" i="34"/>
  <c r="J590" i="34"/>
  <c r="J589" i="34"/>
  <c r="J588" i="34"/>
  <c r="J587" i="34"/>
  <c r="J586" i="34"/>
  <c r="J585" i="34"/>
  <c r="J584" i="34"/>
  <c r="J583" i="34"/>
  <c r="J582" i="34"/>
  <c r="J581" i="34"/>
  <c r="J580" i="34"/>
  <c r="J579" i="34"/>
  <c r="J578" i="34"/>
  <c r="J577" i="34"/>
  <c r="J576" i="34"/>
  <c r="J575" i="34"/>
  <c r="J574" i="34"/>
  <c r="J573" i="34"/>
  <c r="J572" i="34"/>
  <c r="J571" i="34"/>
  <c r="J570" i="34"/>
  <c r="J569" i="34"/>
  <c r="J568" i="34"/>
  <c r="J567" i="34"/>
  <c r="J566" i="34"/>
  <c r="J565" i="34"/>
  <c r="J564" i="34"/>
  <c r="J563" i="34"/>
  <c r="J562" i="34"/>
  <c r="J561" i="34"/>
  <c r="J560" i="34"/>
  <c r="J559" i="34"/>
  <c r="J558" i="34"/>
  <c r="J557" i="34"/>
  <c r="J556" i="34"/>
  <c r="J555" i="34"/>
  <c r="J554" i="34"/>
  <c r="J553" i="34"/>
  <c r="J552" i="34"/>
  <c r="J551" i="34"/>
  <c r="J550" i="34"/>
  <c r="J549" i="34"/>
  <c r="J548" i="34"/>
  <c r="J547" i="34"/>
  <c r="J546" i="34"/>
  <c r="J545" i="34"/>
  <c r="J544" i="34"/>
  <c r="J543" i="34"/>
  <c r="J542" i="34"/>
  <c r="J541" i="34"/>
  <c r="J540" i="34"/>
  <c r="J539" i="34"/>
  <c r="J538" i="34"/>
  <c r="J537" i="34"/>
  <c r="J536" i="34"/>
  <c r="J535" i="34"/>
  <c r="J534" i="34"/>
  <c r="J533" i="34"/>
  <c r="J532" i="34"/>
  <c r="J531" i="34"/>
  <c r="J530" i="34"/>
  <c r="J529" i="34"/>
  <c r="J528" i="34"/>
  <c r="J527" i="34"/>
  <c r="J526" i="34"/>
  <c r="J525" i="34"/>
  <c r="J524" i="34"/>
  <c r="J523" i="34"/>
  <c r="J522" i="34"/>
  <c r="J521" i="34"/>
  <c r="J520" i="34"/>
  <c r="J519" i="34"/>
  <c r="J518" i="34"/>
  <c r="J517" i="34"/>
  <c r="J516" i="34"/>
  <c r="J515" i="34"/>
  <c r="J514" i="34"/>
  <c r="J513" i="34"/>
  <c r="J512" i="34"/>
  <c r="J511" i="34"/>
  <c r="J510" i="34"/>
  <c r="J509" i="34"/>
  <c r="J508" i="34"/>
  <c r="J507" i="34"/>
  <c r="J506" i="34"/>
  <c r="J505" i="34"/>
  <c r="J504" i="34"/>
  <c r="J503" i="34"/>
  <c r="J502" i="34"/>
  <c r="J501" i="34"/>
  <c r="J500" i="34"/>
  <c r="J499" i="34"/>
  <c r="J498" i="34"/>
  <c r="J497" i="34"/>
  <c r="J496" i="34"/>
  <c r="J495" i="34"/>
  <c r="J494" i="34"/>
  <c r="J493" i="34"/>
  <c r="J492" i="34"/>
  <c r="J491" i="34"/>
  <c r="J490" i="34"/>
  <c r="J489" i="34"/>
  <c r="J488" i="34"/>
  <c r="J487" i="34"/>
  <c r="J486" i="34"/>
  <c r="J485" i="34"/>
  <c r="J484" i="34"/>
  <c r="J483" i="34"/>
  <c r="J482" i="34"/>
  <c r="J481" i="34"/>
  <c r="J480" i="34"/>
  <c r="J479" i="34"/>
  <c r="J478" i="34"/>
  <c r="J477" i="34"/>
  <c r="J476" i="34"/>
  <c r="J475" i="34"/>
  <c r="J474" i="34"/>
  <c r="J473" i="34"/>
  <c r="J472" i="34"/>
  <c r="J471" i="34"/>
  <c r="J470" i="34"/>
  <c r="J469" i="34"/>
  <c r="J468" i="34"/>
  <c r="J467" i="34"/>
  <c r="J466" i="34"/>
  <c r="J465" i="34"/>
  <c r="J464" i="34"/>
  <c r="J463" i="34"/>
  <c r="J462" i="34"/>
  <c r="J461" i="34"/>
  <c r="J460" i="34"/>
  <c r="J459" i="34"/>
  <c r="J458" i="34"/>
  <c r="J457" i="34"/>
  <c r="J456" i="34"/>
  <c r="J455" i="34"/>
  <c r="J454" i="34"/>
  <c r="J453" i="34"/>
  <c r="J452" i="34"/>
  <c r="J451" i="34"/>
  <c r="J450" i="34"/>
  <c r="J449" i="34"/>
  <c r="J448" i="34"/>
  <c r="J447" i="34"/>
  <c r="J446" i="34"/>
  <c r="J445" i="34"/>
  <c r="J444" i="34"/>
  <c r="J443" i="34"/>
  <c r="J442" i="34"/>
  <c r="J441" i="34"/>
  <c r="J440" i="34"/>
  <c r="J439" i="34"/>
  <c r="J438" i="34"/>
  <c r="J437" i="34"/>
  <c r="J436" i="34"/>
  <c r="J435" i="34"/>
  <c r="J434" i="34"/>
  <c r="J433" i="34"/>
  <c r="J432" i="34"/>
  <c r="J431" i="34"/>
  <c r="J430" i="34"/>
  <c r="J429" i="34"/>
  <c r="J428" i="34"/>
  <c r="J427" i="34"/>
  <c r="J426" i="34"/>
  <c r="J425" i="34"/>
  <c r="J424" i="34"/>
  <c r="J423" i="34"/>
  <c r="J422" i="34"/>
  <c r="J421" i="34"/>
  <c r="J420" i="34"/>
  <c r="J419" i="34"/>
  <c r="J418" i="34"/>
  <c r="J417" i="34"/>
  <c r="J416" i="34"/>
  <c r="J415" i="34"/>
  <c r="J414" i="34"/>
  <c r="J413" i="34"/>
  <c r="J412" i="34"/>
  <c r="J411" i="34"/>
  <c r="J410" i="34"/>
  <c r="J409" i="34"/>
  <c r="J408" i="34"/>
  <c r="J407" i="34"/>
  <c r="J406" i="34"/>
  <c r="J405" i="34"/>
  <c r="J404" i="34"/>
  <c r="J403" i="34"/>
  <c r="J402" i="34"/>
  <c r="J401" i="34"/>
  <c r="J400" i="34"/>
  <c r="J399" i="34"/>
  <c r="J398" i="34"/>
  <c r="J397" i="34"/>
  <c r="J396" i="34"/>
  <c r="J395" i="34"/>
  <c r="J394" i="34"/>
  <c r="J393" i="34"/>
  <c r="J392" i="34"/>
  <c r="J391" i="34"/>
  <c r="J390" i="34"/>
  <c r="J389" i="34"/>
  <c r="J388" i="34"/>
  <c r="J387" i="34"/>
  <c r="J386" i="34"/>
  <c r="J385" i="34"/>
  <c r="J384" i="34"/>
  <c r="J383" i="34"/>
  <c r="J382" i="34"/>
  <c r="J381" i="34"/>
  <c r="J380" i="34"/>
  <c r="J379" i="34"/>
  <c r="J378" i="34"/>
  <c r="J377" i="34"/>
  <c r="J376" i="34"/>
  <c r="J375" i="34"/>
  <c r="J374" i="34"/>
  <c r="J373" i="34"/>
  <c r="J372" i="34"/>
  <c r="J371" i="34"/>
  <c r="J370" i="34"/>
  <c r="J369" i="34"/>
  <c r="J368" i="34"/>
  <c r="J367" i="34"/>
  <c r="J366" i="34"/>
  <c r="J365" i="34"/>
  <c r="J364" i="34"/>
  <c r="J363" i="34"/>
  <c r="J362" i="34"/>
  <c r="J361" i="34"/>
  <c r="J360" i="34"/>
  <c r="J359" i="34"/>
  <c r="J358" i="34"/>
  <c r="J357" i="34"/>
  <c r="J356" i="34"/>
  <c r="J355" i="34"/>
  <c r="J354" i="34"/>
  <c r="J353" i="34"/>
  <c r="J352" i="34"/>
  <c r="J351" i="34"/>
  <c r="J350" i="34"/>
  <c r="J349" i="34"/>
  <c r="J348" i="34"/>
  <c r="J347" i="34"/>
  <c r="J346" i="34"/>
  <c r="J345" i="34"/>
  <c r="J344" i="34"/>
  <c r="J343" i="34"/>
  <c r="J342" i="34"/>
  <c r="J341" i="34"/>
  <c r="J340" i="34"/>
  <c r="J339" i="34"/>
  <c r="J338" i="34"/>
  <c r="J337" i="34"/>
  <c r="J336" i="34"/>
  <c r="J335" i="34"/>
  <c r="J334" i="34"/>
  <c r="J333" i="34"/>
  <c r="J332" i="34"/>
  <c r="J331" i="34"/>
  <c r="J330" i="34"/>
  <c r="J329" i="34"/>
  <c r="J328" i="34"/>
  <c r="J327" i="34"/>
  <c r="J326" i="34"/>
  <c r="J325" i="34"/>
  <c r="J324" i="34"/>
  <c r="J323" i="34"/>
  <c r="J322" i="34"/>
  <c r="J321" i="34"/>
  <c r="J320" i="34"/>
  <c r="J319" i="34"/>
  <c r="J318" i="34"/>
  <c r="J317" i="34"/>
  <c r="J316" i="34"/>
  <c r="J315" i="34"/>
  <c r="J314" i="34"/>
  <c r="J313" i="34"/>
  <c r="J312" i="34"/>
  <c r="J311" i="34"/>
  <c r="J310" i="34"/>
  <c r="J309" i="34"/>
  <c r="J308" i="34"/>
  <c r="J307" i="34"/>
  <c r="J306" i="34"/>
  <c r="J305" i="34"/>
  <c r="J304" i="34"/>
  <c r="J303" i="34"/>
  <c r="J302" i="34"/>
  <c r="J301" i="34"/>
  <c r="J300" i="34"/>
  <c r="J299" i="34"/>
  <c r="J298" i="34"/>
  <c r="J297" i="34"/>
  <c r="J296" i="34"/>
  <c r="J295" i="34"/>
  <c r="J294" i="34"/>
  <c r="J293" i="34"/>
  <c r="J292" i="34"/>
  <c r="J291" i="34"/>
  <c r="J290" i="34"/>
  <c r="J289" i="34"/>
  <c r="J288" i="34"/>
  <c r="J287" i="34"/>
  <c r="J286" i="34"/>
  <c r="J285" i="34"/>
  <c r="J284" i="34"/>
  <c r="J283" i="34"/>
  <c r="J282" i="34"/>
  <c r="J281" i="34"/>
  <c r="J280" i="34"/>
  <c r="J279" i="34"/>
  <c r="J278" i="34"/>
  <c r="J277" i="34"/>
  <c r="J276" i="34"/>
  <c r="J275" i="34"/>
  <c r="J274" i="34"/>
  <c r="J273" i="34"/>
  <c r="J272" i="34"/>
  <c r="J271" i="34"/>
  <c r="J270" i="34"/>
  <c r="J269" i="34"/>
  <c r="J268" i="34"/>
  <c r="J267" i="34"/>
  <c r="J266" i="34"/>
  <c r="J265" i="34"/>
  <c r="J264" i="34"/>
  <c r="J263" i="34"/>
  <c r="J262" i="34"/>
  <c r="J261" i="34"/>
  <c r="J260" i="34"/>
  <c r="J259" i="34"/>
  <c r="J258" i="34"/>
  <c r="J257" i="34"/>
  <c r="J256" i="34"/>
  <c r="J255" i="34"/>
  <c r="J254" i="34"/>
  <c r="J253" i="34"/>
  <c r="J252" i="34"/>
  <c r="J251" i="34"/>
  <c r="J250" i="34"/>
  <c r="J249" i="34"/>
  <c r="J248" i="34"/>
  <c r="J247" i="34"/>
  <c r="J246" i="34"/>
  <c r="J245" i="34"/>
  <c r="J244" i="34"/>
  <c r="J243" i="34"/>
  <c r="J242" i="34"/>
  <c r="J241" i="34"/>
  <c r="J240" i="34"/>
  <c r="J239" i="34"/>
  <c r="J238" i="34"/>
  <c r="J237" i="34"/>
  <c r="J236" i="34"/>
  <c r="J235" i="34"/>
  <c r="J234" i="34"/>
  <c r="J233" i="34"/>
  <c r="J232" i="34"/>
  <c r="J231" i="34"/>
  <c r="J230" i="34"/>
  <c r="J229" i="34"/>
  <c r="J228" i="34"/>
  <c r="J227" i="34"/>
  <c r="J226" i="34"/>
  <c r="J225" i="34"/>
  <c r="J224" i="34"/>
  <c r="J223" i="34"/>
  <c r="J222" i="34"/>
  <c r="J221" i="34"/>
  <c r="J220" i="34"/>
  <c r="J219" i="34"/>
  <c r="J218" i="34"/>
  <c r="J217" i="34"/>
  <c r="J216" i="34"/>
  <c r="J215" i="34"/>
  <c r="J214" i="34"/>
  <c r="J213" i="34"/>
  <c r="J212" i="34"/>
  <c r="J211" i="34"/>
  <c r="J210" i="34"/>
  <c r="J209" i="34"/>
  <c r="J208" i="34"/>
  <c r="J207" i="34"/>
  <c r="J206" i="34"/>
  <c r="J205" i="34"/>
  <c r="J204" i="34"/>
  <c r="J203" i="34"/>
  <c r="J202" i="34"/>
  <c r="J201" i="34"/>
  <c r="J200" i="34"/>
  <c r="J199" i="34"/>
  <c r="J198" i="34"/>
  <c r="J197" i="34"/>
  <c r="J196" i="34"/>
  <c r="J195" i="34"/>
  <c r="J194" i="34"/>
  <c r="J193" i="34"/>
  <c r="J192" i="34"/>
  <c r="J191" i="34"/>
  <c r="J190" i="34"/>
  <c r="J189" i="34"/>
  <c r="J188" i="34"/>
  <c r="J187" i="34"/>
  <c r="J186" i="34"/>
  <c r="J185" i="34"/>
  <c r="J184" i="34"/>
  <c r="J183" i="34"/>
  <c r="J182" i="34"/>
  <c r="J181" i="34"/>
  <c r="J180" i="34"/>
  <c r="J179" i="34"/>
  <c r="J178" i="34"/>
  <c r="J177" i="34"/>
  <c r="J176" i="34"/>
  <c r="J175" i="34"/>
  <c r="J174" i="34"/>
  <c r="J173" i="34"/>
  <c r="J172" i="34"/>
  <c r="J171" i="34"/>
  <c r="J170" i="34"/>
  <c r="J169" i="34"/>
  <c r="J168" i="34"/>
  <c r="J167" i="34"/>
  <c r="J166" i="34"/>
  <c r="J165" i="34"/>
  <c r="J164" i="34"/>
  <c r="J163" i="34"/>
  <c r="J162" i="34"/>
  <c r="J161" i="34"/>
  <c r="J160" i="34"/>
  <c r="J159" i="34"/>
  <c r="J158" i="34"/>
  <c r="J157" i="34"/>
  <c r="J156" i="34"/>
  <c r="J155" i="34"/>
  <c r="J154" i="34"/>
  <c r="J153" i="34"/>
  <c r="J152" i="34"/>
  <c r="J151" i="34"/>
  <c r="J150" i="34"/>
  <c r="J149" i="34"/>
  <c r="J148" i="34"/>
  <c r="J147" i="34"/>
  <c r="J146" i="34"/>
  <c r="J145" i="34"/>
  <c r="J144" i="34"/>
  <c r="J143" i="34"/>
  <c r="J142" i="34"/>
  <c r="J141" i="34"/>
  <c r="J140" i="34"/>
  <c r="J139" i="34"/>
  <c r="J138" i="34"/>
  <c r="J137" i="34"/>
  <c r="J136" i="34"/>
  <c r="J135" i="34"/>
  <c r="J134" i="34"/>
  <c r="J133" i="34"/>
  <c r="J132" i="34"/>
  <c r="J131" i="34"/>
  <c r="J130" i="34"/>
  <c r="J129" i="34"/>
  <c r="J128" i="34"/>
  <c r="J127" i="34"/>
  <c r="J126" i="34"/>
  <c r="J125" i="34"/>
  <c r="J124" i="34"/>
  <c r="J123" i="34"/>
  <c r="J122" i="34"/>
  <c r="J121" i="34"/>
  <c r="J120" i="34"/>
  <c r="J119" i="34"/>
  <c r="J118" i="34"/>
  <c r="J117" i="34"/>
  <c r="J116" i="34"/>
  <c r="J115" i="34"/>
  <c r="J114" i="34"/>
  <c r="J113" i="34"/>
  <c r="J112" i="34"/>
  <c r="J111" i="34"/>
  <c r="J110" i="34"/>
  <c r="J109" i="34"/>
  <c r="J108" i="34"/>
  <c r="J107" i="34"/>
  <c r="J106" i="34"/>
  <c r="J105" i="34"/>
  <c r="J104" i="34"/>
  <c r="J103" i="34"/>
  <c r="J102" i="34"/>
  <c r="J101" i="34"/>
  <c r="J100" i="34"/>
  <c r="J99" i="34"/>
  <c r="J98" i="34"/>
  <c r="J97" i="34"/>
  <c r="J96" i="34"/>
  <c r="J95" i="34"/>
  <c r="J94" i="34"/>
  <c r="J93" i="34"/>
  <c r="J92" i="34"/>
  <c r="J91" i="34"/>
  <c r="J90" i="34"/>
  <c r="J89" i="34"/>
  <c r="J88" i="34"/>
  <c r="J87" i="34"/>
  <c r="J86" i="34"/>
  <c r="J85" i="34"/>
  <c r="J84" i="34"/>
  <c r="J83" i="34"/>
  <c r="J82" i="34"/>
  <c r="J81" i="34"/>
  <c r="J80" i="34"/>
  <c r="J79" i="34"/>
  <c r="J78" i="34"/>
  <c r="J77" i="34"/>
  <c r="J76" i="34"/>
  <c r="J75" i="34"/>
  <c r="J74" i="34"/>
  <c r="J73" i="34"/>
  <c r="J72" i="34"/>
  <c r="J71" i="34"/>
  <c r="J70" i="34"/>
  <c r="J69" i="34"/>
  <c r="J68" i="34"/>
  <c r="J67" i="34"/>
  <c r="J66" i="34"/>
  <c r="J65" i="34"/>
  <c r="J64" i="34"/>
  <c r="J63" i="34"/>
  <c r="J62" i="34"/>
  <c r="J47" i="34"/>
  <c r="J46" i="34"/>
  <c r="J45" i="34"/>
  <c r="J44" i="34"/>
  <c r="J43" i="34"/>
  <c r="J42" i="34"/>
  <c r="J41" i="34"/>
  <c r="J40" i="34"/>
  <c r="J39" i="34"/>
  <c r="J38" i="34"/>
  <c r="J37" i="34"/>
  <c r="J36" i="34"/>
  <c r="J35" i="34"/>
  <c r="J34" i="34"/>
  <c r="J33" i="34"/>
  <c r="J32" i="34"/>
  <c r="J31" i="34"/>
  <c r="J30" i="34"/>
  <c r="J29" i="34"/>
  <c r="J28" i="34"/>
  <c r="J27" i="34"/>
  <c r="J26" i="34"/>
  <c r="J25" i="34"/>
  <c r="J24" i="34"/>
  <c r="J23" i="34"/>
  <c r="J22" i="34"/>
  <c r="J21" i="34"/>
  <c r="J20" i="34"/>
  <c r="J19" i="34"/>
  <c r="J18" i="34"/>
  <c r="J17" i="34"/>
  <c r="J16" i="34"/>
  <c r="J15" i="34"/>
  <c r="H816" i="34"/>
  <c r="H815" i="34"/>
  <c r="H814" i="34"/>
  <c r="H813" i="34"/>
  <c r="H812" i="34"/>
  <c r="H811" i="34"/>
  <c r="H810" i="34"/>
  <c r="H809" i="34"/>
  <c r="H808" i="34"/>
  <c r="H807" i="34"/>
  <c r="H805" i="34"/>
  <c r="H804" i="34"/>
  <c r="H803" i="34"/>
  <c r="H802" i="34"/>
  <c r="H801" i="34"/>
  <c r="H800" i="34"/>
  <c r="H799" i="34"/>
  <c r="H798" i="34"/>
  <c r="H797" i="34"/>
  <c r="H796" i="34"/>
  <c r="H794" i="34"/>
  <c r="H793" i="34"/>
  <c r="H792" i="34"/>
  <c r="H791" i="34"/>
  <c r="H790" i="34"/>
  <c r="H789" i="34"/>
  <c r="H788" i="34"/>
  <c r="H787" i="34"/>
  <c r="H786" i="34"/>
  <c r="H785" i="34"/>
  <c r="H783" i="34"/>
  <c r="H782" i="34"/>
  <c r="H781" i="34"/>
  <c r="H780" i="34"/>
  <c r="H779" i="34"/>
  <c r="H778" i="34"/>
  <c r="H777" i="34"/>
  <c r="H776" i="34"/>
  <c r="H775" i="34"/>
  <c r="H774" i="34"/>
  <c r="H772" i="34"/>
  <c r="H771" i="34"/>
  <c r="H770" i="34"/>
  <c r="H769" i="34"/>
  <c r="H768" i="34"/>
  <c r="H767" i="34"/>
  <c r="H766" i="34"/>
  <c r="H765" i="34"/>
  <c r="H764" i="34"/>
  <c r="H763" i="34"/>
  <c r="H761" i="34"/>
  <c r="H760" i="34"/>
  <c r="H759" i="34"/>
  <c r="H758" i="34"/>
  <c r="H757" i="34"/>
  <c r="H756" i="34"/>
  <c r="H755" i="34"/>
  <c r="H754" i="34"/>
  <c r="H753" i="34"/>
  <c r="H752" i="34"/>
  <c r="H750" i="34"/>
  <c r="H749" i="34"/>
  <c r="H748" i="34"/>
  <c r="H747" i="34"/>
  <c r="H746" i="34"/>
  <c r="H745" i="34"/>
  <c r="H744" i="34"/>
  <c r="H743" i="34"/>
  <c r="H742" i="34"/>
  <c r="H741" i="34"/>
  <c r="H739" i="34"/>
  <c r="H738" i="34"/>
  <c r="H737" i="34"/>
  <c r="H736" i="34"/>
  <c r="H735" i="34"/>
  <c r="H734" i="34"/>
  <c r="H733" i="34"/>
  <c r="H732" i="34"/>
  <c r="H731" i="34"/>
  <c r="H730" i="34"/>
  <c r="H728" i="34"/>
  <c r="H727" i="34"/>
  <c r="H726" i="34"/>
  <c r="H725" i="34"/>
  <c r="H724" i="34"/>
  <c r="H723" i="34"/>
  <c r="H722" i="34"/>
  <c r="H721" i="34"/>
  <c r="H720" i="34"/>
  <c r="H719" i="34"/>
  <c r="H717" i="34"/>
  <c r="H716" i="34"/>
  <c r="H715" i="34"/>
  <c r="H714" i="34"/>
  <c r="H713" i="34"/>
  <c r="H712" i="34"/>
  <c r="H711" i="34"/>
  <c r="H710" i="34"/>
  <c r="H709" i="34"/>
  <c r="H708" i="34"/>
  <c r="H706" i="34"/>
  <c r="H705" i="34"/>
  <c r="H704" i="34"/>
  <c r="H703" i="34"/>
  <c r="H702" i="34"/>
  <c r="H701" i="34"/>
  <c r="H700" i="34"/>
  <c r="H699" i="34"/>
  <c r="H698" i="34"/>
  <c r="H697" i="34"/>
  <c r="H695" i="34"/>
  <c r="H694" i="34"/>
  <c r="H693" i="34"/>
  <c r="H692" i="34"/>
  <c r="H691" i="34"/>
  <c r="H690" i="34"/>
  <c r="H689" i="34"/>
  <c r="H688" i="34"/>
  <c r="H687" i="34"/>
  <c r="H686" i="34"/>
  <c r="H684" i="34"/>
  <c r="H683" i="34"/>
  <c r="H682" i="34"/>
  <c r="H681" i="34"/>
  <c r="H680" i="34"/>
  <c r="H679" i="34"/>
  <c r="H678" i="34"/>
  <c r="H677" i="34"/>
  <c r="H676" i="34"/>
  <c r="H675" i="34"/>
  <c r="H673" i="34"/>
  <c r="H672" i="34"/>
  <c r="H671" i="34"/>
  <c r="H670" i="34"/>
  <c r="H669" i="34"/>
  <c r="H668" i="34"/>
  <c r="H667" i="34"/>
  <c r="H666" i="34"/>
  <c r="H665" i="34"/>
  <c r="H664" i="34"/>
  <c r="H662" i="34"/>
  <c r="H661" i="34"/>
  <c r="H660" i="34"/>
  <c r="H659" i="34"/>
  <c r="H658" i="34"/>
  <c r="H657" i="34"/>
  <c r="H656" i="34"/>
  <c r="H655" i="34"/>
  <c r="H654" i="34"/>
  <c r="H653" i="34"/>
  <c r="H651" i="34"/>
  <c r="H650" i="34"/>
  <c r="H649" i="34"/>
  <c r="H648" i="34"/>
  <c r="H647" i="34"/>
  <c r="H646" i="34"/>
  <c r="H645" i="34"/>
  <c r="H644" i="34"/>
  <c r="H643" i="34"/>
  <c r="H642" i="34"/>
  <c r="H640" i="34"/>
  <c r="H639" i="34"/>
  <c r="H638" i="34"/>
  <c r="H637" i="34"/>
  <c r="H636" i="34"/>
  <c r="H635" i="34"/>
  <c r="H634" i="34"/>
  <c r="H633" i="34"/>
  <c r="H632" i="34"/>
  <c r="H631" i="34"/>
  <c r="H629" i="34"/>
  <c r="H628" i="34"/>
  <c r="H627" i="34"/>
  <c r="H626" i="34"/>
  <c r="H625" i="34"/>
  <c r="H624" i="34"/>
  <c r="H623" i="34"/>
  <c r="H622" i="34"/>
  <c r="H621" i="34"/>
  <c r="H620" i="34"/>
  <c r="H618" i="34"/>
  <c r="H617" i="34"/>
  <c r="H616" i="34"/>
  <c r="H615" i="34"/>
  <c r="H614" i="34"/>
  <c r="H613" i="34"/>
  <c r="H612" i="34"/>
  <c r="H611" i="34"/>
  <c r="H610" i="34"/>
  <c r="H609" i="34"/>
  <c r="H607" i="34"/>
  <c r="H606" i="34"/>
  <c r="H605" i="34"/>
  <c r="H604" i="34"/>
  <c r="H603" i="34"/>
  <c r="H602" i="34"/>
  <c r="H601" i="34"/>
  <c r="H600" i="34"/>
  <c r="H599" i="34"/>
  <c r="H598" i="34"/>
  <c r="H596" i="34"/>
  <c r="H595" i="34"/>
  <c r="H594" i="34"/>
  <c r="H593" i="34"/>
  <c r="H592" i="34"/>
  <c r="H591" i="34"/>
  <c r="H590" i="34"/>
  <c r="H589" i="34"/>
  <c r="H588" i="34"/>
  <c r="H587" i="34"/>
  <c r="H585" i="34"/>
  <c r="H584" i="34"/>
  <c r="H583" i="34"/>
  <c r="H582" i="34"/>
  <c r="H581" i="34"/>
  <c r="H580" i="34"/>
  <c r="H579" i="34"/>
  <c r="H578" i="34"/>
  <c r="H577" i="34"/>
  <c r="H576" i="34"/>
  <c r="H574" i="34"/>
  <c r="H573" i="34"/>
  <c r="H572" i="34"/>
  <c r="H571" i="34"/>
  <c r="H570" i="34"/>
  <c r="H569" i="34"/>
  <c r="H568" i="34"/>
  <c r="H567" i="34"/>
  <c r="H566" i="34"/>
  <c r="H565" i="34"/>
  <c r="H563" i="34"/>
  <c r="H562" i="34"/>
  <c r="H561" i="34"/>
  <c r="H560" i="34"/>
  <c r="H559" i="34"/>
  <c r="H558" i="34"/>
  <c r="H557" i="34"/>
  <c r="H556" i="34"/>
  <c r="H555" i="34"/>
  <c r="H554" i="34"/>
  <c r="H552" i="34"/>
  <c r="H551" i="34"/>
  <c r="H550" i="34"/>
  <c r="H549" i="34"/>
  <c r="H548" i="34"/>
  <c r="H547" i="34"/>
  <c r="H546" i="34"/>
  <c r="H545" i="34"/>
  <c r="H544" i="34"/>
  <c r="H543" i="34"/>
  <c r="H541" i="34"/>
  <c r="H540" i="34"/>
  <c r="H539" i="34"/>
  <c r="H538" i="34"/>
  <c r="H537" i="34"/>
  <c r="H536" i="34"/>
  <c r="H535" i="34"/>
  <c r="H534" i="34"/>
  <c r="H533" i="34"/>
  <c r="H532" i="34"/>
  <c r="H530" i="34"/>
  <c r="H529" i="34"/>
  <c r="H528" i="34"/>
  <c r="H527" i="34"/>
  <c r="H526" i="34"/>
  <c r="H525" i="34"/>
  <c r="H524" i="34"/>
  <c r="H523" i="34"/>
  <c r="H522" i="34"/>
  <c r="H521" i="34"/>
  <c r="H519" i="34"/>
  <c r="H518" i="34"/>
  <c r="H517" i="34"/>
  <c r="H516" i="34"/>
  <c r="H515" i="34"/>
  <c r="H514" i="34"/>
  <c r="H513" i="34"/>
  <c r="H512" i="34"/>
  <c r="H511" i="34"/>
  <c r="H510" i="34"/>
  <c r="H508" i="34"/>
  <c r="H507" i="34"/>
  <c r="H506" i="34"/>
  <c r="H505" i="34"/>
  <c r="H504" i="34"/>
  <c r="H503" i="34"/>
  <c r="H502" i="34"/>
  <c r="H501" i="34"/>
  <c r="H500" i="34"/>
  <c r="H499" i="34"/>
  <c r="H497" i="34"/>
  <c r="H496" i="34"/>
  <c r="H495" i="34"/>
  <c r="H494" i="34"/>
  <c r="H493" i="34"/>
  <c r="H492" i="34"/>
  <c r="H491" i="34"/>
  <c r="H490" i="34"/>
  <c r="H489" i="34"/>
  <c r="H488" i="34"/>
  <c r="H486" i="34"/>
  <c r="H485" i="34"/>
  <c r="H484" i="34"/>
  <c r="H483" i="34"/>
  <c r="H482" i="34"/>
  <c r="H481" i="34"/>
  <c r="H480" i="34"/>
  <c r="H479" i="34"/>
  <c r="H478" i="34"/>
  <c r="H477" i="34"/>
  <c r="H475" i="34"/>
  <c r="H474" i="34"/>
  <c r="H473" i="34"/>
  <c r="H472" i="34"/>
  <c r="H471" i="34"/>
  <c r="H470" i="34"/>
  <c r="H469" i="34"/>
  <c r="H468" i="34"/>
  <c r="H467" i="34"/>
  <c r="H466" i="34"/>
  <c r="H464" i="34"/>
  <c r="H463" i="34"/>
  <c r="H462" i="34"/>
  <c r="H461" i="34"/>
  <c r="H460" i="34"/>
  <c r="H459" i="34"/>
  <c r="H458" i="34"/>
  <c r="H457" i="34"/>
  <c r="H456" i="34"/>
  <c r="H455" i="34"/>
  <c r="H453" i="34"/>
  <c r="H452" i="34"/>
  <c r="H451" i="34"/>
  <c r="H450" i="34"/>
  <c r="H449" i="34"/>
  <c r="H448" i="34"/>
  <c r="H447" i="34"/>
  <c r="H446" i="34"/>
  <c r="H445" i="34"/>
  <c r="H444" i="34"/>
  <c r="H442" i="34"/>
  <c r="H441" i="34"/>
  <c r="H440" i="34"/>
  <c r="H439" i="34"/>
  <c r="H438" i="34"/>
  <c r="H437" i="34"/>
  <c r="H436" i="34"/>
  <c r="H435" i="34"/>
  <c r="H434" i="34"/>
  <c r="H433" i="34"/>
  <c r="H431" i="34"/>
  <c r="H430" i="34"/>
  <c r="H429" i="34"/>
  <c r="H428" i="34"/>
  <c r="H427" i="34"/>
  <c r="H426" i="34"/>
  <c r="H425" i="34"/>
  <c r="H424" i="34"/>
  <c r="H423" i="34"/>
  <c r="H422" i="34"/>
  <c r="H420" i="34"/>
  <c r="H419" i="34"/>
  <c r="H418" i="34"/>
  <c r="H417" i="34"/>
  <c r="H416" i="34"/>
  <c r="H415" i="34"/>
  <c r="H414" i="34"/>
  <c r="H413" i="34"/>
  <c r="H412" i="34"/>
  <c r="H411" i="34"/>
  <c r="H409" i="34"/>
  <c r="H408" i="34"/>
  <c r="H407" i="34"/>
  <c r="H406" i="34"/>
  <c r="H405" i="34"/>
  <c r="H404" i="34"/>
  <c r="H403" i="34"/>
  <c r="H402" i="34"/>
  <c r="H401" i="34"/>
  <c r="H400" i="34"/>
  <c r="H398" i="34"/>
  <c r="H397" i="34"/>
  <c r="H396" i="34"/>
  <c r="H395" i="34"/>
  <c r="H394" i="34"/>
  <c r="H393" i="34"/>
  <c r="H392" i="34"/>
  <c r="H391" i="34"/>
  <c r="H390" i="34"/>
  <c r="H389" i="34"/>
  <c r="H387" i="34"/>
  <c r="H386" i="34"/>
  <c r="H385" i="34"/>
  <c r="H384" i="34"/>
  <c r="H383" i="34"/>
  <c r="H382" i="34"/>
  <c r="H381" i="34"/>
  <c r="H380" i="34"/>
  <c r="H379" i="34"/>
  <c r="H378" i="34"/>
  <c r="H376" i="34"/>
  <c r="H375" i="34"/>
  <c r="H374" i="34"/>
  <c r="H373" i="34"/>
  <c r="H372" i="34"/>
  <c r="H371" i="34"/>
  <c r="H370" i="34"/>
  <c r="H369" i="34"/>
  <c r="H368" i="34"/>
  <c r="H367" i="34"/>
  <c r="H365" i="34"/>
  <c r="H364" i="34"/>
  <c r="H363" i="34"/>
  <c r="H362" i="34"/>
  <c r="H361" i="34"/>
  <c r="H360" i="34"/>
  <c r="H359" i="34"/>
  <c r="H358" i="34"/>
  <c r="H357" i="34"/>
  <c r="H356" i="34"/>
  <c r="H354" i="34"/>
  <c r="H353" i="34"/>
  <c r="H352" i="34"/>
  <c r="H351" i="34"/>
  <c r="H350" i="34"/>
  <c r="H349" i="34"/>
  <c r="H348" i="34"/>
  <c r="H347" i="34"/>
  <c r="H346" i="34"/>
  <c r="H345" i="34"/>
  <c r="H343" i="34"/>
  <c r="H342" i="34"/>
  <c r="H341" i="34"/>
  <c r="H340" i="34"/>
  <c r="H339" i="34"/>
  <c r="H338" i="34"/>
  <c r="H337" i="34"/>
  <c r="H336" i="34"/>
  <c r="H335" i="34"/>
  <c r="H334" i="34"/>
  <c r="H332" i="34"/>
  <c r="H331" i="34"/>
  <c r="H330" i="34"/>
  <c r="H329" i="34"/>
  <c r="H328" i="34"/>
  <c r="H327" i="34"/>
  <c r="H326" i="34"/>
  <c r="H325" i="34"/>
  <c r="H324" i="34"/>
  <c r="H323" i="34"/>
  <c r="H321" i="34"/>
  <c r="H320" i="34"/>
  <c r="H319" i="34"/>
  <c r="H318" i="34"/>
  <c r="H317" i="34"/>
  <c r="H316" i="34"/>
  <c r="H315" i="34"/>
  <c r="H314" i="34"/>
  <c r="H313" i="34"/>
  <c r="H312" i="34"/>
  <c r="H310" i="34"/>
  <c r="H309" i="34"/>
  <c r="H308" i="34"/>
  <c r="H307" i="34"/>
  <c r="H306" i="34"/>
  <c r="H305" i="34"/>
  <c r="H304" i="34"/>
  <c r="H303" i="34"/>
  <c r="H302" i="34"/>
  <c r="H301" i="34"/>
  <c r="H299" i="34"/>
  <c r="H298" i="34"/>
  <c r="H297" i="34"/>
  <c r="H296" i="34"/>
  <c r="H295" i="34"/>
  <c r="H294" i="34"/>
  <c r="H293" i="34"/>
  <c r="H292" i="34"/>
  <c r="H291" i="34"/>
  <c r="H290" i="34"/>
  <c r="H288" i="34"/>
  <c r="H287" i="34"/>
  <c r="H286" i="34"/>
  <c r="H285" i="34"/>
  <c r="H284" i="34"/>
  <c r="H283" i="34"/>
  <c r="H282" i="34"/>
  <c r="H281" i="34"/>
  <c r="H280" i="34"/>
  <c r="H279" i="34"/>
  <c r="H277" i="34"/>
  <c r="H276" i="34"/>
  <c r="H275" i="34"/>
  <c r="H274" i="34"/>
  <c r="H273" i="34"/>
  <c r="H272" i="34"/>
  <c r="H271" i="34"/>
  <c r="H270" i="34"/>
  <c r="H269" i="34"/>
  <c r="H268" i="34"/>
  <c r="H266" i="34"/>
  <c r="H265" i="34"/>
  <c r="H264" i="34"/>
  <c r="H263" i="34"/>
  <c r="H262" i="34"/>
  <c r="H261" i="34"/>
  <c r="H260" i="34"/>
  <c r="H259" i="34"/>
  <c r="H258" i="34"/>
  <c r="H257" i="34"/>
  <c r="H255" i="34"/>
  <c r="H254" i="34"/>
  <c r="H253" i="34"/>
  <c r="H252" i="34"/>
  <c r="H251" i="34"/>
  <c r="H250" i="34"/>
  <c r="H249" i="34"/>
  <c r="H248" i="34"/>
  <c r="H247" i="34"/>
  <c r="H246" i="34"/>
  <c r="H244" i="34"/>
  <c r="H243" i="34"/>
  <c r="H242" i="34"/>
  <c r="H241" i="34"/>
  <c r="H240" i="34"/>
  <c r="H239" i="34"/>
  <c r="H238" i="34"/>
  <c r="H237" i="34"/>
  <c r="H236" i="34"/>
  <c r="H235" i="34"/>
  <c r="H233" i="34"/>
  <c r="H232" i="34"/>
  <c r="H231" i="34"/>
  <c r="H230" i="34"/>
  <c r="H229" i="34"/>
  <c r="H228" i="34"/>
  <c r="H227" i="34"/>
  <c r="H226" i="34"/>
  <c r="H225" i="34"/>
  <c r="H224" i="34"/>
  <c r="H222" i="34"/>
  <c r="H221" i="34"/>
  <c r="H220" i="34"/>
  <c r="H219" i="34"/>
  <c r="H218" i="34"/>
  <c r="H217" i="34"/>
  <c r="H216" i="34"/>
  <c r="H215" i="34"/>
  <c r="H214" i="34"/>
  <c r="H213" i="34"/>
  <c r="H211" i="34"/>
  <c r="H210" i="34"/>
  <c r="H209" i="34"/>
  <c r="H208" i="34"/>
  <c r="H207" i="34"/>
  <c r="H206" i="34"/>
  <c r="H205" i="34"/>
  <c r="H204" i="34"/>
  <c r="H203" i="34"/>
  <c r="H202" i="34"/>
  <c r="H200" i="34"/>
  <c r="H199" i="34"/>
  <c r="H198" i="34"/>
  <c r="H197" i="34"/>
  <c r="H196" i="34"/>
  <c r="H195" i="34"/>
  <c r="H194" i="34"/>
  <c r="H193" i="34"/>
  <c r="H192" i="34"/>
  <c r="H191" i="34"/>
  <c r="H189" i="34"/>
  <c r="H188" i="34"/>
  <c r="H187" i="34"/>
  <c r="H186" i="34"/>
  <c r="H185" i="34"/>
  <c r="H184" i="34"/>
  <c r="H183" i="34"/>
  <c r="H182" i="34"/>
  <c r="H181" i="34"/>
  <c r="H180" i="34"/>
  <c r="H178" i="34"/>
  <c r="H177" i="34"/>
  <c r="H176" i="34"/>
  <c r="H175" i="34"/>
  <c r="H174" i="34"/>
  <c r="H173" i="34"/>
  <c r="H172" i="34"/>
  <c r="H171" i="34"/>
  <c r="H170" i="34"/>
  <c r="H169" i="34"/>
  <c r="H167" i="34"/>
  <c r="H166" i="34"/>
  <c r="H165" i="34"/>
  <c r="H164" i="34"/>
  <c r="H163" i="34"/>
  <c r="H162" i="34"/>
  <c r="H161" i="34"/>
  <c r="H160" i="34"/>
  <c r="H159" i="34"/>
  <c r="H158" i="34"/>
  <c r="H145" i="34"/>
  <c r="H144" i="34"/>
  <c r="H143" i="34"/>
  <c r="H142" i="34"/>
  <c r="H141" i="34"/>
  <c r="H140" i="34"/>
  <c r="H139" i="34"/>
  <c r="H138" i="34"/>
  <c r="H137" i="34"/>
  <c r="H136" i="34"/>
  <c r="H134" i="34"/>
  <c r="H133" i="34"/>
  <c r="H132" i="34"/>
  <c r="H131" i="34"/>
  <c r="H130" i="34"/>
  <c r="H129" i="34"/>
  <c r="H128" i="34"/>
  <c r="H127" i="34"/>
  <c r="H126" i="34"/>
  <c r="H125" i="34"/>
  <c r="H123" i="34"/>
  <c r="H122" i="34"/>
  <c r="H121" i="34"/>
  <c r="H120" i="34"/>
  <c r="H119" i="34"/>
  <c r="H118" i="34"/>
  <c r="H117" i="34"/>
  <c r="H116" i="34"/>
  <c r="H115" i="34"/>
  <c r="H114" i="34"/>
  <c r="H112" i="34"/>
  <c r="H111" i="34"/>
  <c r="H110" i="34"/>
  <c r="H109" i="34"/>
  <c r="H108" i="34"/>
  <c r="H107" i="34"/>
  <c r="H106" i="34"/>
  <c r="H105" i="34"/>
  <c r="H104" i="34"/>
  <c r="H103" i="34"/>
  <c r="H101" i="34"/>
  <c r="H100" i="34"/>
  <c r="H99" i="34"/>
  <c r="H98" i="34"/>
  <c r="H97" i="34"/>
  <c r="H96" i="34"/>
  <c r="H95" i="34"/>
  <c r="H94" i="34"/>
  <c r="H93" i="34"/>
  <c r="H92" i="34"/>
  <c r="H90" i="34"/>
  <c r="H89" i="34"/>
  <c r="H88" i="34"/>
  <c r="H87" i="34"/>
  <c r="H86" i="34"/>
  <c r="H85" i="34"/>
  <c r="H84" i="34"/>
  <c r="H83" i="34"/>
  <c r="H82" i="34"/>
  <c r="H81" i="34"/>
  <c r="H79" i="34"/>
  <c r="H78" i="34"/>
  <c r="H77" i="34"/>
  <c r="H76" i="34"/>
  <c r="H75" i="34"/>
  <c r="H74" i="34"/>
  <c r="H73" i="34"/>
  <c r="H72" i="34"/>
  <c r="H71" i="34"/>
  <c r="H70" i="34"/>
  <c r="H68" i="34"/>
  <c r="H67" i="34"/>
  <c r="H66" i="34"/>
  <c r="H65" i="34"/>
  <c r="H64" i="34"/>
  <c r="H63" i="34"/>
  <c r="H62" i="34"/>
  <c r="H61" i="34"/>
  <c r="H60" i="34"/>
  <c r="H59" i="34"/>
  <c r="H57" i="34"/>
  <c r="H56" i="34"/>
  <c r="H55" i="34"/>
  <c r="H54" i="34"/>
  <c r="H53" i="34"/>
  <c r="H52" i="34"/>
  <c r="H51" i="34"/>
  <c r="H50" i="34"/>
  <c r="H49" i="34"/>
  <c r="H48" i="34"/>
  <c r="H46" i="34"/>
  <c r="H45" i="34"/>
  <c r="H44" i="34"/>
  <c r="H43" i="34"/>
  <c r="H42" i="34"/>
  <c r="H41" i="34"/>
  <c r="H40" i="34"/>
  <c r="H39" i="34"/>
  <c r="H38" i="34"/>
  <c r="H37" i="34"/>
  <c r="H35" i="34"/>
  <c r="H34" i="34"/>
  <c r="H33" i="34"/>
  <c r="H32" i="34"/>
  <c r="H31" i="34"/>
  <c r="H30" i="34"/>
  <c r="H29" i="34"/>
  <c r="H28" i="34"/>
  <c r="H27" i="34"/>
  <c r="H26" i="34"/>
  <c r="H24" i="34"/>
  <c r="H23" i="34"/>
  <c r="H22" i="34"/>
  <c r="H21" i="34"/>
  <c r="H20" i="34"/>
  <c r="H19" i="34"/>
  <c r="H18" i="34"/>
  <c r="H17" i="34"/>
  <c r="H16" i="34"/>
  <c r="H15" i="34"/>
  <c r="K4" i="34"/>
  <c r="J14" i="34"/>
  <c r="J13" i="34"/>
  <c r="J12" i="34"/>
  <c r="J11" i="34"/>
  <c r="J10" i="34"/>
  <c r="J9" i="34"/>
  <c r="J8" i="34"/>
  <c r="J7" i="34"/>
  <c r="J6" i="34"/>
  <c r="J5" i="34"/>
  <c r="J4" i="34"/>
  <c r="H13" i="34"/>
  <c r="H12" i="34"/>
  <c r="H11" i="34"/>
  <c r="H10" i="34"/>
  <c r="H9" i="34"/>
  <c r="H8" i="34"/>
  <c r="H7" i="34"/>
  <c r="H6" i="34"/>
  <c r="H5" i="34"/>
  <c r="H4" i="34"/>
  <c r="K5" i="35"/>
  <c r="K6" i="35"/>
  <c r="K7" i="35"/>
  <c r="K8" i="35"/>
  <c r="K9" i="35"/>
  <c r="K10" i="35"/>
  <c r="K11" i="35"/>
  <c r="K12" i="35"/>
  <c r="K13" i="35"/>
  <c r="K14" i="35"/>
  <c r="K15" i="35"/>
  <c r="K16" i="35"/>
  <c r="K17" i="35"/>
  <c r="K18" i="35"/>
  <c r="K19" i="35"/>
  <c r="K20" i="35"/>
  <c r="K21" i="35"/>
  <c r="K22" i="35"/>
  <c r="K23" i="35"/>
  <c r="K24" i="35"/>
  <c r="K25" i="35"/>
  <c r="K26" i="35"/>
  <c r="K27" i="35"/>
  <c r="K28" i="35"/>
  <c r="K29" i="35"/>
  <c r="K30" i="35"/>
  <c r="K31" i="35"/>
  <c r="K32" i="35"/>
  <c r="K33" i="35"/>
  <c r="K34" i="35"/>
  <c r="K35" i="35"/>
  <c r="K36" i="35"/>
  <c r="K37" i="35"/>
  <c r="K38" i="35"/>
  <c r="K39" i="35"/>
  <c r="K40" i="35"/>
  <c r="K41" i="35"/>
  <c r="K42" i="35"/>
  <c r="K43" i="35"/>
  <c r="K44" i="35"/>
  <c r="K45" i="35"/>
  <c r="K46" i="35"/>
  <c r="K47" i="35"/>
  <c r="K48" i="35"/>
  <c r="K49" i="35"/>
  <c r="K50" i="35"/>
  <c r="K51" i="35"/>
  <c r="K52" i="35"/>
  <c r="K53" i="35"/>
  <c r="K54" i="35"/>
  <c r="K55" i="35"/>
  <c r="K56" i="35"/>
  <c r="K57" i="35"/>
  <c r="K58" i="35"/>
  <c r="K59" i="35"/>
  <c r="K60" i="35"/>
  <c r="K61" i="35"/>
  <c r="K62" i="35"/>
  <c r="K63" i="35"/>
  <c r="K64" i="35"/>
  <c r="K65" i="35"/>
  <c r="K66" i="35"/>
  <c r="K67" i="35"/>
  <c r="K68" i="35"/>
  <c r="K69" i="35"/>
  <c r="K70" i="35"/>
  <c r="K71" i="35"/>
  <c r="K72" i="35"/>
  <c r="K73" i="35"/>
  <c r="K74" i="35"/>
  <c r="K75" i="35"/>
  <c r="K76" i="35"/>
  <c r="K77" i="35"/>
  <c r="K78" i="35"/>
  <c r="K79" i="35"/>
  <c r="K80" i="35"/>
  <c r="K81" i="35"/>
  <c r="K82" i="35"/>
  <c r="K83" i="35"/>
  <c r="K84" i="35"/>
  <c r="K85" i="35"/>
  <c r="K86" i="35"/>
  <c r="K87" i="35"/>
  <c r="K88" i="35"/>
  <c r="K89" i="35"/>
  <c r="K90" i="35"/>
  <c r="K91" i="35"/>
  <c r="K4" i="35"/>
  <c r="H46" i="35"/>
  <c r="H45" i="35"/>
  <c r="H44" i="35"/>
  <c r="H43" i="35"/>
  <c r="H42" i="35"/>
  <c r="H41" i="35"/>
  <c r="H40" i="35"/>
  <c r="H39" i="35"/>
  <c r="H38" i="35"/>
  <c r="H37" i="35"/>
  <c r="H90" i="35"/>
  <c r="H89" i="35"/>
  <c r="H88" i="35"/>
  <c r="H87" i="35"/>
  <c r="H86" i="35"/>
  <c r="H85" i="35"/>
  <c r="H84" i="35"/>
  <c r="H83" i="35"/>
  <c r="H82" i="35"/>
  <c r="H81" i="35"/>
  <c r="H79" i="35"/>
  <c r="H78" i="35"/>
  <c r="H77" i="35"/>
  <c r="H76" i="35"/>
  <c r="H75" i="35"/>
  <c r="H74" i="35"/>
  <c r="H73" i="35"/>
  <c r="H72" i="35"/>
  <c r="H71" i="35"/>
  <c r="H70" i="35"/>
  <c r="H68" i="35"/>
  <c r="H67" i="35"/>
  <c r="H66" i="35"/>
  <c r="H65" i="35"/>
  <c r="H64" i="35"/>
  <c r="H63" i="35"/>
  <c r="H62" i="35"/>
  <c r="H61" i="35"/>
  <c r="H60" i="35"/>
  <c r="H59" i="35"/>
  <c r="H57" i="35"/>
  <c r="H56" i="35"/>
  <c r="H55" i="35"/>
  <c r="H54" i="35"/>
  <c r="H53" i="35"/>
  <c r="H52" i="35"/>
  <c r="H51" i="35"/>
  <c r="H50" i="35"/>
  <c r="H49" i="35"/>
  <c r="H48" i="35"/>
  <c r="H35" i="35"/>
  <c r="H34" i="35"/>
  <c r="H33" i="35"/>
  <c r="H32" i="35"/>
  <c r="H31" i="35"/>
  <c r="H30" i="35"/>
  <c r="H29" i="35"/>
  <c r="H28" i="35"/>
  <c r="H27" i="35"/>
  <c r="H26" i="35"/>
  <c r="H24" i="35"/>
  <c r="H23" i="35"/>
  <c r="H22" i="35"/>
  <c r="H21" i="35"/>
  <c r="H20" i="35"/>
  <c r="H19" i="35"/>
  <c r="H18" i="35"/>
  <c r="H17" i="35"/>
  <c r="H16" i="35"/>
  <c r="H15" i="35"/>
  <c r="H13" i="35"/>
  <c r="H12" i="35"/>
  <c r="H11" i="35"/>
  <c r="H10" i="35"/>
  <c r="H9" i="35"/>
  <c r="H8" i="35"/>
  <c r="H7" i="35"/>
  <c r="H6" i="35"/>
  <c r="H5" i="35"/>
  <c r="H4" i="35"/>
  <c r="J91" i="35"/>
  <c r="J90" i="35"/>
  <c r="J89" i="35"/>
  <c r="J88" i="35"/>
  <c r="J87" i="35"/>
  <c r="J86" i="35"/>
  <c r="J85" i="35"/>
  <c r="J84" i="35"/>
  <c r="J83" i="35"/>
  <c r="J82" i="35"/>
  <c r="J81" i="35"/>
  <c r="J80" i="35"/>
  <c r="J79" i="35"/>
  <c r="J78" i="35"/>
  <c r="J77" i="35"/>
  <c r="J76" i="35"/>
  <c r="J75" i="35"/>
  <c r="J74" i="35"/>
  <c r="J73" i="35"/>
  <c r="J72" i="35"/>
  <c r="J71" i="35"/>
  <c r="J70" i="35"/>
  <c r="J69" i="35"/>
  <c r="J68" i="35"/>
  <c r="J67" i="35"/>
  <c r="J66" i="35"/>
  <c r="J65" i="35"/>
  <c r="J64" i="35"/>
  <c r="J63" i="35"/>
  <c r="J62" i="35"/>
  <c r="J61" i="35"/>
  <c r="J60" i="35"/>
  <c r="J59" i="35"/>
  <c r="J58" i="35"/>
  <c r="J57" i="35"/>
  <c r="J56" i="35"/>
  <c r="J55" i="35"/>
  <c r="J54" i="35"/>
  <c r="J53" i="35"/>
  <c r="J52" i="35"/>
  <c r="J51" i="35"/>
  <c r="J50" i="35"/>
  <c r="J49" i="35"/>
  <c r="J48" i="35"/>
  <c r="J47" i="35"/>
  <c r="J46" i="35"/>
  <c r="J45" i="35"/>
  <c r="J44" i="35"/>
  <c r="J43" i="35"/>
  <c r="J42" i="35"/>
  <c r="J41" i="35"/>
  <c r="J40" i="35"/>
  <c r="J39" i="35"/>
  <c r="J38" i="35"/>
  <c r="J37" i="35"/>
  <c r="J36" i="35"/>
  <c r="J35" i="35"/>
  <c r="J34" i="35"/>
  <c r="J33" i="35"/>
  <c r="J32" i="35"/>
  <c r="J31" i="35"/>
  <c r="J30" i="35"/>
  <c r="J29" i="35"/>
  <c r="J28" i="35"/>
  <c r="J27" i="35"/>
  <c r="J26" i="35"/>
  <c r="J25" i="35"/>
  <c r="J24" i="35"/>
  <c r="J23" i="35"/>
  <c r="J22" i="35"/>
  <c r="J21" i="35"/>
  <c r="J20" i="35"/>
  <c r="J19" i="35"/>
  <c r="J18" i="35"/>
  <c r="J17" i="35"/>
  <c r="J16" i="35"/>
  <c r="J15" i="35"/>
  <c r="J14" i="35"/>
  <c r="J13" i="35"/>
  <c r="J12" i="35"/>
  <c r="J11" i="35"/>
  <c r="J10" i="35"/>
  <c r="J9" i="35"/>
  <c r="J8" i="35"/>
  <c r="J7" i="35"/>
  <c r="J6" i="35"/>
  <c r="J5" i="35"/>
  <c r="J4" i="35"/>
  <c r="D807" i="34"/>
  <c r="D796" i="34"/>
  <c r="D785" i="34"/>
  <c r="D774" i="34"/>
  <c r="D763" i="34"/>
  <c r="D752" i="34"/>
  <c r="D741" i="34"/>
  <c r="D730" i="34"/>
  <c r="D719" i="34"/>
  <c r="D708" i="34"/>
  <c r="D697" i="34"/>
  <c r="D686" i="34"/>
  <c r="D675" i="34"/>
  <c r="D664" i="34"/>
  <c r="D653" i="34"/>
  <c r="D642" i="34"/>
  <c r="D631" i="34"/>
  <c r="D620" i="34"/>
  <c r="D609" i="34"/>
  <c r="D598" i="34"/>
  <c r="D587" i="34"/>
  <c r="D576" i="34"/>
  <c r="D565" i="34"/>
  <c r="D554" i="34"/>
  <c r="D543" i="34"/>
  <c r="D532" i="34"/>
  <c r="D521" i="34"/>
  <c r="D510" i="34"/>
  <c r="D499" i="34"/>
  <c r="D488" i="34"/>
  <c r="D477" i="34"/>
  <c r="D466" i="34"/>
  <c r="D455" i="34"/>
  <c r="D444" i="34"/>
  <c r="D433" i="34"/>
  <c r="D422" i="34"/>
  <c r="D411" i="34"/>
  <c r="D400" i="34"/>
  <c r="D389" i="34"/>
  <c r="D378" i="34"/>
  <c r="D367" i="34"/>
  <c r="D356" i="34"/>
  <c r="D345" i="34"/>
  <c r="D334" i="34"/>
  <c r="D323" i="34"/>
  <c r="D312" i="34"/>
  <c r="D301" i="34"/>
  <c r="D290" i="34"/>
  <c r="D279" i="34"/>
  <c r="D268" i="34"/>
  <c r="D257" i="34"/>
  <c r="D246" i="34"/>
  <c r="D235" i="34"/>
  <c r="D224" i="34"/>
  <c r="D213" i="34"/>
  <c r="D202" i="34"/>
  <c r="D191" i="34"/>
  <c r="D180" i="34"/>
  <c r="D169" i="34"/>
  <c r="D158" i="34"/>
  <c r="D147" i="34"/>
  <c r="D136" i="34"/>
  <c r="D125" i="34"/>
  <c r="D114" i="34"/>
  <c r="D103" i="34"/>
  <c r="D92" i="34"/>
  <c r="D81" i="34"/>
  <c r="D70" i="34"/>
  <c r="D59" i="34"/>
  <c r="D48" i="34"/>
  <c r="D37" i="34"/>
  <c r="D26" i="34"/>
  <c r="D15" i="34"/>
  <c r="D4" i="34"/>
  <c r="D4" i="35"/>
  <c r="D26" i="35"/>
  <c r="D37" i="35"/>
  <c r="D48" i="35"/>
  <c r="D59" i="35"/>
  <c r="D70" i="35"/>
  <c r="D81" i="35"/>
  <c r="D15" i="35"/>
  <c r="F13" i="32"/>
  <c r="H6" i="19"/>
  <c r="I6" i="19"/>
  <c r="H7" i="19"/>
  <c r="I7" i="19"/>
  <c r="H8" i="19"/>
  <c r="I8" i="19"/>
  <c r="H9" i="19"/>
  <c r="I9" i="19"/>
  <c r="H10" i="19"/>
  <c r="I10" i="19"/>
  <c r="H11" i="19"/>
  <c r="I11" i="19"/>
  <c r="H12" i="19"/>
  <c r="I12" i="19"/>
  <c r="H13" i="19"/>
  <c r="I13" i="19"/>
  <c r="H14" i="19"/>
  <c r="I14" i="19"/>
  <c r="H15" i="19"/>
  <c r="I15" i="19"/>
  <c r="H16" i="19"/>
  <c r="I16" i="19"/>
  <c r="H17" i="19"/>
  <c r="I17" i="19"/>
  <c r="H18" i="19"/>
  <c r="I18" i="19"/>
  <c r="H19" i="19"/>
  <c r="I19" i="19"/>
  <c r="H20" i="19"/>
  <c r="I20" i="19"/>
  <c r="H21" i="19"/>
  <c r="I21" i="19"/>
  <c r="H22" i="19"/>
  <c r="I22" i="19"/>
  <c r="H23" i="19"/>
  <c r="I23" i="19"/>
  <c r="H24" i="19"/>
  <c r="I24" i="19"/>
  <c r="H25" i="19"/>
  <c r="I25" i="19"/>
  <c r="H26" i="19"/>
  <c r="I26" i="19"/>
  <c r="H27" i="19"/>
  <c r="I27" i="19"/>
  <c r="H28" i="19"/>
  <c r="I28" i="19"/>
  <c r="H29" i="19"/>
  <c r="I29" i="19"/>
  <c r="H30" i="19"/>
  <c r="I30" i="19"/>
  <c r="H31" i="19"/>
  <c r="I31" i="19"/>
  <c r="H32" i="19"/>
  <c r="I32" i="19"/>
  <c r="H33" i="19"/>
  <c r="I33" i="19"/>
  <c r="H34" i="19"/>
  <c r="I34" i="19"/>
  <c r="H35" i="19"/>
  <c r="I35" i="19"/>
  <c r="H36" i="19"/>
  <c r="I36" i="19"/>
  <c r="H37" i="19"/>
  <c r="I37" i="19"/>
  <c r="H38" i="19"/>
  <c r="I38" i="19"/>
  <c r="H39" i="19"/>
  <c r="I39" i="19"/>
  <c r="H40" i="19"/>
  <c r="I40" i="19"/>
  <c r="H41" i="19"/>
  <c r="I41" i="19"/>
  <c r="H42" i="19"/>
  <c r="I42" i="19"/>
  <c r="H43" i="19"/>
  <c r="I43" i="19"/>
  <c r="H44" i="19"/>
  <c r="I44" i="19"/>
  <c r="H45" i="19"/>
  <c r="I45" i="19"/>
  <c r="H46" i="19"/>
  <c r="I46" i="19"/>
  <c r="H47" i="19"/>
  <c r="I47" i="19"/>
  <c r="H48" i="19"/>
  <c r="I48" i="19"/>
  <c r="H49" i="19"/>
  <c r="I49" i="19"/>
  <c r="H50" i="19"/>
  <c r="I50" i="19"/>
  <c r="H51" i="19"/>
  <c r="I51" i="19"/>
  <c r="H52" i="19"/>
  <c r="I52" i="19"/>
  <c r="H53" i="19"/>
  <c r="I53" i="19"/>
  <c r="H54" i="19"/>
  <c r="I54" i="19"/>
  <c r="H55" i="19"/>
  <c r="I55" i="19"/>
  <c r="H56" i="19"/>
  <c r="I56" i="19"/>
  <c r="H57" i="19"/>
  <c r="I57" i="19"/>
  <c r="H58" i="19"/>
  <c r="I58" i="19"/>
  <c r="H59" i="19"/>
  <c r="I59" i="19"/>
  <c r="H60" i="19"/>
  <c r="I60" i="19"/>
  <c r="H61" i="19"/>
  <c r="I61" i="19"/>
  <c r="H62" i="19"/>
  <c r="I62" i="19"/>
  <c r="H63" i="19"/>
  <c r="I63" i="19"/>
  <c r="H64" i="19"/>
  <c r="I64" i="19"/>
  <c r="H65" i="19"/>
  <c r="I65" i="19"/>
  <c r="H66" i="19"/>
  <c r="I66" i="19"/>
  <c r="H67" i="19"/>
  <c r="I67" i="19"/>
  <c r="H68" i="19"/>
  <c r="I68" i="19"/>
  <c r="H69" i="19"/>
  <c r="I69" i="19"/>
  <c r="H70" i="19"/>
  <c r="I70" i="19"/>
  <c r="H71" i="19"/>
  <c r="I71" i="19"/>
  <c r="H72" i="19"/>
  <c r="I72" i="19"/>
  <c r="H73" i="19"/>
  <c r="I73" i="19"/>
  <c r="H74" i="19"/>
  <c r="I74" i="19"/>
  <c r="H75" i="19"/>
  <c r="I75" i="19"/>
  <c r="H76" i="19"/>
  <c r="I76" i="19"/>
  <c r="H77" i="19"/>
  <c r="I77" i="19"/>
  <c r="H78" i="19"/>
  <c r="I78" i="19"/>
  <c r="I5" i="19"/>
  <c r="H5" i="19"/>
  <c r="I5" i="32"/>
  <c r="H5" i="32"/>
  <c r="H4" i="30"/>
  <c r="N57" i="19" l="1"/>
  <c r="M57" i="19" s="1"/>
  <c r="N17" i="19"/>
  <c r="M17" i="19" s="1"/>
  <c r="N25" i="19"/>
  <c r="M25" i="19" s="1"/>
  <c r="L7" i="19"/>
  <c r="K7" i="19" s="1"/>
  <c r="N65" i="19"/>
  <c r="M65" i="19" s="1"/>
  <c r="N49" i="19"/>
  <c r="M49" i="19" s="1"/>
  <c r="N33" i="19"/>
  <c r="M33" i="19" s="1"/>
  <c r="N41" i="19"/>
  <c r="M41" i="19" s="1"/>
  <c r="N6" i="19"/>
  <c r="M6" i="19" s="1"/>
  <c r="N77" i="19"/>
  <c r="M77" i="19" s="1"/>
  <c r="N61" i="19"/>
  <c r="M61" i="19" s="1"/>
  <c r="N45" i="19"/>
  <c r="M45" i="19" s="1"/>
  <c r="N29" i="19"/>
  <c r="M29" i="19" s="1"/>
  <c r="N13" i="19"/>
  <c r="M13" i="19" s="1"/>
  <c r="N73" i="19"/>
  <c r="M73" i="19" s="1"/>
  <c r="N9" i="19"/>
  <c r="M9" i="19" s="1"/>
  <c r="N69" i="19"/>
  <c r="M69" i="19" s="1"/>
  <c r="N53" i="19"/>
  <c r="M53" i="19" s="1"/>
  <c r="N37" i="19"/>
  <c r="M37" i="19" s="1"/>
  <c r="N21" i="19"/>
  <c r="M21" i="19" s="1"/>
  <c r="L74" i="19"/>
  <c r="K74" i="19" s="1"/>
  <c r="L68" i="19"/>
  <c r="K68" i="19" s="1"/>
  <c r="L64" i="19"/>
  <c r="K64" i="19" s="1"/>
  <c r="L60" i="19"/>
  <c r="K60" i="19" s="1"/>
  <c r="L58" i="19"/>
  <c r="K58" i="19" s="1"/>
  <c r="L56" i="19"/>
  <c r="K56" i="19" s="1"/>
  <c r="L54" i="19"/>
  <c r="K54" i="19" s="1"/>
  <c r="L48" i="19"/>
  <c r="K48" i="19" s="1"/>
  <c r="L46" i="19"/>
  <c r="K46" i="19" s="1"/>
  <c r="L44" i="19"/>
  <c r="K44" i="19" s="1"/>
  <c r="L42" i="19"/>
  <c r="K42" i="19" s="1"/>
  <c r="L40" i="19"/>
  <c r="K40" i="19" s="1"/>
  <c r="L38" i="19"/>
  <c r="K38" i="19" s="1"/>
  <c r="L36" i="19"/>
  <c r="K36" i="19" s="1"/>
  <c r="L34" i="19"/>
  <c r="K34" i="19" s="1"/>
  <c r="L32" i="19"/>
  <c r="K32" i="19" s="1"/>
  <c r="L30" i="19"/>
  <c r="K30" i="19" s="1"/>
  <c r="L28" i="19"/>
  <c r="K28" i="19" s="1"/>
  <c r="L26" i="19"/>
  <c r="K26" i="19" s="1"/>
  <c r="L24" i="19"/>
  <c r="K24" i="19" s="1"/>
  <c r="L22" i="19"/>
  <c r="K22" i="19" s="1"/>
  <c r="L20" i="19"/>
  <c r="K20" i="19" s="1"/>
  <c r="L18" i="19"/>
  <c r="K18" i="19" s="1"/>
  <c r="L16" i="19"/>
  <c r="K16" i="19" s="1"/>
  <c r="L14" i="19"/>
  <c r="K14" i="19" s="1"/>
  <c r="L12" i="19"/>
  <c r="K12" i="19" s="1"/>
  <c r="L10" i="19"/>
  <c r="K10" i="19" s="1"/>
  <c r="L8" i="19"/>
  <c r="K8" i="19" s="1"/>
  <c r="L6" i="19"/>
  <c r="K6" i="19" s="1"/>
  <c r="N76" i="19"/>
  <c r="M76" i="19" s="1"/>
  <c r="N72" i="19"/>
  <c r="M72" i="19" s="1"/>
  <c r="N68" i="19"/>
  <c r="M68" i="19" s="1"/>
  <c r="N64" i="19"/>
  <c r="M64" i="19" s="1"/>
  <c r="N60" i="19"/>
  <c r="M60" i="19" s="1"/>
  <c r="N56" i="19"/>
  <c r="M56" i="19" s="1"/>
  <c r="N52" i="19"/>
  <c r="M52" i="19" s="1"/>
  <c r="N48" i="19"/>
  <c r="M48" i="19" s="1"/>
  <c r="N44" i="19"/>
  <c r="M44" i="19" s="1"/>
  <c r="N40" i="19"/>
  <c r="M40" i="19" s="1"/>
  <c r="N36" i="19"/>
  <c r="M36" i="19" s="1"/>
  <c r="N32" i="19"/>
  <c r="M32" i="19" s="1"/>
  <c r="N28" i="19"/>
  <c r="M28" i="19" s="1"/>
  <c r="N24" i="19"/>
  <c r="M24" i="19" s="1"/>
  <c r="N20" i="19"/>
  <c r="M20" i="19" s="1"/>
  <c r="N16" i="19"/>
  <c r="M16" i="19" s="1"/>
  <c r="N12" i="19"/>
  <c r="M12" i="19" s="1"/>
  <c r="N8" i="19"/>
  <c r="M8" i="19" s="1"/>
  <c r="L78" i="19"/>
  <c r="K78" i="19" s="1"/>
  <c r="L72" i="19"/>
  <c r="K72" i="19" s="1"/>
  <c r="L50" i="19"/>
  <c r="K50" i="19" s="1"/>
  <c r="L5" i="19"/>
  <c r="K5" i="19" s="1"/>
  <c r="N5" i="19"/>
  <c r="M5" i="19" s="1"/>
  <c r="N75" i="19"/>
  <c r="M75" i="19" s="1"/>
  <c r="N71" i="19"/>
  <c r="M71" i="19" s="1"/>
  <c r="N67" i="19"/>
  <c r="M67" i="19" s="1"/>
  <c r="N63" i="19"/>
  <c r="M63" i="19" s="1"/>
  <c r="N59" i="19"/>
  <c r="M59" i="19" s="1"/>
  <c r="N55" i="19"/>
  <c r="M55" i="19" s="1"/>
  <c r="N51" i="19"/>
  <c r="M51" i="19" s="1"/>
  <c r="N47" i="19"/>
  <c r="M47" i="19" s="1"/>
  <c r="N43" i="19"/>
  <c r="M43" i="19" s="1"/>
  <c r="N39" i="19"/>
  <c r="M39" i="19" s="1"/>
  <c r="N35" i="19"/>
  <c r="M35" i="19" s="1"/>
  <c r="N31" i="19"/>
  <c r="M31" i="19" s="1"/>
  <c r="N27" i="19"/>
  <c r="M27" i="19" s="1"/>
  <c r="N23" i="19"/>
  <c r="M23" i="19" s="1"/>
  <c r="N19" i="19"/>
  <c r="M19" i="19" s="1"/>
  <c r="N15" i="19"/>
  <c r="M15" i="19" s="1"/>
  <c r="N11" i="19"/>
  <c r="M11" i="19" s="1"/>
  <c r="N7" i="19"/>
  <c r="M7" i="19" s="1"/>
  <c r="L76" i="19"/>
  <c r="K76" i="19" s="1"/>
  <c r="L70" i="19"/>
  <c r="K70" i="19" s="1"/>
  <c r="L66" i="19"/>
  <c r="K66" i="19" s="1"/>
  <c r="L62" i="19"/>
  <c r="K62" i="19" s="1"/>
  <c r="L52" i="19"/>
  <c r="K52" i="19" s="1"/>
  <c r="L77" i="19"/>
  <c r="K77" i="19" s="1"/>
  <c r="L75" i="19"/>
  <c r="K75" i="19" s="1"/>
  <c r="L73" i="19"/>
  <c r="K73" i="19" s="1"/>
  <c r="L71" i="19"/>
  <c r="K71" i="19" s="1"/>
  <c r="L69" i="19"/>
  <c r="K69" i="19" s="1"/>
  <c r="L67" i="19"/>
  <c r="K67" i="19" s="1"/>
  <c r="L65" i="19"/>
  <c r="K65" i="19" s="1"/>
  <c r="L63" i="19"/>
  <c r="K63" i="19" s="1"/>
  <c r="L61" i="19"/>
  <c r="K61" i="19" s="1"/>
  <c r="L59" i="19"/>
  <c r="K59" i="19" s="1"/>
  <c r="L57" i="19"/>
  <c r="K57" i="19" s="1"/>
  <c r="L55" i="19"/>
  <c r="K55" i="19" s="1"/>
  <c r="L53" i="19"/>
  <c r="K53" i="19" s="1"/>
  <c r="L51" i="19"/>
  <c r="K51" i="19" s="1"/>
  <c r="L49" i="19"/>
  <c r="K49" i="19" s="1"/>
  <c r="L47" i="19"/>
  <c r="K47" i="19" s="1"/>
  <c r="L45" i="19"/>
  <c r="K45" i="19" s="1"/>
  <c r="L43" i="19"/>
  <c r="K43" i="19" s="1"/>
  <c r="L41" i="19"/>
  <c r="K41" i="19" s="1"/>
  <c r="L39" i="19"/>
  <c r="K39" i="19" s="1"/>
  <c r="L37" i="19"/>
  <c r="K37" i="19" s="1"/>
  <c r="L35" i="19"/>
  <c r="K35" i="19" s="1"/>
  <c r="L33" i="19"/>
  <c r="K33" i="19" s="1"/>
  <c r="L31" i="19"/>
  <c r="K31" i="19" s="1"/>
  <c r="L29" i="19"/>
  <c r="K29" i="19" s="1"/>
  <c r="L27" i="19"/>
  <c r="K27" i="19" s="1"/>
  <c r="L25" i="19"/>
  <c r="K25" i="19" s="1"/>
  <c r="L23" i="19"/>
  <c r="K23" i="19" s="1"/>
  <c r="L21" i="19"/>
  <c r="K21" i="19" s="1"/>
  <c r="L19" i="19"/>
  <c r="K19" i="19" s="1"/>
  <c r="L17" i="19"/>
  <c r="K17" i="19" s="1"/>
  <c r="L15" i="19"/>
  <c r="K15" i="19" s="1"/>
  <c r="L13" i="19"/>
  <c r="K13" i="19" s="1"/>
  <c r="L11" i="19"/>
  <c r="K11" i="19" s="1"/>
  <c r="L9" i="19"/>
  <c r="K9" i="19" s="1"/>
  <c r="N78" i="19"/>
  <c r="M78" i="19" s="1"/>
  <c r="N74" i="19"/>
  <c r="M74" i="19" s="1"/>
  <c r="N70" i="19"/>
  <c r="M70" i="19" s="1"/>
  <c r="N66" i="19"/>
  <c r="M66" i="19" s="1"/>
  <c r="N62" i="19"/>
  <c r="M62" i="19" s="1"/>
  <c r="N58" i="19"/>
  <c r="M58" i="19" s="1"/>
  <c r="N54" i="19"/>
  <c r="M54" i="19" s="1"/>
  <c r="N50" i="19"/>
  <c r="M50" i="19" s="1"/>
  <c r="N46" i="19"/>
  <c r="M46" i="19" s="1"/>
  <c r="N42" i="19"/>
  <c r="M42" i="19" s="1"/>
  <c r="N38" i="19"/>
  <c r="M38" i="19" s="1"/>
  <c r="N34" i="19"/>
  <c r="M34" i="19" s="1"/>
  <c r="N30" i="19"/>
  <c r="M30" i="19" s="1"/>
  <c r="N26" i="19"/>
  <c r="M26" i="19" s="1"/>
  <c r="N22" i="19"/>
  <c r="M22" i="19" s="1"/>
  <c r="N18" i="19"/>
  <c r="M18" i="19" s="1"/>
  <c r="N14" i="19"/>
  <c r="M14" i="19" s="1"/>
  <c r="N10" i="19"/>
  <c r="M10" i="19" s="1"/>
  <c r="I6" i="32" l="1"/>
  <c r="I7" i="32"/>
  <c r="I8" i="32"/>
  <c r="I9" i="32"/>
  <c r="I10" i="32"/>
  <c r="I11" i="32"/>
  <c r="I12" i="32"/>
  <c r="H6" i="32"/>
  <c r="H7" i="32"/>
  <c r="H8" i="32"/>
  <c r="H9" i="32"/>
  <c r="H10" i="32"/>
  <c r="H11" i="32"/>
  <c r="H12" i="32"/>
  <c r="L12" i="32" l="1"/>
  <c r="K12" i="32" s="1"/>
  <c r="L6" i="32"/>
  <c r="K6" i="32" s="1"/>
  <c r="L9" i="32"/>
  <c r="K9" i="32" s="1"/>
  <c r="L5" i="32"/>
  <c r="K5" i="32" s="1"/>
  <c r="L7" i="32"/>
  <c r="K7" i="32" s="1"/>
  <c r="L10" i="32"/>
  <c r="K10" i="32" s="1"/>
  <c r="L8" i="32"/>
  <c r="K8" i="32" s="1"/>
  <c r="L11" i="32"/>
  <c r="K11" i="32" s="1"/>
  <c r="N9" i="32"/>
  <c r="M9" i="32" s="1"/>
  <c r="N5" i="32"/>
  <c r="M5" i="32" s="1"/>
  <c r="N6" i="32"/>
  <c r="M6" i="32" s="1"/>
  <c r="N10" i="32"/>
  <c r="M10" i="32" s="1"/>
  <c r="N7" i="32"/>
  <c r="M7" i="32" s="1"/>
  <c r="N11" i="32"/>
  <c r="M11" i="32" s="1"/>
  <c r="N8" i="32"/>
  <c r="M8" i="32" s="1"/>
  <c r="N12" i="32"/>
  <c r="M12" i="32" s="1"/>
  <c r="E79" i="19"/>
  <c r="F79" i="19"/>
  <c r="G79" i="19"/>
  <c r="D79" i="19"/>
  <c r="E13" i="32"/>
  <c r="G13" i="32"/>
  <c r="D13" i="32"/>
  <c r="H13" i="32" l="1"/>
  <c r="H79" i="19"/>
  <c r="P78" i="19" s="1"/>
  <c r="I79" i="19"/>
  <c r="Q78" i="19" s="1"/>
  <c r="I13" i="32"/>
  <c r="K820" i="34"/>
  <c r="G102" i="35"/>
  <c r="G80" i="35"/>
  <c r="G91" i="35"/>
  <c r="P11" i="35" s="1"/>
  <c r="K93" i="35"/>
  <c r="K94" i="35"/>
  <c r="K95" i="35"/>
  <c r="K96" i="35"/>
  <c r="K97" i="35"/>
  <c r="K98" i="35"/>
  <c r="K99" i="35"/>
  <c r="K100" i="35"/>
  <c r="K101" i="35"/>
  <c r="K102" i="35"/>
  <c r="K92" i="35"/>
  <c r="J92" i="35"/>
  <c r="J93" i="35"/>
  <c r="J94" i="35"/>
  <c r="J95" i="35"/>
  <c r="J96" i="35"/>
  <c r="J97" i="35"/>
  <c r="J98" i="35"/>
  <c r="J99" i="35"/>
  <c r="J100" i="35"/>
  <c r="J101" i="35"/>
  <c r="J102" i="35"/>
  <c r="I93" i="35"/>
  <c r="I94" i="35"/>
  <c r="I95" i="35"/>
  <c r="I96" i="35"/>
  <c r="I97" i="35"/>
  <c r="I98" i="35"/>
  <c r="I99" i="35"/>
  <c r="I100" i="35"/>
  <c r="I101" i="35"/>
  <c r="I102" i="35"/>
  <c r="I92" i="35"/>
  <c r="G93" i="35"/>
  <c r="H93" i="35"/>
  <c r="P12" i="35" s="1"/>
  <c r="G94" i="35"/>
  <c r="H94" i="35"/>
  <c r="Q12" i="35" s="1"/>
  <c r="G95" i="35"/>
  <c r="H95" i="35"/>
  <c r="R12" i="35" s="1"/>
  <c r="G96" i="35"/>
  <c r="H96" i="35"/>
  <c r="S12" i="35" s="1"/>
  <c r="G97" i="35"/>
  <c r="H97" i="35"/>
  <c r="T12" i="35" s="1"/>
  <c r="G98" i="35"/>
  <c r="H98" i="35"/>
  <c r="U12" i="35" s="1"/>
  <c r="G99" i="35"/>
  <c r="H99" i="35"/>
  <c r="V12" i="35" s="1"/>
  <c r="G100" i="35"/>
  <c r="H100" i="35"/>
  <c r="W12" i="35" s="1"/>
  <c r="G101" i="35"/>
  <c r="H101" i="35"/>
  <c r="X12" i="35" s="1"/>
  <c r="K819" i="34"/>
  <c r="K821" i="34"/>
  <c r="K822" i="34"/>
  <c r="K823" i="34"/>
  <c r="K824" i="34"/>
  <c r="K825" i="34"/>
  <c r="K826" i="34"/>
  <c r="K827" i="34"/>
  <c r="K828" i="34"/>
  <c r="K818" i="34"/>
  <c r="I819" i="34"/>
  <c r="J819" i="34"/>
  <c r="I820" i="34"/>
  <c r="J820" i="34"/>
  <c r="I821" i="34"/>
  <c r="J821" i="34"/>
  <c r="I822" i="34"/>
  <c r="J822" i="34"/>
  <c r="I823" i="34"/>
  <c r="J823" i="34"/>
  <c r="I824" i="34"/>
  <c r="J824" i="34"/>
  <c r="I825" i="34"/>
  <c r="J825" i="34"/>
  <c r="I826" i="34"/>
  <c r="J826" i="34"/>
  <c r="I827" i="34"/>
  <c r="J827" i="34"/>
  <c r="I828" i="34"/>
  <c r="J828" i="34"/>
  <c r="J818" i="34"/>
  <c r="I818" i="34"/>
  <c r="H819" i="34"/>
  <c r="P78" i="34" s="1"/>
  <c r="H820" i="34"/>
  <c r="Q78" i="34" s="1"/>
  <c r="H821" i="34"/>
  <c r="R78" i="34" s="1"/>
  <c r="H822" i="34"/>
  <c r="S78" i="34" s="1"/>
  <c r="H823" i="34"/>
  <c r="T78" i="34" s="1"/>
  <c r="H824" i="34"/>
  <c r="U78" i="34" s="1"/>
  <c r="H825" i="34"/>
  <c r="V78" i="34" s="1"/>
  <c r="H826" i="34"/>
  <c r="W78" i="34" s="1"/>
  <c r="H827" i="34"/>
  <c r="X78" i="34" s="1"/>
  <c r="G25" i="35"/>
  <c r="V5" i="35" s="1"/>
  <c r="S11" i="35" l="1"/>
  <c r="Q11" i="35"/>
  <c r="R11" i="35"/>
  <c r="O11" i="35"/>
  <c r="P5" i="35"/>
  <c r="R5" i="35"/>
  <c r="O5" i="35"/>
  <c r="Q5" i="35"/>
  <c r="U5" i="35"/>
  <c r="T5" i="35"/>
  <c r="X5" i="35"/>
  <c r="S5" i="35"/>
  <c r="W5" i="35"/>
  <c r="G92" i="35" l="1"/>
  <c r="G819" i="34" l="1"/>
  <c r="G820" i="34"/>
  <c r="G821" i="34"/>
  <c r="G822" i="34"/>
  <c r="G823" i="34"/>
  <c r="G824" i="34"/>
  <c r="G825" i="34"/>
  <c r="G826" i="34"/>
  <c r="G827" i="34"/>
  <c r="G828" i="34"/>
  <c r="G818" i="34"/>
  <c r="D818" i="34"/>
  <c r="D92" i="35"/>
  <c r="G817" i="34" l="1"/>
  <c r="T77" i="34"/>
  <c r="P77" i="34"/>
  <c r="O77" i="34"/>
  <c r="G806" i="34"/>
  <c r="X76" i="34" s="1"/>
  <c r="V76" i="34"/>
  <c r="S76" i="34"/>
  <c r="G795" i="34"/>
  <c r="X75" i="34" s="1"/>
  <c r="G784" i="34"/>
  <c r="G773" i="34"/>
  <c r="X73" i="34" s="1"/>
  <c r="V73" i="34"/>
  <c r="U73" i="34"/>
  <c r="S73" i="34"/>
  <c r="R73" i="34"/>
  <c r="Q73" i="34"/>
  <c r="O73" i="34"/>
  <c r="G762" i="34"/>
  <c r="X72" i="34" s="1"/>
  <c r="V72" i="34"/>
  <c r="G751" i="34"/>
  <c r="X71" i="34" s="1"/>
  <c r="G740" i="34"/>
  <c r="G729" i="34"/>
  <c r="X69" i="34" s="1"/>
  <c r="V69" i="34"/>
  <c r="S69" i="34"/>
  <c r="G718" i="34"/>
  <c r="X68" i="34" s="1"/>
  <c r="V68" i="34"/>
  <c r="G707" i="34"/>
  <c r="X67" i="34" s="1"/>
  <c r="G696" i="34"/>
  <c r="G685" i="34"/>
  <c r="V65" i="34"/>
  <c r="U65" i="34"/>
  <c r="Q65" i="34"/>
  <c r="G674" i="34"/>
  <c r="X64" i="34" s="1"/>
  <c r="G663" i="34"/>
  <c r="X63" i="34" s="1"/>
  <c r="G652" i="34"/>
  <c r="G641" i="34"/>
  <c r="G630" i="34"/>
  <c r="X60" i="34" s="1"/>
  <c r="G619" i="34"/>
  <c r="X59" i="34" s="1"/>
  <c r="G608" i="34"/>
  <c r="G597" i="34"/>
  <c r="X57" i="34" s="1"/>
  <c r="Q57" i="34"/>
  <c r="G586" i="34"/>
  <c r="X56" i="34" s="1"/>
  <c r="G575" i="34"/>
  <c r="X55" i="34" s="1"/>
  <c r="Q55" i="34"/>
  <c r="G564" i="34"/>
  <c r="G553" i="34"/>
  <c r="X53" i="34" s="1"/>
  <c r="G542" i="34"/>
  <c r="X52" i="34" s="1"/>
  <c r="Q52" i="34"/>
  <c r="G531" i="34"/>
  <c r="X51" i="34" s="1"/>
  <c r="G520" i="34"/>
  <c r="G509" i="34"/>
  <c r="V49" i="34" s="1"/>
  <c r="G498" i="34"/>
  <c r="X48" i="34" s="1"/>
  <c r="G487" i="34"/>
  <c r="X47" i="34" s="1"/>
  <c r="R47" i="34"/>
  <c r="G476" i="34"/>
  <c r="Q46" i="34"/>
  <c r="P46" i="34"/>
  <c r="G465" i="34"/>
  <c r="T45" i="34"/>
  <c r="G454" i="34"/>
  <c r="X44" i="34" s="1"/>
  <c r="V44" i="34"/>
  <c r="O44" i="34"/>
  <c r="G443" i="34"/>
  <c r="X43" i="34" s="1"/>
  <c r="G432" i="34"/>
  <c r="T42" i="34"/>
  <c r="G421" i="34"/>
  <c r="X41" i="34" s="1"/>
  <c r="V41" i="34"/>
  <c r="R41" i="34"/>
  <c r="G410" i="34"/>
  <c r="X40" i="34" s="1"/>
  <c r="W40" i="34"/>
  <c r="V40" i="34"/>
  <c r="T40" i="34"/>
  <c r="S40" i="34"/>
  <c r="P40" i="34"/>
  <c r="G399" i="34"/>
  <c r="X39" i="34" s="1"/>
  <c r="G388" i="34"/>
  <c r="G377" i="34"/>
  <c r="X37" i="34" s="1"/>
  <c r="G366" i="34"/>
  <c r="X36" i="34" s="1"/>
  <c r="G355" i="34"/>
  <c r="X35" i="34" s="1"/>
  <c r="G344" i="34"/>
  <c r="X34" i="34" s="1"/>
  <c r="W34" i="34"/>
  <c r="V34" i="34"/>
  <c r="S34" i="34"/>
  <c r="Q34" i="34"/>
  <c r="G333" i="34"/>
  <c r="X33" i="34" s="1"/>
  <c r="W33" i="34"/>
  <c r="V33" i="34"/>
  <c r="G322" i="34"/>
  <c r="X32" i="34" s="1"/>
  <c r="G311" i="34"/>
  <c r="U31" i="34"/>
  <c r="P31" i="34"/>
  <c r="G300" i="34"/>
  <c r="G289" i="34"/>
  <c r="X29" i="34" s="1"/>
  <c r="G278" i="34"/>
  <c r="X28" i="34" s="1"/>
  <c r="G267" i="34"/>
  <c r="G256" i="34"/>
  <c r="X26" i="34" s="1"/>
  <c r="U26" i="34"/>
  <c r="R26" i="34"/>
  <c r="Q26" i="34"/>
  <c r="G245" i="34"/>
  <c r="X25" i="34" s="1"/>
  <c r="G234" i="34"/>
  <c r="X24" i="34" s="1"/>
  <c r="R24" i="34"/>
  <c r="Q24" i="34"/>
  <c r="G223" i="34"/>
  <c r="P23" i="34"/>
  <c r="G212" i="34"/>
  <c r="V22" i="34" s="1"/>
  <c r="U22" i="34"/>
  <c r="T22" i="34"/>
  <c r="S22" i="34"/>
  <c r="R22" i="34"/>
  <c r="Q22" i="34"/>
  <c r="P22" i="34"/>
  <c r="O22" i="34"/>
  <c r="G201" i="34"/>
  <c r="X21" i="34" s="1"/>
  <c r="W21" i="34"/>
  <c r="V21" i="34"/>
  <c r="Q21" i="34"/>
  <c r="G190" i="34"/>
  <c r="X20" i="34" s="1"/>
  <c r="G179" i="34"/>
  <c r="G168" i="34"/>
  <c r="X18" i="34" s="1"/>
  <c r="S18" i="34"/>
  <c r="G157" i="34"/>
  <c r="X17" i="34" s="1"/>
  <c r="G146" i="34"/>
  <c r="X16" i="34" s="1"/>
  <c r="G135" i="34"/>
  <c r="P15" i="34"/>
  <c r="G124" i="34"/>
  <c r="V14" i="34" s="1"/>
  <c r="G113" i="34"/>
  <c r="U13" i="34" s="1"/>
  <c r="V13" i="34"/>
  <c r="O13" i="34"/>
  <c r="G102" i="34"/>
  <c r="X12" i="34" s="1"/>
  <c r="Q12" i="34"/>
  <c r="G91" i="34"/>
  <c r="G80" i="34"/>
  <c r="X10" i="34" s="1"/>
  <c r="U10" i="34"/>
  <c r="R10" i="34"/>
  <c r="Q10" i="34"/>
  <c r="G69" i="34"/>
  <c r="X9" i="34" s="1"/>
  <c r="G58" i="34"/>
  <c r="T8" i="34" s="1"/>
  <c r="G47" i="34"/>
  <c r="O7" i="34" s="1"/>
  <c r="G36" i="34"/>
  <c r="Q6" i="34"/>
  <c r="G25" i="34"/>
  <c r="X5" i="34" s="1"/>
  <c r="G14" i="34"/>
  <c r="P4" i="34" s="1"/>
  <c r="V11" i="35"/>
  <c r="U11" i="35"/>
  <c r="T11" i="35"/>
  <c r="X10" i="35"/>
  <c r="G69" i="35"/>
  <c r="X9" i="35" s="1"/>
  <c r="G58" i="35"/>
  <c r="W8" i="35" s="1"/>
  <c r="G47" i="35"/>
  <c r="G36" i="35"/>
  <c r="X6" i="35" s="1"/>
  <c r="R13" i="34" l="1"/>
  <c r="W13" i="34"/>
  <c r="U14" i="34"/>
  <c r="W22" i="34"/>
  <c r="R28" i="34"/>
  <c r="V29" i="34"/>
  <c r="P35" i="34"/>
  <c r="T38" i="34"/>
  <c r="Q41" i="34"/>
  <c r="U41" i="34"/>
  <c r="S44" i="34"/>
  <c r="U49" i="34"/>
  <c r="V55" i="34"/>
  <c r="V60" i="34"/>
  <c r="R65" i="34"/>
  <c r="W68" i="34"/>
  <c r="W76" i="34"/>
  <c r="Q28" i="34"/>
  <c r="S29" i="34"/>
  <c r="Q30" i="34"/>
  <c r="O35" i="34"/>
  <c r="V37" i="34"/>
  <c r="P41" i="34"/>
  <c r="T41" i="34"/>
  <c r="R44" i="34"/>
  <c r="U55" i="34"/>
  <c r="T15" i="34"/>
  <c r="V18" i="34"/>
  <c r="Q27" i="34"/>
  <c r="O41" i="34"/>
  <c r="S41" i="34"/>
  <c r="W41" i="34"/>
  <c r="Q53" i="34"/>
  <c r="R55" i="34"/>
  <c r="Q14" i="34"/>
  <c r="X22" i="34"/>
  <c r="P7" i="34"/>
  <c r="U7" i="34"/>
  <c r="Q11" i="34"/>
  <c r="W18" i="34"/>
  <c r="W37" i="34"/>
  <c r="U38" i="34"/>
  <c r="Q43" i="34"/>
  <c r="U47" i="34"/>
  <c r="O56" i="34"/>
  <c r="W73" i="34"/>
  <c r="U77" i="34"/>
  <c r="W64" i="34"/>
  <c r="O18" i="34"/>
  <c r="R18" i="34"/>
  <c r="U18" i="34"/>
  <c r="U28" i="34"/>
  <c r="Q47" i="34"/>
  <c r="V48" i="34"/>
  <c r="R59" i="34"/>
  <c r="P62" i="34"/>
  <c r="T74" i="34"/>
  <c r="T7" i="34"/>
  <c r="U15" i="34"/>
  <c r="Q18" i="34"/>
  <c r="W44" i="34"/>
  <c r="U45" i="34"/>
  <c r="S48" i="34"/>
  <c r="W72" i="34"/>
  <c r="R8" i="34"/>
  <c r="O48" i="34"/>
  <c r="T61" i="34"/>
  <c r="R69" i="34"/>
  <c r="U69" i="34"/>
  <c r="T70" i="34"/>
  <c r="S14" i="34"/>
  <c r="W14" i="34"/>
  <c r="V24" i="34"/>
  <c r="S33" i="34"/>
  <c r="T35" i="34"/>
  <c r="S37" i="34"/>
  <c r="Q44" i="34"/>
  <c r="U44" i="34"/>
  <c r="Q48" i="34"/>
  <c r="U52" i="34"/>
  <c r="U57" i="34"/>
  <c r="Q58" i="34"/>
  <c r="Q61" i="34"/>
  <c r="T62" i="34"/>
  <c r="R63" i="34"/>
  <c r="P65" i="34"/>
  <c r="T65" i="34"/>
  <c r="X65" i="34"/>
  <c r="T66" i="34"/>
  <c r="Q69" i="34"/>
  <c r="V6" i="34"/>
  <c r="P14" i="34"/>
  <c r="T14" i="34"/>
  <c r="X14" i="34"/>
  <c r="R48" i="34"/>
  <c r="U48" i="34"/>
  <c r="V52" i="34"/>
  <c r="V57" i="34"/>
  <c r="T58" i="34"/>
  <c r="S60" i="34"/>
  <c r="O69" i="34"/>
  <c r="U6" i="34"/>
  <c r="O14" i="34"/>
  <c r="R6" i="34"/>
  <c r="R14" i="34"/>
  <c r="S21" i="34"/>
  <c r="U24" i="34"/>
  <c r="O25" i="34"/>
  <c r="V26" i="34"/>
  <c r="T27" i="34"/>
  <c r="O34" i="34"/>
  <c r="R34" i="34"/>
  <c r="U34" i="34"/>
  <c r="S35" i="34"/>
  <c r="Q36" i="34"/>
  <c r="Q39" i="34"/>
  <c r="P44" i="34"/>
  <c r="T44" i="34"/>
  <c r="W48" i="34"/>
  <c r="Q49" i="34"/>
  <c r="Q50" i="34"/>
  <c r="R52" i="34"/>
  <c r="R57" i="34"/>
  <c r="W60" i="34"/>
  <c r="Q62" i="34"/>
  <c r="Q63" i="34"/>
  <c r="Q64" i="34"/>
  <c r="O65" i="34"/>
  <c r="S65" i="34"/>
  <c r="W65" i="34"/>
  <c r="W69" i="34"/>
  <c r="R75" i="34"/>
  <c r="Q77" i="34"/>
  <c r="O29" i="34"/>
  <c r="R29" i="34"/>
  <c r="X30" i="34"/>
  <c r="V36" i="34"/>
  <c r="V39" i="34"/>
  <c r="P49" i="34"/>
  <c r="T49" i="34"/>
  <c r="X50" i="34"/>
  <c r="Q59" i="34"/>
  <c r="V64" i="34"/>
  <c r="Q70" i="34"/>
  <c r="Q4" i="34"/>
  <c r="Q5" i="34"/>
  <c r="S5" i="34"/>
  <c r="P6" i="34"/>
  <c r="T6" i="34"/>
  <c r="X6" i="34"/>
  <c r="S9" i="34"/>
  <c r="U12" i="34"/>
  <c r="Q19" i="34"/>
  <c r="Q20" i="34"/>
  <c r="S25" i="34"/>
  <c r="Q29" i="34"/>
  <c r="U30" i="34"/>
  <c r="V32" i="34"/>
  <c r="U36" i="34"/>
  <c r="O37" i="34"/>
  <c r="R37" i="34"/>
  <c r="U37" i="34"/>
  <c r="U39" i="34"/>
  <c r="O40" i="34"/>
  <c r="R40" i="34"/>
  <c r="Q45" i="34"/>
  <c r="O49" i="34"/>
  <c r="S49" i="34"/>
  <c r="W49" i="34"/>
  <c r="U50" i="34"/>
  <c r="Q51" i="34"/>
  <c r="U53" i="34"/>
  <c r="Q54" i="34"/>
  <c r="S56" i="34"/>
  <c r="V56" i="34"/>
  <c r="O60" i="34"/>
  <c r="R60" i="34"/>
  <c r="U60" i="34"/>
  <c r="P61" i="34"/>
  <c r="X61" i="34"/>
  <c r="U62" i="34"/>
  <c r="S64" i="34"/>
  <c r="Q67" i="34"/>
  <c r="S68" i="34"/>
  <c r="Q71" i="34"/>
  <c r="S72" i="34"/>
  <c r="O76" i="34"/>
  <c r="R76" i="34"/>
  <c r="U76" i="34"/>
  <c r="R4" i="34"/>
  <c r="Q8" i="34"/>
  <c r="V9" i="34"/>
  <c r="V12" i="34"/>
  <c r="R20" i="34"/>
  <c r="V25" i="34"/>
  <c r="U29" i="34"/>
  <c r="P30" i="34"/>
  <c r="X49" i="34"/>
  <c r="P50" i="34"/>
  <c r="R51" i="34"/>
  <c r="V53" i="34"/>
  <c r="T54" i="34"/>
  <c r="V67" i="34"/>
  <c r="V71" i="34"/>
  <c r="Q74" i="34"/>
  <c r="Q7" i="35"/>
  <c r="W5" i="34"/>
  <c r="O6" i="34"/>
  <c r="S6" i="34"/>
  <c r="W6" i="34"/>
  <c r="U8" i="34"/>
  <c r="V10" i="34"/>
  <c r="T11" i="34"/>
  <c r="R12" i="34"/>
  <c r="Q16" i="34"/>
  <c r="U19" i="34"/>
  <c r="U23" i="34"/>
  <c r="R25" i="34"/>
  <c r="W29" i="34"/>
  <c r="T30" i="34"/>
  <c r="Q31" i="34"/>
  <c r="Q32" i="34"/>
  <c r="R36" i="34"/>
  <c r="Q37" i="34"/>
  <c r="R39" i="34"/>
  <c r="P42" i="34"/>
  <c r="U42" i="34"/>
  <c r="P45" i="34"/>
  <c r="R49" i="34"/>
  <c r="T50" i="34"/>
  <c r="R53" i="34"/>
  <c r="R56" i="34"/>
  <c r="U56" i="34"/>
  <c r="U59" i="34"/>
  <c r="Q60" i="34"/>
  <c r="U61" i="34"/>
  <c r="P66" i="34"/>
  <c r="U66" i="34"/>
  <c r="U70" i="34"/>
  <c r="U74" i="34"/>
  <c r="U75" i="34"/>
  <c r="Q76" i="34"/>
  <c r="S77" i="34"/>
  <c r="O9" i="34"/>
  <c r="R9" i="34"/>
  <c r="U9" i="34"/>
  <c r="V4" i="34"/>
  <c r="V5" i="34"/>
  <c r="P10" i="34"/>
  <c r="U4" i="34"/>
  <c r="O5" i="34"/>
  <c r="R5" i="34"/>
  <c r="U5" i="34"/>
  <c r="Q7" i="34"/>
  <c r="W9" i="34"/>
  <c r="O10" i="34"/>
  <c r="S10" i="34"/>
  <c r="W10" i="34"/>
  <c r="U11" i="34"/>
  <c r="S13" i="34"/>
  <c r="Q15" i="34"/>
  <c r="R16" i="34"/>
  <c r="Q17" i="34"/>
  <c r="P18" i="34"/>
  <c r="T18" i="34"/>
  <c r="U20" i="34"/>
  <c r="O21" i="34"/>
  <c r="R21" i="34"/>
  <c r="U21" i="34"/>
  <c r="Q23" i="34"/>
  <c r="W25" i="34"/>
  <c r="O26" i="34"/>
  <c r="S26" i="34"/>
  <c r="W26" i="34"/>
  <c r="U27" i="34"/>
  <c r="V28" i="34"/>
  <c r="R30" i="34"/>
  <c r="V30" i="34"/>
  <c r="R32" i="34"/>
  <c r="Q33" i="34"/>
  <c r="P34" i="34"/>
  <c r="T34" i="34"/>
  <c r="Q35" i="34"/>
  <c r="U35" i="34"/>
  <c r="O36" i="34"/>
  <c r="S36" i="34"/>
  <c r="W36" i="34"/>
  <c r="P37" i="34"/>
  <c r="T37" i="34"/>
  <c r="P38" i="34"/>
  <c r="Q40" i="34"/>
  <c r="U40" i="34"/>
  <c r="Q42" i="34"/>
  <c r="R43" i="34"/>
  <c r="R45" i="34"/>
  <c r="V45" i="34"/>
  <c r="T46" i="34"/>
  <c r="V47" i="34"/>
  <c r="P48" i="34"/>
  <c r="T48" i="34"/>
  <c r="U51" i="34"/>
  <c r="O52" i="34"/>
  <c r="S52" i="34"/>
  <c r="W52" i="34"/>
  <c r="O53" i="34"/>
  <c r="S53" i="34"/>
  <c r="W53" i="34"/>
  <c r="U54" i="34"/>
  <c r="W56" i="34"/>
  <c r="O57" i="34"/>
  <c r="S57" i="34"/>
  <c r="W57" i="34"/>
  <c r="U58" i="34"/>
  <c r="V59" i="34"/>
  <c r="R61" i="34"/>
  <c r="V61" i="34"/>
  <c r="U63" i="34"/>
  <c r="O64" i="34"/>
  <c r="R64" i="34"/>
  <c r="U64" i="34"/>
  <c r="Q66" i="34"/>
  <c r="R67" i="34"/>
  <c r="Q68" i="34"/>
  <c r="P69" i="34"/>
  <c r="T69" i="34"/>
  <c r="P70" i="34"/>
  <c r="X70" i="34"/>
  <c r="R71" i="34"/>
  <c r="Q72" i="34"/>
  <c r="P73" i="34"/>
  <c r="T73" i="34"/>
  <c r="P74" i="34"/>
  <c r="Q75" i="34"/>
  <c r="R77" i="34"/>
  <c r="V77" i="34"/>
  <c r="W17" i="34"/>
  <c r="V16" i="34"/>
  <c r="S17" i="34"/>
  <c r="V17" i="34"/>
  <c r="U25" i="34"/>
  <c r="V43" i="34"/>
  <c r="X45" i="34"/>
  <c r="X46" i="34"/>
  <c r="X77" i="34"/>
  <c r="Q9" i="34"/>
  <c r="T10" i="34"/>
  <c r="P11" i="34"/>
  <c r="X11" i="34"/>
  <c r="U16" i="34"/>
  <c r="O17" i="34"/>
  <c r="R17" i="34"/>
  <c r="U17" i="34"/>
  <c r="V20" i="34"/>
  <c r="Q25" i="34"/>
  <c r="P26" i="34"/>
  <c r="T26" i="34"/>
  <c r="P27" i="34"/>
  <c r="O30" i="34"/>
  <c r="S30" i="34"/>
  <c r="W30" i="34"/>
  <c r="U32" i="34"/>
  <c r="O33" i="34"/>
  <c r="R33" i="34"/>
  <c r="U33" i="34"/>
  <c r="R35" i="34"/>
  <c r="V35" i="34"/>
  <c r="P36" i="34"/>
  <c r="T36" i="34"/>
  <c r="Q38" i="34"/>
  <c r="U43" i="34"/>
  <c r="O45" i="34"/>
  <c r="S45" i="34"/>
  <c r="W45" i="34"/>
  <c r="U46" i="34"/>
  <c r="V51" i="34"/>
  <c r="P52" i="34"/>
  <c r="T52" i="34"/>
  <c r="P53" i="34"/>
  <c r="T53" i="34"/>
  <c r="P54" i="34"/>
  <c r="X54" i="34"/>
  <c r="Q56" i="34"/>
  <c r="P57" i="34"/>
  <c r="T57" i="34"/>
  <c r="P58" i="34"/>
  <c r="O61" i="34"/>
  <c r="S61" i="34"/>
  <c r="W61" i="34"/>
  <c r="V63" i="34"/>
  <c r="U67" i="34"/>
  <c r="O68" i="34"/>
  <c r="R68" i="34"/>
  <c r="U68" i="34"/>
  <c r="U71" i="34"/>
  <c r="O72" i="34"/>
  <c r="R72" i="34"/>
  <c r="U72" i="34"/>
  <c r="W77" i="34"/>
  <c r="Q8" i="35"/>
  <c r="Q9" i="35"/>
  <c r="U7" i="35"/>
  <c r="P7" i="35"/>
  <c r="T7" i="35"/>
  <c r="X7" i="35"/>
  <c r="O7" i="35"/>
  <c r="S7" i="35"/>
  <c r="W7" i="35"/>
  <c r="W11" i="35"/>
  <c r="R7" i="35"/>
  <c r="V7" i="35"/>
  <c r="S6" i="35"/>
  <c r="V10" i="35"/>
  <c r="O6" i="35"/>
  <c r="R6" i="35"/>
  <c r="U6" i="35"/>
  <c r="U8" i="35"/>
  <c r="V9" i="35"/>
  <c r="S10" i="35"/>
  <c r="V6" i="35"/>
  <c r="Q6" i="35"/>
  <c r="U9" i="35"/>
  <c r="O10" i="35"/>
  <c r="R10" i="35"/>
  <c r="X11" i="35"/>
  <c r="W6" i="35"/>
  <c r="R9" i="35"/>
  <c r="Q10" i="35"/>
  <c r="W10" i="35"/>
  <c r="T4" i="34"/>
  <c r="X4" i="34"/>
  <c r="S7" i="34"/>
  <c r="W7" i="34"/>
  <c r="P8" i="34"/>
  <c r="X8" i="34"/>
  <c r="S11" i="34"/>
  <c r="T12" i="34"/>
  <c r="O4" i="34"/>
  <c r="S4" i="34"/>
  <c r="W4" i="34"/>
  <c r="P5" i="34"/>
  <c r="T5" i="34"/>
  <c r="R7" i="34"/>
  <c r="V7" i="34"/>
  <c r="O8" i="34"/>
  <c r="S8" i="34"/>
  <c r="W8" i="34"/>
  <c r="P9" i="34"/>
  <c r="T9" i="34"/>
  <c r="R11" i="34"/>
  <c r="V11" i="34"/>
  <c r="O12" i="34"/>
  <c r="S12" i="34"/>
  <c r="W12" i="34"/>
  <c r="P13" i="34"/>
  <c r="T13" i="34"/>
  <c r="X13" i="34"/>
  <c r="R15" i="34"/>
  <c r="V15" i="34"/>
  <c r="O16" i="34"/>
  <c r="S16" i="34"/>
  <c r="W16" i="34"/>
  <c r="P17" i="34"/>
  <c r="T17" i="34"/>
  <c r="R19" i="34"/>
  <c r="V19" i="34"/>
  <c r="O20" i="34"/>
  <c r="S20" i="34"/>
  <c r="W20" i="34"/>
  <c r="P21" i="34"/>
  <c r="T21" i="34"/>
  <c r="R23" i="34"/>
  <c r="V23" i="34"/>
  <c r="O24" i="34"/>
  <c r="S24" i="34"/>
  <c r="W24" i="34"/>
  <c r="P25" i="34"/>
  <c r="T25" i="34"/>
  <c r="R27" i="34"/>
  <c r="V27" i="34"/>
  <c r="O28" i="34"/>
  <c r="S28" i="34"/>
  <c r="W28" i="34"/>
  <c r="P29" i="34"/>
  <c r="T29" i="34"/>
  <c r="R31" i="34"/>
  <c r="V31" i="34"/>
  <c r="O32" i="34"/>
  <c r="S32" i="34"/>
  <c r="W32" i="34"/>
  <c r="P33" i="34"/>
  <c r="T33" i="34"/>
  <c r="V8" i="34"/>
  <c r="X7" i="34"/>
  <c r="X15" i="34"/>
  <c r="P19" i="34"/>
  <c r="T19" i="34"/>
  <c r="X19" i="34"/>
  <c r="T23" i="34"/>
  <c r="X23" i="34"/>
  <c r="X27" i="34"/>
  <c r="T31" i="34"/>
  <c r="X31" i="34"/>
  <c r="O11" i="34"/>
  <c r="W11" i="34"/>
  <c r="P12" i="34"/>
  <c r="Q13" i="34"/>
  <c r="O15" i="34"/>
  <c r="S15" i="34"/>
  <c r="W15" i="34"/>
  <c r="P16" i="34"/>
  <c r="T16" i="34"/>
  <c r="O19" i="34"/>
  <c r="S19" i="34"/>
  <c r="W19" i="34"/>
  <c r="P20" i="34"/>
  <c r="T20" i="34"/>
  <c r="O23" i="34"/>
  <c r="S23" i="34"/>
  <c r="W23" i="34"/>
  <c r="P24" i="34"/>
  <c r="T24" i="34"/>
  <c r="O27" i="34"/>
  <c r="S27" i="34"/>
  <c r="W27" i="34"/>
  <c r="P28" i="34"/>
  <c r="T28" i="34"/>
  <c r="O31" i="34"/>
  <c r="S31" i="34"/>
  <c r="W31" i="34"/>
  <c r="P32" i="34"/>
  <c r="T32" i="34"/>
  <c r="W35" i="34"/>
  <c r="R38" i="34"/>
  <c r="V38" i="34"/>
  <c r="O39" i="34"/>
  <c r="S39" i="34"/>
  <c r="W39" i="34"/>
  <c r="R42" i="34"/>
  <c r="V42" i="34"/>
  <c r="O43" i="34"/>
  <c r="S43" i="34"/>
  <c r="W43" i="34"/>
  <c r="R46" i="34"/>
  <c r="V46" i="34"/>
  <c r="O47" i="34"/>
  <c r="S47" i="34"/>
  <c r="W47" i="34"/>
  <c r="R50" i="34"/>
  <c r="V50" i="34"/>
  <c r="O51" i="34"/>
  <c r="S51" i="34"/>
  <c r="W51" i="34"/>
  <c r="R54" i="34"/>
  <c r="V54" i="34"/>
  <c r="O55" i="34"/>
  <c r="S55" i="34"/>
  <c r="W55" i="34"/>
  <c r="P56" i="34"/>
  <c r="T56" i="34"/>
  <c r="R58" i="34"/>
  <c r="V58" i="34"/>
  <c r="O59" i="34"/>
  <c r="S59" i="34"/>
  <c r="W59" i="34"/>
  <c r="P60" i="34"/>
  <c r="T60" i="34"/>
  <c r="R62" i="34"/>
  <c r="V62" i="34"/>
  <c r="O63" i="34"/>
  <c r="S63" i="34"/>
  <c r="W63" i="34"/>
  <c r="P64" i="34"/>
  <c r="T64" i="34"/>
  <c r="R66" i="34"/>
  <c r="V66" i="34"/>
  <c r="O67" i="34"/>
  <c r="S67" i="34"/>
  <c r="W67" i="34"/>
  <c r="P68" i="34"/>
  <c r="T68" i="34"/>
  <c r="R70" i="34"/>
  <c r="V70" i="34"/>
  <c r="O71" i="34"/>
  <c r="S71" i="34"/>
  <c r="W71" i="34"/>
  <c r="P72" i="34"/>
  <c r="T72" i="34"/>
  <c r="R74" i="34"/>
  <c r="V74" i="34"/>
  <c r="O75" i="34"/>
  <c r="S75" i="34"/>
  <c r="W75" i="34"/>
  <c r="P76" i="34"/>
  <c r="T76" i="34"/>
  <c r="V75" i="34"/>
  <c r="X38" i="34"/>
  <c r="X42" i="34"/>
  <c r="X58" i="34"/>
  <c r="X62" i="34"/>
  <c r="X66" i="34"/>
  <c r="X74" i="34"/>
  <c r="O38" i="34"/>
  <c r="S38" i="34"/>
  <c r="W38" i="34"/>
  <c r="P39" i="34"/>
  <c r="T39" i="34"/>
  <c r="O42" i="34"/>
  <c r="S42" i="34"/>
  <c r="W42" i="34"/>
  <c r="P43" i="34"/>
  <c r="T43" i="34"/>
  <c r="O46" i="34"/>
  <c r="S46" i="34"/>
  <c r="W46" i="34"/>
  <c r="P47" i="34"/>
  <c r="T47" i="34"/>
  <c r="O50" i="34"/>
  <c r="S50" i="34"/>
  <c r="W50" i="34"/>
  <c r="P51" i="34"/>
  <c r="T51" i="34"/>
  <c r="O54" i="34"/>
  <c r="S54" i="34"/>
  <c r="W54" i="34"/>
  <c r="P55" i="34"/>
  <c r="T55" i="34"/>
  <c r="O58" i="34"/>
  <c r="S58" i="34"/>
  <c r="W58" i="34"/>
  <c r="P59" i="34"/>
  <c r="T59" i="34"/>
  <c r="O62" i="34"/>
  <c r="S62" i="34"/>
  <c r="W62" i="34"/>
  <c r="P63" i="34"/>
  <c r="T63" i="34"/>
  <c r="O66" i="34"/>
  <c r="S66" i="34"/>
  <c r="W66" i="34"/>
  <c r="P67" i="34"/>
  <c r="T67" i="34"/>
  <c r="O70" i="34"/>
  <c r="S70" i="34"/>
  <c r="W70" i="34"/>
  <c r="P71" i="34"/>
  <c r="T71" i="34"/>
  <c r="O74" i="34"/>
  <c r="S74" i="34"/>
  <c r="W74" i="34"/>
  <c r="P75" i="34"/>
  <c r="T75" i="34"/>
  <c r="P8" i="35"/>
  <c r="T8" i="35"/>
  <c r="O8" i="35"/>
  <c r="T9" i="35"/>
  <c r="U10" i="35"/>
  <c r="P6" i="35"/>
  <c r="T6" i="35"/>
  <c r="R8" i="35"/>
  <c r="V8" i="35"/>
  <c r="O9" i="35"/>
  <c r="S9" i="35"/>
  <c r="W9" i="35"/>
  <c r="P10" i="35"/>
  <c r="T10" i="35"/>
  <c r="X8" i="35"/>
  <c r="S8" i="35"/>
  <c r="P9" i="35"/>
  <c r="G14" i="35"/>
  <c r="U4" i="35" l="1"/>
  <c r="O4" i="35"/>
  <c r="X4" i="35"/>
  <c r="W4" i="35" l="1"/>
  <c r="P4" i="35"/>
  <c r="S4" i="35"/>
  <c r="Q4" i="35"/>
  <c r="V4" i="35"/>
  <c r="R4" i="35"/>
  <c r="T4" i="35"/>
  <c r="H92" i="35" l="1"/>
  <c r="O12" i="35" s="1"/>
  <c r="H818" i="34"/>
  <c r="O78" i="34" s="1"/>
  <c r="H11" i="30"/>
  <c r="H10" i="30"/>
  <c r="H9" i="30"/>
  <c r="H8" i="30"/>
  <c r="H7" i="30"/>
  <c r="H6" i="30"/>
  <c r="H5" i="30"/>
  <c r="P7" i="19" l="1"/>
  <c r="Q6" i="19"/>
  <c r="Q12" i="19" l="1"/>
  <c r="Q11" i="19"/>
  <c r="P34" i="19"/>
  <c r="P67" i="19"/>
  <c r="P74" i="19"/>
  <c r="P77" i="19"/>
  <c r="P37" i="19"/>
  <c r="P20" i="19"/>
  <c r="P35" i="19"/>
  <c r="P17" i="19"/>
  <c r="P68" i="19"/>
  <c r="Q27" i="19"/>
  <c r="Q28" i="19"/>
  <c r="Q17" i="19"/>
  <c r="Q14" i="19"/>
  <c r="Q43" i="19"/>
  <c r="Q44" i="19"/>
  <c r="Q49" i="19"/>
  <c r="Q30" i="19"/>
  <c r="Q62" i="19"/>
  <c r="Q59" i="19"/>
  <c r="Q60" i="19"/>
  <c r="Q65" i="19"/>
  <c r="Q50" i="19"/>
  <c r="Q70" i="19"/>
  <c r="Q33" i="19"/>
  <c r="P16" i="19"/>
  <c r="P15" i="19"/>
  <c r="P47" i="19"/>
  <c r="P8" i="19"/>
  <c r="P50" i="19"/>
  <c r="P25" i="19"/>
  <c r="P73" i="19"/>
  <c r="P33" i="19"/>
  <c r="P48" i="19"/>
  <c r="P70" i="19"/>
  <c r="P19" i="19"/>
  <c r="P51" i="19"/>
  <c r="P13" i="19"/>
  <c r="P56" i="19"/>
  <c r="P46" i="19"/>
  <c r="P32" i="19"/>
  <c r="P44" i="19"/>
  <c r="P38" i="19"/>
  <c r="P31" i="19"/>
  <c r="P63" i="19"/>
  <c r="P12" i="19"/>
  <c r="P29" i="19"/>
  <c r="P72" i="19"/>
  <c r="P52" i="19"/>
  <c r="P42" i="19"/>
  <c r="P76" i="19"/>
  <c r="P49" i="19"/>
  <c r="Q18" i="19"/>
  <c r="Q15" i="19"/>
  <c r="Q47" i="19"/>
  <c r="Q16" i="19"/>
  <c r="Q48" i="19"/>
  <c r="Q37" i="19"/>
  <c r="Q69" i="19"/>
  <c r="Q34" i="19"/>
  <c r="Q74" i="19"/>
  <c r="Q72" i="19"/>
  <c r="P11" i="19"/>
  <c r="P27" i="19"/>
  <c r="P43" i="19"/>
  <c r="P59" i="19"/>
  <c r="P75" i="19"/>
  <c r="Q42" i="19"/>
  <c r="Q7" i="19"/>
  <c r="Q23" i="19"/>
  <c r="Q39" i="19"/>
  <c r="Q55" i="19"/>
  <c r="Q8" i="19"/>
  <c r="Q24" i="19"/>
  <c r="Q40" i="19"/>
  <c r="Q56" i="19"/>
  <c r="P6" i="19"/>
  <c r="Q13" i="19"/>
  <c r="Q29" i="19"/>
  <c r="Q45" i="19"/>
  <c r="Q61" i="19"/>
  <c r="Q77" i="19"/>
  <c r="P24" i="19"/>
  <c r="P45" i="19"/>
  <c r="P66" i="19"/>
  <c r="Q22" i="19"/>
  <c r="Q46" i="19"/>
  <c r="Q66" i="19"/>
  <c r="P14" i="19"/>
  <c r="P41" i="19"/>
  <c r="P62" i="19"/>
  <c r="P21" i="19"/>
  <c r="P64" i="19"/>
  <c r="P22" i="19"/>
  <c r="P65" i="19"/>
  <c r="P26" i="19"/>
  <c r="P69" i="19"/>
  <c r="P60" i="19"/>
  <c r="Q5" i="19"/>
  <c r="Q31" i="19"/>
  <c r="Q63" i="19"/>
  <c r="Q32" i="19"/>
  <c r="Q64" i="19"/>
  <c r="Q21" i="19"/>
  <c r="Q53" i="19"/>
  <c r="Q54" i="19"/>
  <c r="Q71" i="19"/>
  <c r="P23" i="19"/>
  <c r="P39" i="19"/>
  <c r="P55" i="19"/>
  <c r="P71" i="19"/>
  <c r="Q26" i="19"/>
  <c r="P30" i="19"/>
  <c r="Q19" i="19"/>
  <c r="Q35" i="19"/>
  <c r="Q51" i="19"/>
  <c r="Q67" i="19"/>
  <c r="Q20" i="19"/>
  <c r="Q36" i="19"/>
  <c r="Q52" i="19"/>
  <c r="Q68" i="19"/>
  <c r="Q9" i="19"/>
  <c r="Q25" i="19"/>
  <c r="Q41" i="19"/>
  <c r="Q57" i="19"/>
  <c r="Q73" i="19"/>
  <c r="P18" i="19"/>
  <c r="P40" i="19"/>
  <c r="P61" i="19"/>
  <c r="Q10" i="19"/>
  <c r="Q38" i="19"/>
  <c r="Q58" i="19"/>
  <c r="P9" i="19"/>
  <c r="P36" i="19"/>
  <c r="P57" i="19"/>
  <c r="Q76" i="19"/>
  <c r="P53" i="19"/>
  <c r="P5" i="19"/>
  <c r="P54" i="19"/>
  <c r="P10" i="19"/>
  <c r="P58" i="19"/>
  <c r="Q75" i="19"/>
  <c r="P28" i="19"/>
  <c r="P7" i="32"/>
  <c r="P11" i="32"/>
  <c r="P6" i="32"/>
  <c r="P8" i="32"/>
  <c r="P12" i="32"/>
  <c r="P9" i="32"/>
  <c r="P5" i="32"/>
  <c r="P10" i="32"/>
</calcChain>
</file>

<file path=xl/sharedStrings.xml><?xml version="1.0" encoding="utf-8"?>
<sst xmlns="http://schemas.openxmlformats.org/spreadsheetml/2006/main" count="2781" uniqueCount="232">
  <si>
    <t>広域連合全体</t>
  </si>
  <si>
    <t>豊中市</t>
  </si>
  <si>
    <t>池田市</t>
  </si>
  <si>
    <t>吹田市</t>
  </si>
  <si>
    <t>箕面市</t>
  </si>
  <si>
    <t>豊能町</t>
  </si>
  <si>
    <t>能勢町</t>
  </si>
  <si>
    <t>三島医療圏</t>
    <rPh sb="0" eb="1">
      <t>ミシマ</t>
    </rPh>
    <rPh sb="1" eb="3">
      <t>イリョウ</t>
    </rPh>
    <rPh sb="3" eb="4">
      <t>ケン</t>
    </rPh>
    <phoneticPr fontId="30"/>
  </si>
  <si>
    <t>高槻市</t>
  </si>
  <si>
    <t>茨木市</t>
  </si>
  <si>
    <t>摂津市</t>
  </si>
  <si>
    <t>島本町</t>
  </si>
  <si>
    <t>北河内医療圏</t>
    <rPh sb="0" eb="2">
      <t>キタカワチ</t>
    </rPh>
    <rPh sb="2" eb="4">
      <t>イリョウ</t>
    </rPh>
    <rPh sb="4" eb="5">
      <t>ケン</t>
    </rPh>
    <phoneticPr fontId="30"/>
  </si>
  <si>
    <t>守口市</t>
  </si>
  <si>
    <t>枚方市</t>
  </si>
  <si>
    <t>寝屋川市</t>
  </si>
  <si>
    <t>大東市</t>
  </si>
  <si>
    <t>門真市</t>
  </si>
  <si>
    <t>四條畷市</t>
  </si>
  <si>
    <t>交野市</t>
  </si>
  <si>
    <t>中河内医療圏</t>
    <rPh sb="0" eb="2">
      <t>ナカガウチ</t>
    </rPh>
    <rPh sb="2" eb="4">
      <t>イリョウ</t>
    </rPh>
    <rPh sb="4" eb="5">
      <t>ケン</t>
    </rPh>
    <phoneticPr fontId="30"/>
  </si>
  <si>
    <t>八尾市</t>
  </si>
  <si>
    <t>柏原市</t>
  </si>
  <si>
    <t>東大阪市</t>
  </si>
  <si>
    <t>南河内医療圏</t>
    <rPh sb="0" eb="2">
      <t>カワチ</t>
    </rPh>
    <rPh sb="2" eb="4">
      <t>イリョウ</t>
    </rPh>
    <rPh sb="4" eb="5">
      <t>ケン</t>
    </rPh>
    <phoneticPr fontId="30"/>
  </si>
  <si>
    <t>富田林市</t>
  </si>
  <si>
    <t>河内長野市</t>
  </si>
  <si>
    <t>松原市</t>
  </si>
  <si>
    <t>羽曳野市</t>
  </si>
  <si>
    <t>藤井寺市</t>
  </si>
  <si>
    <t>大阪狭山市</t>
  </si>
  <si>
    <t>太子町</t>
  </si>
  <si>
    <t>河南町</t>
  </si>
  <si>
    <t>千早赤阪村</t>
  </si>
  <si>
    <t>堺市医療圏</t>
    <rPh sb="0" eb="2">
      <t>サカイシ</t>
    </rPh>
    <rPh sb="2" eb="4">
      <t>イリョウ</t>
    </rPh>
    <rPh sb="4" eb="5">
      <t>ケン</t>
    </rPh>
    <phoneticPr fontId="30"/>
  </si>
  <si>
    <t>堺市</t>
  </si>
  <si>
    <t>堺市堺区</t>
  </si>
  <si>
    <t>堺市中区</t>
  </si>
  <si>
    <t>堺市東区</t>
  </si>
  <si>
    <t>堺市西区</t>
  </si>
  <si>
    <t>堺市南区</t>
  </si>
  <si>
    <t>堺市北区</t>
  </si>
  <si>
    <t>堺市美原区</t>
  </si>
  <si>
    <t>泉州医療圏</t>
    <rPh sb="0" eb="1">
      <t>センシュウ</t>
    </rPh>
    <rPh sb="1" eb="3">
      <t>イリョウ</t>
    </rPh>
    <rPh sb="3" eb="4">
      <t>ケン</t>
    </rPh>
    <phoneticPr fontId="30"/>
  </si>
  <si>
    <t>岸和田市</t>
  </si>
  <si>
    <t>泉大津市</t>
  </si>
  <si>
    <t>貝塚市</t>
  </si>
  <si>
    <t>泉佐野市</t>
  </si>
  <si>
    <t>和泉市</t>
  </si>
  <si>
    <t>高石市</t>
  </si>
  <si>
    <t>泉南市</t>
  </si>
  <si>
    <t>阪南市</t>
  </si>
  <si>
    <t>忠岡町</t>
  </si>
  <si>
    <t>熊取町</t>
  </si>
  <si>
    <t>田尻町</t>
  </si>
  <si>
    <t>岬町</t>
  </si>
  <si>
    <t>大阪市医療圏</t>
    <rPh sb="0" eb="2">
      <t>オオサカシ</t>
    </rPh>
    <rPh sb="2" eb="4">
      <t>イリョウ</t>
    </rPh>
    <rPh sb="4" eb="5">
      <t>ケン</t>
    </rPh>
    <phoneticPr fontId="30"/>
  </si>
  <si>
    <t>大阪市</t>
  </si>
  <si>
    <t>天王寺区</t>
  </si>
  <si>
    <t>西淀川区</t>
  </si>
  <si>
    <t>東淀川区</t>
  </si>
  <si>
    <t>阿倍野区</t>
  </si>
  <si>
    <t>東住吉区</t>
  </si>
  <si>
    <t>住之江区</t>
  </si>
  <si>
    <t>年齢階層</t>
  </si>
  <si>
    <t>医療費(円)</t>
  </si>
  <si>
    <t>合計</t>
  </si>
  <si>
    <t>構成比(%)</t>
  </si>
  <si>
    <t>年齢基準日…平成31年3月31日時点。</t>
  </si>
  <si>
    <t>生活習慣病…厚生労働省「特定健康診査等実施計画作成の手引き(第3版)」には、生活習慣病の明確な定義が記載されていないため、</t>
  </si>
  <si>
    <t>　　　　　　　　　　｢特定健康診査等実施計画作成の手引き(第2版)｣に記載された疾病中分類を生活習慣病の疾病項目としている。</t>
  </si>
  <si>
    <t>　　　　　　　　　　0402 糖尿病、0403 脂質異常症、0901 高血圧性疾患、0902 虚血性心疾患、0904 くも膜下出血、0905 脳内出血、</t>
  </si>
  <si>
    <t>　　　　　　　　　　0906 脳梗塞、0907 脳動脈硬化（症）、0909 動脈硬化（症）、1402 腎不全</t>
  </si>
  <si>
    <t>株式会社データホライゾン　医療費分解技術を用いて疾病毎に点数をグルーピングし算出。</t>
  </si>
  <si>
    <t>総医療費(円)</t>
    <rPh sb="0" eb="1">
      <t>ソウ</t>
    </rPh>
    <rPh sb="1" eb="4">
      <t>イリョウヒ</t>
    </rPh>
    <rPh sb="5" eb="6">
      <t>エン</t>
    </rPh>
    <phoneticPr fontId="3"/>
  </si>
  <si>
    <t>生活習慣病
医療費(円)</t>
  </si>
  <si>
    <t>患者一人当たりの生活習慣病医療費(円)</t>
    <rPh sb="0" eb="2">
      <t>カンジャ</t>
    </rPh>
    <rPh sb="2" eb="4">
      <t>ヒトリ</t>
    </rPh>
    <rPh sb="4" eb="5">
      <t>ア</t>
    </rPh>
    <rPh sb="8" eb="10">
      <t>セイカツ</t>
    </rPh>
    <rPh sb="10" eb="12">
      <t>シュウカン</t>
    </rPh>
    <rPh sb="12" eb="13">
      <t>ビョウ</t>
    </rPh>
    <rPh sb="13" eb="16">
      <t>イリョウヒ</t>
    </rPh>
    <rPh sb="17" eb="18">
      <t>エン</t>
    </rPh>
    <phoneticPr fontId="3"/>
  </si>
  <si>
    <t>疾病分類(中分類)</t>
  </si>
  <si>
    <t>順位</t>
  </si>
  <si>
    <t>患者数(人)</t>
  </si>
  <si>
    <t>0402</t>
  </si>
  <si>
    <t>糖尿病</t>
  </si>
  <si>
    <t>0403</t>
  </si>
  <si>
    <t>脂質異常症</t>
  </si>
  <si>
    <t>0901</t>
  </si>
  <si>
    <t>高血圧性疾患</t>
  </si>
  <si>
    <t>0902</t>
  </si>
  <si>
    <t>虚血性心疾患</t>
  </si>
  <si>
    <t>0904</t>
  </si>
  <si>
    <t>くも膜下出血</t>
  </si>
  <si>
    <t>0905</t>
  </si>
  <si>
    <t>脳内出血</t>
  </si>
  <si>
    <t>0906</t>
  </si>
  <si>
    <t>脳梗塞</t>
  </si>
  <si>
    <t>0907</t>
  </si>
  <si>
    <t>脳動脈硬化(症)</t>
  </si>
  <si>
    <t>0909</t>
  </si>
  <si>
    <t>動脈硬化(症)</t>
  </si>
  <si>
    <t>1402</t>
  </si>
  <si>
    <t>腎不全</t>
  </si>
  <si>
    <t>被保険者数(人)</t>
    <phoneticPr fontId="3"/>
  </si>
  <si>
    <t>生活習慣病
患者数(人)　</t>
    <phoneticPr fontId="3"/>
  </si>
  <si>
    <t>生活習慣病
患者割合(%)　</t>
    <rPh sb="6" eb="8">
      <t>カンジャ</t>
    </rPh>
    <rPh sb="8" eb="10">
      <t>ワリアイ</t>
    </rPh>
    <phoneticPr fontId="3"/>
  </si>
  <si>
    <t>被保険者数(人)</t>
    <rPh sb="0" eb="4">
      <t>ヒホケンシャ</t>
    </rPh>
    <rPh sb="4" eb="5">
      <t>スウ</t>
    </rPh>
    <rPh sb="6" eb="7">
      <t>ニン</t>
    </rPh>
    <phoneticPr fontId="3"/>
  </si>
  <si>
    <t>患者数(人)</t>
    <rPh sb="0" eb="3">
      <t>カンジャスウ</t>
    </rPh>
    <phoneticPr fontId="3"/>
  </si>
  <si>
    <t>医療費(円)</t>
    <phoneticPr fontId="3"/>
  </si>
  <si>
    <t>　　広域連合全体</t>
    <rPh sb="2" eb="4">
      <t>コウイキ</t>
    </rPh>
    <rPh sb="4" eb="6">
      <t>レンゴウ</t>
    </rPh>
    <rPh sb="6" eb="8">
      <t>ゼンタイ</t>
    </rPh>
    <phoneticPr fontId="3"/>
  </si>
  <si>
    <t>【グラフ用】</t>
    <rPh sb="4" eb="5">
      <t>ヨウ</t>
    </rPh>
    <phoneticPr fontId="3"/>
  </si>
  <si>
    <t>地区</t>
    <rPh sb="0" eb="2">
      <t>チク</t>
    </rPh>
    <phoneticPr fontId="3"/>
  </si>
  <si>
    <t>都島区</t>
  </si>
  <si>
    <t>福島区</t>
  </si>
  <si>
    <t>此花区</t>
  </si>
  <si>
    <t>西区</t>
  </si>
  <si>
    <t>港区</t>
  </si>
  <si>
    <t>大正区</t>
  </si>
  <si>
    <t>浪速区</t>
  </si>
  <si>
    <t>東成区</t>
  </si>
  <si>
    <t>生野区</t>
  </si>
  <si>
    <t>旭区</t>
  </si>
  <si>
    <t>城東区</t>
  </si>
  <si>
    <t>住吉区</t>
  </si>
  <si>
    <t>西成区</t>
  </si>
  <si>
    <t>淀川区</t>
  </si>
  <si>
    <t>鶴見区</t>
  </si>
  <si>
    <t>平野区</t>
  </si>
  <si>
    <t>北区</t>
  </si>
  <si>
    <t>中央区</t>
  </si>
  <si>
    <t>広域連合全体</t>
    <rPh sb="0" eb="2">
      <t>コウイキ</t>
    </rPh>
    <rPh sb="2" eb="4">
      <t>レンゴウ</t>
    </rPh>
    <rPh sb="4" eb="6">
      <t>ゼンタイ</t>
    </rPh>
    <phoneticPr fontId="3"/>
  </si>
  <si>
    <t>市区町村</t>
    <rPh sb="0" eb="2">
      <t>シク</t>
    </rPh>
    <rPh sb="2" eb="4">
      <t>チョウソン</t>
    </rPh>
    <phoneticPr fontId="3"/>
  </si>
  <si>
    <t>-</t>
    <phoneticPr fontId="3"/>
  </si>
  <si>
    <t>広域連合全体</t>
    <rPh sb="0" eb="6">
      <t>コウイキレンゴウゼンタイ</t>
    </rPh>
    <phoneticPr fontId="3"/>
  </si>
  <si>
    <t>広域連合全体</t>
    <rPh sb="0" eb="6">
      <t>コウイキレンゴウゼンタイ</t>
    </rPh>
    <phoneticPr fontId="3"/>
  </si>
  <si>
    <t>【グラフ用】</t>
    <rPh sb="4" eb="5">
      <t>ヨウ</t>
    </rPh>
    <phoneticPr fontId="3"/>
  </si>
  <si>
    <t>豊能医療圏</t>
    <rPh sb="0" eb="2">
      <t>トヨノ</t>
    </rPh>
    <rPh sb="2" eb="4">
      <t>イリョウ</t>
    </rPh>
    <rPh sb="4" eb="5">
      <t>ケン</t>
    </rPh>
    <phoneticPr fontId="30"/>
  </si>
  <si>
    <t>豊能医療圏</t>
    <rPh sb="0" eb="1">
      <t>ユタカ</t>
    </rPh>
    <rPh sb="1" eb="2">
      <t>ノウ</t>
    </rPh>
    <rPh sb="2" eb="4">
      <t>イリョウ</t>
    </rPh>
    <rPh sb="4" eb="5">
      <t>ケン</t>
    </rPh>
    <phoneticPr fontId="30"/>
  </si>
  <si>
    <t>-</t>
    <phoneticPr fontId="3"/>
  </si>
  <si>
    <t>生活習慣病　合計</t>
    <rPh sb="6" eb="8">
      <t>ゴウケイ</t>
    </rPh>
    <phoneticPr fontId="3"/>
  </si>
  <si>
    <t>　　生活習慣病の状況</t>
    <rPh sb="8" eb="10">
      <t>ジョウキョウ</t>
    </rPh>
    <phoneticPr fontId="3"/>
  </si>
  <si>
    <t>生活習慣病
患者割合(%)
(被保険者数に
占める割合)　</t>
    <rPh sb="6" eb="8">
      <t>カンジャ</t>
    </rPh>
    <rPh sb="8" eb="10">
      <t>ワリアイ</t>
    </rPh>
    <rPh sb="15" eb="19">
      <t>ヒホケンシャ</t>
    </rPh>
    <rPh sb="19" eb="20">
      <t>スウ</t>
    </rPh>
    <rPh sb="22" eb="23">
      <t>シ</t>
    </rPh>
    <rPh sb="25" eb="27">
      <t>ワリアイ</t>
    </rPh>
    <phoneticPr fontId="3"/>
  </si>
  <si>
    <t>生活習慣病
患者割合</t>
    <phoneticPr fontId="3"/>
  </si>
  <si>
    <t>患者一人当たりの生活習慣病
医療費</t>
    <phoneticPr fontId="3"/>
  </si>
  <si>
    <t>　　地区別</t>
    <rPh sb="2" eb="4">
      <t>チク</t>
    </rPh>
    <phoneticPr fontId="3"/>
  </si>
  <si>
    <t>生活習慣病患者割合</t>
    <rPh sb="0" eb="2">
      <t>セイカツ</t>
    </rPh>
    <rPh sb="2" eb="4">
      <t>シュウカン</t>
    </rPh>
    <rPh sb="4" eb="5">
      <t>ビョウ</t>
    </rPh>
    <rPh sb="5" eb="7">
      <t>カンジャ</t>
    </rPh>
    <rPh sb="7" eb="9">
      <t>ワリアイ</t>
    </rPh>
    <phoneticPr fontId="3"/>
  </si>
  <si>
    <t>患者一人当たりの生活習慣医療費</t>
    <rPh sb="0" eb="2">
      <t>カンジャ</t>
    </rPh>
    <rPh sb="2" eb="4">
      <t>ヒトリ</t>
    </rPh>
    <rPh sb="4" eb="5">
      <t>ア</t>
    </rPh>
    <rPh sb="8" eb="10">
      <t>セイカツ</t>
    </rPh>
    <rPh sb="10" eb="12">
      <t>シュウカン</t>
    </rPh>
    <rPh sb="12" eb="15">
      <t>イリョウヒ</t>
    </rPh>
    <phoneticPr fontId="3"/>
  </si>
  <si>
    <t>　　生活習慣病患者割合</t>
    <rPh sb="2" eb="4">
      <t>セイカツ</t>
    </rPh>
    <rPh sb="4" eb="6">
      <t>シュウカン</t>
    </rPh>
    <rPh sb="6" eb="7">
      <t>ビョウ</t>
    </rPh>
    <rPh sb="7" eb="9">
      <t>カンジャ</t>
    </rPh>
    <rPh sb="9" eb="11">
      <t>ワリアイ</t>
    </rPh>
    <phoneticPr fontId="3"/>
  </si>
  <si>
    <t>　　地区別</t>
    <rPh sb="2" eb="4">
      <t>チク</t>
    </rPh>
    <rPh sb="4" eb="5">
      <t>ベツ</t>
    </rPh>
    <phoneticPr fontId="3"/>
  </si>
  <si>
    <t>　　患者一人当たりの生活習慣病医療費</t>
    <rPh sb="2" eb="4">
      <t>カンジャ</t>
    </rPh>
    <rPh sb="4" eb="6">
      <t>ヒトリ</t>
    </rPh>
    <rPh sb="6" eb="7">
      <t>ア</t>
    </rPh>
    <rPh sb="10" eb="12">
      <t>セイカツ</t>
    </rPh>
    <rPh sb="12" eb="14">
      <t>シュウカン</t>
    </rPh>
    <rPh sb="14" eb="15">
      <t>ビョウ</t>
    </rPh>
    <rPh sb="15" eb="18">
      <t>イリョウヒ</t>
    </rPh>
    <phoneticPr fontId="3"/>
  </si>
  <si>
    <t>　　市区町村別</t>
    <rPh sb="2" eb="7">
      <t>シクチョウソンベツ</t>
    </rPh>
    <phoneticPr fontId="3"/>
  </si>
  <si>
    <t>　　市区町村別</t>
    <rPh sb="2" eb="4">
      <t>シク</t>
    </rPh>
    <rPh sb="4" eb="6">
      <t>チョウソン</t>
    </rPh>
    <rPh sb="6" eb="7">
      <t>ベツ</t>
    </rPh>
    <phoneticPr fontId="3"/>
  </si>
  <si>
    <t>　　患者一人当たりの生活習慣病医療費</t>
    <phoneticPr fontId="3"/>
  </si>
  <si>
    <t>資格確認日…1日でも資格があれば分析対象としている。</t>
    <rPh sb="0" eb="2">
      <t>シカク</t>
    </rPh>
    <rPh sb="2" eb="4">
      <t>カクニン</t>
    </rPh>
    <rPh sb="4" eb="5">
      <t>ヒ</t>
    </rPh>
    <phoneticPr fontId="3"/>
  </si>
  <si>
    <t>被保険者数(人)</t>
    <phoneticPr fontId="3"/>
  </si>
  <si>
    <t>生活習慣病
患者数(人)※</t>
    <phoneticPr fontId="3"/>
  </si>
  <si>
    <t>※生活習慣病患者数…分析期間中に生活習慣病に関する診療行為がある患者を対象に集計している。</t>
    <rPh sb="1" eb="3">
      <t>セイカツ</t>
    </rPh>
    <rPh sb="3" eb="5">
      <t>シュウカン</t>
    </rPh>
    <rPh sb="5" eb="6">
      <t>ビョウ</t>
    </rPh>
    <rPh sb="6" eb="9">
      <t>カンジャスウ</t>
    </rPh>
    <phoneticPr fontId="3"/>
  </si>
  <si>
    <t>被保険者数(人)</t>
    <phoneticPr fontId="3"/>
  </si>
  <si>
    <t>65歳～69歳</t>
  </si>
  <si>
    <t>70歳～74歳</t>
  </si>
  <si>
    <t>75歳～79歳</t>
  </si>
  <si>
    <t>80歳～84歳</t>
  </si>
  <si>
    <t>85歳～89歳</t>
  </si>
  <si>
    <t>90歳～94歳</t>
  </si>
  <si>
    <t>95歳～</t>
  </si>
  <si>
    <t>　　生活習慣病医療費と患者割合</t>
    <rPh sb="11" eb="13">
      <t>カンジャ</t>
    </rPh>
    <rPh sb="13" eb="15">
      <t>ワリアイ</t>
    </rPh>
    <phoneticPr fontId="3"/>
  </si>
  <si>
    <t>生活習慣病
患者割合(%)
(被保険者数に
占める割合)</t>
    <phoneticPr fontId="3"/>
  </si>
  <si>
    <t>割合(%)
(被保険者数に占める
割合)</t>
    <rPh sb="0" eb="2">
      <t>ワリアイ</t>
    </rPh>
    <phoneticPr fontId="3"/>
  </si>
  <si>
    <t>患者一人当たりの医療費(円)</t>
    <rPh sb="0" eb="2">
      <t>カンジャ</t>
    </rPh>
    <rPh sb="2" eb="4">
      <t>ヒトリ</t>
    </rPh>
    <rPh sb="4" eb="5">
      <t>ア</t>
    </rPh>
    <rPh sb="8" eb="11">
      <t>イリョウヒ</t>
    </rPh>
    <phoneticPr fontId="3"/>
  </si>
  <si>
    <t>　　生活習慣病医療費構成比</t>
    <rPh sb="2" eb="4">
      <t>セイカツ</t>
    </rPh>
    <rPh sb="4" eb="6">
      <t>シュウカン</t>
    </rPh>
    <rPh sb="6" eb="7">
      <t>ビョウ</t>
    </rPh>
    <rPh sb="7" eb="10">
      <t>イリョウヒ</t>
    </rPh>
    <rPh sb="10" eb="13">
      <t>コウセイヒ</t>
    </rPh>
    <phoneticPr fontId="3"/>
  </si>
  <si>
    <t>-</t>
  </si>
  <si>
    <t>　　市区町村別</t>
    <phoneticPr fontId="3"/>
  </si>
  <si>
    <t>　　生活習慣病疾病別の医療費状況</t>
    <rPh sb="14" eb="16">
      <t>ジョウキョウ</t>
    </rPh>
    <phoneticPr fontId="3"/>
  </si>
  <si>
    <t>　　生活習慣病疾病別の医療費状況</t>
    <rPh sb="14" eb="16">
      <t>ジョウキョウ</t>
    </rPh>
    <phoneticPr fontId="3"/>
  </si>
  <si>
    <t>　　年齢調整前後の被保険者一人当たりの生活習慣病医療費</t>
    <rPh sb="2" eb="4">
      <t>ネンレイ</t>
    </rPh>
    <rPh sb="4" eb="6">
      <t>チョウセイ</t>
    </rPh>
    <rPh sb="6" eb="8">
      <t>ゼンゴ</t>
    </rPh>
    <phoneticPr fontId="3"/>
  </si>
  <si>
    <t>年齢調整前
被保険者一人当たりの
生活習慣病医療費(円)</t>
    <rPh sb="6" eb="10">
      <t>ヒホケンシャ</t>
    </rPh>
    <rPh sb="10" eb="12">
      <t>ヒトリ</t>
    </rPh>
    <rPh sb="12" eb="13">
      <t>ア</t>
    </rPh>
    <rPh sb="26" eb="27">
      <t>エン</t>
    </rPh>
    <phoneticPr fontId="3"/>
  </si>
  <si>
    <t>年齢調整後
被保険者一人当たりの
生活習慣病医療費(円)</t>
    <rPh sb="4" eb="5">
      <t>ゴ</t>
    </rPh>
    <rPh sb="6" eb="10">
      <t>ヒホケンシャ</t>
    </rPh>
    <rPh sb="10" eb="12">
      <t>ヒトリ</t>
    </rPh>
    <rPh sb="12" eb="13">
      <t>ア</t>
    </rPh>
    <rPh sb="17" eb="19">
      <t>セイカツ</t>
    </rPh>
    <rPh sb="19" eb="21">
      <t>シュウカン</t>
    </rPh>
    <rPh sb="21" eb="22">
      <t>ビョウ</t>
    </rPh>
    <rPh sb="22" eb="25">
      <t>イリョウヒ</t>
    </rPh>
    <rPh sb="26" eb="27">
      <t>エン</t>
    </rPh>
    <phoneticPr fontId="3"/>
  </si>
  <si>
    <t>年齢調整前被保険者一人当たりの生活習慣病医療費</t>
    <rPh sb="5" eb="9">
      <t>ヒホケンシャ</t>
    </rPh>
    <rPh sb="9" eb="11">
      <t>ヒトリ</t>
    </rPh>
    <rPh sb="11" eb="12">
      <t>ア</t>
    </rPh>
    <phoneticPr fontId="3"/>
  </si>
  <si>
    <t>年齢調整後被保険者一人当たりの生活習慣病医療費</t>
    <rPh sb="4" eb="5">
      <t>ゴ</t>
    </rPh>
    <rPh sb="5" eb="9">
      <t>ヒホケンシャ</t>
    </rPh>
    <rPh sb="9" eb="11">
      <t>ヒトリ</t>
    </rPh>
    <rPh sb="11" eb="12">
      <t>ア</t>
    </rPh>
    <rPh sb="15" eb="17">
      <t>セイカツ</t>
    </rPh>
    <rPh sb="17" eb="19">
      <t>シュウカン</t>
    </rPh>
    <rPh sb="19" eb="20">
      <t>ビョウ</t>
    </rPh>
    <rPh sb="20" eb="23">
      <t>イリョウヒ</t>
    </rPh>
    <phoneticPr fontId="3"/>
  </si>
  <si>
    <t>　　　　　　　　　　　　　対象診療年月は平成30年4月～平成31年3月診療分(12カ月分)。</t>
    <phoneticPr fontId="3"/>
  </si>
  <si>
    <t>　　　　　　　　　　　　　対象診療年月は平成30年4月～平成31年3月診療分(12カ月分)。</t>
    <phoneticPr fontId="3"/>
  </si>
  <si>
    <t>資格確認日…1日でも資格があれば分析対象としている。</t>
    <rPh sb="0" eb="2">
      <t>シカク</t>
    </rPh>
    <rPh sb="2" eb="4">
      <t>カクニン</t>
    </rPh>
    <rPh sb="4" eb="5">
      <t>ビ</t>
    </rPh>
    <rPh sb="7" eb="8">
      <t>ニチ</t>
    </rPh>
    <rPh sb="10" eb="12">
      <t>シカク</t>
    </rPh>
    <rPh sb="16" eb="18">
      <t>ブンセキ</t>
    </rPh>
    <rPh sb="18" eb="20">
      <t>タイショウ</t>
    </rPh>
    <phoneticPr fontId="3"/>
  </si>
  <si>
    <t>　　【年齢調整前】</t>
    <rPh sb="3" eb="5">
      <t>ネンレイ</t>
    </rPh>
    <rPh sb="5" eb="7">
      <t>チョウセイ</t>
    </rPh>
    <rPh sb="7" eb="8">
      <t>マエ</t>
    </rPh>
    <phoneticPr fontId="3"/>
  </si>
  <si>
    <t>【年齢調整後】</t>
    <rPh sb="1" eb="3">
      <t>ネンレイ</t>
    </rPh>
    <rPh sb="3" eb="5">
      <t>チョウセイ</t>
    </rPh>
    <rPh sb="5" eb="6">
      <t>アト</t>
    </rPh>
    <phoneticPr fontId="3"/>
  </si>
  <si>
    <t>市区町村</t>
    <phoneticPr fontId="3"/>
  </si>
  <si>
    <t>年齢調整前
被保険者一人当たりの
生活習慣病医療費(円)</t>
    <rPh sb="6" eb="10">
      <t>ヒホケンシャ</t>
    </rPh>
    <rPh sb="10" eb="12">
      <t>ヒトリ</t>
    </rPh>
    <rPh sb="12" eb="13">
      <t>ア</t>
    </rPh>
    <rPh sb="17" eb="19">
      <t>セイカツ</t>
    </rPh>
    <rPh sb="19" eb="21">
      <t>シュウカン</t>
    </rPh>
    <rPh sb="21" eb="22">
      <t>ビョウ</t>
    </rPh>
    <rPh sb="22" eb="24">
      <t>イリョウ</t>
    </rPh>
    <rPh sb="24" eb="25">
      <t>ヒ</t>
    </rPh>
    <rPh sb="26" eb="27">
      <t>エン</t>
    </rPh>
    <phoneticPr fontId="3"/>
  </si>
  <si>
    <t>年齢調整後
被保険者一人当たりの
生活習慣病医療費(円)</t>
    <rPh sb="4" eb="5">
      <t>ゴ</t>
    </rPh>
    <rPh sb="6" eb="10">
      <t>ヒホケンシャ</t>
    </rPh>
    <rPh sb="10" eb="12">
      <t>ヒトリ</t>
    </rPh>
    <rPh sb="12" eb="13">
      <t>ア</t>
    </rPh>
    <rPh sb="17" eb="19">
      <t>セイカツ</t>
    </rPh>
    <rPh sb="19" eb="21">
      <t>シュウカン</t>
    </rPh>
    <rPh sb="21" eb="22">
      <t>ビョウ</t>
    </rPh>
    <rPh sb="22" eb="24">
      <t>イリョウ</t>
    </rPh>
    <rPh sb="24" eb="25">
      <t>ヒ</t>
    </rPh>
    <rPh sb="26" eb="27">
      <t>エン</t>
    </rPh>
    <phoneticPr fontId="3"/>
  </si>
  <si>
    <t>年齢調整前被保険者一人当たりの生活習慣病医療費</t>
    <rPh sb="5" eb="9">
      <t>ヒホケンシャ</t>
    </rPh>
    <rPh sb="9" eb="11">
      <t>ヒトリ</t>
    </rPh>
    <rPh sb="11" eb="12">
      <t>ア</t>
    </rPh>
    <rPh sb="15" eb="17">
      <t>セイカツ</t>
    </rPh>
    <rPh sb="17" eb="19">
      <t>シュウカン</t>
    </rPh>
    <rPh sb="19" eb="20">
      <t>ビョウ</t>
    </rPh>
    <rPh sb="20" eb="22">
      <t>イリョウ</t>
    </rPh>
    <rPh sb="22" eb="23">
      <t>ヒ</t>
    </rPh>
    <phoneticPr fontId="3"/>
  </si>
  <si>
    <t>年齢調整後被保険者一人当たりの生活習慣病医療費</t>
    <rPh sb="4" eb="5">
      <t>ゴ</t>
    </rPh>
    <rPh sb="5" eb="9">
      <t>ヒホケンシャ</t>
    </rPh>
    <rPh sb="9" eb="11">
      <t>ヒトリ</t>
    </rPh>
    <rPh sb="11" eb="12">
      <t>ア</t>
    </rPh>
    <rPh sb="15" eb="17">
      <t>セイカツ</t>
    </rPh>
    <rPh sb="17" eb="19">
      <t>シュウカン</t>
    </rPh>
    <rPh sb="19" eb="20">
      <t>ビョウ</t>
    </rPh>
    <rPh sb="20" eb="22">
      <t>イリョウ</t>
    </rPh>
    <rPh sb="22" eb="23">
      <t>ヒ</t>
    </rPh>
    <phoneticPr fontId="3"/>
  </si>
  <si>
    <t>　  【年齢調整前】</t>
    <rPh sb="4" eb="6">
      <t>ネンレイ</t>
    </rPh>
    <rPh sb="6" eb="8">
      <t>チョウセイ</t>
    </rPh>
    <rPh sb="8" eb="9">
      <t>マエ</t>
    </rPh>
    <phoneticPr fontId="3"/>
  </si>
  <si>
    <t>　　年齢調整前後の被保険者一人当たりの糖尿病医療費</t>
    <rPh sb="2" eb="4">
      <t>ネンレイ</t>
    </rPh>
    <rPh sb="4" eb="6">
      <t>チョウセイ</t>
    </rPh>
    <rPh sb="6" eb="8">
      <t>ゼンゴ</t>
    </rPh>
    <rPh sb="9" eb="13">
      <t>ヒホケンシャ</t>
    </rPh>
    <rPh sb="13" eb="15">
      <t>ヒトリ</t>
    </rPh>
    <rPh sb="15" eb="16">
      <t>ア</t>
    </rPh>
    <phoneticPr fontId="3"/>
  </si>
  <si>
    <t>年齢調整前
被保険者一人当たりの
糖尿病医療費(円)</t>
    <rPh sb="6" eb="10">
      <t>ヒホケンシャ</t>
    </rPh>
    <rPh sb="10" eb="12">
      <t>ヒトリ</t>
    </rPh>
    <rPh sb="12" eb="13">
      <t>ア</t>
    </rPh>
    <rPh sb="24" eb="25">
      <t>エン</t>
    </rPh>
    <phoneticPr fontId="3"/>
  </si>
  <si>
    <t>年齢調整後
被保険者一人当たりの
糖尿病医療費(円)</t>
    <rPh sb="4" eb="5">
      <t>ゴ</t>
    </rPh>
    <rPh sb="6" eb="10">
      <t>ヒホケンシャ</t>
    </rPh>
    <rPh sb="10" eb="12">
      <t>ヒトリ</t>
    </rPh>
    <rPh sb="12" eb="13">
      <t>ア</t>
    </rPh>
    <rPh sb="20" eb="23">
      <t>イリョウヒ</t>
    </rPh>
    <rPh sb="24" eb="25">
      <t>エン</t>
    </rPh>
    <phoneticPr fontId="3"/>
  </si>
  <si>
    <t>年齢調整前被保険者一人当たりの糖尿病医療費</t>
    <rPh sb="5" eb="9">
      <t>ヒホケンシャ</t>
    </rPh>
    <rPh sb="9" eb="11">
      <t>ヒトリ</t>
    </rPh>
    <rPh sb="11" eb="12">
      <t>ア</t>
    </rPh>
    <phoneticPr fontId="3"/>
  </si>
  <si>
    <t>年齢調整後被保険者一人当たりの糖尿病医療費</t>
    <rPh sb="4" eb="5">
      <t>ゴ</t>
    </rPh>
    <rPh sb="5" eb="9">
      <t>ヒホケンシャ</t>
    </rPh>
    <rPh sb="9" eb="11">
      <t>ヒトリ</t>
    </rPh>
    <rPh sb="11" eb="12">
      <t>ア</t>
    </rPh>
    <rPh sb="18" eb="21">
      <t>イリョウヒ</t>
    </rPh>
    <phoneticPr fontId="3"/>
  </si>
  <si>
    <t>　　　　　　　　　　　　　対象診療年月は平成30年4月～平成31年3月診療分(12カ月分)。</t>
    <phoneticPr fontId="3"/>
  </si>
  <si>
    <t>年齢調整前
被保険者一人当たりの
糖尿病医療費(円)</t>
    <rPh sb="6" eb="10">
      <t>ヒホケンシャ</t>
    </rPh>
    <rPh sb="10" eb="12">
      <t>ヒトリ</t>
    </rPh>
    <rPh sb="12" eb="13">
      <t>ア</t>
    </rPh>
    <rPh sb="20" eb="22">
      <t>イリョウ</t>
    </rPh>
    <rPh sb="22" eb="23">
      <t>ヒ</t>
    </rPh>
    <rPh sb="24" eb="25">
      <t>エン</t>
    </rPh>
    <phoneticPr fontId="3"/>
  </si>
  <si>
    <t>年齢調整後
被保険者一人当たりの
糖尿病医療費(円)</t>
    <rPh sb="4" eb="5">
      <t>ゴ</t>
    </rPh>
    <rPh sb="6" eb="10">
      <t>ヒホケンシャ</t>
    </rPh>
    <rPh sb="10" eb="12">
      <t>ヒトリ</t>
    </rPh>
    <rPh sb="12" eb="13">
      <t>ア</t>
    </rPh>
    <rPh sb="20" eb="22">
      <t>イリョウ</t>
    </rPh>
    <rPh sb="22" eb="23">
      <t>ヒ</t>
    </rPh>
    <rPh sb="24" eb="25">
      <t>エン</t>
    </rPh>
    <phoneticPr fontId="3"/>
  </si>
  <si>
    <t>年齢調整前被保険者一人当たりの糖尿病医療費</t>
    <rPh sb="5" eb="9">
      <t>ヒホケンシャ</t>
    </rPh>
    <rPh sb="9" eb="11">
      <t>ヒトリ</t>
    </rPh>
    <rPh sb="11" eb="12">
      <t>ア</t>
    </rPh>
    <rPh sb="18" eb="20">
      <t>イリョウ</t>
    </rPh>
    <rPh sb="20" eb="21">
      <t>ヒ</t>
    </rPh>
    <phoneticPr fontId="3"/>
  </si>
  <si>
    <t>年齢調整後被保険者一人当たりの糖尿病医療費</t>
    <rPh sb="4" eb="5">
      <t>ゴ</t>
    </rPh>
    <rPh sb="5" eb="9">
      <t>ヒホケンシャ</t>
    </rPh>
    <rPh sb="9" eb="11">
      <t>ヒトリ</t>
    </rPh>
    <rPh sb="11" eb="12">
      <t>ア</t>
    </rPh>
    <rPh sb="18" eb="20">
      <t>イリョウ</t>
    </rPh>
    <rPh sb="20" eb="21">
      <t>ヒ</t>
    </rPh>
    <phoneticPr fontId="3"/>
  </si>
  <si>
    <t>　　　　　　　　　　　　　対象診療年月は平成30年4月～平成31年3月診療分(12カ月分)。</t>
    <phoneticPr fontId="3"/>
  </si>
  <si>
    <t>　　年齢調整前後の被保険者一人当たりの脂質異常症医療費</t>
    <rPh sb="2" eb="4">
      <t>ネンレイ</t>
    </rPh>
    <rPh sb="4" eb="6">
      <t>チョウセイ</t>
    </rPh>
    <rPh sb="6" eb="8">
      <t>ゼンゴ</t>
    </rPh>
    <phoneticPr fontId="3"/>
  </si>
  <si>
    <t>年齢調整前
被保険者一人当たりの
脂質異常症医療費(円)</t>
    <rPh sb="6" eb="10">
      <t>ヒホケンシャ</t>
    </rPh>
    <rPh sb="10" eb="12">
      <t>ヒトリ</t>
    </rPh>
    <rPh sb="12" eb="13">
      <t>ア</t>
    </rPh>
    <rPh sb="26" eb="27">
      <t>エン</t>
    </rPh>
    <phoneticPr fontId="3"/>
  </si>
  <si>
    <t>年齢調整後
被保険者一人当たりの
脂質異常症医療費(円)</t>
    <rPh sb="4" eb="5">
      <t>ゴ</t>
    </rPh>
    <rPh sb="6" eb="10">
      <t>ヒホケンシャ</t>
    </rPh>
    <rPh sb="10" eb="12">
      <t>ヒトリ</t>
    </rPh>
    <rPh sb="12" eb="13">
      <t>ア</t>
    </rPh>
    <rPh sb="22" eb="25">
      <t>イリョウヒ</t>
    </rPh>
    <rPh sb="26" eb="27">
      <t>エン</t>
    </rPh>
    <phoneticPr fontId="3"/>
  </si>
  <si>
    <t>年齢調整前被保険者一人当たりの脂質異常症医療費</t>
    <rPh sb="5" eb="9">
      <t>ヒホケンシャ</t>
    </rPh>
    <rPh sb="9" eb="11">
      <t>ヒトリ</t>
    </rPh>
    <rPh sb="11" eb="12">
      <t>ア</t>
    </rPh>
    <phoneticPr fontId="3"/>
  </si>
  <si>
    <t>年齢調整後被保険者一人当たりの脂質異常症医療費</t>
    <rPh sb="4" eb="5">
      <t>ゴ</t>
    </rPh>
    <rPh sb="5" eb="9">
      <t>ヒホケンシャ</t>
    </rPh>
    <rPh sb="9" eb="11">
      <t>ヒトリ</t>
    </rPh>
    <rPh sb="11" eb="12">
      <t>ア</t>
    </rPh>
    <rPh sb="20" eb="23">
      <t>イリョウヒ</t>
    </rPh>
    <phoneticPr fontId="3"/>
  </si>
  <si>
    <t>市区町村</t>
    <phoneticPr fontId="3"/>
  </si>
  <si>
    <t>年齢調整前
被保険者一人当たりの
脂質異常症医療費(円)</t>
    <rPh sb="6" eb="10">
      <t>ヒホケンシャ</t>
    </rPh>
    <rPh sb="10" eb="12">
      <t>ヒトリ</t>
    </rPh>
    <rPh sb="12" eb="13">
      <t>ア</t>
    </rPh>
    <rPh sb="22" eb="24">
      <t>イリョウ</t>
    </rPh>
    <rPh sb="24" eb="25">
      <t>ヒ</t>
    </rPh>
    <rPh sb="26" eb="27">
      <t>エン</t>
    </rPh>
    <phoneticPr fontId="3"/>
  </si>
  <si>
    <t>年齢調整後
被保険者一人当たりの
脂質異常症医療費(円)</t>
    <rPh sb="4" eb="5">
      <t>ゴ</t>
    </rPh>
    <rPh sb="6" eb="10">
      <t>ヒホケンシャ</t>
    </rPh>
    <rPh sb="10" eb="12">
      <t>ヒトリ</t>
    </rPh>
    <rPh sb="12" eb="13">
      <t>ア</t>
    </rPh>
    <rPh sb="22" eb="24">
      <t>イリョウ</t>
    </rPh>
    <rPh sb="24" eb="25">
      <t>ヒ</t>
    </rPh>
    <rPh sb="26" eb="27">
      <t>エン</t>
    </rPh>
    <phoneticPr fontId="3"/>
  </si>
  <si>
    <t>年齢調整前被保険者一人当たりの脂質異常症医療費</t>
    <rPh sb="5" eb="9">
      <t>ヒホケンシャ</t>
    </rPh>
    <rPh sb="9" eb="11">
      <t>ヒトリ</t>
    </rPh>
    <rPh sb="11" eb="12">
      <t>ア</t>
    </rPh>
    <rPh sb="20" eb="22">
      <t>イリョウ</t>
    </rPh>
    <rPh sb="22" eb="23">
      <t>ヒ</t>
    </rPh>
    <phoneticPr fontId="3"/>
  </si>
  <si>
    <t>年齢調整後被保険者一人当たりの脂質異常症医療費</t>
    <rPh sb="4" eb="5">
      <t>ゴ</t>
    </rPh>
    <rPh sb="5" eb="9">
      <t>ヒホケンシャ</t>
    </rPh>
    <rPh sb="9" eb="11">
      <t>ヒトリ</t>
    </rPh>
    <rPh sb="11" eb="12">
      <t>ア</t>
    </rPh>
    <rPh sb="20" eb="22">
      <t>イリョウ</t>
    </rPh>
    <rPh sb="22" eb="23">
      <t>ヒ</t>
    </rPh>
    <phoneticPr fontId="3"/>
  </si>
  <si>
    <t>　　　　　　　　　　　　　対象診療年月は平成30年4月～平成31年3月診療分(12カ月分)。</t>
    <phoneticPr fontId="3"/>
  </si>
  <si>
    <t>　　年齢調整前後の被保険者一人当たりの高血圧性疾患医療費</t>
    <rPh sb="2" eb="4">
      <t>ネンレイ</t>
    </rPh>
    <rPh sb="4" eb="6">
      <t>チョウセイ</t>
    </rPh>
    <rPh sb="6" eb="8">
      <t>ゼンゴ</t>
    </rPh>
    <phoneticPr fontId="3"/>
  </si>
  <si>
    <t>年齢調整前
被保険者一人当たりの
高血圧性疾患医療費(円)</t>
    <rPh sb="6" eb="10">
      <t>ヒホケンシャ</t>
    </rPh>
    <rPh sb="10" eb="12">
      <t>ヒトリ</t>
    </rPh>
    <rPh sb="12" eb="13">
      <t>ア</t>
    </rPh>
    <rPh sb="27" eb="28">
      <t>エン</t>
    </rPh>
    <phoneticPr fontId="3"/>
  </si>
  <si>
    <t>年齢調整後
被保険者一人当たりの
高血圧性疾患医療費(円)</t>
    <rPh sb="4" eb="5">
      <t>ゴ</t>
    </rPh>
    <rPh sb="6" eb="10">
      <t>ヒホケンシャ</t>
    </rPh>
    <rPh sb="10" eb="12">
      <t>ヒトリ</t>
    </rPh>
    <rPh sb="12" eb="13">
      <t>ア</t>
    </rPh>
    <rPh sb="23" eb="26">
      <t>イリョウヒ</t>
    </rPh>
    <rPh sb="27" eb="28">
      <t>エン</t>
    </rPh>
    <phoneticPr fontId="3"/>
  </si>
  <si>
    <t>年齢調整前被保険者一人当たりの高血圧性疾患医療費</t>
    <rPh sb="5" eb="9">
      <t>ヒホケンシャ</t>
    </rPh>
    <rPh sb="9" eb="11">
      <t>ヒトリ</t>
    </rPh>
    <rPh sb="11" eb="12">
      <t>ア</t>
    </rPh>
    <phoneticPr fontId="3"/>
  </si>
  <si>
    <t>年齢調整後被保険者一人当たりの高血圧性疾患医療費</t>
    <rPh sb="4" eb="5">
      <t>ゴ</t>
    </rPh>
    <rPh sb="5" eb="9">
      <t>ヒホケンシャ</t>
    </rPh>
    <rPh sb="9" eb="11">
      <t>ヒトリ</t>
    </rPh>
    <rPh sb="11" eb="12">
      <t>ア</t>
    </rPh>
    <rPh sb="21" eb="24">
      <t>イリョウヒ</t>
    </rPh>
    <phoneticPr fontId="3"/>
  </si>
  <si>
    <t>年齢調整前
被保険者一人当たりの
高血圧性疾患医療費(円)</t>
    <rPh sb="6" eb="10">
      <t>ヒホケンシャ</t>
    </rPh>
    <rPh sb="10" eb="12">
      <t>ヒトリ</t>
    </rPh>
    <rPh sb="12" eb="13">
      <t>ア</t>
    </rPh>
    <rPh sb="23" eb="25">
      <t>イリョウ</t>
    </rPh>
    <rPh sb="25" eb="26">
      <t>ヒ</t>
    </rPh>
    <rPh sb="27" eb="28">
      <t>エン</t>
    </rPh>
    <phoneticPr fontId="3"/>
  </si>
  <si>
    <t>年齢調整後
被保険者一人当たりの
高血圧性疾患医療費(円)</t>
    <rPh sb="4" eb="5">
      <t>ゴ</t>
    </rPh>
    <rPh sb="6" eb="10">
      <t>ヒホケンシャ</t>
    </rPh>
    <rPh sb="10" eb="12">
      <t>ヒトリ</t>
    </rPh>
    <rPh sb="12" eb="13">
      <t>ア</t>
    </rPh>
    <rPh sb="23" eb="25">
      <t>イリョウ</t>
    </rPh>
    <rPh sb="25" eb="26">
      <t>ヒ</t>
    </rPh>
    <rPh sb="27" eb="28">
      <t>エン</t>
    </rPh>
    <phoneticPr fontId="3"/>
  </si>
  <si>
    <t>年齢調整前被保険者一人当たりの高血圧性疾患医療費</t>
    <rPh sb="5" eb="9">
      <t>ヒホケンシャ</t>
    </rPh>
    <rPh sb="9" eb="11">
      <t>ヒトリ</t>
    </rPh>
    <rPh sb="11" eb="12">
      <t>ア</t>
    </rPh>
    <rPh sb="21" eb="23">
      <t>イリョウ</t>
    </rPh>
    <rPh sb="23" eb="24">
      <t>ヒ</t>
    </rPh>
    <phoneticPr fontId="3"/>
  </si>
  <si>
    <t>年齢調整後被保険者一人当たりの高血圧性疾患医療費</t>
    <rPh sb="4" eb="5">
      <t>ゴ</t>
    </rPh>
    <rPh sb="5" eb="9">
      <t>ヒホケンシャ</t>
    </rPh>
    <rPh sb="9" eb="11">
      <t>ヒトリ</t>
    </rPh>
    <rPh sb="11" eb="12">
      <t>ア</t>
    </rPh>
    <rPh sb="21" eb="23">
      <t>イリョウ</t>
    </rPh>
    <rPh sb="23" eb="24">
      <t>ヒ</t>
    </rPh>
    <phoneticPr fontId="3"/>
  </si>
  <si>
    <t>　　生活習慣病患者割合</t>
  </si>
  <si>
    <t>　　地区別</t>
  </si>
  <si>
    <t>以上</t>
    <rPh sb="0" eb="2">
      <t>イジョウ</t>
    </rPh>
    <phoneticPr fontId="3"/>
  </si>
  <si>
    <t>未満</t>
    <rPh sb="0" eb="2">
      <t>ミマン</t>
    </rPh>
    <phoneticPr fontId="3"/>
  </si>
  <si>
    <t>　　患者一人当たりの生活習慣病医療費</t>
    <rPh sb="10" eb="12">
      <t>セイカツ</t>
    </rPh>
    <rPh sb="12" eb="14">
      <t>シュウカン</t>
    </rPh>
    <rPh sb="14" eb="15">
      <t>ビョウ</t>
    </rPh>
    <rPh sb="15" eb="18">
      <t>イリョウヒ</t>
    </rPh>
    <phoneticPr fontId="3"/>
  </si>
  <si>
    <t>　　市区町村別</t>
  </si>
  <si>
    <t>患者一人当たりの医療費(円)</t>
    <phoneticPr fontId="3"/>
  </si>
  <si>
    <t>以下</t>
    <rPh sb="0" eb="2">
      <t>イカ</t>
    </rPh>
    <phoneticPr fontId="3"/>
  </si>
  <si>
    <t>以下</t>
    <rPh sb="0" eb="2">
      <t>イカ</t>
    </rPh>
    <phoneticPr fontId="3"/>
  </si>
  <si>
    <t>以下</t>
    <rPh sb="0" eb="2">
      <t>イカ</t>
    </rPh>
    <phoneticPr fontId="3"/>
  </si>
  <si>
    <t>データ化範囲(分析対象)…入院(DPCを含む)、入院外、調剤の電子レセプト。対象診療年月は平成30年4月～平成31年3月診療分(12カ月分)。</t>
  </si>
  <si>
    <t>データ化範囲(分析対象)…入院(DPCを含む)、入院外、調剤の電子レセプト。</t>
  </si>
  <si>
    <t>患者一人当たりの
生活習慣病医療費(円)</t>
    <rPh sb="0" eb="2">
      <t>カンジャ</t>
    </rPh>
    <rPh sb="2" eb="4">
      <t>ヒトリ</t>
    </rPh>
    <rPh sb="4" eb="5">
      <t>ア</t>
    </rPh>
    <rPh sb="9" eb="11">
      <t>セイカツ</t>
    </rPh>
    <rPh sb="11" eb="13">
      <t>シュウカン</t>
    </rPh>
    <rPh sb="13" eb="14">
      <t>ビョウ</t>
    </rPh>
    <rPh sb="14" eb="17">
      <t>イリョウヒ</t>
    </rPh>
    <rPh sb="18" eb="19">
      <t>エン</t>
    </rPh>
    <phoneticPr fontId="3"/>
  </si>
  <si>
    <t>割合(%)
（被保険者に占める
割合）</t>
    <rPh sb="0" eb="2">
      <t>ワリアイ</t>
    </rPh>
    <rPh sb="7" eb="11">
      <t>ヒホケンシャ</t>
    </rPh>
    <rPh sb="12" eb="13">
      <t>シ</t>
    </rPh>
    <rPh sb="16" eb="18">
      <t>ワリアイ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</si>
</sst>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quot;¥&quot;#,##0_);[Red]\(&quot;¥&quot;#,##0\)"/>
    <numFmt numFmtId="177" formatCode="#,##0_ "/>
    <numFmt numFmtId="178" formatCode="#,##0_ ;[Red]\-#,##0\ "/>
    <numFmt numFmtId="179" formatCode="0.0%"/>
    <numFmt numFmtId="180" formatCode="0_ "/>
    <numFmt numFmtId="181" formatCode="#,##0&quot;円&quot;"/>
  </numFmts>
  <fonts count="47">
    <font>
      <sz val="11"/>
      <color theme="1"/>
      <name val="ＭＳ Ｐゴシック"/>
      <family val="2"/>
      <charset val="128"/>
      <scheme val="minor"/>
    </font>
    <font>
      <sz val="11"/>
      <color theme="1"/>
      <name val="ＭＳ Ｐゴシック"/>
      <family val="2"/>
      <charset val="128"/>
      <scheme val="minor"/>
    </font>
    <font>
      <sz val="11"/>
      <color rgb="FF006100"/>
      <name val="ＭＳ Ｐゴシック"/>
      <family val="2"/>
      <charset val="128"/>
      <scheme val="minor"/>
    </font>
    <font>
      <sz val="6"/>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theme="1"/>
      <name val="ＭＳ Ｐゴシック"/>
      <family val="3"/>
      <charset val="128"/>
      <scheme val="minor"/>
    </font>
    <font>
      <sz val="11"/>
      <color theme="1"/>
      <name val="ＭＳ 明朝"/>
      <family val="2"/>
      <charset val="128"/>
    </font>
    <font>
      <sz val="11"/>
      <color theme="1"/>
      <name val="ＭＳ Ｐゴシック"/>
      <family val="2"/>
      <scheme val="minor"/>
    </font>
    <font>
      <sz val="11"/>
      <color indexed="52"/>
      <name val="ＭＳ Ｐゴシック"/>
      <family val="3"/>
      <charset val="128"/>
    </font>
    <font>
      <sz val="11"/>
      <color indexed="20"/>
      <name val="ＭＳ Ｐゴシック"/>
      <family val="3"/>
      <charset val="128"/>
    </font>
    <font>
      <sz val="11"/>
      <color rgb="FF9C0006"/>
      <name val="ＭＳ Ｐゴシック"/>
      <family val="3"/>
      <charset val="128"/>
      <scheme val="minor"/>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theme="3"/>
      <name val="ＭＳ ゴシック"/>
      <family val="2"/>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9"/>
      <color theme="1"/>
      <name val="ＭＳ ゴシック"/>
      <family val="2"/>
      <charset val="128"/>
    </font>
    <font>
      <sz val="11"/>
      <color indexed="62"/>
      <name val="ＭＳ Ｐゴシック"/>
      <family val="3"/>
      <charset val="128"/>
    </font>
    <font>
      <sz val="11"/>
      <color theme="1"/>
      <name val="ＦＡ 明朝"/>
      <family val="2"/>
      <charset val="128"/>
    </font>
    <font>
      <sz val="11"/>
      <color indexed="17"/>
      <name val="ＭＳ Ｐゴシック"/>
      <family val="3"/>
      <charset val="128"/>
    </font>
    <font>
      <sz val="11"/>
      <color rgb="FF006100"/>
      <name val="ＭＳ Ｐゴシック"/>
      <family val="3"/>
      <charset val="128"/>
      <scheme val="minor"/>
    </font>
    <font>
      <sz val="6"/>
      <name val="ＭＳ Ｐゴシック"/>
      <family val="3"/>
      <charset val="128"/>
    </font>
    <font>
      <sz val="11"/>
      <color theme="1"/>
      <name val="ＭＳ ゴシック"/>
      <family val="3"/>
      <charset val="128"/>
    </font>
    <font>
      <sz val="10"/>
      <color theme="1"/>
      <name val="ＭＳ Ｐ明朝"/>
      <family val="1"/>
      <charset val="128"/>
    </font>
    <font>
      <sz val="11"/>
      <color theme="1"/>
      <name val="ＭＳ Ｐ明朝"/>
      <family val="2"/>
      <charset val="128"/>
    </font>
    <font>
      <u/>
      <sz val="11"/>
      <color theme="10"/>
      <name val="ＭＳ Ｐゴシック"/>
      <family val="2"/>
      <charset val="128"/>
      <scheme val="minor"/>
    </font>
    <font>
      <sz val="14"/>
      <name val="ＭＳ 明朝"/>
      <family val="1"/>
      <charset val="128"/>
    </font>
    <font>
      <sz val="11"/>
      <color theme="1"/>
      <name val="ＭＳ 明朝"/>
      <family val="1"/>
      <charset val="128"/>
    </font>
    <font>
      <sz val="10"/>
      <color theme="1"/>
      <name val="ＭＳ 明朝"/>
      <family val="1"/>
      <charset val="128"/>
    </font>
    <font>
      <b/>
      <sz val="8"/>
      <color theme="1"/>
      <name val="ＭＳ 明朝"/>
      <family val="1"/>
      <charset val="128"/>
    </font>
    <font>
      <sz val="11"/>
      <color rgb="FFFF0000"/>
      <name val="ＭＳ 明朝"/>
      <family val="1"/>
      <charset val="128"/>
    </font>
    <font>
      <sz val="9"/>
      <color theme="1"/>
      <name val="ＭＳ 明朝"/>
      <family val="1"/>
      <charset val="128"/>
    </font>
    <font>
      <sz val="10"/>
      <name val="ＭＳ 明朝"/>
      <family val="1"/>
      <charset val="128"/>
    </font>
    <font>
      <sz val="11"/>
      <name val="ＭＳ 明朝"/>
      <family val="1"/>
      <charset val="128"/>
    </font>
    <font>
      <b/>
      <sz val="9"/>
      <color theme="1"/>
      <name val="ＭＳ 明朝"/>
      <family val="1"/>
      <charset val="128"/>
    </font>
    <font>
      <sz val="9"/>
      <color rgb="FF000000"/>
      <name val="ＭＳ 明朝"/>
      <family val="1"/>
      <charset val="128"/>
    </font>
    <font>
      <b/>
      <sz val="9"/>
      <name val="ＭＳ 明朝"/>
      <family val="1"/>
      <charset val="128"/>
    </font>
    <font>
      <sz val="9"/>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rgb="FFFAA0A0"/>
        <bgColor indexed="64"/>
      </patternFill>
    </fill>
    <fill>
      <patternFill patternType="solid">
        <fgColor rgb="FFFAD2AA"/>
        <bgColor indexed="64"/>
      </patternFill>
    </fill>
    <fill>
      <patternFill patternType="solid">
        <fgColor rgb="FFFFFFC0"/>
        <bgColor indexed="64"/>
      </patternFill>
    </fill>
    <fill>
      <patternFill patternType="solid">
        <fgColor rgb="FFC8FAC8"/>
        <bgColor indexed="64"/>
      </patternFill>
    </fill>
    <fill>
      <patternFill patternType="solid">
        <fgColor rgb="FFC8C8FA"/>
        <bgColor indexed="64"/>
      </patternFill>
    </fill>
  </fills>
  <borders count="63">
    <border>
      <left/>
      <right/>
      <top/>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double">
        <color indexed="64"/>
      </top>
      <bottom style="thin">
        <color indexed="64"/>
      </bottom>
      <diagonal/>
    </border>
    <border diagonalUp="1">
      <left style="dotted">
        <color indexed="64"/>
      </left>
      <right style="thin">
        <color indexed="64"/>
      </right>
      <top style="double">
        <color indexed="64"/>
      </top>
      <bottom style="thin">
        <color indexed="64"/>
      </bottom>
      <diagonal style="thin">
        <color indexed="64"/>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diagonalUp="1">
      <left style="dotted">
        <color indexed="64"/>
      </left>
      <right style="dotted">
        <color indexed="64"/>
      </right>
      <top style="double">
        <color indexed="64"/>
      </top>
      <bottom style="thin">
        <color indexed="64"/>
      </bottom>
      <diagonal style="thin">
        <color indexed="64"/>
      </diagonal>
    </border>
    <border>
      <left style="dotted">
        <color indexed="64"/>
      </left>
      <right style="dotted">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hair">
        <color indexed="64"/>
      </bottom>
      <diagonal/>
    </border>
    <border>
      <left/>
      <right style="thin">
        <color indexed="64"/>
      </right>
      <top style="double">
        <color indexed="64"/>
      </top>
      <bottom style="hair">
        <color indexed="64"/>
      </bottom>
      <diagonal/>
    </border>
    <border>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thin">
        <color rgb="FF808080"/>
      </left>
      <right/>
      <top style="thin">
        <color rgb="FF808080"/>
      </top>
      <bottom/>
      <diagonal/>
    </border>
    <border>
      <left/>
      <right/>
      <top style="thin">
        <color rgb="FF808080"/>
      </top>
      <bottom/>
      <diagonal/>
    </border>
    <border>
      <left/>
      <right style="thin">
        <color rgb="FF808080"/>
      </right>
      <top style="thin">
        <color rgb="FF808080"/>
      </top>
      <bottom/>
      <diagonal/>
    </border>
    <border>
      <left style="thin">
        <color rgb="FF808080"/>
      </left>
      <right/>
      <top/>
      <bottom/>
      <diagonal/>
    </border>
    <border>
      <left/>
      <right style="thin">
        <color rgb="FF808080"/>
      </right>
      <top/>
      <bottom/>
      <diagonal/>
    </border>
    <border>
      <left style="thin">
        <color rgb="FF808080"/>
      </left>
      <right/>
      <top/>
      <bottom style="thin">
        <color rgb="FF808080"/>
      </bottom>
      <diagonal/>
    </border>
    <border>
      <left/>
      <right/>
      <top/>
      <bottom style="thin">
        <color rgb="FF808080"/>
      </bottom>
      <diagonal/>
    </border>
    <border>
      <left/>
      <right style="thin">
        <color rgb="FF808080"/>
      </right>
      <top/>
      <bottom style="thin">
        <color rgb="FF808080"/>
      </bottom>
      <diagonal/>
    </border>
  </borders>
  <cellStyleXfs count="1745">
    <xf numFmtId="0" fontId="0" fillId="0" borderId="0">
      <alignment vertical="center"/>
    </xf>
    <xf numFmtId="38" fontId="1" fillId="0" borderId="0" applyFont="0" applyFill="0" applyBorder="0" applyAlignment="0" applyProtection="0">
      <alignment vertical="center"/>
    </xf>
    <xf numFmtId="0" fontId="4" fillId="0" borderId="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9" fontId="10" fillId="0" borderId="0" applyFont="0" applyFill="0" applyBorder="0" applyAlignment="0" applyProtection="0">
      <alignment vertical="center"/>
    </xf>
    <xf numFmtId="9" fontId="5"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1" fillId="0" borderId="0" applyFont="0" applyFill="0" applyBorder="0" applyAlignment="0" applyProtection="0">
      <alignment vertical="center"/>
    </xf>
    <xf numFmtId="9" fontId="12" fillId="0" borderId="0" applyFont="0" applyFill="0" applyBorder="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4" borderId="2"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5" fillId="3"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38" fontId="12"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38" fontId="1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1" fillId="0" borderId="0" applyFont="0" applyFill="0" applyBorder="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1" fillId="0" borderId="1"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176" fontId="4" fillId="0" borderId="0" applyFont="0" applyFill="0" applyBorder="0" applyAlignment="0" applyProtection="0">
      <alignment vertical="center"/>
    </xf>
    <xf numFmtId="176" fontId="1" fillId="0" borderId="0" applyFont="0" applyFill="0" applyBorder="0" applyAlignment="0" applyProtection="0">
      <alignment vertical="center"/>
    </xf>
    <xf numFmtId="176" fontId="25" fillId="0" borderId="0" applyFont="0" applyFill="0" applyBorder="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alignment vertical="center"/>
    </xf>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1" fillId="0" borderId="0">
      <alignment vertical="center"/>
    </xf>
    <xf numFmtId="0" fontId="1" fillId="0" borderId="0">
      <alignment vertical="center"/>
    </xf>
    <xf numFmtId="0" fontId="11" fillId="0" borderId="0">
      <alignment vertical="center"/>
    </xf>
    <xf numFmtId="0" fontId="11" fillId="0" borderId="0">
      <alignment vertical="center"/>
    </xf>
    <xf numFmtId="0" fontId="27" fillId="0" borderId="0">
      <alignment vertical="center"/>
    </xf>
    <xf numFmtId="0" fontId="4" fillId="0" borderId="0"/>
    <xf numFmtId="0" fontId="1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0" fontId="4" fillId="0" borderId="0">
      <alignment vertical="center"/>
    </xf>
    <xf numFmtId="0" fontId="1" fillId="0" borderId="0">
      <alignment vertical="center"/>
    </xf>
    <xf numFmtId="0" fontId="1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9" fillId="2" borderId="0" applyNumberFormat="0" applyBorder="0" applyAlignment="0" applyProtection="0">
      <alignment vertical="center"/>
    </xf>
    <xf numFmtId="0" fontId="2" fillId="2"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15" fillId="3" borderId="0" applyNumberFormat="0" applyBorder="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4" fillId="0" borderId="0" applyFont="0" applyFill="0" applyBorder="0" applyAlignment="0" applyProtection="0"/>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38" fontId="32" fillId="0" borderId="0" applyFont="0" applyFill="0" applyBorder="0" applyAlignment="0" applyProtection="0">
      <alignment vertical="center"/>
    </xf>
    <xf numFmtId="38" fontId="33"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0" fontId="1" fillId="0" borderId="0">
      <alignment vertical="center"/>
    </xf>
    <xf numFmtId="0" fontId="1" fillId="0" borderId="0">
      <alignment vertical="center"/>
    </xf>
    <xf numFmtId="9" fontId="12" fillId="0" borderId="0" applyFont="0" applyFill="0" applyBorder="0" applyAlignment="0" applyProtection="0">
      <alignment vertical="center"/>
    </xf>
    <xf numFmtId="0" fontId="12" fillId="0" borderId="0"/>
    <xf numFmtId="0" fontId="31" fillId="0" borderId="0">
      <alignment vertical="center"/>
    </xf>
    <xf numFmtId="38" fontId="31" fillId="0" borderId="0" applyFont="0" applyFill="0" applyBorder="0" applyAlignment="0" applyProtection="0">
      <alignment vertical="center"/>
    </xf>
    <xf numFmtId="0" fontId="11" fillId="0" borderId="0">
      <alignment vertical="center"/>
    </xf>
    <xf numFmtId="0" fontId="33" fillId="0" borderId="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 fillId="0" borderId="0" applyFont="0" applyFill="0" applyBorder="0" applyAlignment="0" applyProtection="0">
      <alignment vertical="center"/>
    </xf>
    <xf numFmtId="0" fontId="34"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0" fillId="0" borderId="0">
      <alignment vertical="center"/>
    </xf>
    <xf numFmtId="0" fontId="1" fillId="0" borderId="0">
      <alignment vertical="center"/>
    </xf>
    <xf numFmtId="0" fontId="35" fillId="0" borderId="0"/>
    <xf numFmtId="0" fontId="28" fillId="7"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1" fillId="0" borderId="0">
      <alignment vertical="center"/>
    </xf>
    <xf numFmtId="0" fontId="1" fillId="0" borderId="0">
      <alignment vertical="center"/>
    </xf>
    <xf numFmtId="0" fontId="3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13">
    <xf numFmtId="0" fontId="0" fillId="0" borderId="0" xfId="0">
      <alignment vertical="center"/>
    </xf>
    <xf numFmtId="0" fontId="37" fillId="0" borderId="0" xfId="0" applyFont="1" applyBorder="1">
      <alignment vertical="center"/>
    </xf>
    <xf numFmtId="179" fontId="37" fillId="0" borderId="0" xfId="0" applyNumberFormat="1" applyFont="1" applyBorder="1">
      <alignment vertical="center"/>
    </xf>
    <xf numFmtId="180" fontId="37" fillId="0" borderId="0" xfId="0" applyNumberFormat="1" applyFont="1" applyBorder="1">
      <alignment vertical="center"/>
    </xf>
    <xf numFmtId="0" fontId="36" fillId="0" borderId="0" xfId="0" applyFont="1">
      <alignment vertical="center"/>
    </xf>
    <xf numFmtId="0" fontId="37" fillId="27" borderId="3" xfId="0" applyFont="1" applyFill="1" applyBorder="1" applyAlignment="1">
      <alignment horizontal="center" vertical="center"/>
    </xf>
    <xf numFmtId="0" fontId="37" fillId="27" borderId="17" xfId="1551" applyFont="1" applyFill="1" applyBorder="1" applyAlignment="1">
      <alignment horizontal="center" vertical="center" wrapText="1"/>
    </xf>
    <xf numFmtId="0" fontId="37" fillId="27" borderId="3" xfId="1551" applyFont="1" applyFill="1" applyBorder="1" applyAlignment="1">
      <alignment horizontal="center" vertical="center"/>
    </xf>
    <xf numFmtId="0" fontId="37" fillId="27" borderId="4"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6" fillId="0" borderId="0" xfId="1551" applyFont="1">
      <alignment vertical="center"/>
    </xf>
    <xf numFmtId="0" fontId="36" fillId="27" borderId="3" xfId="1551" applyFont="1" applyFill="1" applyBorder="1" applyAlignment="1">
      <alignment horizontal="center" vertical="center"/>
    </xf>
    <xf numFmtId="0" fontId="36" fillId="27" borderId="3" xfId="1551" applyFont="1" applyFill="1" applyBorder="1" applyAlignment="1">
      <alignment horizontal="center" vertical="center" wrapText="1"/>
    </xf>
    <xf numFmtId="0" fontId="36" fillId="0" borderId="7" xfId="1551" applyFont="1" applyBorder="1" applyAlignment="1">
      <alignment horizontal="center" vertical="center" shrinkToFit="1"/>
    </xf>
    <xf numFmtId="0" fontId="36" fillId="0" borderId="0" xfId="1551" applyFont="1" applyAlignment="1">
      <alignment vertical="center"/>
    </xf>
    <xf numFmtId="0" fontId="39" fillId="0" borderId="0" xfId="1551" applyFont="1">
      <alignment vertical="center"/>
    </xf>
    <xf numFmtId="0" fontId="37" fillId="0" borderId="33" xfId="0" applyFont="1" applyBorder="1" applyAlignment="1">
      <alignment horizontal="center" vertical="center"/>
    </xf>
    <xf numFmtId="49" fontId="37" fillId="0" borderId="33" xfId="1554" applyNumberFormat="1" applyFont="1" applyFill="1" applyBorder="1" applyAlignment="1">
      <alignment horizontal="left" vertical="center" wrapText="1"/>
    </xf>
    <xf numFmtId="0" fontId="37" fillId="0" borderId="34" xfId="0" applyFont="1" applyBorder="1" applyAlignment="1">
      <alignment horizontal="center" vertical="center"/>
    </xf>
    <xf numFmtId="49" fontId="37" fillId="0" borderId="35" xfId="1554" applyNumberFormat="1" applyFont="1" applyFill="1" applyBorder="1" applyAlignment="1">
      <alignment horizontal="left" vertical="center" wrapText="1"/>
    </xf>
    <xf numFmtId="49" fontId="37" fillId="0" borderId="34" xfId="1554" applyNumberFormat="1" applyFont="1" applyFill="1" applyBorder="1" applyAlignment="1">
      <alignment horizontal="left" vertical="center" wrapText="1"/>
    </xf>
    <xf numFmtId="0" fontId="37" fillId="0" borderId="36" xfId="0" applyFont="1" applyBorder="1" applyAlignment="1">
      <alignment horizontal="center" vertical="center"/>
    </xf>
    <xf numFmtId="49" fontId="37" fillId="0" borderId="36" xfId="1554" applyNumberFormat="1" applyFont="1" applyFill="1" applyBorder="1" applyAlignment="1">
      <alignment horizontal="left" vertical="center" wrapText="1"/>
    </xf>
    <xf numFmtId="0" fontId="37" fillId="0" borderId="19" xfId="0" applyFont="1" applyBorder="1" applyAlignment="1">
      <alignment horizontal="centerContinuous" vertical="center"/>
    </xf>
    <xf numFmtId="0" fontId="37" fillId="0" borderId="18" xfId="0" applyFont="1" applyBorder="1" applyAlignment="1">
      <alignment horizontal="centerContinuous" vertical="center"/>
    </xf>
    <xf numFmtId="0" fontId="37" fillId="0" borderId="39" xfId="0" applyFont="1" applyBorder="1" applyAlignment="1">
      <alignment horizontal="centerContinuous" vertical="center"/>
    </xf>
    <xf numFmtId="0" fontId="37" fillId="0" borderId="40" xfId="0" applyFont="1" applyBorder="1" applyAlignment="1">
      <alignment horizontal="centerContinuous" vertical="center"/>
    </xf>
    <xf numFmtId="0" fontId="37" fillId="0" borderId="48" xfId="0" applyFont="1" applyBorder="1" applyAlignment="1">
      <alignment horizontal="center" vertical="center"/>
    </xf>
    <xf numFmtId="49" fontId="37" fillId="0" borderId="48" xfId="1554" applyNumberFormat="1" applyFont="1" applyFill="1" applyBorder="1" applyAlignment="1">
      <alignment horizontal="left" vertical="center" wrapText="1"/>
    </xf>
    <xf numFmtId="0" fontId="37" fillId="0" borderId="0" xfId="0" applyFont="1">
      <alignment vertical="center"/>
    </xf>
    <xf numFmtId="179" fontId="37" fillId="0" borderId="33" xfId="0" applyNumberFormat="1" applyFont="1" applyFill="1" applyBorder="1" applyAlignment="1">
      <alignment horizontal="right" vertical="center" shrinkToFit="1"/>
    </xf>
    <xf numFmtId="179" fontId="37" fillId="0" borderId="34" xfId="0" applyNumberFormat="1" applyFont="1" applyFill="1" applyBorder="1" applyAlignment="1">
      <alignment horizontal="right" vertical="center" shrinkToFit="1"/>
    </xf>
    <xf numFmtId="179" fontId="37" fillId="0" borderId="36" xfId="0" applyNumberFormat="1" applyFont="1" applyFill="1" applyBorder="1" applyAlignment="1">
      <alignment horizontal="right" vertical="center" shrinkToFit="1"/>
    </xf>
    <xf numFmtId="179" fontId="37" fillId="0" borderId="3" xfId="0" applyNumberFormat="1" applyFont="1" applyFill="1" applyBorder="1" applyAlignment="1">
      <alignment horizontal="right" vertical="center" shrinkToFit="1"/>
    </xf>
    <xf numFmtId="179" fontId="37" fillId="0" borderId="4" xfId="0" applyNumberFormat="1" applyFont="1" applyFill="1" applyBorder="1" applyAlignment="1">
      <alignment horizontal="right" vertical="center" shrinkToFit="1"/>
    </xf>
    <xf numFmtId="179" fontId="37" fillId="0" borderId="48" xfId="0" applyNumberFormat="1" applyFont="1" applyFill="1" applyBorder="1" applyAlignment="1">
      <alignment horizontal="right" vertical="center" shrinkToFit="1"/>
    </xf>
    <xf numFmtId="0" fontId="36" fillId="0" borderId="0" xfId="0" applyFont="1" applyBorder="1">
      <alignment vertical="center"/>
    </xf>
    <xf numFmtId="0" fontId="37" fillId="0" borderId="53" xfId="0" applyFont="1" applyFill="1" applyBorder="1" applyAlignment="1">
      <alignment vertical="center" wrapText="1"/>
    </xf>
    <xf numFmtId="0" fontId="37" fillId="0" borderId="54" xfId="0" applyFont="1" applyFill="1" applyBorder="1">
      <alignment vertical="center"/>
    </xf>
    <xf numFmtId="0" fontId="37" fillId="0" borderId="53" xfId="0" applyFont="1" applyFill="1" applyBorder="1" applyAlignment="1">
      <alignment vertical="center"/>
    </xf>
    <xf numFmtId="0" fontId="37" fillId="0" borderId="0" xfId="0" applyFont="1" applyFill="1" applyBorder="1" applyAlignment="1">
      <alignment vertical="center" wrapText="1"/>
    </xf>
    <xf numFmtId="179" fontId="37" fillId="0" borderId="0" xfId="0" applyNumberFormat="1" applyFont="1" applyFill="1" applyBorder="1">
      <alignment vertical="center"/>
    </xf>
    <xf numFmtId="178" fontId="37" fillId="0" borderId="7" xfId="1" applyNumberFormat="1" applyFont="1" applyFill="1" applyBorder="1" applyAlignment="1">
      <alignment horizontal="right" vertical="center" shrinkToFit="1"/>
    </xf>
    <xf numFmtId="0" fontId="36" fillId="0" borderId="0" xfId="0" applyFont="1" applyAlignment="1">
      <alignment vertical="center"/>
    </xf>
    <xf numFmtId="0" fontId="36" fillId="0" borderId="0" xfId="0" applyFont="1" applyFill="1">
      <alignment vertical="center"/>
    </xf>
    <xf numFmtId="179" fontId="36" fillId="0" borderId="0" xfId="0" applyNumberFormat="1" applyFont="1">
      <alignment vertical="center"/>
    </xf>
    <xf numFmtId="177" fontId="40" fillId="0" borderId="0" xfId="0" applyNumberFormat="1" applyFont="1" applyFill="1" applyBorder="1" applyAlignment="1">
      <alignment vertical="center" shrinkToFit="1"/>
    </xf>
    <xf numFmtId="0" fontId="36" fillId="0" borderId="0" xfId="1551" applyFont="1" applyBorder="1">
      <alignment vertical="center"/>
    </xf>
    <xf numFmtId="0" fontId="42" fillId="27" borderId="22" xfId="1551" applyFont="1" applyFill="1" applyBorder="1" applyAlignment="1">
      <alignment horizontal="center" vertical="center"/>
    </xf>
    <xf numFmtId="0" fontId="42" fillId="27" borderId="28" xfId="1551" applyFont="1" applyFill="1" applyBorder="1" applyAlignment="1">
      <alignment horizontal="center" vertical="center"/>
    </xf>
    <xf numFmtId="0" fontId="42" fillId="27" borderId="23" xfId="1551" applyFont="1" applyFill="1" applyBorder="1" applyAlignment="1">
      <alignment horizontal="center" vertical="center"/>
    </xf>
    <xf numFmtId="0" fontId="42" fillId="27" borderId="22" xfId="1551" applyFont="1" applyFill="1" applyBorder="1" applyAlignment="1">
      <alignment horizontal="center" vertical="center" wrapText="1"/>
    </xf>
    <xf numFmtId="49" fontId="36" fillId="0" borderId="24" xfId="1551" applyNumberFormat="1" applyFont="1" applyBorder="1" applyAlignment="1">
      <alignment vertical="center" shrinkToFit="1"/>
    </xf>
    <xf numFmtId="0" fontId="36" fillId="0" borderId="25" xfId="1551" applyFont="1" applyBorder="1" applyAlignment="1">
      <alignment vertical="center" shrinkToFit="1"/>
    </xf>
    <xf numFmtId="0" fontId="36" fillId="0" borderId="27" xfId="1551" applyFont="1" applyBorder="1" applyAlignment="1">
      <alignment vertical="center" shrinkToFit="1"/>
    </xf>
    <xf numFmtId="0" fontId="38" fillId="0" borderId="0" xfId="1551" applyFont="1" applyAlignment="1">
      <alignment vertical="center"/>
    </xf>
    <xf numFmtId="0" fontId="36" fillId="0" borderId="0" xfId="0" applyNumberFormat="1" applyFont="1" applyAlignment="1">
      <alignment vertical="center"/>
    </xf>
    <xf numFmtId="0" fontId="37" fillId="0" borderId="3" xfId="0" applyFont="1" applyBorder="1" applyAlignment="1">
      <alignment horizontal="center" vertical="center" shrinkToFit="1"/>
    </xf>
    <xf numFmtId="0" fontId="37" fillId="0" borderId="3" xfId="1387" applyFont="1" applyFill="1" applyBorder="1">
      <alignment vertical="center"/>
    </xf>
    <xf numFmtId="179" fontId="37" fillId="0" borderId="4" xfId="1" applyNumberFormat="1" applyFont="1" applyBorder="1" applyAlignment="1">
      <alignment horizontal="right" vertical="center" shrinkToFit="1"/>
    </xf>
    <xf numFmtId="178" fontId="36" fillId="0" borderId="0" xfId="0" applyNumberFormat="1" applyFont="1" applyBorder="1">
      <alignment vertical="center"/>
    </xf>
    <xf numFmtId="0" fontId="37" fillId="0" borderId="3" xfId="1387" applyFont="1" applyBorder="1">
      <alignment vertical="center"/>
    </xf>
    <xf numFmtId="179" fontId="37" fillId="0" borderId="3" xfId="1" applyNumberFormat="1" applyFont="1" applyBorder="1" applyAlignment="1">
      <alignment horizontal="right" vertical="center" shrinkToFit="1"/>
    </xf>
    <xf numFmtId="179" fontId="37" fillId="0" borderId="21" xfId="1" applyNumberFormat="1" applyFont="1" applyBorder="1" applyAlignment="1">
      <alignment horizontal="right" vertical="center" shrinkToFit="1"/>
    </xf>
    <xf numFmtId="178" fontId="37" fillId="0" borderId="3" xfId="1" applyNumberFormat="1" applyFont="1" applyBorder="1" applyAlignment="1">
      <alignment horizontal="right" vertical="center" shrinkToFit="1"/>
    </xf>
    <xf numFmtId="179" fontId="37" fillId="0" borderId="7" xfId="1" applyNumberFormat="1" applyFont="1" applyFill="1" applyBorder="1" applyAlignment="1">
      <alignment horizontal="right" vertical="center" shrinkToFit="1"/>
    </xf>
    <xf numFmtId="179" fontId="37" fillId="0" borderId="7" xfId="1" applyNumberFormat="1" applyFont="1" applyBorder="1" applyAlignment="1">
      <alignment horizontal="right" vertical="center" shrinkToFit="1"/>
    </xf>
    <xf numFmtId="178" fontId="37" fillId="0" borderId="7" xfId="1" applyNumberFormat="1" applyFont="1" applyBorder="1" applyAlignment="1">
      <alignment horizontal="right" vertical="center" shrinkToFit="1"/>
    </xf>
    <xf numFmtId="0" fontId="42" fillId="27" borderId="28" xfId="1551" applyFont="1" applyFill="1" applyBorder="1" applyAlignment="1">
      <alignment horizontal="center" vertical="center" wrapText="1"/>
    </xf>
    <xf numFmtId="0" fontId="43" fillId="0" borderId="0" xfId="1551" applyFont="1">
      <alignment vertical="center"/>
    </xf>
    <xf numFmtId="0" fontId="40" fillId="0" borderId="0" xfId="1551" applyFont="1">
      <alignment vertical="center"/>
    </xf>
    <xf numFmtId="0" fontId="40" fillId="0" borderId="0" xfId="1551" applyFont="1" applyAlignment="1">
      <alignment vertical="center"/>
    </xf>
    <xf numFmtId="0" fontId="45" fillId="0" borderId="0" xfId="2" applyNumberFormat="1" applyFont="1" applyFill="1" applyBorder="1" applyAlignment="1">
      <alignment vertical="center"/>
    </xf>
    <xf numFmtId="0" fontId="40" fillId="0" borderId="0" xfId="2" applyFont="1" applyAlignment="1">
      <alignment vertical="center"/>
    </xf>
    <xf numFmtId="0" fontId="36" fillId="0" borderId="4" xfId="1551" applyFont="1" applyBorder="1" applyAlignment="1">
      <alignment horizontal="center" vertical="center" shrinkToFit="1"/>
    </xf>
    <xf numFmtId="0" fontId="36" fillId="0" borderId="3" xfId="0" applyFont="1" applyBorder="1">
      <alignment vertical="center"/>
    </xf>
    <xf numFmtId="177" fontId="37" fillId="0" borderId="0" xfId="0" applyNumberFormat="1" applyFont="1" applyFill="1" applyBorder="1" applyAlignment="1">
      <alignment vertical="center" shrinkToFit="1"/>
    </xf>
    <xf numFmtId="0" fontId="37" fillId="27" borderId="3" xfId="0" applyFont="1" applyFill="1" applyBorder="1" applyAlignment="1">
      <alignment horizontal="center" vertical="center" wrapText="1"/>
    </xf>
    <xf numFmtId="0" fontId="37" fillId="27" borderId="40" xfId="0" applyFont="1" applyFill="1" applyBorder="1" applyAlignment="1">
      <alignment horizontal="center" vertical="center" wrapText="1"/>
    </xf>
    <xf numFmtId="177" fontId="37" fillId="0" borderId="37" xfId="0" applyNumberFormat="1" applyFont="1" applyFill="1" applyBorder="1" applyAlignment="1">
      <alignment horizontal="right" vertical="center" shrinkToFit="1"/>
    </xf>
    <xf numFmtId="177" fontId="37" fillId="0" borderId="38" xfId="0" applyNumberFormat="1" applyFont="1" applyFill="1" applyBorder="1" applyAlignment="1">
      <alignment horizontal="right" vertical="center" shrinkToFit="1"/>
    </xf>
    <xf numFmtId="177" fontId="37" fillId="0" borderId="50" xfId="0" applyNumberFormat="1" applyFont="1" applyFill="1" applyBorder="1" applyAlignment="1">
      <alignment horizontal="right" vertical="center" shrinkToFit="1"/>
    </xf>
    <xf numFmtId="177" fontId="37" fillId="0" borderId="18" xfId="0" applyNumberFormat="1" applyFont="1" applyFill="1" applyBorder="1" applyAlignment="1">
      <alignment horizontal="right" vertical="center" shrinkToFit="1"/>
    </xf>
    <xf numFmtId="177" fontId="37" fillId="0" borderId="40" xfId="0" applyNumberFormat="1" applyFont="1" applyFill="1" applyBorder="1" applyAlignment="1">
      <alignment horizontal="right" vertical="center" shrinkToFit="1"/>
    </xf>
    <xf numFmtId="177" fontId="37" fillId="0" borderId="49" xfId="0" applyNumberFormat="1" applyFont="1" applyFill="1" applyBorder="1" applyAlignment="1">
      <alignment horizontal="right" vertical="center" shrinkToFit="1"/>
    </xf>
    <xf numFmtId="0" fontId="37" fillId="0" borderId="4" xfId="0" applyFont="1" applyBorder="1" applyAlignment="1">
      <alignment horizontal="center" vertical="center"/>
    </xf>
    <xf numFmtId="0" fontId="37" fillId="0" borderId="3" xfId="0" applyFont="1" applyBorder="1" applyAlignment="1">
      <alignment horizontal="center" vertical="center" wrapText="1"/>
    </xf>
    <xf numFmtId="0" fontId="37" fillId="0" borderId="3" xfId="0" applyFont="1" applyBorder="1" applyAlignment="1">
      <alignment horizontal="center" vertical="center"/>
    </xf>
    <xf numFmtId="0" fontId="37" fillId="0" borderId="4" xfId="1551" applyFont="1" applyBorder="1" applyAlignment="1">
      <alignment horizontal="center" vertical="center" wrapText="1"/>
    </xf>
    <xf numFmtId="0" fontId="44" fillId="0" borderId="0" xfId="2" applyFont="1" applyAlignment="1">
      <alignment vertical="center" readingOrder="1"/>
    </xf>
    <xf numFmtId="0" fontId="40" fillId="0" borderId="0" xfId="2" applyFont="1" applyAlignment="1">
      <alignment vertical="center" readingOrder="1"/>
    </xf>
    <xf numFmtId="179" fontId="37" fillId="0" borderId="51" xfId="0" applyNumberFormat="1" applyFont="1" applyFill="1" applyBorder="1" applyAlignment="1">
      <alignment horizontal="right" vertical="center"/>
    </xf>
    <xf numFmtId="179" fontId="37" fillId="0" borderId="3" xfId="0" applyNumberFormat="1" applyFont="1" applyBorder="1" applyAlignment="1">
      <alignment horizontal="right" vertical="center"/>
    </xf>
    <xf numFmtId="0" fontId="36" fillId="0" borderId="30" xfId="1551" applyFont="1" applyBorder="1" applyAlignment="1">
      <alignment horizontal="right" vertical="center" shrinkToFit="1"/>
    </xf>
    <xf numFmtId="179" fontId="36" fillId="0" borderId="3" xfId="0" applyNumberFormat="1" applyFont="1" applyBorder="1" applyAlignment="1">
      <alignment horizontal="right" vertical="center"/>
    </xf>
    <xf numFmtId="177" fontId="37" fillId="0" borderId="3" xfId="1554" applyNumberFormat="1" applyFont="1" applyFill="1" applyBorder="1" applyAlignment="1">
      <alignment horizontal="right" vertical="center"/>
    </xf>
    <xf numFmtId="177" fontId="37" fillId="0" borderId="4" xfId="1554" applyNumberFormat="1" applyFont="1" applyFill="1" applyBorder="1" applyAlignment="1">
      <alignment horizontal="right" vertical="center"/>
    </xf>
    <xf numFmtId="177" fontId="37" fillId="0" borderId="48" xfId="1554" applyNumberFormat="1" applyFont="1" applyFill="1" applyBorder="1" applyAlignment="1">
      <alignment horizontal="right" vertical="center"/>
    </xf>
    <xf numFmtId="177" fontId="37" fillId="0" borderId="48" xfId="0" applyNumberFormat="1" applyFont="1" applyFill="1" applyBorder="1" applyAlignment="1">
      <alignment horizontal="right" vertical="center" shrinkToFit="1"/>
    </xf>
    <xf numFmtId="177" fontId="37" fillId="0" borderId="34" xfId="1554" applyNumberFormat="1" applyFont="1" applyFill="1" applyBorder="1" applyAlignment="1">
      <alignment horizontal="right" vertical="center"/>
    </xf>
    <xf numFmtId="177" fontId="37" fillId="0" borderId="34" xfId="0" applyNumberFormat="1" applyFont="1" applyFill="1" applyBorder="1" applyAlignment="1">
      <alignment horizontal="right" vertical="center" shrinkToFit="1"/>
    </xf>
    <xf numFmtId="177" fontId="37" fillId="0" borderId="36" xfId="1554" applyNumberFormat="1" applyFont="1" applyFill="1" applyBorder="1" applyAlignment="1">
      <alignment horizontal="right" vertical="center"/>
    </xf>
    <xf numFmtId="177" fontId="37" fillId="0" borderId="36" xfId="0" applyNumberFormat="1" applyFont="1" applyFill="1" applyBorder="1" applyAlignment="1">
      <alignment horizontal="right" vertical="center" shrinkToFit="1"/>
    </xf>
    <xf numFmtId="177" fontId="37" fillId="0" borderId="3" xfId="0" applyNumberFormat="1" applyFont="1" applyFill="1" applyBorder="1" applyAlignment="1">
      <alignment horizontal="right" vertical="center" shrinkToFit="1"/>
    </xf>
    <xf numFmtId="0" fontId="37" fillId="0" borderId="3" xfId="1387" applyFont="1" applyFill="1" applyBorder="1" applyAlignment="1">
      <alignment vertical="center"/>
    </xf>
    <xf numFmtId="0" fontId="37" fillId="0" borderId="3" xfId="1387" applyFont="1" applyBorder="1" applyAlignment="1">
      <alignment vertical="center"/>
    </xf>
    <xf numFmtId="0" fontId="41" fillId="0" borderId="3" xfId="1148" applyFont="1" applyBorder="1" applyAlignment="1" applyProtection="1">
      <alignment vertical="center"/>
      <protection locked="0"/>
    </xf>
    <xf numFmtId="0" fontId="41" fillId="0" borderId="3" xfId="1148" applyFont="1" applyFill="1" applyBorder="1" applyAlignment="1" applyProtection="1">
      <alignment vertical="center"/>
      <protection locked="0"/>
    </xf>
    <xf numFmtId="178" fontId="37" fillId="0" borderId="4" xfId="1" applyNumberFormat="1" applyFont="1" applyBorder="1" applyAlignment="1">
      <alignment horizontal="right" vertical="center" shrinkToFit="1"/>
    </xf>
    <xf numFmtId="178" fontId="37" fillId="0" borderId="21" xfId="1" applyNumberFormat="1" applyFont="1" applyBorder="1" applyAlignment="1">
      <alignment horizontal="right" vertical="center" shrinkToFit="1"/>
    </xf>
    <xf numFmtId="178" fontId="37" fillId="0" borderId="51" xfId="0" applyNumberFormat="1" applyFont="1" applyFill="1" applyBorder="1" applyAlignment="1">
      <alignment horizontal="right" vertical="center"/>
    </xf>
    <xf numFmtId="178" fontId="37" fillId="0" borderId="3" xfId="0" applyNumberFormat="1" applyFont="1" applyBorder="1" applyAlignment="1">
      <alignment horizontal="right" vertical="center"/>
    </xf>
    <xf numFmtId="0" fontId="40" fillId="0" borderId="0" xfId="0" applyNumberFormat="1" applyFont="1" applyFill="1" applyBorder="1" applyAlignment="1">
      <alignment vertical="center" shrinkToFit="1"/>
    </xf>
    <xf numFmtId="0" fontId="37" fillId="0" borderId="3" xfId="1554" applyNumberFormat="1" applyFont="1" applyFill="1" applyBorder="1" applyAlignment="1">
      <alignment horizontal="center" vertical="center" wrapText="1"/>
    </xf>
    <xf numFmtId="177" fontId="36" fillId="0" borderId="4" xfId="1551" applyNumberFormat="1" applyFont="1" applyFill="1" applyBorder="1" applyAlignment="1">
      <alignment horizontal="right" vertical="center" shrinkToFit="1"/>
    </xf>
    <xf numFmtId="179" fontId="36" fillId="0" borderId="4" xfId="1551" applyNumberFormat="1" applyFont="1" applyFill="1" applyBorder="1" applyAlignment="1">
      <alignment horizontal="right" vertical="center" shrinkToFit="1"/>
    </xf>
    <xf numFmtId="177" fontId="36" fillId="0" borderId="7" xfId="1551" applyNumberFormat="1" applyFont="1" applyFill="1" applyBorder="1" applyAlignment="1">
      <alignment horizontal="right" vertical="center" shrinkToFit="1"/>
    </xf>
    <xf numFmtId="179" fontId="36" fillId="0" borderId="7" xfId="1551" applyNumberFormat="1" applyFont="1" applyFill="1" applyBorder="1" applyAlignment="1">
      <alignment horizontal="right" vertical="center" shrinkToFit="1"/>
    </xf>
    <xf numFmtId="177" fontId="36" fillId="0" borderId="3" xfId="1551" applyNumberFormat="1" applyFont="1" applyFill="1" applyBorder="1" applyAlignment="1">
      <alignment horizontal="right" vertical="center"/>
    </xf>
    <xf numFmtId="178" fontId="36" fillId="0" borderId="24" xfId="1551" applyNumberFormat="1" applyFont="1" applyFill="1" applyBorder="1" applyAlignment="1">
      <alignment horizontal="right" vertical="center" shrinkToFit="1"/>
    </xf>
    <xf numFmtId="179" fontId="36" fillId="0" borderId="29" xfId="1551" applyNumberFormat="1" applyFont="1" applyFill="1" applyBorder="1" applyAlignment="1">
      <alignment horizontal="right" vertical="center" shrinkToFit="1"/>
    </xf>
    <xf numFmtId="0" fontId="36" fillId="0" borderId="25" xfId="1551" applyFont="1" applyFill="1" applyBorder="1" applyAlignment="1">
      <alignment horizontal="center" vertical="center" shrinkToFit="1"/>
    </xf>
    <xf numFmtId="178" fontId="36" fillId="0" borderId="26" xfId="1551" applyNumberFormat="1" applyFont="1" applyFill="1" applyBorder="1" applyAlignment="1">
      <alignment horizontal="right" vertical="center" shrinkToFit="1"/>
    </xf>
    <xf numFmtId="179" fontId="36" fillId="0" borderId="31" xfId="1551" applyNumberFormat="1" applyFont="1" applyFill="1" applyBorder="1" applyAlignment="1">
      <alignment horizontal="right" vertical="center" shrinkToFit="1"/>
    </xf>
    <xf numFmtId="178" fontId="37" fillId="0" borderId="4" xfId="1" applyNumberFormat="1" applyFont="1" applyFill="1" applyBorder="1" applyAlignment="1">
      <alignment horizontal="right" vertical="center" shrinkToFit="1"/>
    </xf>
    <xf numFmtId="178" fontId="37" fillId="0" borderId="3" xfId="1" applyNumberFormat="1" applyFont="1" applyFill="1" applyBorder="1" applyAlignment="1">
      <alignment horizontal="right" vertical="center" shrinkToFit="1"/>
    </xf>
    <xf numFmtId="178" fontId="37" fillId="0" borderId="21" xfId="1" applyNumberFormat="1" applyFont="1" applyFill="1" applyBorder="1" applyAlignment="1">
      <alignment horizontal="right" vertical="center" shrinkToFit="1"/>
    </xf>
    <xf numFmtId="178" fontId="37" fillId="0" borderId="3" xfId="0" applyNumberFormat="1" applyFont="1" applyFill="1" applyBorder="1" applyAlignment="1">
      <alignment horizontal="right" vertical="center"/>
    </xf>
    <xf numFmtId="178" fontId="37" fillId="0" borderId="32" xfId="0" applyNumberFormat="1" applyFont="1" applyFill="1" applyBorder="1" applyAlignment="1">
      <alignment horizontal="right" vertical="center"/>
    </xf>
    <xf numFmtId="177" fontId="37" fillId="0" borderId="33" xfId="1554" applyNumberFormat="1" applyFont="1" applyFill="1" applyBorder="1" applyAlignment="1">
      <alignment horizontal="right" vertical="center"/>
    </xf>
    <xf numFmtId="177" fontId="37" fillId="0" borderId="33" xfId="0" applyNumberFormat="1" applyFont="1" applyFill="1" applyBorder="1" applyAlignment="1">
      <alignment horizontal="right" vertical="center" shrinkToFit="1"/>
    </xf>
    <xf numFmtId="177" fontId="37" fillId="0" borderId="4" xfId="0" applyNumberFormat="1" applyFont="1" applyFill="1" applyBorder="1" applyAlignment="1">
      <alignment horizontal="right" vertical="center" shrinkToFit="1"/>
    </xf>
    <xf numFmtId="0" fontId="36" fillId="0" borderId="0" xfId="0" applyFont="1" applyFill="1" applyAlignment="1">
      <alignment vertical="center"/>
    </xf>
    <xf numFmtId="0" fontId="36" fillId="0" borderId="0" xfId="0" applyFont="1" applyFill="1" applyBorder="1" applyAlignment="1">
      <alignment vertical="center"/>
    </xf>
    <xf numFmtId="0" fontId="37" fillId="0" borderId="0" xfId="0" applyFont="1" applyFill="1" applyAlignment="1">
      <alignment vertical="center"/>
    </xf>
    <xf numFmtId="0" fontId="36" fillId="0" borderId="53" xfId="0" applyFont="1" applyFill="1" applyBorder="1" applyAlignment="1">
      <alignment vertical="center"/>
    </xf>
    <xf numFmtId="0" fontId="42" fillId="0" borderId="41" xfId="2" applyNumberFormat="1" applyFont="1" applyFill="1" applyBorder="1" applyAlignment="1">
      <alignment horizontal="center" vertical="center" wrapText="1" shrinkToFit="1"/>
    </xf>
    <xf numFmtId="0" fontId="42" fillId="0" borderId="0" xfId="2" applyNumberFormat="1" applyFont="1" applyFill="1" applyBorder="1" applyAlignment="1">
      <alignment horizontal="center" vertical="center" wrapText="1" shrinkToFit="1"/>
    </xf>
    <xf numFmtId="0" fontId="36" fillId="0" borderId="4" xfId="0" applyFont="1" applyFill="1" applyBorder="1" applyAlignment="1">
      <alignment vertical="center"/>
    </xf>
    <xf numFmtId="0" fontId="36" fillId="0" borderId="21" xfId="0" applyFont="1" applyFill="1" applyBorder="1" applyAlignment="1">
      <alignment vertical="center"/>
    </xf>
    <xf numFmtId="0" fontId="37" fillId="0" borderId="21" xfId="0" applyFont="1" applyBorder="1" applyAlignment="1">
      <alignment horizontal="center" vertical="center" shrinkToFit="1"/>
    </xf>
    <xf numFmtId="177" fontId="36" fillId="0" borderId="41" xfId="0" applyNumberFormat="1" applyFont="1" applyFill="1" applyBorder="1" applyAlignment="1">
      <alignment horizontal="right" vertical="center" shrinkToFit="1"/>
    </xf>
    <xf numFmtId="177" fontId="36" fillId="0" borderId="0" xfId="0" applyNumberFormat="1" applyFont="1" applyFill="1" applyBorder="1" applyAlignment="1">
      <alignment horizontal="right" vertical="center" shrinkToFit="1"/>
    </xf>
    <xf numFmtId="177" fontId="37" fillId="0" borderId="3" xfId="1" applyNumberFormat="1" applyFont="1" applyFill="1" applyBorder="1" applyAlignment="1">
      <alignment horizontal="right" vertical="center" shrinkToFit="1"/>
    </xf>
    <xf numFmtId="177" fontId="41" fillId="0" borderId="3" xfId="0" applyNumberFormat="1" applyFont="1" applyFill="1" applyBorder="1" applyAlignment="1">
      <alignment horizontal="right" vertical="center"/>
    </xf>
    <xf numFmtId="177" fontId="37" fillId="0" borderId="7" xfId="0" applyNumberFormat="1" applyFont="1" applyFill="1" applyBorder="1" applyAlignment="1">
      <alignment horizontal="right" vertical="center" shrinkToFit="1"/>
    </xf>
    <xf numFmtId="0" fontId="46" fillId="0" borderId="0" xfId="2" applyNumberFormat="1" applyFont="1" applyFill="1" applyBorder="1" applyAlignment="1">
      <alignment vertical="center"/>
    </xf>
    <xf numFmtId="0" fontId="36" fillId="0" borderId="0" xfId="0" applyFont="1" applyBorder="1" applyAlignment="1">
      <alignment vertical="center"/>
    </xf>
    <xf numFmtId="0" fontId="37" fillId="0" borderId="0" xfId="0" applyFont="1" applyFill="1" applyBorder="1" applyAlignment="1">
      <alignment vertical="center"/>
    </xf>
    <xf numFmtId="0" fontId="37" fillId="0" borderId="0" xfId="0" applyFont="1" applyAlignment="1">
      <alignment vertical="center"/>
    </xf>
    <xf numFmtId="0" fontId="41" fillId="0" borderId="41" xfId="2" applyNumberFormat="1" applyFont="1" applyFill="1" applyBorder="1" applyAlignment="1">
      <alignment horizontal="center" vertical="center" wrapText="1" shrinkToFit="1"/>
    </xf>
    <xf numFmtId="0" fontId="41" fillId="0" borderId="0" xfId="2" applyNumberFormat="1" applyFont="1" applyFill="1" applyBorder="1" applyAlignment="1">
      <alignment horizontal="center" vertical="center" wrapText="1" shrinkToFit="1"/>
    </xf>
    <xf numFmtId="0" fontId="37" fillId="0" borderId="4" xfId="0" applyFont="1" applyFill="1" applyBorder="1" applyAlignment="1">
      <alignment vertical="center"/>
    </xf>
    <xf numFmtId="0" fontId="37" fillId="0" borderId="21" xfId="0" applyFont="1" applyFill="1" applyBorder="1" applyAlignment="1">
      <alignment vertical="center"/>
    </xf>
    <xf numFmtId="177" fontId="37" fillId="0" borderId="41" xfId="0" applyNumberFormat="1" applyFont="1" applyFill="1" applyBorder="1" applyAlignment="1">
      <alignment horizontal="right" vertical="center" shrinkToFit="1"/>
    </xf>
    <xf numFmtId="177" fontId="37" fillId="0" borderId="0" xfId="0" applyNumberFormat="1" applyFont="1" applyFill="1" applyBorder="1" applyAlignment="1">
      <alignment horizontal="right" vertical="center" shrinkToFit="1"/>
    </xf>
    <xf numFmtId="0" fontId="36" fillId="0" borderId="55" xfId="0" applyFont="1" applyBorder="1">
      <alignment vertical="center"/>
    </xf>
    <xf numFmtId="0" fontId="36" fillId="0" borderId="56" xfId="0" applyFont="1" applyBorder="1">
      <alignment vertical="center"/>
    </xf>
    <xf numFmtId="0" fontId="36" fillId="0" borderId="57" xfId="0" applyFont="1" applyBorder="1">
      <alignment vertical="center"/>
    </xf>
    <xf numFmtId="0" fontId="36" fillId="0" borderId="58" xfId="0" applyFont="1" applyBorder="1">
      <alignment vertical="center"/>
    </xf>
    <xf numFmtId="0" fontId="36" fillId="28" borderId="3" xfId="0" applyFont="1" applyFill="1" applyBorder="1">
      <alignment vertical="center"/>
    </xf>
    <xf numFmtId="179" fontId="36" fillId="0" borderId="0" xfId="1578" applyNumberFormat="1" applyFont="1" applyBorder="1">
      <alignment vertical="center"/>
    </xf>
    <xf numFmtId="179" fontId="36" fillId="0" borderId="0" xfId="1578" applyNumberFormat="1" applyFont="1" applyBorder="1" applyAlignment="1">
      <alignment vertical="center"/>
    </xf>
    <xf numFmtId="0" fontId="36" fillId="0" borderId="59" xfId="0" applyFont="1" applyBorder="1" applyAlignment="1">
      <alignment vertical="center"/>
    </xf>
    <xf numFmtId="0" fontId="36" fillId="29" borderId="3" xfId="0" applyFont="1" applyFill="1" applyBorder="1">
      <alignment vertical="center"/>
    </xf>
    <xf numFmtId="0" fontId="36" fillId="30" borderId="3" xfId="0" applyFont="1" applyFill="1" applyBorder="1">
      <alignment vertical="center"/>
    </xf>
    <xf numFmtId="0" fontId="36" fillId="31" borderId="3" xfId="0" applyFont="1" applyFill="1" applyBorder="1">
      <alignment vertical="center"/>
    </xf>
    <xf numFmtId="0" fontId="36" fillId="32" borderId="3" xfId="0" applyFont="1" applyFill="1" applyBorder="1">
      <alignment vertical="center"/>
    </xf>
    <xf numFmtId="0" fontId="36" fillId="0" borderId="60" xfId="0" applyFont="1" applyBorder="1">
      <alignment vertical="center"/>
    </xf>
    <xf numFmtId="0" fontId="36" fillId="0" borderId="61" xfId="0" applyFont="1" applyBorder="1">
      <alignment vertical="center"/>
    </xf>
    <xf numFmtId="0" fontId="36" fillId="0" borderId="62" xfId="0" applyFont="1" applyBorder="1" applyAlignment="1">
      <alignment vertical="center"/>
    </xf>
    <xf numFmtId="0" fontId="36" fillId="0" borderId="59" xfId="0" applyFont="1" applyBorder="1">
      <alignment vertical="center"/>
    </xf>
    <xf numFmtId="0" fontId="36" fillId="0" borderId="62" xfId="0" applyFont="1" applyBorder="1">
      <alignment vertical="center"/>
    </xf>
    <xf numFmtId="181" fontId="36" fillId="0" borderId="0" xfId="0" applyNumberFormat="1" applyFont="1" applyBorder="1">
      <alignment vertical="center"/>
    </xf>
    <xf numFmtId="0" fontId="37" fillId="0" borderId="19" xfId="0" applyFont="1" applyFill="1" applyBorder="1" applyAlignment="1">
      <alignment horizontal="center" vertical="center" wrapText="1"/>
    </xf>
    <xf numFmtId="0" fontId="37" fillId="0" borderId="18" xfId="0" applyFont="1" applyFill="1" applyBorder="1" applyAlignment="1">
      <alignment horizontal="center" vertical="center" wrapText="1"/>
    </xf>
    <xf numFmtId="0" fontId="37" fillId="27" borderId="3" xfId="1551" applyFont="1" applyFill="1" applyBorder="1" applyAlignment="1">
      <alignment horizontal="center" vertical="center" wrapText="1"/>
    </xf>
    <xf numFmtId="0" fontId="37" fillId="0" borderId="5" xfId="0" applyFont="1" applyBorder="1" applyAlignment="1">
      <alignment horizontal="center" vertical="center" shrinkToFit="1"/>
    </xf>
    <xf numFmtId="0" fontId="37" fillId="0" borderId="6" xfId="0" applyFont="1" applyBorder="1" applyAlignment="1">
      <alignment horizontal="center" vertical="center" shrinkToFit="1"/>
    </xf>
    <xf numFmtId="0" fontId="37" fillId="27" borderId="3" xfId="0" applyNumberFormat="1" applyFont="1" applyFill="1" applyBorder="1" applyAlignment="1">
      <alignment horizontal="center" vertical="center"/>
    </xf>
    <xf numFmtId="0" fontId="37" fillId="27" borderId="3" xfId="0" applyFont="1" applyFill="1" applyBorder="1" applyAlignment="1">
      <alignment horizontal="center" vertical="center"/>
    </xf>
    <xf numFmtId="0" fontId="37" fillId="27" borderId="4" xfId="1551" applyFont="1" applyFill="1" applyBorder="1" applyAlignment="1">
      <alignment horizontal="center" vertical="center" wrapText="1"/>
    </xf>
    <xf numFmtId="0" fontId="37" fillId="27" borderId="21" xfId="1551" applyFont="1" applyFill="1" applyBorder="1" applyAlignment="1">
      <alignment horizontal="center" vertical="center" wrapText="1"/>
    </xf>
    <xf numFmtId="0" fontId="46" fillId="0" borderId="4" xfId="2" applyNumberFormat="1" applyFont="1" applyFill="1" applyBorder="1" applyAlignment="1">
      <alignment horizontal="center" vertical="center" wrapText="1" shrinkToFit="1"/>
    </xf>
    <xf numFmtId="0" fontId="46" fillId="0" borderId="21" xfId="2" applyNumberFormat="1" applyFont="1" applyFill="1" applyBorder="1" applyAlignment="1">
      <alignment horizontal="center" vertical="center" wrapText="1" shrinkToFit="1"/>
    </xf>
    <xf numFmtId="0" fontId="37" fillId="27" borderId="4" xfId="0" applyFont="1" applyFill="1" applyBorder="1" applyAlignment="1">
      <alignment vertical="center"/>
    </xf>
    <xf numFmtId="0" fontId="37" fillId="27" borderId="21" xfId="0" applyFont="1" applyFill="1" applyBorder="1" applyAlignment="1">
      <alignment vertical="center"/>
    </xf>
    <xf numFmtId="0" fontId="37" fillId="27" borderId="40" xfId="0" applyFont="1" applyFill="1" applyBorder="1" applyAlignment="1">
      <alignment horizontal="center" vertical="center" shrinkToFit="1"/>
    </xf>
    <xf numFmtId="0" fontId="37" fillId="27" borderId="44" xfId="0" applyFont="1" applyFill="1" applyBorder="1" applyAlignment="1">
      <alignment horizontal="center" vertical="center" shrinkToFit="1"/>
    </xf>
    <xf numFmtId="0" fontId="46" fillId="27" borderId="4" xfId="2" applyNumberFormat="1" applyFont="1" applyFill="1" applyBorder="1" applyAlignment="1">
      <alignment horizontal="center" vertical="center" wrapText="1" shrinkToFit="1"/>
    </xf>
    <xf numFmtId="0" fontId="46" fillId="27" borderId="21" xfId="2" applyNumberFormat="1" applyFont="1" applyFill="1" applyBorder="1" applyAlignment="1">
      <alignment horizontal="center" vertical="center" wrapText="1" shrinkToFit="1"/>
    </xf>
    <xf numFmtId="0" fontId="36" fillId="27" borderId="19" xfId="1551" applyNumberFormat="1" applyFont="1" applyFill="1" applyBorder="1" applyAlignment="1">
      <alignment vertical="center"/>
    </xf>
    <xf numFmtId="0" fontId="36" fillId="27" borderId="18" xfId="1551" applyNumberFormat="1" applyFont="1" applyFill="1" applyBorder="1" applyAlignment="1">
      <alignment vertical="center"/>
    </xf>
    <xf numFmtId="0" fontId="42" fillId="27" borderId="19" xfId="1551" applyFont="1" applyFill="1" applyBorder="1" applyAlignment="1">
      <alignment horizontal="center" vertical="center"/>
    </xf>
    <xf numFmtId="0" fontId="42" fillId="27" borderId="18" xfId="1551" applyFont="1" applyFill="1" applyBorder="1" applyAlignment="1">
      <alignment horizontal="center" vertical="center"/>
    </xf>
    <xf numFmtId="0" fontId="36" fillId="0" borderId="5" xfId="1551" applyFont="1" applyBorder="1" applyAlignment="1">
      <alignment horizontal="center" vertical="center" shrinkToFit="1"/>
    </xf>
    <xf numFmtId="0" fontId="36" fillId="0" borderId="6" xfId="1551" applyFont="1" applyBorder="1" applyAlignment="1">
      <alignment horizontal="center" vertical="center" shrinkToFit="1"/>
    </xf>
    <xf numFmtId="0" fontId="37" fillId="0" borderId="4" xfId="0" applyFont="1" applyBorder="1" applyAlignment="1">
      <alignment horizontal="center" vertical="center"/>
    </xf>
    <xf numFmtId="0" fontId="37" fillId="0" borderId="20" xfId="0" applyFont="1" applyBorder="1" applyAlignment="1">
      <alignment horizontal="center" vertical="center"/>
    </xf>
    <xf numFmtId="0" fontId="37" fillId="0" borderId="21" xfId="0" applyFont="1" applyBorder="1" applyAlignment="1">
      <alignment horizontal="center" vertical="center"/>
    </xf>
    <xf numFmtId="0" fontId="37" fillId="27" borderId="19" xfId="1551" applyFont="1" applyFill="1" applyBorder="1" applyAlignment="1">
      <alignment horizontal="center" vertical="center"/>
    </xf>
    <xf numFmtId="0" fontId="37" fillId="27" borderId="18" xfId="1551" applyFont="1" applyFill="1" applyBorder="1" applyAlignment="1">
      <alignment horizontal="center" vertical="center"/>
    </xf>
    <xf numFmtId="177" fontId="37" fillId="0" borderId="4" xfId="1554" applyNumberFormat="1" applyFont="1" applyFill="1" applyBorder="1" applyAlignment="1">
      <alignment horizontal="center" vertical="center"/>
    </xf>
    <xf numFmtId="177" fontId="37" fillId="0" borderId="20" xfId="1554" applyNumberFormat="1" applyFont="1" applyFill="1" applyBorder="1" applyAlignment="1">
      <alignment horizontal="center" vertical="center"/>
    </xf>
    <xf numFmtId="177" fontId="37" fillId="0" borderId="21" xfId="1554" applyNumberFormat="1" applyFont="1" applyFill="1" applyBorder="1" applyAlignment="1">
      <alignment horizontal="center" vertical="center"/>
    </xf>
    <xf numFmtId="177" fontId="37" fillId="0" borderId="47" xfId="1554" applyNumberFormat="1" applyFont="1" applyFill="1" applyBorder="1" applyAlignment="1">
      <alignment horizontal="center" vertical="center"/>
    </xf>
    <xf numFmtId="0" fontId="37" fillId="0" borderId="45" xfId="0" applyFont="1" applyBorder="1" applyAlignment="1">
      <alignment horizontal="center" vertical="center"/>
    </xf>
    <xf numFmtId="0" fontId="37" fillId="0" borderId="46" xfId="0" applyFont="1" applyBorder="1" applyAlignment="1">
      <alignment horizontal="center" vertical="center"/>
    </xf>
    <xf numFmtId="0" fontId="37" fillId="0" borderId="41" xfId="0" applyFont="1" applyBorder="1" applyAlignment="1">
      <alignment horizontal="center" vertical="center"/>
    </xf>
    <xf numFmtId="0" fontId="37" fillId="0" borderId="42" xfId="0" applyFont="1" applyBorder="1" applyAlignment="1">
      <alignment horizontal="center" vertical="center"/>
    </xf>
    <xf numFmtId="0" fontId="37" fillId="0" borderId="43" xfId="0" applyFont="1" applyBorder="1" applyAlignment="1">
      <alignment horizontal="center" vertical="center"/>
    </xf>
    <xf numFmtId="0" fontId="37" fillId="0" borderId="44" xfId="0" applyFont="1" applyBorder="1" applyAlignment="1">
      <alignment horizontal="center" vertical="center"/>
    </xf>
    <xf numFmtId="0" fontId="37" fillId="0" borderId="52" xfId="0" applyFont="1" applyBorder="1" applyAlignment="1">
      <alignment horizontal="center" vertical="center"/>
    </xf>
  </cellXfs>
  <cellStyles count="1745">
    <cellStyle name="0,0_x000d__x000a_NA_x000d__x000a_" xfId="1390"/>
    <cellStyle name="20% - アクセント 1 10" xfId="3"/>
    <cellStyle name="20% - アクセント 1 11" xfId="4"/>
    <cellStyle name="20% - アクセント 1 12" xfId="5"/>
    <cellStyle name="20% - アクセント 1 13" xfId="6"/>
    <cellStyle name="20% - アクセント 1 14" xfId="7"/>
    <cellStyle name="20% - アクセント 1 15" xfId="8"/>
    <cellStyle name="20% - アクセント 1 16" xfId="9"/>
    <cellStyle name="20% - アクセント 1 17" xfId="10"/>
    <cellStyle name="20% - アクセント 1 18" xfId="11"/>
    <cellStyle name="20% - アクセント 1 19" xfId="12"/>
    <cellStyle name="20% - アクセント 1 2" xfId="13"/>
    <cellStyle name="20% - アクセント 1 2 2" xfId="14"/>
    <cellStyle name="20% - アクセント 1 20" xfId="15"/>
    <cellStyle name="20% - アクセント 1 21" xfId="16"/>
    <cellStyle name="20% - アクセント 1 22" xfId="17"/>
    <cellStyle name="20% - アクセント 1 23" xfId="18"/>
    <cellStyle name="20% - アクセント 1 24" xfId="19"/>
    <cellStyle name="20% - アクセント 1 25" xfId="20"/>
    <cellStyle name="20% - アクセント 1 3" xfId="21"/>
    <cellStyle name="20% - アクセント 1 3 2" xfId="22"/>
    <cellStyle name="20% - アクセント 1 4" xfId="23"/>
    <cellStyle name="20% - アクセント 1 5" xfId="24"/>
    <cellStyle name="20% - アクセント 1 6" xfId="25"/>
    <cellStyle name="20% - アクセント 1 7" xfId="26"/>
    <cellStyle name="20% - アクセント 1 8" xfId="27"/>
    <cellStyle name="20% - アクセント 1 9" xfId="28"/>
    <cellStyle name="20% - アクセント 2 10" xfId="29"/>
    <cellStyle name="20% - アクセント 2 11" xfId="30"/>
    <cellStyle name="20% - アクセント 2 12" xfId="31"/>
    <cellStyle name="20% - アクセント 2 13" xfId="32"/>
    <cellStyle name="20% - アクセント 2 14" xfId="33"/>
    <cellStyle name="20% - アクセント 2 15" xfId="34"/>
    <cellStyle name="20% - アクセント 2 16" xfId="35"/>
    <cellStyle name="20% - アクセント 2 17" xfId="36"/>
    <cellStyle name="20% - アクセント 2 18" xfId="37"/>
    <cellStyle name="20% - アクセント 2 19" xfId="38"/>
    <cellStyle name="20% - アクセント 2 2" xfId="39"/>
    <cellStyle name="20% - アクセント 2 2 2" xfId="40"/>
    <cellStyle name="20% - アクセント 2 20" xfId="41"/>
    <cellStyle name="20% - アクセント 2 21" xfId="42"/>
    <cellStyle name="20% - アクセント 2 22" xfId="43"/>
    <cellStyle name="20% - アクセント 2 23" xfId="44"/>
    <cellStyle name="20% - アクセント 2 24" xfId="45"/>
    <cellStyle name="20% - アクセント 2 25" xfId="46"/>
    <cellStyle name="20% - アクセント 2 3" xfId="47"/>
    <cellStyle name="20% - アクセント 2 3 2" xfId="48"/>
    <cellStyle name="20% - アクセント 2 4" xfId="49"/>
    <cellStyle name="20% - アクセント 2 5" xfId="50"/>
    <cellStyle name="20% - アクセント 2 6" xfId="51"/>
    <cellStyle name="20% - アクセント 2 7" xfId="52"/>
    <cellStyle name="20% - アクセント 2 8" xfId="53"/>
    <cellStyle name="20% - アクセント 2 9" xfId="54"/>
    <cellStyle name="20% - アクセント 3 10" xfId="55"/>
    <cellStyle name="20% - アクセント 3 11" xfId="56"/>
    <cellStyle name="20% - アクセント 3 12" xfId="57"/>
    <cellStyle name="20% - アクセント 3 13" xfId="58"/>
    <cellStyle name="20% - アクセント 3 14" xfId="59"/>
    <cellStyle name="20% - アクセント 3 15" xfId="60"/>
    <cellStyle name="20% - アクセント 3 16" xfId="61"/>
    <cellStyle name="20% - アクセント 3 17" xfId="62"/>
    <cellStyle name="20% - アクセント 3 18" xfId="63"/>
    <cellStyle name="20% - アクセント 3 19" xfId="64"/>
    <cellStyle name="20% - アクセント 3 2" xfId="65"/>
    <cellStyle name="20% - アクセント 3 2 2" xfId="66"/>
    <cellStyle name="20% - アクセント 3 20" xfId="67"/>
    <cellStyle name="20% - アクセント 3 21" xfId="68"/>
    <cellStyle name="20% - アクセント 3 22" xfId="69"/>
    <cellStyle name="20% - アクセント 3 23" xfId="70"/>
    <cellStyle name="20% - アクセント 3 24" xfId="71"/>
    <cellStyle name="20% - アクセント 3 25" xfId="72"/>
    <cellStyle name="20% - アクセント 3 3" xfId="73"/>
    <cellStyle name="20% - アクセント 3 3 2" xfId="74"/>
    <cellStyle name="20% - アクセント 3 4" xfId="75"/>
    <cellStyle name="20% - アクセント 3 5" xfId="76"/>
    <cellStyle name="20% - アクセント 3 6" xfId="77"/>
    <cellStyle name="20% - アクセント 3 7" xfId="78"/>
    <cellStyle name="20% - アクセント 3 8" xfId="79"/>
    <cellStyle name="20% - アクセント 3 9" xfId="80"/>
    <cellStyle name="20% - アクセント 4 10" xfId="81"/>
    <cellStyle name="20% - アクセント 4 11" xfId="82"/>
    <cellStyle name="20% - アクセント 4 12" xfId="83"/>
    <cellStyle name="20% - アクセント 4 13" xfId="84"/>
    <cellStyle name="20% - アクセント 4 14" xfId="85"/>
    <cellStyle name="20% - アクセント 4 15" xfId="86"/>
    <cellStyle name="20% - アクセント 4 16" xfId="87"/>
    <cellStyle name="20% - アクセント 4 17" xfId="88"/>
    <cellStyle name="20% - アクセント 4 18" xfId="89"/>
    <cellStyle name="20% - アクセント 4 19" xfId="90"/>
    <cellStyle name="20% - アクセント 4 2" xfId="91"/>
    <cellStyle name="20% - アクセント 4 2 2" xfId="92"/>
    <cellStyle name="20% - アクセント 4 20" xfId="93"/>
    <cellStyle name="20% - アクセント 4 21" xfId="94"/>
    <cellStyle name="20% - アクセント 4 22" xfId="95"/>
    <cellStyle name="20% - アクセント 4 23" xfId="96"/>
    <cellStyle name="20% - アクセント 4 24" xfId="97"/>
    <cellStyle name="20% - アクセント 4 25" xfId="98"/>
    <cellStyle name="20% - アクセント 4 3" xfId="99"/>
    <cellStyle name="20% - アクセント 4 3 2" xfId="100"/>
    <cellStyle name="20% - アクセント 4 4" xfId="101"/>
    <cellStyle name="20% - アクセント 4 5" xfId="102"/>
    <cellStyle name="20% - アクセント 4 6" xfId="103"/>
    <cellStyle name="20% - アクセント 4 7" xfId="104"/>
    <cellStyle name="20% - アクセント 4 8" xfId="105"/>
    <cellStyle name="20% - アクセント 4 9" xfId="106"/>
    <cellStyle name="20% - アクセント 5 10" xfId="107"/>
    <cellStyle name="20% - アクセント 5 11" xfId="108"/>
    <cellStyle name="20% - アクセント 5 12" xfId="109"/>
    <cellStyle name="20% - アクセント 5 13" xfId="110"/>
    <cellStyle name="20% - アクセント 5 14" xfId="111"/>
    <cellStyle name="20% - アクセント 5 15" xfId="112"/>
    <cellStyle name="20% - アクセント 5 16" xfId="113"/>
    <cellStyle name="20% - アクセント 5 17" xfId="114"/>
    <cellStyle name="20% - アクセント 5 18" xfId="115"/>
    <cellStyle name="20% - アクセント 5 19" xfId="116"/>
    <cellStyle name="20% - アクセント 5 2" xfId="117"/>
    <cellStyle name="20% - アクセント 5 2 2" xfId="118"/>
    <cellStyle name="20% - アクセント 5 20" xfId="119"/>
    <cellStyle name="20% - アクセント 5 21" xfId="120"/>
    <cellStyle name="20% - アクセント 5 22" xfId="121"/>
    <cellStyle name="20% - アクセント 5 23" xfId="122"/>
    <cellStyle name="20% - アクセント 5 24" xfId="123"/>
    <cellStyle name="20% - アクセント 5 25" xfId="124"/>
    <cellStyle name="20% - アクセント 5 3" xfId="125"/>
    <cellStyle name="20% - アクセント 5 3 2" xfId="126"/>
    <cellStyle name="20% - アクセント 5 4" xfId="127"/>
    <cellStyle name="20% - アクセント 5 5" xfId="128"/>
    <cellStyle name="20% - アクセント 5 6" xfId="129"/>
    <cellStyle name="20% - アクセント 5 7" xfId="130"/>
    <cellStyle name="20% - アクセント 5 8" xfId="131"/>
    <cellStyle name="20% - アクセント 5 9" xfId="132"/>
    <cellStyle name="20% - アクセント 6 10" xfId="133"/>
    <cellStyle name="20% - アクセント 6 11" xfId="134"/>
    <cellStyle name="20% - アクセント 6 12" xfId="135"/>
    <cellStyle name="20% - アクセント 6 13" xfId="136"/>
    <cellStyle name="20% - アクセント 6 14" xfId="137"/>
    <cellStyle name="20% - アクセント 6 15" xfId="138"/>
    <cellStyle name="20% - アクセント 6 16" xfId="139"/>
    <cellStyle name="20% - アクセント 6 17" xfId="140"/>
    <cellStyle name="20% - アクセント 6 18" xfId="141"/>
    <cellStyle name="20% - アクセント 6 19" xfId="142"/>
    <cellStyle name="20% - アクセント 6 2" xfId="143"/>
    <cellStyle name="20% - アクセント 6 2 2" xfId="144"/>
    <cellStyle name="20% - アクセント 6 20" xfId="145"/>
    <cellStyle name="20% - アクセント 6 21" xfId="146"/>
    <cellStyle name="20% - アクセント 6 22" xfId="147"/>
    <cellStyle name="20% - アクセント 6 23" xfId="148"/>
    <cellStyle name="20% - アクセント 6 24" xfId="149"/>
    <cellStyle name="20% - アクセント 6 25" xfId="150"/>
    <cellStyle name="20% - アクセント 6 3" xfId="151"/>
    <cellStyle name="20% - アクセント 6 3 2" xfId="152"/>
    <cellStyle name="20% - アクセント 6 4" xfId="153"/>
    <cellStyle name="20% - アクセント 6 5" xfId="154"/>
    <cellStyle name="20% - アクセント 6 6" xfId="155"/>
    <cellStyle name="20% - アクセント 6 7" xfId="156"/>
    <cellStyle name="20% - アクセント 6 8" xfId="157"/>
    <cellStyle name="20% - アクセント 6 9" xfId="158"/>
    <cellStyle name="40% - アクセント 1 10" xfId="159"/>
    <cellStyle name="40% - アクセント 1 11" xfId="160"/>
    <cellStyle name="40% - アクセント 1 12" xfId="161"/>
    <cellStyle name="40% - アクセント 1 13" xfId="162"/>
    <cellStyle name="40% - アクセント 1 14" xfId="163"/>
    <cellStyle name="40% - アクセント 1 15" xfId="164"/>
    <cellStyle name="40% - アクセント 1 16" xfId="165"/>
    <cellStyle name="40% - アクセント 1 17" xfId="166"/>
    <cellStyle name="40% - アクセント 1 18" xfId="167"/>
    <cellStyle name="40% - アクセント 1 19" xfId="168"/>
    <cellStyle name="40% - アクセント 1 2" xfId="169"/>
    <cellStyle name="40% - アクセント 1 2 2" xfId="170"/>
    <cellStyle name="40% - アクセント 1 20" xfId="171"/>
    <cellStyle name="40% - アクセント 1 21" xfId="172"/>
    <cellStyle name="40% - アクセント 1 22" xfId="173"/>
    <cellStyle name="40% - アクセント 1 23" xfId="174"/>
    <cellStyle name="40% - アクセント 1 24" xfId="175"/>
    <cellStyle name="40% - アクセント 1 25" xfId="176"/>
    <cellStyle name="40% - アクセント 1 3" xfId="177"/>
    <cellStyle name="40% - アクセント 1 3 2" xfId="178"/>
    <cellStyle name="40% - アクセント 1 4" xfId="179"/>
    <cellStyle name="40% - アクセント 1 5" xfId="180"/>
    <cellStyle name="40% - アクセント 1 6" xfId="181"/>
    <cellStyle name="40% - アクセント 1 7" xfId="182"/>
    <cellStyle name="40% - アクセント 1 8" xfId="183"/>
    <cellStyle name="40% - アクセント 1 9" xfId="184"/>
    <cellStyle name="40% - アクセント 2 10" xfId="185"/>
    <cellStyle name="40% - アクセント 2 11" xfId="186"/>
    <cellStyle name="40% - アクセント 2 12" xfId="187"/>
    <cellStyle name="40% - アクセント 2 13" xfId="188"/>
    <cellStyle name="40% - アクセント 2 14" xfId="189"/>
    <cellStyle name="40% - アクセント 2 15" xfId="190"/>
    <cellStyle name="40% - アクセント 2 16" xfId="191"/>
    <cellStyle name="40% - アクセント 2 17" xfId="192"/>
    <cellStyle name="40% - アクセント 2 18" xfId="193"/>
    <cellStyle name="40% - アクセント 2 19" xfId="194"/>
    <cellStyle name="40% - アクセント 2 2" xfId="195"/>
    <cellStyle name="40% - アクセント 2 2 2" xfId="196"/>
    <cellStyle name="40% - アクセント 2 20" xfId="197"/>
    <cellStyle name="40% - アクセント 2 21" xfId="198"/>
    <cellStyle name="40% - アクセント 2 22" xfId="199"/>
    <cellStyle name="40% - アクセント 2 23" xfId="200"/>
    <cellStyle name="40% - アクセント 2 24" xfId="201"/>
    <cellStyle name="40% - アクセント 2 25" xfId="202"/>
    <cellStyle name="40% - アクセント 2 3" xfId="203"/>
    <cellStyle name="40% - アクセント 2 3 2" xfId="204"/>
    <cellStyle name="40% - アクセント 2 4" xfId="205"/>
    <cellStyle name="40% - アクセント 2 5" xfId="206"/>
    <cellStyle name="40% - アクセント 2 6" xfId="207"/>
    <cellStyle name="40% - アクセント 2 7" xfId="208"/>
    <cellStyle name="40% - アクセント 2 8" xfId="209"/>
    <cellStyle name="40% - アクセント 2 9" xfId="210"/>
    <cellStyle name="40% - アクセント 3 10" xfId="211"/>
    <cellStyle name="40% - アクセント 3 11" xfId="212"/>
    <cellStyle name="40% - アクセント 3 12" xfId="213"/>
    <cellStyle name="40% - アクセント 3 13" xfId="214"/>
    <cellStyle name="40% - アクセント 3 14" xfId="215"/>
    <cellStyle name="40% - アクセント 3 15" xfId="216"/>
    <cellStyle name="40% - アクセント 3 16" xfId="217"/>
    <cellStyle name="40% - アクセント 3 17" xfId="218"/>
    <cellStyle name="40% - アクセント 3 18" xfId="219"/>
    <cellStyle name="40% - アクセント 3 19" xfId="220"/>
    <cellStyle name="40% - アクセント 3 2" xfId="221"/>
    <cellStyle name="40% - アクセント 3 2 2" xfId="222"/>
    <cellStyle name="40% - アクセント 3 20" xfId="223"/>
    <cellStyle name="40% - アクセント 3 21" xfId="224"/>
    <cellStyle name="40% - アクセント 3 22" xfId="225"/>
    <cellStyle name="40% - アクセント 3 23" xfId="226"/>
    <cellStyle name="40% - アクセント 3 24" xfId="227"/>
    <cellStyle name="40% - アクセント 3 25" xfId="228"/>
    <cellStyle name="40% - アクセント 3 3" xfId="229"/>
    <cellStyle name="40% - アクセント 3 3 2" xfId="230"/>
    <cellStyle name="40% - アクセント 3 4" xfId="231"/>
    <cellStyle name="40% - アクセント 3 5" xfId="232"/>
    <cellStyle name="40% - アクセント 3 6" xfId="233"/>
    <cellStyle name="40% - アクセント 3 7" xfId="234"/>
    <cellStyle name="40% - アクセント 3 8" xfId="235"/>
    <cellStyle name="40% - アクセント 3 9" xfId="236"/>
    <cellStyle name="40% - アクセント 4 10" xfId="237"/>
    <cellStyle name="40% - アクセント 4 11" xfId="238"/>
    <cellStyle name="40% - アクセント 4 12" xfId="239"/>
    <cellStyle name="40% - アクセント 4 13" xfId="240"/>
    <cellStyle name="40% - アクセント 4 14" xfId="241"/>
    <cellStyle name="40% - アクセント 4 15" xfId="242"/>
    <cellStyle name="40% - アクセント 4 16" xfId="243"/>
    <cellStyle name="40% - アクセント 4 17" xfId="244"/>
    <cellStyle name="40% - アクセント 4 18" xfId="245"/>
    <cellStyle name="40% - アクセント 4 19" xfId="246"/>
    <cellStyle name="40% - アクセント 4 2" xfId="247"/>
    <cellStyle name="40% - アクセント 4 2 2" xfId="248"/>
    <cellStyle name="40% - アクセント 4 20" xfId="249"/>
    <cellStyle name="40% - アクセント 4 21" xfId="250"/>
    <cellStyle name="40% - アクセント 4 22" xfId="251"/>
    <cellStyle name="40% - アクセント 4 23" xfId="252"/>
    <cellStyle name="40% - アクセント 4 24" xfId="253"/>
    <cellStyle name="40% - アクセント 4 25" xfId="254"/>
    <cellStyle name="40% - アクセント 4 3" xfId="255"/>
    <cellStyle name="40% - アクセント 4 3 2" xfId="256"/>
    <cellStyle name="40% - アクセント 4 4" xfId="257"/>
    <cellStyle name="40% - アクセント 4 5" xfId="258"/>
    <cellStyle name="40% - アクセント 4 6" xfId="259"/>
    <cellStyle name="40% - アクセント 4 7" xfId="260"/>
    <cellStyle name="40% - アクセント 4 8" xfId="261"/>
    <cellStyle name="40% - アクセント 4 9" xfId="262"/>
    <cellStyle name="40% - アクセント 5 10" xfId="263"/>
    <cellStyle name="40% - アクセント 5 11" xfId="264"/>
    <cellStyle name="40% - アクセント 5 12" xfId="265"/>
    <cellStyle name="40% - アクセント 5 13" xfId="266"/>
    <cellStyle name="40% - アクセント 5 14" xfId="267"/>
    <cellStyle name="40% - アクセント 5 15" xfId="268"/>
    <cellStyle name="40% - アクセント 5 16" xfId="269"/>
    <cellStyle name="40% - アクセント 5 17" xfId="270"/>
    <cellStyle name="40% - アクセント 5 18" xfId="271"/>
    <cellStyle name="40% - アクセント 5 19" xfId="272"/>
    <cellStyle name="40% - アクセント 5 2" xfId="273"/>
    <cellStyle name="40% - アクセント 5 2 2" xfId="274"/>
    <cellStyle name="40% - アクセント 5 20" xfId="275"/>
    <cellStyle name="40% - アクセント 5 21" xfId="276"/>
    <cellStyle name="40% - アクセント 5 22" xfId="277"/>
    <cellStyle name="40% - アクセント 5 23" xfId="278"/>
    <cellStyle name="40% - アクセント 5 24" xfId="279"/>
    <cellStyle name="40% - アクセント 5 25" xfId="280"/>
    <cellStyle name="40% - アクセント 5 3" xfId="281"/>
    <cellStyle name="40% - アクセント 5 3 2" xfId="282"/>
    <cellStyle name="40% - アクセント 5 4" xfId="283"/>
    <cellStyle name="40% - アクセント 5 5" xfId="284"/>
    <cellStyle name="40% - アクセント 5 6" xfId="285"/>
    <cellStyle name="40% - アクセント 5 7" xfId="286"/>
    <cellStyle name="40% - アクセント 5 8" xfId="287"/>
    <cellStyle name="40% - アクセント 5 9" xfId="288"/>
    <cellStyle name="40% - アクセント 6 10" xfId="289"/>
    <cellStyle name="40% - アクセント 6 11" xfId="290"/>
    <cellStyle name="40% - アクセント 6 12" xfId="291"/>
    <cellStyle name="40% - アクセント 6 13" xfId="292"/>
    <cellStyle name="40% - アクセント 6 14" xfId="293"/>
    <cellStyle name="40% - アクセント 6 15" xfId="294"/>
    <cellStyle name="40% - アクセント 6 16" xfId="295"/>
    <cellStyle name="40% - アクセント 6 17" xfId="296"/>
    <cellStyle name="40% - アクセント 6 18" xfId="297"/>
    <cellStyle name="40% - アクセント 6 19" xfId="298"/>
    <cellStyle name="40% - アクセント 6 2" xfId="299"/>
    <cellStyle name="40% - アクセント 6 2 2" xfId="300"/>
    <cellStyle name="40% - アクセント 6 20" xfId="301"/>
    <cellStyle name="40% - アクセント 6 21" xfId="302"/>
    <cellStyle name="40% - アクセント 6 22" xfId="303"/>
    <cellStyle name="40% - アクセント 6 23" xfId="304"/>
    <cellStyle name="40% - アクセント 6 24" xfId="305"/>
    <cellStyle name="40% - アクセント 6 25" xfId="306"/>
    <cellStyle name="40% - アクセント 6 3" xfId="307"/>
    <cellStyle name="40% - アクセント 6 3 2" xfId="308"/>
    <cellStyle name="40% - アクセント 6 4" xfId="309"/>
    <cellStyle name="40% - アクセント 6 5" xfId="310"/>
    <cellStyle name="40% - アクセント 6 6" xfId="311"/>
    <cellStyle name="40% - アクセント 6 7" xfId="312"/>
    <cellStyle name="40% - アクセント 6 8" xfId="313"/>
    <cellStyle name="40% - アクセント 6 9" xfId="314"/>
    <cellStyle name="60% - アクセント 1 10" xfId="315"/>
    <cellStyle name="60% - アクセント 1 11" xfId="316"/>
    <cellStyle name="60% - アクセント 1 12" xfId="317"/>
    <cellStyle name="60% - アクセント 1 13" xfId="318"/>
    <cellStyle name="60% - アクセント 1 14" xfId="319"/>
    <cellStyle name="60% - アクセント 1 15" xfId="320"/>
    <cellStyle name="60% - アクセント 1 16" xfId="321"/>
    <cellStyle name="60% - アクセント 1 17" xfId="322"/>
    <cellStyle name="60% - アクセント 1 18" xfId="323"/>
    <cellStyle name="60% - アクセント 1 19" xfId="324"/>
    <cellStyle name="60% - アクセント 1 2" xfId="325"/>
    <cellStyle name="60% - アクセント 1 2 2" xfId="326"/>
    <cellStyle name="60% - アクセント 1 20" xfId="327"/>
    <cellStyle name="60% - アクセント 1 21" xfId="328"/>
    <cellStyle name="60% - アクセント 1 22" xfId="329"/>
    <cellStyle name="60% - アクセント 1 23" xfId="330"/>
    <cellStyle name="60% - アクセント 1 24" xfId="331"/>
    <cellStyle name="60% - アクセント 1 25" xfId="332"/>
    <cellStyle name="60% - アクセント 1 3" xfId="333"/>
    <cellStyle name="60% - アクセント 1 3 2" xfId="334"/>
    <cellStyle name="60% - アクセント 1 4" xfId="335"/>
    <cellStyle name="60% - アクセント 1 5" xfId="336"/>
    <cellStyle name="60% - アクセント 1 6" xfId="337"/>
    <cellStyle name="60% - アクセント 1 7" xfId="338"/>
    <cellStyle name="60% - アクセント 1 8" xfId="339"/>
    <cellStyle name="60% - アクセント 1 9" xfId="340"/>
    <cellStyle name="60% - アクセント 2 10" xfId="341"/>
    <cellStyle name="60% - アクセント 2 11" xfId="342"/>
    <cellStyle name="60% - アクセント 2 12" xfId="343"/>
    <cellStyle name="60% - アクセント 2 13" xfId="344"/>
    <cellStyle name="60% - アクセント 2 14" xfId="345"/>
    <cellStyle name="60% - アクセント 2 15" xfId="346"/>
    <cellStyle name="60% - アクセント 2 16" xfId="347"/>
    <cellStyle name="60% - アクセント 2 17" xfId="348"/>
    <cellStyle name="60% - アクセント 2 18" xfId="349"/>
    <cellStyle name="60% - アクセント 2 19" xfId="350"/>
    <cellStyle name="60% - アクセント 2 2" xfId="351"/>
    <cellStyle name="60% - アクセント 2 2 2" xfId="352"/>
    <cellStyle name="60% - アクセント 2 20" xfId="353"/>
    <cellStyle name="60% - アクセント 2 21" xfId="354"/>
    <cellStyle name="60% - アクセント 2 22" xfId="355"/>
    <cellStyle name="60% - アクセント 2 23" xfId="356"/>
    <cellStyle name="60% - アクセント 2 24" xfId="357"/>
    <cellStyle name="60% - アクセント 2 25" xfId="358"/>
    <cellStyle name="60% - アクセント 2 3" xfId="359"/>
    <cellStyle name="60% - アクセント 2 3 2" xfId="360"/>
    <cellStyle name="60% - アクセント 2 4" xfId="361"/>
    <cellStyle name="60% - アクセント 2 5" xfId="362"/>
    <cellStyle name="60% - アクセント 2 6" xfId="363"/>
    <cellStyle name="60% - アクセント 2 7" xfId="364"/>
    <cellStyle name="60% - アクセント 2 8" xfId="365"/>
    <cellStyle name="60% - アクセント 2 9" xfId="366"/>
    <cellStyle name="60% - アクセント 3 10" xfId="367"/>
    <cellStyle name="60% - アクセント 3 11" xfId="368"/>
    <cellStyle name="60% - アクセント 3 12" xfId="369"/>
    <cellStyle name="60% - アクセント 3 13" xfId="370"/>
    <cellStyle name="60% - アクセント 3 14" xfId="371"/>
    <cellStyle name="60% - アクセント 3 15" xfId="372"/>
    <cellStyle name="60% - アクセント 3 16" xfId="373"/>
    <cellStyle name="60% - アクセント 3 17" xfId="374"/>
    <cellStyle name="60% - アクセント 3 18" xfId="375"/>
    <cellStyle name="60% - アクセント 3 19" xfId="376"/>
    <cellStyle name="60% - アクセント 3 2" xfId="377"/>
    <cellStyle name="60% - アクセント 3 2 2" xfId="378"/>
    <cellStyle name="60% - アクセント 3 20" xfId="379"/>
    <cellStyle name="60% - アクセント 3 21" xfId="380"/>
    <cellStyle name="60% - アクセント 3 22" xfId="381"/>
    <cellStyle name="60% - アクセント 3 23" xfId="382"/>
    <cellStyle name="60% - アクセント 3 24" xfId="383"/>
    <cellStyle name="60% - アクセント 3 25" xfId="384"/>
    <cellStyle name="60% - アクセント 3 3" xfId="385"/>
    <cellStyle name="60% - アクセント 3 3 2" xfId="386"/>
    <cellStyle name="60% - アクセント 3 4" xfId="387"/>
    <cellStyle name="60% - アクセント 3 5" xfId="388"/>
    <cellStyle name="60% - アクセント 3 6" xfId="389"/>
    <cellStyle name="60% - アクセント 3 7" xfId="390"/>
    <cellStyle name="60% - アクセント 3 8" xfId="391"/>
    <cellStyle name="60% - アクセント 3 9" xfId="392"/>
    <cellStyle name="60% - アクセント 4 10" xfId="393"/>
    <cellStyle name="60% - アクセント 4 11" xfId="394"/>
    <cellStyle name="60% - アクセント 4 12" xfId="395"/>
    <cellStyle name="60% - アクセント 4 13" xfId="396"/>
    <cellStyle name="60% - アクセント 4 14" xfId="397"/>
    <cellStyle name="60% - アクセント 4 15" xfId="398"/>
    <cellStyle name="60% - アクセント 4 16" xfId="399"/>
    <cellStyle name="60% - アクセント 4 17" xfId="400"/>
    <cellStyle name="60% - アクセント 4 18" xfId="401"/>
    <cellStyle name="60% - アクセント 4 19" xfId="402"/>
    <cellStyle name="60% - アクセント 4 2" xfId="403"/>
    <cellStyle name="60% - アクセント 4 2 2" xfId="404"/>
    <cellStyle name="60% - アクセント 4 20" xfId="405"/>
    <cellStyle name="60% - アクセント 4 21" xfId="406"/>
    <cellStyle name="60% - アクセント 4 22" xfId="407"/>
    <cellStyle name="60% - アクセント 4 23" xfId="408"/>
    <cellStyle name="60% - アクセント 4 24" xfId="409"/>
    <cellStyle name="60% - アクセント 4 25" xfId="410"/>
    <cellStyle name="60% - アクセント 4 3" xfId="411"/>
    <cellStyle name="60% - アクセント 4 3 2" xfId="412"/>
    <cellStyle name="60% - アクセント 4 4" xfId="413"/>
    <cellStyle name="60% - アクセント 4 5" xfId="414"/>
    <cellStyle name="60% - アクセント 4 6" xfId="415"/>
    <cellStyle name="60% - アクセント 4 7" xfId="416"/>
    <cellStyle name="60% - アクセント 4 8" xfId="417"/>
    <cellStyle name="60% - アクセント 4 9" xfId="418"/>
    <cellStyle name="60% - アクセント 5 10" xfId="419"/>
    <cellStyle name="60% - アクセント 5 11" xfId="420"/>
    <cellStyle name="60% - アクセント 5 12" xfId="421"/>
    <cellStyle name="60% - アクセント 5 13" xfId="422"/>
    <cellStyle name="60% - アクセント 5 14" xfId="423"/>
    <cellStyle name="60% - アクセント 5 15" xfId="424"/>
    <cellStyle name="60% - アクセント 5 16" xfId="425"/>
    <cellStyle name="60% - アクセント 5 17" xfId="426"/>
    <cellStyle name="60% - アクセント 5 18" xfId="427"/>
    <cellStyle name="60% - アクセント 5 19" xfId="428"/>
    <cellStyle name="60% - アクセント 5 2" xfId="429"/>
    <cellStyle name="60% - アクセント 5 2 2" xfId="430"/>
    <cellStyle name="60% - アクセント 5 20" xfId="431"/>
    <cellStyle name="60% - アクセント 5 21" xfId="432"/>
    <cellStyle name="60% - アクセント 5 22" xfId="433"/>
    <cellStyle name="60% - アクセント 5 23" xfId="434"/>
    <cellStyle name="60% - アクセント 5 24" xfId="435"/>
    <cellStyle name="60% - アクセント 5 25" xfId="436"/>
    <cellStyle name="60% - アクセント 5 3" xfId="437"/>
    <cellStyle name="60% - アクセント 5 3 2" xfId="438"/>
    <cellStyle name="60% - アクセント 5 4" xfId="439"/>
    <cellStyle name="60% - アクセント 5 5" xfId="440"/>
    <cellStyle name="60% - アクセント 5 6" xfId="441"/>
    <cellStyle name="60% - アクセント 5 7" xfId="442"/>
    <cellStyle name="60% - アクセント 5 8" xfId="443"/>
    <cellStyle name="60% - アクセント 5 9" xfId="444"/>
    <cellStyle name="60% - アクセント 6 10" xfId="445"/>
    <cellStyle name="60% - アクセント 6 11" xfId="446"/>
    <cellStyle name="60% - アクセント 6 12" xfId="447"/>
    <cellStyle name="60% - アクセント 6 13" xfId="448"/>
    <cellStyle name="60% - アクセント 6 14" xfId="449"/>
    <cellStyle name="60% - アクセント 6 15" xfId="450"/>
    <cellStyle name="60% - アクセント 6 16" xfId="451"/>
    <cellStyle name="60% - アクセント 6 17" xfId="452"/>
    <cellStyle name="60% - アクセント 6 18" xfId="453"/>
    <cellStyle name="60% - アクセント 6 19" xfId="454"/>
    <cellStyle name="60% - アクセント 6 2" xfId="455"/>
    <cellStyle name="60% - アクセント 6 2 2" xfId="456"/>
    <cellStyle name="60% - アクセント 6 20" xfId="457"/>
    <cellStyle name="60% - アクセント 6 21" xfId="458"/>
    <cellStyle name="60% - アクセント 6 22" xfId="459"/>
    <cellStyle name="60% - アクセント 6 23" xfId="460"/>
    <cellStyle name="60% - アクセント 6 24" xfId="461"/>
    <cellStyle name="60% - アクセント 6 25" xfId="462"/>
    <cellStyle name="60% - アクセント 6 3" xfId="463"/>
    <cellStyle name="60% - アクセント 6 3 2" xfId="464"/>
    <cellStyle name="60% - アクセント 6 4" xfId="465"/>
    <cellStyle name="60% - アクセント 6 5" xfId="466"/>
    <cellStyle name="60% - アクセント 6 6" xfId="467"/>
    <cellStyle name="60% - アクセント 6 7" xfId="468"/>
    <cellStyle name="60% - アクセント 6 8" xfId="469"/>
    <cellStyle name="60% - アクセント 6 9" xfId="470"/>
    <cellStyle name="アクセント 1 10" xfId="471"/>
    <cellStyle name="アクセント 1 11" xfId="472"/>
    <cellStyle name="アクセント 1 12" xfId="473"/>
    <cellStyle name="アクセント 1 13" xfId="474"/>
    <cellStyle name="アクセント 1 14" xfId="475"/>
    <cellStyle name="アクセント 1 15" xfId="476"/>
    <cellStyle name="アクセント 1 16" xfId="477"/>
    <cellStyle name="アクセント 1 17" xfId="478"/>
    <cellStyle name="アクセント 1 18" xfId="479"/>
    <cellStyle name="アクセント 1 19" xfId="480"/>
    <cellStyle name="アクセント 1 2" xfId="481"/>
    <cellStyle name="アクセント 1 2 2" xfId="482"/>
    <cellStyle name="アクセント 1 20" xfId="483"/>
    <cellStyle name="アクセント 1 21" xfId="484"/>
    <cellStyle name="アクセント 1 22" xfId="485"/>
    <cellStyle name="アクセント 1 23" xfId="486"/>
    <cellStyle name="アクセント 1 24" xfId="487"/>
    <cellStyle name="アクセント 1 25" xfId="488"/>
    <cellStyle name="アクセント 1 3" xfId="489"/>
    <cellStyle name="アクセント 1 3 2" xfId="490"/>
    <cellStyle name="アクセント 1 4" xfId="491"/>
    <cellStyle name="アクセント 1 5" xfId="492"/>
    <cellStyle name="アクセント 1 6" xfId="493"/>
    <cellStyle name="アクセント 1 7" xfId="494"/>
    <cellStyle name="アクセント 1 8" xfId="495"/>
    <cellStyle name="アクセント 1 9" xfId="496"/>
    <cellStyle name="アクセント 2 10" xfId="497"/>
    <cellStyle name="アクセント 2 11" xfId="498"/>
    <cellStyle name="アクセント 2 12" xfId="499"/>
    <cellStyle name="アクセント 2 13" xfId="500"/>
    <cellStyle name="アクセント 2 14" xfId="501"/>
    <cellStyle name="アクセント 2 15" xfId="502"/>
    <cellStyle name="アクセント 2 16" xfId="503"/>
    <cellStyle name="アクセント 2 17" xfId="504"/>
    <cellStyle name="アクセント 2 18" xfId="505"/>
    <cellStyle name="アクセント 2 19" xfId="506"/>
    <cellStyle name="アクセント 2 2" xfId="507"/>
    <cellStyle name="アクセント 2 2 2" xfId="508"/>
    <cellStyle name="アクセント 2 20" xfId="509"/>
    <cellStyle name="アクセント 2 21" xfId="510"/>
    <cellStyle name="アクセント 2 22" xfId="511"/>
    <cellStyle name="アクセント 2 23" xfId="512"/>
    <cellStyle name="アクセント 2 24" xfId="513"/>
    <cellStyle name="アクセント 2 25" xfId="514"/>
    <cellStyle name="アクセント 2 3" xfId="515"/>
    <cellStyle name="アクセント 2 3 2" xfId="516"/>
    <cellStyle name="アクセント 2 4" xfId="517"/>
    <cellStyle name="アクセント 2 5" xfId="518"/>
    <cellStyle name="アクセント 2 6" xfId="519"/>
    <cellStyle name="アクセント 2 7" xfId="520"/>
    <cellStyle name="アクセント 2 8" xfId="521"/>
    <cellStyle name="アクセント 2 9" xfId="522"/>
    <cellStyle name="アクセント 3 10" xfId="523"/>
    <cellStyle name="アクセント 3 11" xfId="524"/>
    <cellStyle name="アクセント 3 12" xfId="525"/>
    <cellStyle name="アクセント 3 13" xfId="526"/>
    <cellStyle name="アクセント 3 14" xfId="527"/>
    <cellStyle name="アクセント 3 15" xfId="528"/>
    <cellStyle name="アクセント 3 16" xfId="529"/>
    <cellStyle name="アクセント 3 17" xfId="530"/>
    <cellStyle name="アクセント 3 18" xfId="531"/>
    <cellStyle name="アクセント 3 19" xfId="532"/>
    <cellStyle name="アクセント 3 2" xfId="533"/>
    <cellStyle name="アクセント 3 2 2" xfId="534"/>
    <cellStyle name="アクセント 3 20" xfId="535"/>
    <cellStyle name="アクセント 3 21" xfId="536"/>
    <cellStyle name="アクセント 3 22" xfId="537"/>
    <cellStyle name="アクセント 3 23" xfId="538"/>
    <cellStyle name="アクセント 3 24" xfId="539"/>
    <cellStyle name="アクセント 3 25" xfId="540"/>
    <cellStyle name="アクセント 3 3" xfId="541"/>
    <cellStyle name="アクセント 3 3 2" xfId="542"/>
    <cellStyle name="アクセント 3 4" xfId="543"/>
    <cellStyle name="アクセント 3 5" xfId="544"/>
    <cellStyle name="アクセント 3 6" xfId="545"/>
    <cellStyle name="アクセント 3 7" xfId="546"/>
    <cellStyle name="アクセント 3 8" xfId="547"/>
    <cellStyle name="アクセント 3 9" xfId="548"/>
    <cellStyle name="アクセント 4 10" xfId="549"/>
    <cellStyle name="アクセント 4 11" xfId="550"/>
    <cellStyle name="アクセント 4 12" xfId="551"/>
    <cellStyle name="アクセント 4 13" xfId="552"/>
    <cellStyle name="アクセント 4 14" xfId="553"/>
    <cellStyle name="アクセント 4 15" xfId="554"/>
    <cellStyle name="アクセント 4 16" xfId="555"/>
    <cellStyle name="アクセント 4 17" xfId="556"/>
    <cellStyle name="アクセント 4 18" xfId="557"/>
    <cellStyle name="アクセント 4 19" xfId="558"/>
    <cellStyle name="アクセント 4 2" xfId="559"/>
    <cellStyle name="アクセント 4 2 2" xfId="560"/>
    <cellStyle name="アクセント 4 20" xfId="561"/>
    <cellStyle name="アクセント 4 21" xfId="562"/>
    <cellStyle name="アクセント 4 22" xfId="563"/>
    <cellStyle name="アクセント 4 23" xfId="564"/>
    <cellStyle name="アクセント 4 24" xfId="565"/>
    <cellStyle name="アクセント 4 25" xfId="566"/>
    <cellStyle name="アクセント 4 3" xfId="567"/>
    <cellStyle name="アクセント 4 3 2" xfId="568"/>
    <cellStyle name="アクセント 4 4" xfId="569"/>
    <cellStyle name="アクセント 4 5" xfId="570"/>
    <cellStyle name="アクセント 4 6" xfId="571"/>
    <cellStyle name="アクセント 4 7" xfId="572"/>
    <cellStyle name="アクセント 4 8" xfId="573"/>
    <cellStyle name="アクセント 4 9" xfId="574"/>
    <cellStyle name="アクセント 5 10" xfId="575"/>
    <cellStyle name="アクセント 5 11" xfId="576"/>
    <cellStyle name="アクセント 5 12" xfId="577"/>
    <cellStyle name="アクセント 5 13" xfId="578"/>
    <cellStyle name="アクセント 5 14" xfId="579"/>
    <cellStyle name="アクセント 5 15" xfId="580"/>
    <cellStyle name="アクセント 5 16" xfId="581"/>
    <cellStyle name="アクセント 5 17" xfId="582"/>
    <cellStyle name="アクセント 5 18" xfId="583"/>
    <cellStyle name="アクセント 5 19" xfId="584"/>
    <cellStyle name="アクセント 5 2" xfId="585"/>
    <cellStyle name="アクセント 5 2 2" xfId="586"/>
    <cellStyle name="アクセント 5 20" xfId="587"/>
    <cellStyle name="アクセント 5 21" xfId="588"/>
    <cellStyle name="アクセント 5 22" xfId="589"/>
    <cellStyle name="アクセント 5 23" xfId="590"/>
    <cellStyle name="アクセント 5 24" xfId="591"/>
    <cellStyle name="アクセント 5 25" xfId="592"/>
    <cellStyle name="アクセント 5 3" xfId="593"/>
    <cellStyle name="アクセント 5 3 2" xfId="594"/>
    <cellStyle name="アクセント 5 4" xfId="595"/>
    <cellStyle name="アクセント 5 5" xfId="596"/>
    <cellStyle name="アクセント 5 6" xfId="597"/>
    <cellStyle name="アクセント 5 7" xfId="598"/>
    <cellStyle name="アクセント 5 8" xfId="599"/>
    <cellStyle name="アクセント 5 9" xfId="600"/>
    <cellStyle name="アクセント 6 10" xfId="601"/>
    <cellStyle name="アクセント 6 11" xfId="602"/>
    <cellStyle name="アクセント 6 12" xfId="603"/>
    <cellStyle name="アクセント 6 13" xfId="604"/>
    <cellStyle name="アクセント 6 14" xfId="605"/>
    <cellStyle name="アクセント 6 15" xfId="606"/>
    <cellStyle name="アクセント 6 16" xfId="607"/>
    <cellStyle name="アクセント 6 17" xfId="608"/>
    <cellStyle name="アクセント 6 18" xfId="609"/>
    <cellStyle name="アクセント 6 19" xfId="610"/>
    <cellStyle name="アクセント 6 2" xfId="611"/>
    <cellStyle name="アクセント 6 2 2" xfId="612"/>
    <cellStyle name="アクセント 6 20" xfId="613"/>
    <cellStyle name="アクセント 6 21" xfId="614"/>
    <cellStyle name="アクセント 6 22" xfId="615"/>
    <cellStyle name="アクセント 6 23" xfId="616"/>
    <cellStyle name="アクセント 6 24" xfId="617"/>
    <cellStyle name="アクセント 6 25" xfId="618"/>
    <cellStyle name="アクセント 6 3" xfId="619"/>
    <cellStyle name="アクセント 6 3 2" xfId="620"/>
    <cellStyle name="アクセント 6 4" xfId="621"/>
    <cellStyle name="アクセント 6 5" xfId="622"/>
    <cellStyle name="アクセント 6 6" xfId="623"/>
    <cellStyle name="アクセント 6 7" xfId="624"/>
    <cellStyle name="アクセント 6 8" xfId="625"/>
    <cellStyle name="アクセント 6 9" xfId="626"/>
    <cellStyle name="タイトル 10" xfId="627"/>
    <cellStyle name="タイトル 11" xfId="628"/>
    <cellStyle name="タイトル 12" xfId="629"/>
    <cellStyle name="タイトル 13" xfId="630"/>
    <cellStyle name="タイトル 14" xfId="631"/>
    <cellStyle name="タイトル 15" xfId="632"/>
    <cellStyle name="タイトル 16" xfId="633"/>
    <cellStyle name="タイトル 17" xfId="634"/>
    <cellStyle name="タイトル 18" xfId="635"/>
    <cellStyle name="タイトル 19" xfId="636"/>
    <cellStyle name="タイトル 2" xfId="637"/>
    <cellStyle name="タイトル 2 2" xfId="638"/>
    <cellStyle name="タイトル 20" xfId="639"/>
    <cellStyle name="タイトル 21" xfId="640"/>
    <cellStyle name="タイトル 22" xfId="641"/>
    <cellStyle name="タイトル 23" xfId="642"/>
    <cellStyle name="タイトル 24" xfId="643"/>
    <cellStyle name="タイトル 25" xfId="644"/>
    <cellStyle name="タイトル 3" xfId="645"/>
    <cellStyle name="タイトル 3 2" xfId="646"/>
    <cellStyle name="タイトル 4" xfId="647"/>
    <cellStyle name="タイトル 5" xfId="648"/>
    <cellStyle name="タイトル 6" xfId="649"/>
    <cellStyle name="タイトル 7" xfId="650"/>
    <cellStyle name="タイトル 8" xfId="651"/>
    <cellStyle name="タイトル 9" xfId="652"/>
    <cellStyle name="チェック セル 10" xfId="653"/>
    <cellStyle name="チェック セル 11" xfId="654"/>
    <cellStyle name="チェック セル 12" xfId="655"/>
    <cellStyle name="チェック セル 13" xfId="656"/>
    <cellStyle name="チェック セル 14" xfId="657"/>
    <cellStyle name="チェック セル 15" xfId="658"/>
    <cellStyle name="チェック セル 16" xfId="659"/>
    <cellStyle name="チェック セル 17" xfId="660"/>
    <cellStyle name="チェック セル 18" xfId="661"/>
    <cellStyle name="チェック セル 19" xfId="662"/>
    <cellStyle name="チェック セル 2" xfId="663"/>
    <cellStyle name="チェック セル 2 2" xfId="664"/>
    <cellStyle name="チェック セル 20" xfId="665"/>
    <cellStyle name="チェック セル 21" xfId="666"/>
    <cellStyle name="チェック セル 22" xfId="667"/>
    <cellStyle name="チェック セル 23" xfId="668"/>
    <cellStyle name="チェック セル 24" xfId="669"/>
    <cellStyle name="チェック セル 25" xfId="670"/>
    <cellStyle name="チェック セル 3" xfId="671"/>
    <cellStyle name="チェック セル 3 2" xfId="672"/>
    <cellStyle name="チェック セル 4" xfId="673"/>
    <cellStyle name="チェック セル 5" xfId="674"/>
    <cellStyle name="チェック セル 6" xfId="675"/>
    <cellStyle name="チェック セル 7" xfId="676"/>
    <cellStyle name="チェック セル 8" xfId="677"/>
    <cellStyle name="チェック セル 9" xfId="678"/>
    <cellStyle name="どちらでもない 10" xfId="679"/>
    <cellStyle name="どちらでもない 11" xfId="680"/>
    <cellStyle name="どちらでもない 12" xfId="681"/>
    <cellStyle name="どちらでもない 13" xfId="682"/>
    <cellStyle name="どちらでもない 14" xfId="683"/>
    <cellStyle name="どちらでもない 15" xfId="684"/>
    <cellStyle name="どちらでもない 16" xfId="685"/>
    <cellStyle name="どちらでもない 17" xfId="686"/>
    <cellStyle name="どちらでもない 18" xfId="687"/>
    <cellStyle name="どちらでもない 19" xfId="688"/>
    <cellStyle name="どちらでもない 2" xfId="689"/>
    <cellStyle name="どちらでもない 2 2" xfId="690"/>
    <cellStyle name="どちらでもない 20" xfId="691"/>
    <cellStyle name="どちらでもない 21" xfId="692"/>
    <cellStyle name="どちらでもない 22" xfId="693"/>
    <cellStyle name="どちらでもない 23" xfId="694"/>
    <cellStyle name="どちらでもない 24" xfId="695"/>
    <cellStyle name="どちらでもない 25" xfId="696"/>
    <cellStyle name="どちらでもない 3" xfId="697"/>
    <cellStyle name="どちらでもない 3 2" xfId="698"/>
    <cellStyle name="どちらでもない 4" xfId="699"/>
    <cellStyle name="どちらでもない 5" xfId="700"/>
    <cellStyle name="どちらでもない 6" xfId="701"/>
    <cellStyle name="どちらでもない 7" xfId="702"/>
    <cellStyle name="どちらでもない 8" xfId="703"/>
    <cellStyle name="どちらでもない 9" xfId="704"/>
    <cellStyle name="パーセント" xfId="1578" builtinId="5"/>
    <cellStyle name="パーセント 2" xfId="705"/>
    <cellStyle name="パーセント 2 2" xfId="706"/>
    <cellStyle name="パーセント 2 2 2" xfId="707"/>
    <cellStyle name="パーセント 2 2 2 2" xfId="1579"/>
    <cellStyle name="パーセント 2 2 3" xfId="1580"/>
    <cellStyle name="パーセント 2 3" xfId="708"/>
    <cellStyle name="パーセント 2 3 2" xfId="1555"/>
    <cellStyle name="パーセント 2 3 2 2" xfId="1556"/>
    <cellStyle name="パーセント 2 3 3" xfId="1557"/>
    <cellStyle name="パーセント 2 3 3 2" xfId="1558"/>
    <cellStyle name="パーセント 2 3 4" xfId="1559"/>
    <cellStyle name="パーセント 2 4" xfId="1560"/>
    <cellStyle name="パーセント 2 4 2" xfId="1549"/>
    <cellStyle name="パーセント 2 4 2 2" xfId="1581"/>
    <cellStyle name="パーセント 2 4 3" xfId="1582"/>
    <cellStyle name="パーセント 2 4 3 2" xfId="1583"/>
    <cellStyle name="パーセント 3" xfId="709"/>
    <cellStyle name="パーセント 3 2" xfId="1561"/>
    <cellStyle name="パーセント 3 3" xfId="1584"/>
    <cellStyle name="パーセント 3 3 2" xfId="1585"/>
    <cellStyle name="パーセント 3 3 2 2" xfId="1586"/>
    <cellStyle name="パーセント 3 3 3" xfId="1587"/>
    <cellStyle name="パーセント 3 3 3 2" xfId="1588"/>
    <cellStyle name="パーセント 3 3 4" xfId="1589"/>
    <cellStyle name="パーセント 3 4" xfId="1590"/>
    <cellStyle name="パーセント 3 4 2" xfId="1591"/>
    <cellStyle name="パーセント 3 5" xfId="1592"/>
    <cellStyle name="パーセント 3 5 2" xfId="1593"/>
    <cellStyle name="パーセント 4" xfId="710"/>
    <cellStyle name="パーセント 5" xfId="711"/>
    <cellStyle name="パーセント 6" xfId="1594"/>
    <cellStyle name="パーセント 7" xfId="1595"/>
    <cellStyle name="ハイパーリンク 2" xfId="1562"/>
    <cellStyle name="メモ 10" xfId="712"/>
    <cellStyle name="メモ 11" xfId="713"/>
    <cellStyle name="メモ 12" xfId="714"/>
    <cellStyle name="メモ 13" xfId="715"/>
    <cellStyle name="メモ 14" xfId="716"/>
    <cellStyle name="メモ 15" xfId="717"/>
    <cellStyle name="メモ 16" xfId="718"/>
    <cellStyle name="メモ 17" xfId="719"/>
    <cellStyle name="メモ 18" xfId="720"/>
    <cellStyle name="メモ 19" xfId="721"/>
    <cellStyle name="メモ 2" xfId="722"/>
    <cellStyle name="メモ 2 2" xfId="723"/>
    <cellStyle name="メモ 2 2 2" xfId="724"/>
    <cellStyle name="メモ 2 2 2 2" xfId="1391"/>
    <cellStyle name="メモ 2 2 2 2 2" xfId="1392"/>
    <cellStyle name="メモ 2 2 2 3" xfId="1393"/>
    <cellStyle name="メモ 2 2 3" xfId="725"/>
    <cellStyle name="メモ 2 2 3 2" xfId="1394"/>
    <cellStyle name="メモ 2 2 4" xfId="1596"/>
    <cellStyle name="メモ 2 2 4 2" xfId="1597"/>
    <cellStyle name="メモ 2 2 5" xfId="1598"/>
    <cellStyle name="メモ 2 2 6" xfId="1599"/>
    <cellStyle name="メモ 2 2 6 2" xfId="1600"/>
    <cellStyle name="メモ 20" xfId="726"/>
    <cellStyle name="メモ 21" xfId="727"/>
    <cellStyle name="メモ 22" xfId="728"/>
    <cellStyle name="メモ 23" xfId="729"/>
    <cellStyle name="メモ 24" xfId="730"/>
    <cellStyle name="メモ 25" xfId="731"/>
    <cellStyle name="メモ 3" xfId="732"/>
    <cellStyle name="メモ 3 2" xfId="733"/>
    <cellStyle name="メモ 3 2 2" xfId="1395"/>
    <cellStyle name="メモ 3 2 2 2" xfId="1396"/>
    <cellStyle name="メモ 3 2 3" xfId="1397"/>
    <cellStyle name="メモ 3 3" xfId="734"/>
    <cellStyle name="メモ 3 3 2" xfId="1398"/>
    <cellStyle name="メモ 3 4" xfId="1601"/>
    <cellStyle name="メモ 3 4 2" xfId="1602"/>
    <cellStyle name="メモ 3 5" xfId="1603"/>
    <cellStyle name="メモ 3 6" xfId="1604"/>
    <cellStyle name="メモ 3 6 2" xfId="1605"/>
    <cellStyle name="メモ 4" xfId="735"/>
    <cellStyle name="メモ 4 2" xfId="736"/>
    <cellStyle name="メモ 4 2 2" xfId="1399"/>
    <cellStyle name="メモ 4 2 2 2" xfId="1400"/>
    <cellStyle name="メモ 4 2 3" xfId="1401"/>
    <cellStyle name="メモ 4 3" xfId="737"/>
    <cellStyle name="メモ 4 3 2" xfId="1402"/>
    <cellStyle name="メモ 4 4" xfId="1606"/>
    <cellStyle name="メモ 4 4 2" xfId="1607"/>
    <cellStyle name="メモ 4 5" xfId="1608"/>
    <cellStyle name="メモ 4 6" xfId="1609"/>
    <cellStyle name="メモ 4 6 2" xfId="1610"/>
    <cellStyle name="メモ 5" xfId="738"/>
    <cellStyle name="メモ 6" xfId="739"/>
    <cellStyle name="メモ 7" xfId="740"/>
    <cellStyle name="メモ 8" xfId="741"/>
    <cellStyle name="メモ 9" xfId="742"/>
    <cellStyle name="リンク セル 10" xfId="743"/>
    <cellStyle name="リンク セル 11" xfId="744"/>
    <cellStyle name="リンク セル 12" xfId="745"/>
    <cellStyle name="リンク セル 13" xfId="746"/>
    <cellStyle name="リンク セル 14" xfId="747"/>
    <cellStyle name="リンク セル 15" xfId="748"/>
    <cellStyle name="リンク セル 16" xfId="749"/>
    <cellStyle name="リンク セル 17" xfId="750"/>
    <cellStyle name="リンク セル 18" xfId="751"/>
    <cellStyle name="リンク セル 19" xfId="752"/>
    <cellStyle name="リンク セル 2" xfId="753"/>
    <cellStyle name="リンク セル 2 2" xfId="754"/>
    <cellStyle name="リンク セル 20" xfId="755"/>
    <cellStyle name="リンク セル 21" xfId="756"/>
    <cellStyle name="リンク セル 22" xfId="757"/>
    <cellStyle name="リンク セル 23" xfId="758"/>
    <cellStyle name="リンク セル 24" xfId="759"/>
    <cellStyle name="リンク セル 25" xfId="760"/>
    <cellStyle name="リンク セル 3" xfId="761"/>
    <cellStyle name="リンク セル 3 2" xfId="762"/>
    <cellStyle name="リンク セル 4" xfId="763"/>
    <cellStyle name="リンク セル 5" xfId="764"/>
    <cellStyle name="リンク セル 6" xfId="765"/>
    <cellStyle name="リンク セル 7" xfId="766"/>
    <cellStyle name="リンク セル 8" xfId="767"/>
    <cellStyle name="リンク セル 9" xfId="768"/>
    <cellStyle name="悪い 10" xfId="769"/>
    <cellStyle name="悪い 11" xfId="770"/>
    <cellStyle name="悪い 12" xfId="771"/>
    <cellStyle name="悪い 13" xfId="772"/>
    <cellStyle name="悪い 14" xfId="773"/>
    <cellStyle name="悪い 15" xfId="774"/>
    <cellStyle name="悪い 16" xfId="775"/>
    <cellStyle name="悪い 17" xfId="776"/>
    <cellStyle name="悪い 18" xfId="777"/>
    <cellStyle name="悪い 19" xfId="778"/>
    <cellStyle name="悪い 2" xfId="779"/>
    <cellStyle name="悪い 2 2" xfId="780"/>
    <cellStyle name="悪い 2 3" xfId="1403"/>
    <cellStyle name="悪い 20" xfId="781"/>
    <cellStyle name="悪い 21" xfId="782"/>
    <cellStyle name="悪い 22" xfId="783"/>
    <cellStyle name="悪い 23" xfId="784"/>
    <cellStyle name="悪い 24" xfId="785"/>
    <cellStyle name="悪い 25" xfId="786"/>
    <cellStyle name="悪い 3" xfId="787"/>
    <cellStyle name="悪い 3 2" xfId="788"/>
    <cellStyle name="悪い 4" xfId="789"/>
    <cellStyle name="悪い 5" xfId="790"/>
    <cellStyle name="悪い 6" xfId="791"/>
    <cellStyle name="悪い 7" xfId="792"/>
    <cellStyle name="悪い 8" xfId="793"/>
    <cellStyle name="悪い 9" xfId="794"/>
    <cellStyle name="計算 10" xfId="795"/>
    <cellStyle name="計算 11" xfId="796"/>
    <cellStyle name="計算 12" xfId="797"/>
    <cellStyle name="計算 13" xfId="798"/>
    <cellStyle name="計算 14" xfId="799"/>
    <cellStyle name="計算 15" xfId="800"/>
    <cellStyle name="計算 16" xfId="801"/>
    <cellStyle name="計算 17" xfId="802"/>
    <cellStyle name="計算 18" xfId="803"/>
    <cellStyle name="計算 19" xfId="804"/>
    <cellStyle name="計算 2" xfId="805"/>
    <cellStyle name="計算 2 2" xfId="806"/>
    <cellStyle name="計算 2 2 2" xfId="807"/>
    <cellStyle name="計算 2 2 2 2" xfId="1404"/>
    <cellStyle name="計算 2 2 2 2 2" xfId="1405"/>
    <cellStyle name="計算 2 2 2 3" xfId="1406"/>
    <cellStyle name="計算 2 2 3" xfId="808"/>
    <cellStyle name="計算 2 2 3 2" xfId="1407"/>
    <cellStyle name="計算 2 2 4" xfId="1611"/>
    <cellStyle name="計算 2 2 4 2" xfId="1612"/>
    <cellStyle name="計算 2 2 5" xfId="1613"/>
    <cellStyle name="計算 2 2 6" xfId="1614"/>
    <cellStyle name="計算 2 2 6 2" xfId="1615"/>
    <cellStyle name="計算 20" xfId="809"/>
    <cellStyle name="計算 21" xfId="810"/>
    <cellStyle name="計算 22" xfId="811"/>
    <cellStyle name="計算 23" xfId="812"/>
    <cellStyle name="計算 24" xfId="813"/>
    <cellStyle name="計算 25" xfId="814"/>
    <cellStyle name="計算 3" xfId="815"/>
    <cellStyle name="計算 3 2" xfId="816"/>
    <cellStyle name="計算 3 2 2" xfId="1408"/>
    <cellStyle name="計算 3 2 2 2" xfId="1409"/>
    <cellStyle name="計算 3 2 3" xfId="1410"/>
    <cellStyle name="計算 3 3" xfId="817"/>
    <cellStyle name="計算 3 3 2" xfId="1411"/>
    <cellStyle name="計算 3 4" xfId="1616"/>
    <cellStyle name="計算 3 4 2" xfId="1617"/>
    <cellStyle name="計算 3 5" xfId="1618"/>
    <cellStyle name="計算 3 6" xfId="1619"/>
    <cellStyle name="計算 3 6 2" xfId="1620"/>
    <cellStyle name="計算 4" xfId="818"/>
    <cellStyle name="計算 4 2" xfId="819"/>
    <cellStyle name="計算 4 2 2" xfId="1412"/>
    <cellStyle name="計算 4 2 2 2" xfId="1413"/>
    <cellStyle name="計算 4 2 3" xfId="1414"/>
    <cellStyle name="計算 4 3" xfId="820"/>
    <cellStyle name="計算 4 3 2" xfId="1415"/>
    <cellStyle name="計算 4 4" xfId="1621"/>
    <cellStyle name="計算 4 4 2" xfId="1622"/>
    <cellStyle name="計算 4 5" xfId="1623"/>
    <cellStyle name="計算 4 6" xfId="1624"/>
    <cellStyle name="計算 4 6 2" xfId="1625"/>
    <cellStyle name="計算 5" xfId="821"/>
    <cellStyle name="計算 6" xfId="822"/>
    <cellStyle name="計算 7" xfId="823"/>
    <cellStyle name="計算 8" xfId="824"/>
    <cellStyle name="計算 9" xfId="825"/>
    <cellStyle name="警告文 10" xfId="826"/>
    <cellStyle name="警告文 11" xfId="827"/>
    <cellStyle name="警告文 12" xfId="828"/>
    <cellStyle name="警告文 13" xfId="829"/>
    <cellStyle name="警告文 14" xfId="830"/>
    <cellStyle name="警告文 15" xfId="831"/>
    <cellStyle name="警告文 16" xfId="832"/>
    <cellStyle name="警告文 17" xfId="833"/>
    <cellStyle name="警告文 18" xfId="834"/>
    <cellStyle name="警告文 19" xfId="835"/>
    <cellStyle name="警告文 2" xfId="836"/>
    <cellStyle name="警告文 2 2" xfId="837"/>
    <cellStyle name="警告文 20" xfId="838"/>
    <cellStyle name="警告文 21" xfId="839"/>
    <cellStyle name="警告文 22" xfId="840"/>
    <cellStyle name="警告文 23" xfId="841"/>
    <cellStyle name="警告文 24" xfId="842"/>
    <cellStyle name="警告文 25" xfId="843"/>
    <cellStyle name="警告文 3" xfId="844"/>
    <cellStyle name="警告文 3 2" xfId="845"/>
    <cellStyle name="警告文 4" xfId="846"/>
    <cellStyle name="警告文 5" xfId="847"/>
    <cellStyle name="警告文 6" xfId="848"/>
    <cellStyle name="警告文 7" xfId="849"/>
    <cellStyle name="警告文 8" xfId="850"/>
    <cellStyle name="警告文 9" xfId="851"/>
    <cellStyle name="桁区切り" xfId="1" builtinId="6"/>
    <cellStyle name="桁区切り 2" xfId="852"/>
    <cellStyle name="桁区切り 2 2" xfId="853"/>
    <cellStyle name="桁区切り 2 2 2" xfId="854"/>
    <cellStyle name="桁区切り 2 2 2 2" xfId="1626"/>
    <cellStyle name="桁区切り 2 2 2 2 2" xfId="1627"/>
    <cellStyle name="桁区切り 2 2 2 3" xfId="1628"/>
    <cellStyle name="桁区切り 2 2 3" xfId="1629"/>
    <cellStyle name="桁区切り 2 2 3 2" xfId="1630"/>
    <cellStyle name="桁区切り 2 2 3 2 2" xfId="1631"/>
    <cellStyle name="桁区切り 2 2 3 3" xfId="1632"/>
    <cellStyle name="桁区切り 2 2 3 3 2" xfId="1633"/>
    <cellStyle name="桁区切り 2 2 3 4" xfId="1634"/>
    <cellStyle name="桁区切り 2 2 4" xfId="1635"/>
    <cellStyle name="桁区切り 2 3" xfId="855"/>
    <cellStyle name="桁区切り 2 3 2" xfId="1636"/>
    <cellStyle name="桁区切り 2 3 2 2" xfId="1637"/>
    <cellStyle name="桁区切り 2 3 3" xfId="1638"/>
    <cellStyle name="桁区切り 2 4" xfId="1416"/>
    <cellStyle name="桁区切り 2 5" xfId="1417"/>
    <cellStyle name="桁区切り 2 5 2" xfId="1418"/>
    <cellStyle name="桁区切り 2 5 3" xfId="1419"/>
    <cellStyle name="桁区切り 2 5 3 2" xfId="1420"/>
    <cellStyle name="桁区切り 2 6" xfId="1421"/>
    <cellStyle name="桁区切り 2 6 2" xfId="1563"/>
    <cellStyle name="桁区切り 2 7" xfId="1422"/>
    <cellStyle name="桁区切り 2 8" xfId="1423"/>
    <cellStyle name="桁区切り 2 8 2" xfId="1424"/>
    <cellStyle name="桁区切り 2 8 2 2" xfId="1425"/>
    <cellStyle name="桁区切り 2 8 2 2 2" xfId="1426"/>
    <cellStyle name="桁区切り 2 8 2 2 2 2" xfId="1427"/>
    <cellStyle name="桁区切り 2 8 2 2 2 2 2" xfId="1428"/>
    <cellStyle name="桁区切り 2 8 2 3" xfId="1429"/>
    <cellStyle name="桁区切り 2 8 2 3 2" xfId="1430"/>
    <cellStyle name="桁区切り 2 8 2 3 2 2" xfId="1431"/>
    <cellStyle name="桁区切り 2 9" xfId="1552"/>
    <cellStyle name="桁区切り 3" xfId="856"/>
    <cellStyle name="桁区切り 3 2" xfId="857"/>
    <cellStyle name="桁区切り 3 3" xfId="1639"/>
    <cellStyle name="桁区切り 3 3 2" xfId="1640"/>
    <cellStyle name="桁区切り 3 3 2 2" xfId="1641"/>
    <cellStyle name="桁区切り 3 3 3" xfId="1642"/>
    <cellStyle name="桁区切り 3 4" xfId="1643"/>
    <cellStyle name="桁区切り 3 4 2" xfId="1644"/>
    <cellStyle name="桁区切り 3 5" xfId="1432"/>
    <cellStyle name="桁区切り 4" xfId="858"/>
    <cellStyle name="桁区切り 4 2" xfId="1433"/>
    <cellStyle name="桁区切り 4 2 2" xfId="1645"/>
    <cellStyle name="桁区切り 4 2 2 2" xfId="1646"/>
    <cellStyle name="桁区切り 4 2 3" xfId="1647"/>
    <cellStyle name="桁区切り 4 3" xfId="1648"/>
    <cellStyle name="桁区切り 4 3 2" xfId="1649"/>
    <cellStyle name="桁区切り 4 4" xfId="1650"/>
    <cellStyle name="桁区切り 5" xfId="1434"/>
    <cellStyle name="桁区切り 5 2" xfId="1564"/>
    <cellStyle name="桁区切り 5 2 2" xfId="1565"/>
    <cellStyle name="桁区切り 5 3" xfId="1566"/>
    <cellStyle name="桁区切り 6" xfId="1435"/>
    <cellStyle name="桁区切り 7" xfId="1436"/>
    <cellStyle name="桁区切り 8" xfId="1437"/>
    <cellStyle name="桁区切り 8 2" xfId="1438"/>
    <cellStyle name="桁区切り 9" xfId="1651"/>
    <cellStyle name="桁区切り 9 2" xfId="1652"/>
    <cellStyle name="桁区切り 9 2 2" xfId="1653"/>
    <cellStyle name="見出し 1 10" xfId="859"/>
    <cellStyle name="見出し 1 11" xfId="860"/>
    <cellStyle name="見出し 1 12" xfId="861"/>
    <cellStyle name="見出し 1 13" xfId="862"/>
    <cellStyle name="見出し 1 14" xfId="863"/>
    <cellStyle name="見出し 1 15" xfId="864"/>
    <cellStyle name="見出し 1 16" xfId="865"/>
    <cellStyle name="見出し 1 17" xfId="866"/>
    <cellStyle name="見出し 1 18" xfId="867"/>
    <cellStyle name="見出し 1 19" xfId="868"/>
    <cellStyle name="見出し 1 2" xfId="869"/>
    <cellStyle name="見出し 1 2 2" xfId="870"/>
    <cellStyle name="見出し 1 20" xfId="871"/>
    <cellStyle name="見出し 1 21" xfId="872"/>
    <cellStyle name="見出し 1 22" xfId="873"/>
    <cellStyle name="見出し 1 23" xfId="874"/>
    <cellStyle name="見出し 1 24" xfId="875"/>
    <cellStyle name="見出し 1 25" xfId="876"/>
    <cellStyle name="見出し 1 3" xfId="877"/>
    <cellStyle name="見出し 1 3 2" xfId="878"/>
    <cellStyle name="見出し 1 4" xfId="879"/>
    <cellStyle name="見出し 1 5" xfId="880"/>
    <cellStyle name="見出し 1 6" xfId="881"/>
    <cellStyle name="見出し 1 7" xfId="882"/>
    <cellStyle name="見出し 1 8" xfId="883"/>
    <cellStyle name="見出し 1 9" xfId="884"/>
    <cellStyle name="見出し 2 10" xfId="885"/>
    <cellStyle name="見出し 2 11" xfId="886"/>
    <cellStyle name="見出し 2 12" xfId="887"/>
    <cellStyle name="見出し 2 13" xfId="888"/>
    <cellStyle name="見出し 2 14" xfId="889"/>
    <cellStyle name="見出し 2 15" xfId="890"/>
    <cellStyle name="見出し 2 16" xfId="891"/>
    <cellStyle name="見出し 2 17" xfId="892"/>
    <cellStyle name="見出し 2 18" xfId="893"/>
    <cellStyle name="見出し 2 19" xfId="894"/>
    <cellStyle name="見出し 2 2" xfId="895"/>
    <cellStyle name="見出し 2 2 2" xfId="896"/>
    <cellStyle name="見出し 2 20" xfId="897"/>
    <cellStyle name="見出し 2 21" xfId="898"/>
    <cellStyle name="見出し 2 22" xfId="899"/>
    <cellStyle name="見出し 2 23" xfId="900"/>
    <cellStyle name="見出し 2 24" xfId="901"/>
    <cellStyle name="見出し 2 25" xfId="902"/>
    <cellStyle name="見出し 2 3" xfId="903"/>
    <cellStyle name="見出し 2 3 2" xfId="904"/>
    <cellStyle name="見出し 2 4" xfId="905"/>
    <cellStyle name="見出し 2 5" xfId="906"/>
    <cellStyle name="見出し 2 6" xfId="907"/>
    <cellStyle name="見出し 2 7" xfId="908"/>
    <cellStyle name="見出し 2 8" xfId="909"/>
    <cellStyle name="見出し 2 9" xfId="910"/>
    <cellStyle name="見出し 3 10" xfId="911"/>
    <cellStyle name="見出し 3 11" xfId="912"/>
    <cellStyle name="見出し 3 12" xfId="913"/>
    <cellStyle name="見出し 3 13" xfId="914"/>
    <cellStyle name="見出し 3 14" xfId="915"/>
    <cellStyle name="見出し 3 15" xfId="916"/>
    <cellStyle name="見出し 3 16" xfId="917"/>
    <cellStyle name="見出し 3 17" xfId="918"/>
    <cellStyle name="見出し 3 18" xfId="919"/>
    <cellStyle name="見出し 3 19" xfId="920"/>
    <cellStyle name="見出し 3 2" xfId="921"/>
    <cellStyle name="見出し 3 2 2" xfId="922"/>
    <cellStyle name="見出し 3 20" xfId="923"/>
    <cellStyle name="見出し 3 21" xfId="924"/>
    <cellStyle name="見出し 3 22" xfId="925"/>
    <cellStyle name="見出し 3 23" xfId="926"/>
    <cellStyle name="見出し 3 24" xfId="927"/>
    <cellStyle name="見出し 3 25" xfId="928"/>
    <cellStyle name="見出し 3 3" xfId="929"/>
    <cellStyle name="見出し 3 3 2" xfId="930"/>
    <cellStyle name="見出し 3 4" xfId="931"/>
    <cellStyle name="見出し 3 5" xfId="932"/>
    <cellStyle name="見出し 3 6" xfId="933"/>
    <cellStyle name="見出し 3 7" xfId="934"/>
    <cellStyle name="見出し 3 8" xfId="935"/>
    <cellStyle name="見出し 3 9" xfId="936"/>
    <cellStyle name="見出し 4 10" xfId="937"/>
    <cellStyle name="見出し 4 11" xfId="938"/>
    <cellStyle name="見出し 4 12" xfId="939"/>
    <cellStyle name="見出し 4 13" xfId="940"/>
    <cellStyle name="見出し 4 14" xfId="941"/>
    <cellStyle name="見出し 4 15" xfId="942"/>
    <cellStyle name="見出し 4 16" xfId="943"/>
    <cellStyle name="見出し 4 17" xfId="944"/>
    <cellStyle name="見出し 4 18" xfId="945"/>
    <cellStyle name="見出し 4 19" xfId="946"/>
    <cellStyle name="見出し 4 2" xfId="947"/>
    <cellStyle name="見出し 4 2 2" xfId="948"/>
    <cellStyle name="見出し 4 20" xfId="949"/>
    <cellStyle name="見出し 4 21" xfId="950"/>
    <cellStyle name="見出し 4 22" xfId="951"/>
    <cellStyle name="見出し 4 23" xfId="952"/>
    <cellStyle name="見出し 4 24" xfId="953"/>
    <cellStyle name="見出し 4 25" xfId="954"/>
    <cellStyle name="見出し 4 3" xfId="955"/>
    <cellStyle name="見出し 4 3 2" xfId="956"/>
    <cellStyle name="見出し 4 4" xfId="957"/>
    <cellStyle name="見出し 4 5" xfId="958"/>
    <cellStyle name="見出し 4 6" xfId="959"/>
    <cellStyle name="見出し 4 7" xfId="960"/>
    <cellStyle name="見出し 4 8" xfId="961"/>
    <cellStyle name="見出し 4 9" xfId="962"/>
    <cellStyle name="集計 10" xfId="963"/>
    <cellStyle name="集計 11" xfId="964"/>
    <cellStyle name="集計 12" xfId="965"/>
    <cellStyle name="集計 13" xfId="966"/>
    <cellStyle name="集計 14" xfId="967"/>
    <cellStyle name="集計 15" xfId="968"/>
    <cellStyle name="集計 16" xfId="969"/>
    <cellStyle name="集計 17" xfId="970"/>
    <cellStyle name="集計 18" xfId="971"/>
    <cellStyle name="集計 19" xfId="972"/>
    <cellStyle name="集計 2" xfId="973"/>
    <cellStyle name="集計 2 2" xfId="974"/>
    <cellStyle name="集計 2 2 2" xfId="975"/>
    <cellStyle name="集計 2 2 2 2" xfId="1439"/>
    <cellStyle name="集計 2 2 2 2 2" xfId="1440"/>
    <cellStyle name="集計 2 2 2 3" xfId="1441"/>
    <cellStyle name="集計 2 2 3" xfId="976"/>
    <cellStyle name="集計 2 2 3 2" xfId="1442"/>
    <cellStyle name="集計 2 2 4" xfId="1654"/>
    <cellStyle name="集計 2 2 4 2" xfId="1655"/>
    <cellStyle name="集計 2 2 5" xfId="1656"/>
    <cellStyle name="集計 2 2 5 2" xfId="1657"/>
    <cellStyle name="集計 2 2 6" xfId="1658"/>
    <cellStyle name="集計 20" xfId="977"/>
    <cellStyle name="集計 21" xfId="978"/>
    <cellStyle name="集計 22" xfId="979"/>
    <cellStyle name="集計 23" xfId="980"/>
    <cellStyle name="集計 24" xfId="981"/>
    <cellStyle name="集計 25" xfId="982"/>
    <cellStyle name="集計 3" xfId="983"/>
    <cellStyle name="集計 3 2" xfId="984"/>
    <cellStyle name="集計 3 2 2" xfId="1443"/>
    <cellStyle name="集計 3 2 2 2" xfId="1444"/>
    <cellStyle name="集計 3 2 3" xfId="1445"/>
    <cellStyle name="集計 3 3" xfId="985"/>
    <cellStyle name="集計 3 3 2" xfId="1446"/>
    <cellStyle name="集計 3 4" xfId="1659"/>
    <cellStyle name="集計 3 4 2" xfId="1660"/>
    <cellStyle name="集計 3 5" xfId="1661"/>
    <cellStyle name="集計 3 5 2" xfId="1662"/>
    <cellStyle name="集計 3 6" xfId="1663"/>
    <cellStyle name="集計 4" xfId="986"/>
    <cellStyle name="集計 4 2" xfId="987"/>
    <cellStyle name="集計 4 2 2" xfId="1447"/>
    <cellStyle name="集計 4 2 2 2" xfId="1448"/>
    <cellStyle name="集計 4 2 3" xfId="1449"/>
    <cellStyle name="集計 4 3" xfId="988"/>
    <cellStyle name="集計 4 3 2" xfId="1450"/>
    <cellStyle name="集計 4 4" xfId="1664"/>
    <cellStyle name="集計 4 4 2" xfId="1665"/>
    <cellStyle name="集計 4 5" xfId="1666"/>
    <cellStyle name="集計 4 5 2" xfId="1667"/>
    <cellStyle name="集計 4 6" xfId="1668"/>
    <cellStyle name="集計 5" xfId="989"/>
    <cellStyle name="集計 6" xfId="990"/>
    <cellStyle name="集計 7" xfId="991"/>
    <cellStyle name="集計 8" xfId="992"/>
    <cellStyle name="集計 9" xfId="993"/>
    <cellStyle name="出力 10" xfId="994"/>
    <cellStyle name="出力 11" xfId="995"/>
    <cellStyle name="出力 12" xfId="996"/>
    <cellStyle name="出力 13" xfId="997"/>
    <cellStyle name="出力 14" xfId="998"/>
    <cellStyle name="出力 15" xfId="999"/>
    <cellStyle name="出力 16" xfId="1000"/>
    <cellStyle name="出力 17" xfId="1001"/>
    <cellStyle name="出力 18" xfId="1002"/>
    <cellStyle name="出力 19" xfId="1003"/>
    <cellStyle name="出力 2" xfId="1004"/>
    <cellStyle name="出力 2 2" xfId="1005"/>
    <cellStyle name="出力 2 2 2" xfId="1006"/>
    <cellStyle name="出力 2 2 2 2" xfId="1451"/>
    <cellStyle name="出力 2 2 2 2 2" xfId="1452"/>
    <cellStyle name="出力 2 2 2 3" xfId="1453"/>
    <cellStyle name="出力 2 2 3" xfId="1007"/>
    <cellStyle name="出力 2 2 3 2" xfId="1454"/>
    <cellStyle name="出力 2 2 4" xfId="1567"/>
    <cellStyle name="出力 2 2 4 2" xfId="1669"/>
    <cellStyle name="出力 2 2 5" xfId="1670"/>
    <cellStyle name="出力 2 2 5 2" xfId="1671"/>
    <cellStyle name="出力 2 2 6" xfId="1672"/>
    <cellStyle name="出力 20" xfId="1008"/>
    <cellStyle name="出力 21" xfId="1009"/>
    <cellStyle name="出力 22" xfId="1010"/>
    <cellStyle name="出力 23" xfId="1011"/>
    <cellStyle name="出力 24" xfId="1012"/>
    <cellStyle name="出力 25" xfId="1013"/>
    <cellStyle name="出力 3" xfId="1014"/>
    <cellStyle name="出力 3 2" xfId="1015"/>
    <cellStyle name="出力 3 2 2" xfId="1455"/>
    <cellStyle name="出力 3 2 2 2" xfId="1456"/>
    <cellStyle name="出力 3 2 3" xfId="1457"/>
    <cellStyle name="出力 3 3" xfId="1016"/>
    <cellStyle name="出力 3 3 2" xfId="1458"/>
    <cellStyle name="出力 3 4" xfId="1568"/>
    <cellStyle name="出力 3 4 2" xfId="1673"/>
    <cellStyle name="出力 3 5" xfId="1674"/>
    <cellStyle name="出力 3 5 2" xfId="1675"/>
    <cellStyle name="出力 3 6" xfId="1676"/>
    <cellStyle name="出力 4" xfId="1017"/>
    <cellStyle name="出力 4 2" xfId="1018"/>
    <cellStyle name="出力 4 2 2" xfId="1459"/>
    <cellStyle name="出力 4 2 2 2" xfId="1460"/>
    <cellStyle name="出力 4 2 3" xfId="1461"/>
    <cellStyle name="出力 4 3" xfId="1019"/>
    <cellStyle name="出力 4 3 2" xfId="1462"/>
    <cellStyle name="出力 4 4" xfId="1569"/>
    <cellStyle name="出力 4 4 2" xfId="1677"/>
    <cellStyle name="出力 4 5" xfId="1678"/>
    <cellStyle name="出力 4 5 2" xfId="1679"/>
    <cellStyle name="出力 4 6" xfId="1680"/>
    <cellStyle name="出力 5" xfId="1020"/>
    <cellStyle name="出力 6" xfId="1021"/>
    <cellStyle name="出力 7" xfId="1022"/>
    <cellStyle name="出力 8" xfId="1023"/>
    <cellStyle name="出力 9" xfId="1024"/>
    <cellStyle name="説明文 10" xfId="1025"/>
    <cellStyle name="説明文 11" xfId="1026"/>
    <cellStyle name="説明文 12" xfId="1027"/>
    <cellStyle name="説明文 13" xfId="1028"/>
    <cellStyle name="説明文 14" xfId="1029"/>
    <cellStyle name="説明文 15" xfId="1030"/>
    <cellStyle name="説明文 16" xfId="1031"/>
    <cellStyle name="説明文 17" xfId="1032"/>
    <cellStyle name="説明文 18" xfId="1033"/>
    <cellStyle name="説明文 19" xfId="1034"/>
    <cellStyle name="説明文 2" xfId="1035"/>
    <cellStyle name="説明文 2 2" xfId="1036"/>
    <cellStyle name="説明文 20" xfId="1037"/>
    <cellStyle name="説明文 21" xfId="1038"/>
    <cellStyle name="説明文 22" xfId="1039"/>
    <cellStyle name="説明文 23" xfId="1040"/>
    <cellStyle name="説明文 24" xfId="1041"/>
    <cellStyle name="説明文 25" xfId="1042"/>
    <cellStyle name="説明文 3" xfId="1043"/>
    <cellStyle name="説明文 3 2" xfId="1044"/>
    <cellStyle name="説明文 4" xfId="1045"/>
    <cellStyle name="説明文 5" xfId="1046"/>
    <cellStyle name="説明文 6" xfId="1047"/>
    <cellStyle name="説明文 7" xfId="1048"/>
    <cellStyle name="説明文 8" xfId="1049"/>
    <cellStyle name="説明文 9" xfId="1050"/>
    <cellStyle name="通貨 2" xfId="1051"/>
    <cellStyle name="通貨 3" xfId="1052"/>
    <cellStyle name="通貨 3 2" xfId="1053"/>
    <cellStyle name="入力 10" xfId="1054"/>
    <cellStyle name="入力 11" xfId="1055"/>
    <cellStyle name="入力 12" xfId="1056"/>
    <cellStyle name="入力 13" xfId="1057"/>
    <cellStyle name="入力 14" xfId="1058"/>
    <cellStyle name="入力 15" xfId="1059"/>
    <cellStyle name="入力 16" xfId="1060"/>
    <cellStyle name="入力 17" xfId="1061"/>
    <cellStyle name="入力 18" xfId="1062"/>
    <cellStyle name="入力 19" xfId="1063"/>
    <cellStyle name="入力 2" xfId="1064"/>
    <cellStyle name="入力 2 2" xfId="1065"/>
    <cellStyle name="入力 2 2 2" xfId="1066"/>
    <cellStyle name="入力 2 2 2 2" xfId="1463"/>
    <cellStyle name="入力 2 2 2 2 2" xfId="1464"/>
    <cellStyle name="入力 2 2 2 3" xfId="1465"/>
    <cellStyle name="入力 2 2 3" xfId="1067"/>
    <cellStyle name="入力 2 2 3 2" xfId="1466"/>
    <cellStyle name="入力 2 2 4" xfId="1681"/>
    <cellStyle name="入力 2 2 4 2" xfId="1682"/>
    <cellStyle name="入力 2 2 5" xfId="1683"/>
    <cellStyle name="入力 2 2 6" xfId="1684"/>
    <cellStyle name="入力 2 2 6 2" xfId="1685"/>
    <cellStyle name="入力 20" xfId="1068"/>
    <cellStyle name="入力 21" xfId="1069"/>
    <cellStyle name="入力 22" xfId="1070"/>
    <cellStyle name="入力 23" xfId="1071"/>
    <cellStyle name="入力 24" xfId="1072"/>
    <cellStyle name="入力 25" xfId="1073"/>
    <cellStyle name="入力 3" xfId="1074"/>
    <cellStyle name="入力 3 2" xfId="1075"/>
    <cellStyle name="入力 3 2 2" xfId="1467"/>
    <cellStyle name="入力 3 2 2 2" xfId="1468"/>
    <cellStyle name="入力 3 2 3" xfId="1469"/>
    <cellStyle name="入力 3 3" xfId="1076"/>
    <cellStyle name="入力 3 3 2" xfId="1470"/>
    <cellStyle name="入力 3 4" xfId="1686"/>
    <cellStyle name="入力 3 4 2" xfId="1687"/>
    <cellStyle name="入力 3 5" xfId="1688"/>
    <cellStyle name="入力 3 6" xfId="1689"/>
    <cellStyle name="入力 3 6 2" xfId="1690"/>
    <cellStyle name="入力 4" xfId="1077"/>
    <cellStyle name="入力 4 2" xfId="1078"/>
    <cellStyle name="入力 4 2 2" xfId="1471"/>
    <cellStyle name="入力 4 2 2 2" xfId="1472"/>
    <cellStyle name="入力 4 2 3" xfId="1473"/>
    <cellStyle name="入力 4 3" xfId="1079"/>
    <cellStyle name="入力 4 3 2" xfId="1474"/>
    <cellStyle name="入力 4 4" xfId="1691"/>
    <cellStyle name="入力 4 4 2" xfId="1692"/>
    <cellStyle name="入力 4 5" xfId="1693"/>
    <cellStyle name="入力 4 6" xfId="1694"/>
    <cellStyle name="入力 4 6 2" xfId="1695"/>
    <cellStyle name="入力 5" xfId="1080"/>
    <cellStyle name="入力 6" xfId="1081"/>
    <cellStyle name="入力 7" xfId="1082"/>
    <cellStyle name="入力 8" xfId="1083"/>
    <cellStyle name="入力 9" xfId="1084"/>
    <cellStyle name="標準" xfId="0" builtinId="0"/>
    <cellStyle name="標準 10" xfId="1085"/>
    <cellStyle name="標準 10 10" xfId="1475"/>
    <cellStyle name="標準 10 11" xfId="1476"/>
    <cellStyle name="標準 10 12" xfId="1477"/>
    <cellStyle name="標準 10 2" xfId="1086"/>
    <cellStyle name="標準 10 3" xfId="1087"/>
    <cellStyle name="標準 10 4" xfId="1088"/>
    <cellStyle name="標準 10 4 2" xfId="1478"/>
    <cellStyle name="標準 10 4 2 2" xfId="1479"/>
    <cellStyle name="標準 10 4 2 2 2" xfId="1480"/>
    <cellStyle name="標準 10 4 2 2 2 2" xfId="1481"/>
    <cellStyle name="標準 10 4 2 2 2 2 2" xfId="1482"/>
    <cellStyle name="標準 10 4 2 2 2 2 2 2" xfId="1483"/>
    <cellStyle name="標準 10 4 3" xfId="1484"/>
    <cellStyle name="標準 10 4 3 2" xfId="1485"/>
    <cellStyle name="標準 10 5" xfId="1089"/>
    <cellStyle name="標準 10 6" xfId="1486"/>
    <cellStyle name="標準 10 6 2" xfId="1487"/>
    <cellStyle name="標準 10 6 2 2" xfId="1488"/>
    <cellStyle name="標準 10 6 2 3" xfId="1489"/>
    <cellStyle name="標準 10 6 2 3 2" xfId="1387"/>
    <cellStyle name="標準 10 7" xfId="1490"/>
    <cellStyle name="標準 10 8" xfId="1491"/>
    <cellStyle name="標準 10 8 2" xfId="1492"/>
    <cellStyle name="標準 10 8 2 2" xfId="1493"/>
    <cellStyle name="標準 10 8 2 2 2" xfId="1494"/>
    <cellStyle name="標準 10 8 2 2 3" xfId="1495"/>
    <cellStyle name="標準 10 8 2 2 3 2" xfId="1388"/>
    <cellStyle name="標準 10 8 2 2 3 2 2" xfId="1496"/>
    <cellStyle name="標準 10 8 2 3" xfId="1497"/>
    <cellStyle name="標準 10 8 2 4" xfId="1498"/>
    <cellStyle name="標準 10 8 2 4 2" xfId="1499"/>
    <cellStyle name="標準 10 8 2 4 2 2" xfId="1500"/>
    <cellStyle name="標準 10 8 3" xfId="1501"/>
    <cellStyle name="標準 10 8 4" xfId="1502"/>
    <cellStyle name="標準 10 8 4 2" xfId="1503"/>
    <cellStyle name="標準 10 8 4 2 2" xfId="1504"/>
    <cellStyle name="標準 10 8 4 2 3" xfId="1505"/>
    <cellStyle name="標準 10 9" xfId="1506"/>
    <cellStyle name="標準 10 9 2" xfId="1507"/>
    <cellStyle name="標準 10 9 3" xfId="1508"/>
    <cellStyle name="標準 10 9 3 2" xfId="1509"/>
    <cellStyle name="標準 11" xfId="1090"/>
    <cellStyle name="標準 11 2" xfId="1091"/>
    <cellStyle name="標準 11 2 2" xfId="1696"/>
    <cellStyle name="標準 11 3" xfId="1092"/>
    <cellStyle name="標準 11 4" xfId="1093"/>
    <cellStyle name="標準 12" xfId="1383"/>
    <cellStyle name="標準 12 2" xfId="1094"/>
    <cellStyle name="標準 12 3" xfId="1095"/>
    <cellStyle name="標準 12 4" xfId="1697"/>
    <cellStyle name="標準 13" xfId="1096"/>
    <cellStyle name="標準 13 2" xfId="1097"/>
    <cellStyle name="標準 14" xfId="1384"/>
    <cellStyle name="標準 14 2" xfId="1098"/>
    <cellStyle name="標準 14 3" xfId="1099"/>
    <cellStyle name="標準 14 4" xfId="1100"/>
    <cellStyle name="標準 14 5" xfId="1101"/>
    <cellStyle name="標準 14 6" xfId="1102"/>
    <cellStyle name="標準 14 7" xfId="1103"/>
    <cellStyle name="標準 14 8" xfId="1104"/>
    <cellStyle name="標準 15" xfId="1105"/>
    <cellStyle name="標準 15 2" xfId="1106"/>
    <cellStyle name="標準 15 3" xfId="1107"/>
    <cellStyle name="標準 15 4" xfId="1108"/>
    <cellStyle name="標準 15 5" xfId="1109"/>
    <cellStyle name="標準 15 6" xfId="1110"/>
    <cellStyle name="標準 15 7" xfId="1111"/>
    <cellStyle name="標準 16" xfId="1385"/>
    <cellStyle name="標準 16 2" xfId="1112"/>
    <cellStyle name="標準 16 3" xfId="1113"/>
    <cellStyle name="標準 16 4" xfId="1114"/>
    <cellStyle name="標準 16 5" xfId="1115"/>
    <cellStyle name="標準 16 6" xfId="1116"/>
    <cellStyle name="標準 17" xfId="1117"/>
    <cellStyle name="標準 17 2" xfId="1118"/>
    <cellStyle name="標準 17 3" xfId="1119"/>
    <cellStyle name="標準 17 4" xfId="1120"/>
    <cellStyle name="標準 17 5" xfId="1121"/>
    <cellStyle name="標準 18" xfId="1510"/>
    <cellStyle name="標準 18 2" xfId="1122"/>
    <cellStyle name="標準 18 3" xfId="1123"/>
    <cellStyle name="標準 19" xfId="1511"/>
    <cellStyle name="標準 19 2" xfId="1124"/>
    <cellStyle name="標準 19 2 2" xfId="1512"/>
    <cellStyle name="標準 19 2 2 2" xfId="1513"/>
    <cellStyle name="標準 19 2 2 2 2" xfId="1514"/>
    <cellStyle name="標準 19 2 2 2 2 2" xfId="1515"/>
    <cellStyle name="標準 19 2 2 2 2 2 2" xfId="1516"/>
    <cellStyle name="標準 19 2 2 2 2 2 2 2" xfId="1517"/>
    <cellStyle name="標準 19 2 2 2 2 2 2 2 2" xfId="1518"/>
    <cellStyle name="標準 19 2 2 2 2 2 3" xfId="1519"/>
    <cellStyle name="標準 19 2 2 2 2 2 4" xfId="1520"/>
    <cellStyle name="標準 19 2 2 2 2 2 4 2" xfId="1521"/>
    <cellStyle name="標準 19 2 2 2 2 2 4 3" xfId="1522"/>
    <cellStyle name="標準 19 2 2 2 3" xfId="1523"/>
    <cellStyle name="標準 19 2 2 2 3 2" xfId="1524"/>
    <cellStyle name="標準 19 2 2 2 3 2 2" xfId="1525"/>
    <cellStyle name="標準 19 2 2 2 3 2 3" xfId="1526"/>
    <cellStyle name="標準 19 2 2 3" xfId="1527"/>
    <cellStyle name="標準 19 2 2 3 2" xfId="1528"/>
    <cellStyle name="標準 19 2 2 3 2 2" xfId="1529"/>
    <cellStyle name="標準 2" xfId="2"/>
    <cellStyle name="標準 2 10" xfId="1125"/>
    <cellStyle name="標準 2 11" xfId="1126"/>
    <cellStyle name="標準 2 12" xfId="1127"/>
    <cellStyle name="標準 2 13" xfId="1128"/>
    <cellStyle name="標準 2 14" xfId="1129"/>
    <cellStyle name="標準 2 15" xfId="1130"/>
    <cellStyle name="標準 2 16" xfId="1131"/>
    <cellStyle name="標準 2 17" xfId="1132"/>
    <cellStyle name="標準 2 18" xfId="1133"/>
    <cellStyle name="標準 2 19" xfId="1134"/>
    <cellStyle name="標準 2 2" xfId="1135"/>
    <cellStyle name="標準 2 2 10" xfId="1136"/>
    <cellStyle name="標準 2 2 11" xfId="1137"/>
    <cellStyle name="標準 2 2 12" xfId="1138"/>
    <cellStyle name="標準 2 2 13" xfId="1139"/>
    <cellStyle name="標準 2 2 14" xfId="1140"/>
    <cellStyle name="標準 2 2 15" xfId="1141"/>
    <cellStyle name="標準 2 2 16" xfId="1142"/>
    <cellStyle name="標準 2 2 17" xfId="1143"/>
    <cellStyle name="標準 2 2 18" xfId="1144"/>
    <cellStyle name="標準 2 2 19" xfId="1145"/>
    <cellStyle name="標準 2 2 2" xfId="1146"/>
    <cellStyle name="標準 2 2 2 2" xfId="1147"/>
    <cellStyle name="標準 2 2 2 2 2" xfId="1148"/>
    <cellStyle name="標準 2 2 2 2_23_CRUDマトリックス(機能レベル)" xfId="1149"/>
    <cellStyle name="標準 2 2 2_23_CRUDマトリックス(機能レベル)" xfId="1150"/>
    <cellStyle name="標準 2 2 20" xfId="1151"/>
    <cellStyle name="標準 2 2 21" xfId="1152"/>
    <cellStyle name="標準 2 2 22" xfId="1153"/>
    <cellStyle name="標準 2 2 23" xfId="1154"/>
    <cellStyle name="標準 2 2 24" xfId="1155"/>
    <cellStyle name="標準 2 2 25" xfId="1156"/>
    <cellStyle name="標準 2 2 26" xfId="1157"/>
    <cellStyle name="標準 2 2 27" xfId="1158"/>
    <cellStyle name="標準 2 2 28" xfId="1159"/>
    <cellStyle name="標準 2 2 29" xfId="1160"/>
    <cellStyle name="標準 2 2 3" xfId="1161"/>
    <cellStyle name="標準 2 2 30" xfId="1162"/>
    <cellStyle name="標準 2 2 31" xfId="1163"/>
    <cellStyle name="標準 2 2 4" xfId="1164"/>
    <cellStyle name="標準 2 2 5" xfId="1165"/>
    <cellStyle name="標準 2 2 6" xfId="1166"/>
    <cellStyle name="標準 2 2 7" xfId="1167"/>
    <cellStyle name="標準 2 2 8" xfId="1168"/>
    <cellStyle name="標準 2 2 9" xfId="1169"/>
    <cellStyle name="標準 2 2_23_CRUDマトリックス(機能レベル)" xfId="1170"/>
    <cellStyle name="標準 2 20" xfId="1171"/>
    <cellStyle name="標準 2 21" xfId="1172"/>
    <cellStyle name="標準 2 22" xfId="1173"/>
    <cellStyle name="標準 2 23" xfId="1174"/>
    <cellStyle name="標準 2 24" xfId="1175"/>
    <cellStyle name="標準 2 25" xfId="1176"/>
    <cellStyle name="標準 2 26" xfId="1551"/>
    <cellStyle name="標準 2 26 2" xfId="1570"/>
    <cellStyle name="標準 2 26 3" xfId="1698"/>
    <cellStyle name="標準 2 3" xfId="1177"/>
    <cellStyle name="標準 2 3 10" xfId="1178"/>
    <cellStyle name="標準 2 3 11" xfId="1179"/>
    <cellStyle name="標準 2 3 12" xfId="1180"/>
    <cellStyle name="標準 2 3 13" xfId="1181"/>
    <cellStyle name="標準 2 3 14" xfId="1182"/>
    <cellStyle name="標準 2 3 15" xfId="1183"/>
    <cellStyle name="標準 2 3 16" xfId="1184"/>
    <cellStyle name="標準 2 3 17" xfId="1185"/>
    <cellStyle name="標準 2 3 18" xfId="1186"/>
    <cellStyle name="標準 2 3 19" xfId="1187"/>
    <cellStyle name="標準 2 3 2" xfId="1188"/>
    <cellStyle name="標準 2 3 2 2" xfId="1189"/>
    <cellStyle name="標準 2 3 2 2 2" xfId="1190"/>
    <cellStyle name="標準 2 3 2 2_23_CRUDマトリックス(機能レベル)" xfId="1191"/>
    <cellStyle name="標準 2 3 2 3" xfId="1699"/>
    <cellStyle name="標準 2 3 2_23_CRUDマトリックス(機能レベル)" xfId="1192"/>
    <cellStyle name="標準 2 3 20" xfId="1193"/>
    <cellStyle name="標準 2 3 21" xfId="1194"/>
    <cellStyle name="標準 2 3 22" xfId="1195"/>
    <cellStyle name="標準 2 3 23" xfId="1196"/>
    <cellStyle name="標準 2 3 24" xfId="1197"/>
    <cellStyle name="標準 2 3 25" xfId="1198"/>
    <cellStyle name="標準 2 3 26" xfId="1199"/>
    <cellStyle name="標準 2 3 27" xfId="1200"/>
    <cellStyle name="標準 2 3 28" xfId="1201"/>
    <cellStyle name="標準 2 3 29" xfId="1202"/>
    <cellStyle name="標準 2 3 3" xfId="1203"/>
    <cellStyle name="標準 2 3 4" xfId="1204"/>
    <cellStyle name="標準 2 3 4 2" xfId="1700"/>
    <cellStyle name="標準 2 3 5" xfId="1205"/>
    <cellStyle name="標準 2 3 6" xfId="1206"/>
    <cellStyle name="標準 2 3 7" xfId="1207"/>
    <cellStyle name="標準 2 3 8" xfId="1208"/>
    <cellStyle name="標準 2 3 9" xfId="1209"/>
    <cellStyle name="標準 2 3_23_CRUDマトリックス(機能レベル)" xfId="1210"/>
    <cellStyle name="標準 2 4" xfId="1211"/>
    <cellStyle name="標準 2 4 10" xfId="1212"/>
    <cellStyle name="標準 2 4 11" xfId="1213"/>
    <cellStyle name="標準 2 4 12" xfId="1214"/>
    <cellStyle name="標準 2 4 13" xfId="1215"/>
    <cellStyle name="標準 2 4 14" xfId="1216"/>
    <cellStyle name="標準 2 4 15" xfId="1217"/>
    <cellStyle name="標準 2 4 16" xfId="1218"/>
    <cellStyle name="標準 2 4 17" xfId="1219"/>
    <cellStyle name="標準 2 4 18" xfId="1220"/>
    <cellStyle name="標準 2 4 19" xfId="1221"/>
    <cellStyle name="標準 2 4 2" xfId="1222"/>
    <cellStyle name="標準 2 4 2 2" xfId="1701"/>
    <cellStyle name="標準 2 4 20" xfId="1223"/>
    <cellStyle name="標準 2 4 21" xfId="1224"/>
    <cellStyle name="標準 2 4 22" xfId="1225"/>
    <cellStyle name="標準 2 4 23" xfId="1226"/>
    <cellStyle name="標準 2 4 24" xfId="1227"/>
    <cellStyle name="標準 2 4 3" xfId="1228"/>
    <cellStyle name="標準 2 4 4" xfId="1229"/>
    <cellStyle name="標準 2 4 5" xfId="1230"/>
    <cellStyle name="標準 2 4 6" xfId="1231"/>
    <cellStyle name="標準 2 4 7" xfId="1232"/>
    <cellStyle name="標準 2 4 8" xfId="1233"/>
    <cellStyle name="標準 2 4 9" xfId="1234"/>
    <cellStyle name="標準 2 4_23_CRUDマトリックス(機能レベル)" xfId="1235"/>
    <cellStyle name="標準 2 5" xfId="1236"/>
    <cellStyle name="標準 2 5 10" xfId="1237"/>
    <cellStyle name="標準 2 5 11" xfId="1238"/>
    <cellStyle name="標準 2 5 12" xfId="1239"/>
    <cellStyle name="標準 2 5 13" xfId="1240"/>
    <cellStyle name="標準 2 5 14" xfId="1241"/>
    <cellStyle name="標準 2 5 15" xfId="1242"/>
    <cellStyle name="標準 2 5 16" xfId="1243"/>
    <cellStyle name="標準 2 5 17" xfId="1244"/>
    <cellStyle name="標準 2 5 18" xfId="1245"/>
    <cellStyle name="標準 2 5 19" xfId="1246"/>
    <cellStyle name="標準 2 5 2" xfId="1247"/>
    <cellStyle name="標準 2 5 2 2" xfId="1550"/>
    <cellStyle name="標準 2 5 2 2 2" xfId="1702"/>
    <cellStyle name="標準 2 5 20" xfId="1248"/>
    <cellStyle name="標準 2 5 21" xfId="1249"/>
    <cellStyle name="標準 2 5 22" xfId="1250"/>
    <cellStyle name="標準 2 5 23" xfId="1251"/>
    <cellStyle name="標準 2 5 3" xfId="1252"/>
    <cellStyle name="標準 2 5 3 2" xfId="1530"/>
    <cellStyle name="標準 2 5 4" xfId="1253"/>
    <cellStyle name="標準 2 5 5" xfId="1254"/>
    <cellStyle name="標準 2 5 6" xfId="1255"/>
    <cellStyle name="標準 2 5 7" xfId="1256"/>
    <cellStyle name="標準 2 5 8" xfId="1257"/>
    <cellStyle name="標準 2 5 9" xfId="1258"/>
    <cellStyle name="標準 2 5_23_CRUDマトリックス(機能レベル)" xfId="1259"/>
    <cellStyle name="標準 2 6" xfId="1260"/>
    <cellStyle name="標準 2 6 10" xfId="1261"/>
    <cellStyle name="標準 2 6 11" xfId="1262"/>
    <cellStyle name="標準 2 6 12" xfId="1263"/>
    <cellStyle name="標準 2 6 13" xfId="1264"/>
    <cellStyle name="標準 2 6 14" xfId="1265"/>
    <cellStyle name="標準 2 6 15" xfId="1266"/>
    <cellStyle name="標準 2 6 16" xfId="1267"/>
    <cellStyle name="標準 2 6 17" xfId="1268"/>
    <cellStyle name="標準 2 6 18" xfId="1269"/>
    <cellStyle name="標準 2 6 19" xfId="1270"/>
    <cellStyle name="標準 2 6 2" xfId="1271"/>
    <cellStyle name="標準 2 6 20" xfId="1272"/>
    <cellStyle name="標準 2 6 21" xfId="1273"/>
    <cellStyle name="標準 2 6 22" xfId="1274"/>
    <cellStyle name="標準 2 6 23" xfId="1703"/>
    <cellStyle name="標準 2 6 3" xfId="1275"/>
    <cellStyle name="標準 2 6 4" xfId="1276"/>
    <cellStyle name="標準 2 6 5" xfId="1277"/>
    <cellStyle name="標準 2 6 6" xfId="1278"/>
    <cellStyle name="標準 2 6 7" xfId="1279"/>
    <cellStyle name="標準 2 6 8" xfId="1280"/>
    <cellStyle name="標準 2 6 9" xfId="1281"/>
    <cellStyle name="標準 2 6_23_CRUDマトリックス(機能レベル)" xfId="1282"/>
    <cellStyle name="標準 2 7" xfId="1283"/>
    <cellStyle name="標準 2 7 2" xfId="1531"/>
    <cellStyle name="標準 2 7 2 2" xfId="1532"/>
    <cellStyle name="標準 2 7 2 3" xfId="1533"/>
    <cellStyle name="標準 2 7 2 3 2" xfId="1389"/>
    <cellStyle name="標準 2 8" xfId="1284"/>
    <cellStyle name="標準 2 9" xfId="1285"/>
    <cellStyle name="標準 2 9 2" xfId="1534"/>
    <cellStyle name="標準 2 9 2 2" xfId="1535"/>
    <cellStyle name="標準 2 9 2 2 2" xfId="1536"/>
    <cellStyle name="標準 2 9 2 2 3" xfId="1537"/>
    <cellStyle name="標準 2 9 2 2 3 2" xfId="1386"/>
    <cellStyle name="標準 2 9 2 2 3 2 2" xfId="1538"/>
    <cellStyle name="標準 2 9 2 3" xfId="1539"/>
    <cellStyle name="標準 2 9 2 4" xfId="1540"/>
    <cellStyle name="標準 2 9 2 4 2" xfId="1541"/>
    <cellStyle name="標準 2 9 2 4 2 2" xfId="1542"/>
    <cellStyle name="標準 2 9 2 4 2 2 2" xfId="1543"/>
    <cellStyle name="標準 20" xfId="1544"/>
    <cellStyle name="標準 20 2" xfId="1286"/>
    <cellStyle name="標準 20 2 2" xfId="1545"/>
    <cellStyle name="標準 20 3" xfId="1287"/>
    <cellStyle name="標準 20 4" xfId="1288"/>
    <cellStyle name="標準 21" xfId="1546"/>
    <cellStyle name="標準 21 2" xfId="1289"/>
    <cellStyle name="標準 21 3" xfId="1290"/>
    <cellStyle name="標準 22" xfId="1547"/>
    <cellStyle name="標準 22 2" xfId="1291"/>
    <cellStyle name="標準 22 2 2" xfId="1548"/>
    <cellStyle name="標準 23 2" xfId="1292"/>
    <cellStyle name="標準 23 3" xfId="1293"/>
    <cellStyle name="標準 23 4" xfId="1294"/>
    <cellStyle name="標準 24 2" xfId="1295"/>
    <cellStyle name="標準 24 3" xfId="1296"/>
    <cellStyle name="標準 25 2" xfId="1297"/>
    <cellStyle name="標準 3" xfId="1298"/>
    <cellStyle name="標準 3 10" xfId="1299"/>
    <cellStyle name="標準 3 11" xfId="1300"/>
    <cellStyle name="標準 3 12" xfId="1301"/>
    <cellStyle name="標準 3 13" xfId="1302"/>
    <cellStyle name="標準 3 14" xfId="1303"/>
    <cellStyle name="標準 3 15" xfId="1304"/>
    <cellStyle name="標準 3 16" xfId="1305"/>
    <cellStyle name="標準 3 17" xfId="1306"/>
    <cellStyle name="標準 3 18" xfId="1307"/>
    <cellStyle name="標準 3 19" xfId="1308"/>
    <cellStyle name="標準 3 2" xfId="1309"/>
    <cellStyle name="標準 3 2 2" xfId="1310"/>
    <cellStyle name="標準 3 2 2 2" xfId="1704"/>
    <cellStyle name="標準 3 2 2 2 2" xfId="1705"/>
    <cellStyle name="標準 3 2 2 2 2 2" xfId="1706"/>
    <cellStyle name="標準 3 2 2 2 3" xfId="1707"/>
    <cellStyle name="標準 3 2 2 3" xfId="1708"/>
    <cellStyle name="標準 3 2 2 4" xfId="1709"/>
    <cellStyle name="標準 3 2 2 5" xfId="1710"/>
    <cellStyle name="標準 3 2 3" xfId="1571"/>
    <cellStyle name="標準 3 2 3 2" xfId="1711"/>
    <cellStyle name="標準 3 2 3 2 2" xfId="1572"/>
    <cellStyle name="標準 3 2 3 2 2 2" xfId="1573"/>
    <cellStyle name="標準 3 2 3 3" xfId="1712"/>
    <cellStyle name="標準 3 2 3 3 2" xfId="1713"/>
    <cellStyle name="標準 3 2 3 4" xfId="1714"/>
    <cellStyle name="標準 3 2 4" xfId="1715"/>
    <cellStyle name="標準 3 2 5" xfId="1716"/>
    <cellStyle name="標準 3 2 5 2" xfId="1717"/>
    <cellStyle name="標準 3 20" xfId="1311"/>
    <cellStyle name="標準 3 21" xfId="1312"/>
    <cellStyle name="標準 3 22" xfId="1313"/>
    <cellStyle name="標準 3 23" xfId="1314"/>
    <cellStyle name="標準 3 24" xfId="1315"/>
    <cellStyle name="標準 3 25" xfId="1316"/>
    <cellStyle name="標準 3 26" xfId="1317"/>
    <cellStyle name="標準 3 27" xfId="1318"/>
    <cellStyle name="標準 3 28" xfId="1319"/>
    <cellStyle name="標準 3 29" xfId="1320"/>
    <cellStyle name="標準 3 3" xfId="1321"/>
    <cellStyle name="標準 3 3 2" xfId="1574"/>
    <cellStyle name="標準 3 3 2 2" xfId="1718"/>
    <cellStyle name="標準 3 3 3" xfId="1719"/>
    <cellStyle name="標準 3 3 3 2" xfId="1720"/>
    <cellStyle name="標準 3 3 4" xfId="1721"/>
    <cellStyle name="標準 3 4" xfId="1322"/>
    <cellStyle name="標準 3 4 2" xfId="1722"/>
    <cellStyle name="標準 3 5" xfId="1323"/>
    <cellStyle name="標準 3 5 2" xfId="1723"/>
    <cellStyle name="標準 3 6" xfId="1324"/>
    <cellStyle name="標準 3 6 2" xfId="1724"/>
    <cellStyle name="標準 3 7" xfId="1325"/>
    <cellStyle name="標準 3 8" xfId="1326"/>
    <cellStyle name="標準 3 9" xfId="1327"/>
    <cellStyle name="標準 4" xfId="1328"/>
    <cellStyle name="標準 4 2" xfId="1329"/>
    <cellStyle name="標準 4 2 2" xfId="1330"/>
    <cellStyle name="標準 4 2 2 2" xfId="1575"/>
    <cellStyle name="標準 4 2 3" xfId="1725"/>
    <cellStyle name="標準 4 2 3 2" xfId="1726"/>
    <cellStyle name="標準 4 2 4" xfId="1727"/>
    <cellStyle name="標準 4 3" xfId="1331"/>
    <cellStyle name="標準 4 3 2" xfId="1728"/>
    <cellStyle name="標準 4 3 2 2" xfId="1729"/>
    <cellStyle name="標準 4 3 3" xfId="1730"/>
    <cellStyle name="標準 4 3 3 2" xfId="1731"/>
    <cellStyle name="標準 4 3 4" xfId="1732"/>
    <cellStyle name="標準 4 3 5" xfId="1733"/>
    <cellStyle name="標準 4 3 5 2" xfId="1734"/>
    <cellStyle name="標準 4 4" xfId="1332"/>
    <cellStyle name="標準 4 4 2" xfId="1735"/>
    <cellStyle name="標準 4 5" xfId="1333"/>
    <cellStyle name="標準 4 5 2" xfId="1736"/>
    <cellStyle name="標準 5" xfId="1334"/>
    <cellStyle name="標準 5 2" xfId="1335"/>
    <cellStyle name="標準 5 2 2" xfId="1553"/>
    <cellStyle name="標準 5 2 2 2" xfId="1737"/>
    <cellStyle name="標準 5 2 3" xfId="1738"/>
    <cellStyle name="標準 5 3" xfId="1554"/>
    <cellStyle name="標準 5 3 2" xfId="1739"/>
    <cellStyle name="標準 5 4" xfId="1740"/>
    <cellStyle name="標準 6" xfId="1336"/>
    <cellStyle name="標準 6 2" xfId="1337"/>
    <cellStyle name="標準 6 2 2" xfId="1338"/>
    <cellStyle name="標準 6 2 2 2" xfId="1339"/>
    <cellStyle name="標準 6 2 3" xfId="1741"/>
    <cellStyle name="標準 6 3" xfId="1340"/>
    <cellStyle name="標準 6 3 2" xfId="1742"/>
    <cellStyle name="標準 6 3 3" xfId="1743"/>
    <cellStyle name="標準 6 3 3 2" xfId="1744"/>
    <cellStyle name="標準 7" xfId="1341"/>
    <cellStyle name="標準 7 2" xfId="1342"/>
    <cellStyle name="標準 7 3" xfId="1343"/>
    <cellStyle name="標準 8" xfId="1344"/>
    <cellStyle name="標準 8 2" xfId="1345"/>
    <cellStyle name="標準 8 3" xfId="1346"/>
    <cellStyle name="標準 8 4" xfId="1347"/>
    <cellStyle name="標準 8 5" xfId="1348"/>
    <cellStyle name="標準 8 6" xfId="1349"/>
    <cellStyle name="標準 8 7" xfId="1350"/>
    <cellStyle name="標準 9" xfId="1351"/>
    <cellStyle name="標準 9 2" xfId="1352"/>
    <cellStyle name="標準 9 3" xfId="1353"/>
    <cellStyle name="標準 9 4" xfId="1354"/>
    <cellStyle name="標準 9 5" xfId="1355"/>
    <cellStyle name="標準 9 6" xfId="1356"/>
    <cellStyle name="未定義" xfId="1576"/>
    <cellStyle name="良い 10" xfId="1357"/>
    <cellStyle name="良い 11" xfId="1358"/>
    <cellStyle name="良い 12" xfId="1359"/>
    <cellStyle name="良い 13" xfId="1360"/>
    <cellStyle name="良い 14" xfId="1361"/>
    <cellStyle name="良い 15" xfId="1362"/>
    <cellStyle name="良い 16" xfId="1363"/>
    <cellStyle name="良い 17" xfId="1364"/>
    <cellStyle name="良い 18" xfId="1365"/>
    <cellStyle name="良い 19" xfId="1366"/>
    <cellStyle name="良い 2" xfId="1367"/>
    <cellStyle name="良い 2 2" xfId="1368"/>
    <cellStyle name="良い 2 2 2" xfId="1577"/>
    <cellStyle name="良い 20" xfId="1369"/>
    <cellStyle name="良い 21" xfId="1370"/>
    <cellStyle name="良い 22" xfId="1371"/>
    <cellStyle name="良い 23" xfId="1372"/>
    <cellStyle name="良い 24" xfId="1373"/>
    <cellStyle name="良い 25" xfId="1374"/>
    <cellStyle name="良い 3" xfId="1375"/>
    <cellStyle name="良い 3 2" xfId="1376"/>
    <cellStyle name="良い 4" xfId="1377"/>
    <cellStyle name="良い 5" xfId="1378"/>
    <cellStyle name="良い 6" xfId="1379"/>
    <cellStyle name="良い 7" xfId="1380"/>
    <cellStyle name="良い 8" xfId="1381"/>
    <cellStyle name="良い 9" xfId="1382"/>
  </cellStyles>
  <dxfs count="0"/>
  <tableStyles count="0" defaultTableStyle="TableStyleMedium2" defaultPivotStyle="PivotStyleLight16"/>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9527354010635005E-2"/>
          <c:y val="0.11058201058201056"/>
          <c:w val="0.81047077983648641"/>
          <c:h val="0.78563512894221554"/>
        </c:manualLayout>
      </c:layout>
      <c:barChart>
        <c:barDir val="col"/>
        <c:grouping val="stacked"/>
        <c:varyColors val="0"/>
        <c:ser>
          <c:idx val="0"/>
          <c:order val="0"/>
          <c:tx>
            <c:v>生活習慣病医療費</c:v>
          </c:tx>
          <c:spPr>
            <a:solidFill>
              <a:srgbClr val="FFC000"/>
            </a:solidFill>
            <a:ln>
              <a:noFill/>
            </a:ln>
          </c:spPr>
          <c:invertIfNegative val="0"/>
          <c:cat>
            <c:strRef>
              <c:f>生活習慣病の状況!$B$4:$B$10</c:f>
              <c:strCache>
                <c:ptCount val="7"/>
                <c:pt idx="0">
                  <c:v>65歳～69歳</c:v>
                </c:pt>
                <c:pt idx="1">
                  <c:v>70歳～74歳</c:v>
                </c:pt>
                <c:pt idx="2">
                  <c:v>75歳～79歳</c:v>
                </c:pt>
                <c:pt idx="3">
                  <c:v>80歳～84歳</c:v>
                </c:pt>
                <c:pt idx="4">
                  <c:v>85歳～89歳</c:v>
                </c:pt>
                <c:pt idx="5">
                  <c:v>90歳～94歳</c:v>
                </c:pt>
                <c:pt idx="6">
                  <c:v>95歳～</c:v>
                </c:pt>
              </c:strCache>
            </c:strRef>
          </c:cat>
          <c:val>
            <c:numRef>
              <c:f>生活習慣病の状況!$E$4:$E$10</c:f>
              <c:numCache>
                <c:formatCode>#,##0_ </c:formatCode>
                <c:ptCount val="7"/>
                <c:pt idx="0">
                  <c:v>3736204079</c:v>
                </c:pt>
                <c:pt idx="1">
                  <c:v>6124765689</c:v>
                </c:pt>
                <c:pt idx="2">
                  <c:v>74630353020</c:v>
                </c:pt>
                <c:pt idx="3">
                  <c:v>68248735135</c:v>
                </c:pt>
                <c:pt idx="4">
                  <c:v>44315567635</c:v>
                </c:pt>
                <c:pt idx="5">
                  <c:v>20147466554</c:v>
                </c:pt>
                <c:pt idx="6">
                  <c:v>6689942311</c:v>
                </c:pt>
              </c:numCache>
            </c:numRef>
          </c:val>
          <c:extLst xmlns:c16r2="http://schemas.microsoft.com/office/drawing/2015/06/chart">
            <c:ext xmlns:c16="http://schemas.microsoft.com/office/drawing/2014/chart" uri="{C3380CC4-5D6E-409C-BE32-E72D297353CC}">
              <c16:uniqueId val="{00000000-11B4-4C85-981D-028EDDD1CE38}"/>
            </c:ext>
          </c:extLst>
        </c:ser>
        <c:dLbls>
          <c:showLegendKey val="0"/>
          <c:showVal val="0"/>
          <c:showCatName val="0"/>
          <c:showSerName val="0"/>
          <c:showPercent val="0"/>
          <c:showBubbleSize val="0"/>
        </c:dLbls>
        <c:gapWidth val="60"/>
        <c:overlap val="100"/>
        <c:axId val="390435840"/>
        <c:axId val="391829696"/>
      </c:barChart>
      <c:lineChart>
        <c:grouping val="standard"/>
        <c:varyColors val="0"/>
        <c:ser>
          <c:idx val="2"/>
          <c:order val="1"/>
          <c:tx>
            <c:v>生活習慣病患者割合</c:v>
          </c:tx>
          <c:spPr>
            <a:ln>
              <a:solidFill>
                <a:srgbClr val="C00000"/>
              </a:solidFill>
            </a:ln>
          </c:spPr>
          <c:marker>
            <c:symbol val="square"/>
            <c:size val="8"/>
            <c:spPr>
              <a:solidFill>
                <a:srgbClr val="C00000"/>
              </a:solidFill>
              <a:ln>
                <a:noFill/>
              </a:ln>
            </c:spPr>
          </c:marker>
          <c:dPt>
            <c:idx val="0"/>
            <c:bubble3D val="0"/>
            <c:extLst xmlns:c16r2="http://schemas.microsoft.com/office/drawing/2015/06/chart">
              <c:ext xmlns:c16="http://schemas.microsoft.com/office/drawing/2014/chart" uri="{C3380CC4-5D6E-409C-BE32-E72D297353CC}">
                <c16:uniqueId val="{00000001-11B4-4C85-981D-028EDDD1CE38}"/>
              </c:ext>
            </c:extLst>
          </c:dPt>
          <c:dLbls>
            <c:spPr>
              <a:noFill/>
              <a:ln>
                <a:noFill/>
              </a:ln>
              <a:effectLst/>
            </c:sp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生活習慣病の状況!$B$4:$B$10</c:f>
              <c:strCache>
                <c:ptCount val="7"/>
                <c:pt idx="0">
                  <c:v>65歳～69歳</c:v>
                </c:pt>
                <c:pt idx="1">
                  <c:v>70歳～74歳</c:v>
                </c:pt>
                <c:pt idx="2">
                  <c:v>75歳～79歳</c:v>
                </c:pt>
                <c:pt idx="3">
                  <c:v>80歳～84歳</c:v>
                </c:pt>
                <c:pt idx="4">
                  <c:v>85歳～89歳</c:v>
                </c:pt>
                <c:pt idx="5">
                  <c:v>90歳～94歳</c:v>
                </c:pt>
                <c:pt idx="6">
                  <c:v>95歳～</c:v>
                </c:pt>
              </c:strCache>
            </c:strRef>
          </c:cat>
          <c:val>
            <c:numRef>
              <c:f>生活習慣病の状況!$G$4:$G$10</c:f>
              <c:numCache>
                <c:formatCode>0.0%</c:formatCode>
                <c:ptCount val="7"/>
                <c:pt idx="0">
                  <c:v>0.80818922679387795</c:v>
                </c:pt>
                <c:pt idx="1">
                  <c:v>0.86375725338491294</c:v>
                </c:pt>
                <c:pt idx="2">
                  <c:v>0.79586702425746536</c:v>
                </c:pt>
                <c:pt idx="3">
                  <c:v>0.86134145860228084</c:v>
                </c:pt>
                <c:pt idx="4">
                  <c:v>0.87798515043495928</c:v>
                </c:pt>
                <c:pt idx="5">
                  <c:v>0.86228866956337646</c:v>
                </c:pt>
                <c:pt idx="6">
                  <c:v>0.80933235177529872</c:v>
                </c:pt>
              </c:numCache>
            </c:numRef>
          </c:val>
          <c:smooth val="0"/>
          <c:extLst xmlns:c16r2="http://schemas.microsoft.com/office/drawing/2015/06/chart">
            <c:ext xmlns:c16="http://schemas.microsoft.com/office/drawing/2014/chart" uri="{C3380CC4-5D6E-409C-BE32-E72D297353CC}">
              <c16:uniqueId val="{00000002-11B4-4C85-981D-028EDDD1CE38}"/>
            </c:ext>
          </c:extLst>
        </c:ser>
        <c:dLbls>
          <c:showLegendKey val="0"/>
          <c:showVal val="0"/>
          <c:showCatName val="0"/>
          <c:showSerName val="0"/>
          <c:showPercent val="0"/>
          <c:showBubbleSize val="0"/>
        </c:dLbls>
        <c:marker val="1"/>
        <c:smooth val="0"/>
        <c:axId val="390436864"/>
        <c:axId val="391830272"/>
      </c:lineChart>
      <c:catAx>
        <c:axId val="390435840"/>
        <c:scaling>
          <c:orientation val="minMax"/>
        </c:scaling>
        <c:delete val="0"/>
        <c:axPos val="b"/>
        <c:numFmt formatCode="General" sourceLinked="0"/>
        <c:majorTickMark val="out"/>
        <c:minorTickMark val="none"/>
        <c:tickLblPos val="nextTo"/>
        <c:txPr>
          <a:bodyPr/>
          <a:lstStyle/>
          <a:p>
            <a:pPr>
              <a:defRPr sz="1050"/>
            </a:pPr>
            <a:endParaRPr lang="ja-JP"/>
          </a:p>
        </c:txPr>
        <c:crossAx val="391829696"/>
        <c:crosses val="autoZero"/>
        <c:auto val="1"/>
        <c:lblAlgn val="ctr"/>
        <c:lblOffset val="100"/>
        <c:noMultiLvlLbl val="0"/>
      </c:catAx>
      <c:valAx>
        <c:axId val="391829696"/>
        <c:scaling>
          <c:orientation val="minMax"/>
          <c:min val="0"/>
        </c:scaling>
        <c:delete val="0"/>
        <c:axPos val="l"/>
        <c:majorGridlines>
          <c:spPr>
            <a:ln>
              <a:solidFill>
                <a:srgbClr val="D9D9D9"/>
              </a:solidFill>
            </a:ln>
          </c:spPr>
        </c:majorGridlines>
        <c:title>
          <c:tx>
            <c:rich>
              <a:bodyPr rot="0" vert="horz"/>
              <a:lstStyle/>
              <a:p>
                <a:pPr algn="l">
                  <a:defRPr/>
                </a:pPr>
                <a:r>
                  <a:rPr lang="ja-JP" altLang="en-US"/>
                  <a:t>医療費</a:t>
                </a:r>
                <a:r>
                  <a:rPr lang="en-US" altLang="ja-JP"/>
                  <a:t>(</a:t>
                </a:r>
                <a:r>
                  <a:rPr lang="ja-JP" altLang="en-US"/>
                  <a:t>円</a:t>
                </a:r>
                <a:r>
                  <a:rPr lang="en-US" altLang="ja-JP"/>
                  <a:t>)</a:t>
                </a:r>
                <a:endParaRPr lang="ja-JP" altLang="en-US"/>
              </a:p>
            </c:rich>
          </c:tx>
          <c:layout>
            <c:manualLayout>
              <c:xMode val="edge"/>
              <c:yMode val="edge"/>
              <c:x val="1.7393953055331965E-2"/>
              <c:y val="1.9272590926134238E-2"/>
            </c:manualLayout>
          </c:layout>
          <c:overlay val="0"/>
        </c:title>
        <c:numFmt formatCode="#,##0_ " sourceLinked="1"/>
        <c:majorTickMark val="out"/>
        <c:minorTickMark val="none"/>
        <c:tickLblPos val="nextTo"/>
        <c:crossAx val="390435840"/>
        <c:crosses val="autoZero"/>
        <c:crossBetween val="between"/>
      </c:valAx>
      <c:valAx>
        <c:axId val="391830272"/>
        <c:scaling>
          <c:orientation val="minMax"/>
          <c:min val="0"/>
        </c:scaling>
        <c:delete val="0"/>
        <c:axPos val="r"/>
        <c:title>
          <c:tx>
            <c:rich>
              <a:bodyPr rot="0" vert="horz"/>
              <a:lstStyle/>
              <a:p>
                <a:pPr algn="l">
                  <a:defRPr sz="1000"/>
                </a:pPr>
                <a:r>
                  <a:rPr lang="ja-JP" altLang="en-US" sz="1000" b="1" i="0" baseline="0">
                    <a:effectLst/>
                  </a:rPr>
                  <a:t>生活習慣病</a:t>
                </a:r>
                <a:r>
                  <a:rPr lang="en-US" altLang="ja-JP" sz="1000" b="1" i="0" baseline="0">
                    <a:effectLst/>
                  </a:rPr>
                  <a:t/>
                </a:r>
                <a:br>
                  <a:rPr lang="en-US" altLang="ja-JP" sz="1000" b="1" i="0" baseline="0">
                    <a:effectLst/>
                  </a:rPr>
                </a:br>
                <a:r>
                  <a:rPr lang="ja-JP" altLang="en-US" sz="1000" b="1" i="0" baseline="0">
                    <a:effectLst/>
                  </a:rPr>
                  <a:t>患者割合</a:t>
                </a:r>
                <a:r>
                  <a:rPr lang="en-US" altLang="ja-JP" sz="1000" b="1" i="0" baseline="0">
                    <a:effectLst/>
                  </a:rPr>
                  <a:t>(%)</a:t>
                </a:r>
                <a:r>
                  <a:rPr lang="ja-JP" altLang="en-US" sz="1000" b="1" i="0" baseline="0">
                    <a:effectLst/>
                  </a:rPr>
                  <a:t>　</a:t>
                </a:r>
                <a:endParaRPr lang="ja-JP" altLang="en-US" sz="1000"/>
              </a:p>
            </c:rich>
          </c:tx>
          <c:layout>
            <c:manualLayout>
              <c:xMode val="edge"/>
              <c:yMode val="edge"/>
              <c:x val="0.90611300270358974"/>
              <c:y val="1.7949839603382912E-2"/>
            </c:manualLayout>
          </c:layout>
          <c:overlay val="0"/>
        </c:title>
        <c:numFmt formatCode="0.0%" sourceLinked="1"/>
        <c:majorTickMark val="out"/>
        <c:minorTickMark val="none"/>
        <c:tickLblPos val="nextTo"/>
        <c:crossAx val="390436864"/>
        <c:crosses val="max"/>
        <c:crossBetween val="between"/>
      </c:valAx>
      <c:catAx>
        <c:axId val="390436864"/>
        <c:scaling>
          <c:orientation val="minMax"/>
        </c:scaling>
        <c:delete val="1"/>
        <c:axPos val="b"/>
        <c:numFmt formatCode="General" sourceLinked="1"/>
        <c:majorTickMark val="out"/>
        <c:minorTickMark val="none"/>
        <c:tickLblPos val="nextTo"/>
        <c:crossAx val="391830272"/>
        <c:crosses val="autoZero"/>
        <c:auto val="1"/>
        <c:lblAlgn val="ctr"/>
        <c:lblOffset val="100"/>
        <c:noMultiLvlLbl val="0"/>
      </c:catAx>
      <c:spPr>
        <a:ln>
          <a:solidFill>
            <a:srgbClr val="7F7F7F"/>
          </a:solidFill>
        </a:ln>
      </c:spPr>
    </c:plotArea>
    <c:legend>
      <c:legendPos val="t"/>
      <c:layout>
        <c:manualLayout>
          <c:xMode val="edge"/>
          <c:yMode val="edge"/>
          <c:x val="0.17445758547008544"/>
          <c:y val="3.968253968253968E-2"/>
          <c:w val="0.69586025641025639"/>
          <c:h val="4.2063492063492067E-2"/>
        </c:manualLayout>
      </c:layout>
      <c:overlay val="0"/>
      <c:spPr>
        <a:ln w="9525">
          <a:solidFill>
            <a:srgbClr val="7F7F7F"/>
          </a:solidFill>
        </a:ln>
      </c:spPr>
    </c:legend>
    <c:plotVisOnly val="1"/>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latin typeface="ＭＳ Ｐ明朝" panose="02020600040205080304" pitchFamily="18" charset="-128"/>
                <a:ea typeface="ＭＳ Ｐ明朝" panose="02020600040205080304" pitchFamily="18" charset="-128"/>
              </a:defRPr>
            </a:pPr>
            <a:r>
              <a:rPr lang="ja-JP" altLang="en-US" sz="1000" b="1">
                <a:effectLst/>
                <a:latin typeface="ＭＳ Ｐ明朝" panose="02020600040205080304" pitchFamily="18" charset="-128"/>
                <a:ea typeface="ＭＳ Ｐ明朝" panose="02020600040205080304" pitchFamily="18" charset="-128"/>
              </a:rPr>
              <a:t>医療費</a:t>
            </a:r>
          </a:p>
          <a:p>
            <a:pPr>
              <a:defRPr sz="1000">
                <a:latin typeface="ＭＳ Ｐ明朝" panose="02020600040205080304" pitchFamily="18" charset="-128"/>
                <a:ea typeface="ＭＳ Ｐ明朝" panose="02020600040205080304" pitchFamily="18" charset="-128"/>
              </a:defRPr>
            </a:pPr>
            <a:r>
              <a:rPr lang="en-US" altLang="ja-JP" sz="1000" b="1">
                <a:effectLst/>
                <a:latin typeface="ＭＳ Ｐ明朝" panose="02020600040205080304" pitchFamily="18" charset="-128"/>
                <a:ea typeface="ＭＳ Ｐ明朝" panose="02020600040205080304" pitchFamily="18" charset="-128"/>
              </a:rPr>
              <a:t>(</a:t>
            </a:r>
            <a:r>
              <a:rPr lang="ja-JP" altLang="en-US" sz="1000" b="1">
                <a:effectLst/>
                <a:latin typeface="ＭＳ Ｐ明朝" panose="02020600040205080304" pitchFamily="18" charset="-128"/>
                <a:ea typeface="ＭＳ Ｐ明朝" panose="02020600040205080304" pitchFamily="18" charset="-128"/>
              </a:rPr>
              <a:t>円</a:t>
            </a:r>
            <a:r>
              <a:rPr lang="en-US" altLang="ja-JP" sz="1000" b="1">
                <a:effectLst/>
                <a:latin typeface="ＭＳ Ｐ明朝" panose="02020600040205080304" pitchFamily="18" charset="-128"/>
                <a:ea typeface="ＭＳ Ｐ明朝" panose="02020600040205080304" pitchFamily="18" charset="-128"/>
              </a:rPr>
              <a:t>)</a:t>
            </a:r>
            <a:endParaRPr lang="ja-JP" altLang="en-US" sz="1000">
              <a:effectLst/>
              <a:latin typeface="ＭＳ Ｐ明朝" panose="02020600040205080304" pitchFamily="18" charset="-128"/>
              <a:ea typeface="ＭＳ Ｐ明朝" panose="02020600040205080304" pitchFamily="18" charset="-128"/>
            </a:endParaRPr>
          </a:p>
        </c:rich>
      </c:tx>
      <c:layout>
        <c:manualLayout>
          <c:xMode val="edge"/>
          <c:yMode val="edge"/>
          <c:x val="0.86987864313575425"/>
          <c:y val="4.2328042328042326E-2"/>
        </c:manualLayout>
      </c:layout>
      <c:overlay val="1"/>
    </c:title>
    <c:autoTitleDeleted val="0"/>
    <c:plotArea>
      <c:layout>
        <c:manualLayout>
          <c:layoutTarget val="inner"/>
          <c:xMode val="edge"/>
          <c:yMode val="edge"/>
          <c:x val="0.22545217703321496"/>
          <c:y val="6.5145398491855189E-2"/>
          <c:w val="0.57714700422209164"/>
          <c:h val="0.78670645335999667"/>
        </c:manualLayout>
      </c:layout>
      <c:pieChart>
        <c:varyColors val="1"/>
        <c:ser>
          <c:idx val="0"/>
          <c:order val="0"/>
          <c:dPt>
            <c:idx val="0"/>
            <c:bubble3D val="0"/>
            <c:spPr>
              <a:solidFill>
                <a:srgbClr val="EC9762"/>
              </a:solidFill>
              <a:ln>
                <a:noFill/>
              </a:ln>
            </c:spPr>
            <c:extLst xmlns:c16r2="http://schemas.microsoft.com/office/drawing/2015/06/chart">
              <c:ext xmlns:c16="http://schemas.microsoft.com/office/drawing/2014/chart" uri="{C3380CC4-5D6E-409C-BE32-E72D297353CC}">
                <c16:uniqueId val="{00000001-7166-4DAF-AC9D-0FB58F024463}"/>
              </c:ext>
            </c:extLst>
          </c:dPt>
          <c:dPt>
            <c:idx val="1"/>
            <c:bubble3D val="0"/>
            <c:spPr>
              <a:pattFill prst="pct90">
                <a:fgClr>
                  <a:srgbClr val="FDEADA"/>
                </a:fgClr>
                <a:bgClr>
                  <a:srgbClr val="595959"/>
                </a:bgClr>
              </a:pattFill>
            </c:spPr>
            <c:extLst xmlns:c16r2="http://schemas.microsoft.com/office/drawing/2015/06/chart">
              <c:ext xmlns:c16="http://schemas.microsoft.com/office/drawing/2014/chart" uri="{C3380CC4-5D6E-409C-BE32-E72D297353CC}">
                <c16:uniqueId val="{00000003-7166-4DAF-AC9D-0FB58F024463}"/>
              </c:ext>
            </c:extLst>
          </c:dPt>
          <c:dPt>
            <c:idx val="2"/>
            <c:bubble3D val="0"/>
            <c:spPr>
              <a:solidFill>
                <a:srgbClr val="F4A590"/>
              </a:solidFill>
              <a:ln>
                <a:noFill/>
              </a:ln>
            </c:spPr>
            <c:extLst xmlns:c16r2="http://schemas.microsoft.com/office/drawing/2015/06/chart">
              <c:ext xmlns:c16="http://schemas.microsoft.com/office/drawing/2014/chart" uri="{C3380CC4-5D6E-409C-BE32-E72D297353CC}">
                <c16:uniqueId val="{00000005-7166-4DAF-AC9D-0FB58F024463}"/>
              </c:ext>
            </c:extLst>
          </c:dPt>
          <c:dPt>
            <c:idx val="3"/>
            <c:bubble3D val="0"/>
            <c:spPr>
              <a:pattFill prst="pct90">
                <a:fgClr>
                  <a:srgbClr val="D7E4BD"/>
                </a:fgClr>
                <a:bgClr>
                  <a:srgbClr val="595959"/>
                </a:bgClr>
              </a:pattFill>
              <a:ln>
                <a:noFill/>
              </a:ln>
            </c:spPr>
            <c:extLst xmlns:c16r2="http://schemas.microsoft.com/office/drawing/2015/06/chart">
              <c:ext xmlns:c16="http://schemas.microsoft.com/office/drawing/2014/chart" uri="{C3380CC4-5D6E-409C-BE32-E72D297353CC}">
                <c16:uniqueId val="{00000007-7166-4DAF-AC9D-0FB58F024463}"/>
              </c:ext>
            </c:extLst>
          </c:dPt>
          <c:dPt>
            <c:idx val="4"/>
            <c:bubble3D val="0"/>
            <c:spPr>
              <a:solidFill>
                <a:srgbClr val="9BBB59"/>
              </a:solidFill>
              <a:ln>
                <a:noFill/>
              </a:ln>
            </c:spPr>
            <c:extLst xmlns:c16r2="http://schemas.microsoft.com/office/drawing/2015/06/chart">
              <c:ext xmlns:c16="http://schemas.microsoft.com/office/drawing/2014/chart" uri="{C3380CC4-5D6E-409C-BE32-E72D297353CC}">
                <c16:uniqueId val="{00000009-7166-4DAF-AC9D-0FB58F024463}"/>
              </c:ext>
            </c:extLst>
          </c:dPt>
          <c:dPt>
            <c:idx val="5"/>
            <c:bubble3D val="0"/>
            <c:spPr>
              <a:solidFill>
                <a:srgbClr val="E3F5B5"/>
              </a:solidFill>
              <a:ln>
                <a:noFill/>
              </a:ln>
            </c:spPr>
            <c:extLst xmlns:c16r2="http://schemas.microsoft.com/office/drawing/2015/06/chart">
              <c:ext xmlns:c16="http://schemas.microsoft.com/office/drawing/2014/chart" uri="{C3380CC4-5D6E-409C-BE32-E72D297353CC}">
                <c16:uniqueId val="{0000000B-7166-4DAF-AC9D-0FB58F024463}"/>
              </c:ext>
            </c:extLst>
          </c:dPt>
          <c:dPt>
            <c:idx val="6"/>
            <c:bubble3D val="0"/>
            <c:spPr>
              <a:pattFill prst="pct90">
                <a:fgClr>
                  <a:srgbClr val="C5E983"/>
                </a:fgClr>
                <a:bgClr>
                  <a:schemeClr val="bg1"/>
                </a:bgClr>
              </a:pattFill>
              <a:ln>
                <a:noFill/>
              </a:ln>
            </c:spPr>
            <c:extLst xmlns:c16r2="http://schemas.microsoft.com/office/drawing/2015/06/chart">
              <c:ext xmlns:c16="http://schemas.microsoft.com/office/drawing/2014/chart" uri="{C3380CC4-5D6E-409C-BE32-E72D297353CC}">
                <c16:uniqueId val="{0000000D-7166-4DAF-AC9D-0FB58F024463}"/>
              </c:ext>
            </c:extLst>
          </c:dPt>
          <c:dPt>
            <c:idx val="7"/>
            <c:bubble3D val="0"/>
            <c:spPr>
              <a:ln>
                <a:noFill/>
              </a:ln>
            </c:spPr>
            <c:extLst xmlns:c16r2="http://schemas.microsoft.com/office/drawing/2015/06/chart">
              <c:ext xmlns:c16="http://schemas.microsoft.com/office/drawing/2014/chart" uri="{C3380CC4-5D6E-409C-BE32-E72D297353CC}">
                <c16:uniqueId val="{0000000F-7166-4DAF-AC9D-0FB58F024463}"/>
              </c:ext>
            </c:extLst>
          </c:dPt>
          <c:dPt>
            <c:idx val="8"/>
            <c:bubble3D val="0"/>
            <c:spPr>
              <a:solidFill>
                <a:srgbClr val="927BB1"/>
              </a:solidFill>
              <a:ln>
                <a:noFill/>
              </a:ln>
            </c:spPr>
            <c:extLst xmlns:c16r2="http://schemas.microsoft.com/office/drawing/2015/06/chart">
              <c:ext xmlns:c16="http://schemas.microsoft.com/office/drawing/2014/chart" uri="{C3380CC4-5D6E-409C-BE32-E72D297353CC}">
                <c16:uniqueId val="{00000011-7166-4DAF-AC9D-0FB58F024463}"/>
              </c:ext>
            </c:extLst>
          </c:dPt>
          <c:dPt>
            <c:idx val="9"/>
            <c:bubble3D val="0"/>
            <c:spPr>
              <a:solidFill>
                <a:srgbClr val="E6E0EC"/>
              </a:solidFill>
              <a:ln>
                <a:noFill/>
              </a:ln>
            </c:spPr>
            <c:extLst xmlns:c16r2="http://schemas.microsoft.com/office/drawing/2015/06/chart">
              <c:ext xmlns:c16="http://schemas.microsoft.com/office/drawing/2014/chart" uri="{C3380CC4-5D6E-409C-BE32-E72D297353CC}">
                <c16:uniqueId val="{00000013-7166-4DAF-AC9D-0FB58F024463}"/>
              </c:ext>
            </c:extLst>
          </c:dPt>
          <c:dLbls>
            <c:dLbl>
              <c:idx val="0"/>
              <c:layout>
                <c:manualLayout>
                  <c:x val="-9.2023922623243007E-2"/>
                  <c:y val="0.16468253968253968"/>
                </c:manualLayout>
              </c:layout>
              <c:dLblPos val="bestFit"/>
              <c:showLegendKey val="0"/>
              <c:showVal val="1"/>
              <c:showCatName val="1"/>
              <c:showSerName val="0"/>
              <c:showPercent val="1"/>
              <c:showBubbleSize val="0"/>
              <c:separator>
</c:separator>
            </c:dLbl>
            <c:dLbl>
              <c:idx val="2"/>
              <c:layout>
                <c:manualLayout>
                  <c:x val="-0.13231324411538714"/>
                  <c:y val="-0.14729158855143107"/>
                </c:manualLayout>
              </c:layout>
              <c:dLblPos val="bestFit"/>
              <c:showLegendKey val="0"/>
              <c:showVal val="1"/>
              <c:showCatName val="1"/>
              <c:showSerName val="0"/>
              <c:showPercent val="1"/>
              <c:showBubbleSize val="0"/>
              <c:separator>
</c:separator>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7166-4DAF-AC9D-0FB58F024463}"/>
                </c:ext>
              </c:extLst>
            </c:dLbl>
            <c:dLbl>
              <c:idx val="3"/>
              <c:layout>
                <c:manualLayout>
                  <c:x val="-3.321671721656333E-2"/>
                  <c:y val="-0.15079365079365079"/>
                </c:manualLayout>
              </c:layout>
              <c:dLblPos val="bestFit"/>
              <c:showLegendKey val="0"/>
              <c:showVal val="1"/>
              <c:showCatName val="1"/>
              <c:showSerName val="0"/>
              <c:showPercent val="1"/>
              <c:showBubbleSize val="0"/>
              <c:separator>
</c:separator>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7166-4DAF-AC9D-0FB58F024463}"/>
                </c:ext>
              </c:extLst>
            </c:dLbl>
            <c:dLbl>
              <c:idx val="4"/>
              <c:layout>
                <c:manualLayout>
                  <c:x val="7.6459440254624308E-3"/>
                  <c:y val="1.3227096612923482E-2"/>
                </c:manualLayout>
              </c:layout>
              <c:dLblPos val="bestFit"/>
              <c:showLegendKey val="0"/>
              <c:showVal val="1"/>
              <c:showCatName val="1"/>
              <c:showSerName val="0"/>
              <c:showPercent val="1"/>
              <c:showBubbleSize val="0"/>
              <c:separator>
</c:separator>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7166-4DAF-AC9D-0FB58F024463}"/>
                </c:ext>
              </c:extLst>
            </c:dLbl>
            <c:dLbl>
              <c:idx val="5"/>
              <c:layout>
                <c:manualLayout>
                  <c:x val="-9.3440945667979489E-2"/>
                  <c:y val="-4.2328042328042326E-2"/>
                </c:manualLayout>
              </c:layout>
              <c:dLblPos val="bestFit"/>
              <c:showLegendKey val="0"/>
              <c:showVal val="1"/>
              <c:showCatName val="1"/>
              <c:showSerName val="0"/>
              <c:showPercent val="1"/>
              <c:showBubbleSize val="0"/>
              <c:separator>
</c:separator>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7166-4DAF-AC9D-0FB58F024463}"/>
                </c:ext>
              </c:extLst>
            </c:dLbl>
            <c:dLbl>
              <c:idx val="6"/>
              <c:layout>
                <c:manualLayout>
                  <c:x val="0.1064862826152899"/>
                  <c:y val="-0.12768612256801234"/>
                </c:manualLayout>
              </c:layout>
              <c:dLblPos val="bestFit"/>
              <c:showLegendKey val="0"/>
              <c:showVal val="1"/>
              <c:showCatName val="1"/>
              <c:showSerName val="0"/>
              <c:showPercent val="1"/>
              <c:showBubbleSize val="0"/>
              <c:separator>
</c:separator>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7166-4DAF-AC9D-0FB58F024463}"/>
                </c:ext>
              </c:extLst>
            </c:dLbl>
            <c:dLbl>
              <c:idx val="7"/>
              <c:layout>
                <c:manualLayout>
                  <c:x val="-2.7777353279716172E-2"/>
                  <c:y val="6.6550847810690331E-2"/>
                </c:manualLayout>
              </c:layout>
              <c:dLblPos val="bestFit"/>
              <c:showLegendKey val="0"/>
              <c:showVal val="1"/>
              <c:showCatName val="1"/>
              <c:showSerName val="0"/>
              <c:showPercent val="1"/>
              <c:showBubbleSize val="0"/>
              <c:separator>
</c:separator>
              <c:extLst xmlns:c16r2="http://schemas.microsoft.com/office/drawing/2015/06/chart">
                <c:ext xmlns:c15="http://schemas.microsoft.com/office/drawing/2012/chart" uri="{CE6537A1-D6FC-4f65-9D91-7224C49458BB}"/>
                <c:ext xmlns:c16="http://schemas.microsoft.com/office/drawing/2014/chart" uri="{C3380CC4-5D6E-409C-BE32-E72D297353CC}">
                  <c16:uniqueId val="{0000000F-7166-4DAF-AC9D-0FB58F024463}"/>
                </c:ext>
              </c:extLst>
            </c:dLbl>
            <c:dLbl>
              <c:idx val="8"/>
              <c:layout>
                <c:manualLayout>
                  <c:x val="-1.1523186661442284E-2"/>
                  <c:y val="-0.10005249343832023"/>
                </c:manualLayout>
              </c:layout>
              <c:dLblPos val="bestFit"/>
              <c:showLegendKey val="0"/>
              <c:showVal val="1"/>
              <c:showCatName val="1"/>
              <c:showSerName val="0"/>
              <c:showPercent val="1"/>
              <c:showBubbleSize val="0"/>
              <c:separator>
</c:separator>
              <c:extLst xmlns:c16r2="http://schemas.microsoft.com/office/drawing/2015/06/chart">
                <c:ext xmlns:c15="http://schemas.microsoft.com/office/drawing/2012/chart" uri="{CE6537A1-D6FC-4f65-9D91-7224C49458BB}"/>
                <c:ext xmlns:c16="http://schemas.microsoft.com/office/drawing/2014/chart" uri="{C3380CC4-5D6E-409C-BE32-E72D297353CC}">
                  <c16:uniqueId val="{00000011-7166-4DAF-AC9D-0FB58F024463}"/>
                </c:ext>
              </c:extLst>
            </c:dLbl>
            <c:dLbl>
              <c:idx val="9"/>
              <c:layout>
                <c:manualLayout>
                  <c:x val="0.12954623982235647"/>
                  <c:y val="0.19179873349164689"/>
                </c:manualLayout>
              </c:layout>
              <c:dLblPos val="bestFit"/>
              <c:showLegendKey val="0"/>
              <c:showVal val="1"/>
              <c:showCatName val="1"/>
              <c:showSerName val="0"/>
              <c:showPercent val="1"/>
              <c:showBubbleSize val="0"/>
              <c:separator>
</c:separator>
              <c:extLst xmlns:c16r2="http://schemas.microsoft.com/office/drawing/2015/06/chart">
                <c:ext xmlns:c15="http://schemas.microsoft.com/office/drawing/2012/chart" uri="{CE6537A1-D6FC-4f65-9D91-7224C49458BB}"/>
                <c:ext xmlns:c16="http://schemas.microsoft.com/office/drawing/2014/chart" uri="{C3380CC4-5D6E-409C-BE32-E72D297353CC}">
                  <c16:uniqueId val="{00000013-7166-4DAF-AC9D-0FB58F024463}"/>
                </c:ext>
              </c:extLst>
            </c:dLbl>
            <c:numFmt formatCode="0.0%" sourceLinked="0"/>
            <c:spPr>
              <a:noFill/>
              <a:ln>
                <a:noFill/>
              </a:ln>
              <a:effectLst/>
            </c:spPr>
            <c:txPr>
              <a:bodyPr/>
              <a:lstStyle/>
              <a:p>
                <a:pPr>
                  <a:defRPr sz="1000">
                    <a:latin typeface="ＭＳ Ｐ明朝" panose="02020600040205080304" pitchFamily="18" charset="-128"/>
                    <a:ea typeface="ＭＳ Ｐ明朝" panose="02020600040205080304" pitchFamily="18" charset="-128"/>
                  </a:defRPr>
                </a:pPr>
                <a:endParaRPr lang="ja-JP"/>
              </a:p>
            </c:txPr>
            <c:dLblPos val="bestFit"/>
            <c:showLegendKey val="0"/>
            <c:showVal val="1"/>
            <c:showCatName val="1"/>
            <c:showSerName val="0"/>
            <c:showPercent val="1"/>
            <c:showBubbleSize val="0"/>
            <c:separator>
</c:separator>
            <c:showLeaderLines val="1"/>
            <c:extLst xmlns:c16r2="http://schemas.microsoft.com/office/drawing/2015/06/chart">
              <c:ext xmlns:c15="http://schemas.microsoft.com/office/drawing/2012/chart" uri="{CE6537A1-D6FC-4f65-9D91-7224C49458BB}"/>
            </c:extLst>
          </c:dLbls>
          <c:cat>
            <c:multiLvlStrRef>
              <c:f>生活習慣病疾病別の医療費!$B$6:$C$15</c:f>
              <c:multiLvlStrCache>
                <c:ptCount val="10"/>
                <c:lvl>
                  <c:pt idx="0">
                    <c:v>糖尿病</c:v>
                  </c:pt>
                  <c:pt idx="1">
                    <c:v>脂質異常症</c:v>
                  </c:pt>
                  <c:pt idx="2">
                    <c:v>高血圧性疾患</c:v>
                  </c:pt>
                  <c:pt idx="3">
                    <c:v>虚血性心疾患</c:v>
                  </c:pt>
                  <c:pt idx="4">
                    <c:v>くも膜下出血</c:v>
                  </c:pt>
                  <c:pt idx="5">
                    <c:v>脳内出血</c:v>
                  </c:pt>
                  <c:pt idx="6">
                    <c:v>脳梗塞</c:v>
                  </c:pt>
                  <c:pt idx="7">
                    <c:v>脳動脈硬化(症)</c:v>
                  </c:pt>
                  <c:pt idx="8">
                    <c:v>動脈硬化(症)</c:v>
                  </c:pt>
                  <c:pt idx="9">
                    <c:v>腎不全</c:v>
                  </c:pt>
                </c:lvl>
                <c:lvl>
                  <c:pt idx="0">
                    <c:v>0402</c:v>
                  </c:pt>
                  <c:pt idx="1">
                    <c:v>0403</c:v>
                  </c:pt>
                  <c:pt idx="2">
                    <c:v>0901</c:v>
                  </c:pt>
                  <c:pt idx="3">
                    <c:v>0902</c:v>
                  </c:pt>
                  <c:pt idx="4">
                    <c:v>0904</c:v>
                  </c:pt>
                  <c:pt idx="5">
                    <c:v>0905</c:v>
                  </c:pt>
                  <c:pt idx="6">
                    <c:v>0906</c:v>
                  </c:pt>
                  <c:pt idx="7">
                    <c:v>0907</c:v>
                  </c:pt>
                  <c:pt idx="8">
                    <c:v>0909</c:v>
                  </c:pt>
                  <c:pt idx="9">
                    <c:v>1402</c:v>
                  </c:pt>
                </c:lvl>
              </c:multiLvlStrCache>
            </c:multiLvlStrRef>
          </c:cat>
          <c:val>
            <c:numRef>
              <c:f>生活習慣病疾病別の医療費!$D$6:$D$15</c:f>
              <c:numCache>
                <c:formatCode>#,##0_ ;[Red]\-#,##0\ </c:formatCode>
                <c:ptCount val="10"/>
                <c:pt idx="0">
                  <c:v>33414518165</c:v>
                </c:pt>
                <c:pt idx="1">
                  <c:v>21372272324</c:v>
                </c:pt>
                <c:pt idx="2">
                  <c:v>40215062509</c:v>
                </c:pt>
                <c:pt idx="3">
                  <c:v>23331580942</c:v>
                </c:pt>
                <c:pt idx="4">
                  <c:v>2344541867</c:v>
                </c:pt>
                <c:pt idx="5">
                  <c:v>8711352718</c:v>
                </c:pt>
                <c:pt idx="6">
                  <c:v>35348870821</c:v>
                </c:pt>
                <c:pt idx="7">
                  <c:v>92380314</c:v>
                </c:pt>
                <c:pt idx="8">
                  <c:v>5197361996</c:v>
                </c:pt>
                <c:pt idx="9">
                  <c:v>53865092767</c:v>
                </c:pt>
              </c:numCache>
            </c:numRef>
          </c:val>
          <c:extLst xmlns:c16r2="http://schemas.microsoft.com/office/drawing/2015/06/chart">
            <c:ext xmlns:c16="http://schemas.microsoft.com/office/drawing/2014/chart" uri="{C3380CC4-5D6E-409C-BE32-E72D297353CC}">
              <c16:uniqueId val="{00000014-7166-4DAF-AC9D-0FB58F024463}"/>
            </c:ext>
          </c:extLst>
        </c:ser>
        <c:dLbls>
          <c:dLblPos val="ctr"/>
          <c:showLegendKey val="0"/>
          <c:showVal val="1"/>
          <c:showCatName val="0"/>
          <c:showSerName val="0"/>
          <c:showPercent val="0"/>
          <c:showBubbleSize val="0"/>
          <c:showLeaderLines val="1"/>
        </c:dLbls>
        <c:firstSliceAng val="0"/>
      </c:pieChart>
    </c:plotArea>
    <c:plotVisOnly val="1"/>
    <c:dispBlanksAs val="gap"/>
    <c:showDLblsOverMax val="0"/>
  </c:chart>
  <c:spPr>
    <a:ln>
      <a:solidFill>
        <a:srgbClr val="7F7F7F"/>
      </a:solidFill>
    </a:ln>
  </c:sp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0320891229982"/>
          <c:y val="0.11759259259259257"/>
          <c:w val="0.80170847334483708"/>
          <c:h val="0.65543999708369782"/>
        </c:manualLayout>
      </c:layout>
      <c:barChart>
        <c:barDir val="col"/>
        <c:grouping val="clustered"/>
        <c:varyColors val="0"/>
        <c:ser>
          <c:idx val="1"/>
          <c:order val="0"/>
          <c:tx>
            <c:v>患者一人当たりの医療費(円)</c:v>
          </c:tx>
          <c:spPr>
            <a:solidFill>
              <a:srgbClr val="FCD5B5"/>
            </a:solidFill>
            <a:ln>
              <a:noFill/>
            </a:ln>
          </c:spPr>
          <c:invertIfNegative val="0"/>
          <c:dLbls>
            <c:dLbl>
              <c:idx val="7"/>
              <c:layout>
                <c:manualLayout>
                  <c:x val="4.6135682499318861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2B0A-42CA-BF23-EEEAA8BF03C3}"/>
                </c:ext>
              </c:extLst>
            </c:dLbl>
            <c:dLbl>
              <c:idx val="8"/>
              <c:layout>
                <c:manualLayout>
                  <c:x val="7.6892804165531441E-3"/>
                  <c:y val="9.2592592592592587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2B0A-42CA-BF23-EEEAA8BF03C3}"/>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生活習慣病疾病別の医療費!$B$6:$C$15</c:f>
              <c:multiLvlStrCache>
                <c:ptCount val="10"/>
                <c:lvl>
                  <c:pt idx="0">
                    <c:v>糖尿病</c:v>
                  </c:pt>
                  <c:pt idx="1">
                    <c:v>脂質異常症</c:v>
                  </c:pt>
                  <c:pt idx="2">
                    <c:v>高血圧性疾患</c:v>
                  </c:pt>
                  <c:pt idx="3">
                    <c:v>虚血性心疾患</c:v>
                  </c:pt>
                  <c:pt idx="4">
                    <c:v>くも膜下出血</c:v>
                  </c:pt>
                  <c:pt idx="5">
                    <c:v>脳内出血</c:v>
                  </c:pt>
                  <c:pt idx="6">
                    <c:v>脳梗塞</c:v>
                  </c:pt>
                  <c:pt idx="7">
                    <c:v>脳動脈硬化(症)</c:v>
                  </c:pt>
                  <c:pt idx="8">
                    <c:v>動脈硬化(症)</c:v>
                  </c:pt>
                  <c:pt idx="9">
                    <c:v>腎不全</c:v>
                  </c:pt>
                </c:lvl>
                <c:lvl>
                  <c:pt idx="0">
                    <c:v>0402</c:v>
                  </c:pt>
                  <c:pt idx="1">
                    <c:v>0403</c:v>
                  </c:pt>
                  <c:pt idx="2">
                    <c:v>0901</c:v>
                  </c:pt>
                  <c:pt idx="3">
                    <c:v>0902</c:v>
                  </c:pt>
                  <c:pt idx="4">
                    <c:v>0904</c:v>
                  </c:pt>
                  <c:pt idx="5">
                    <c:v>0905</c:v>
                  </c:pt>
                  <c:pt idx="6">
                    <c:v>0906</c:v>
                  </c:pt>
                  <c:pt idx="7">
                    <c:v>0907</c:v>
                  </c:pt>
                  <c:pt idx="8">
                    <c:v>0909</c:v>
                  </c:pt>
                  <c:pt idx="9">
                    <c:v>1402</c:v>
                  </c:pt>
                </c:lvl>
              </c:multiLvlStrCache>
            </c:multiLvlStrRef>
          </c:cat>
          <c:val>
            <c:numRef>
              <c:f>生活習慣病疾病別の医療費!$J$6:$J$15</c:f>
              <c:numCache>
                <c:formatCode>#,##0_ ;[Red]\-#,##0\ </c:formatCode>
                <c:ptCount val="10"/>
                <c:pt idx="0">
                  <c:v>56576.857191959418</c:v>
                </c:pt>
                <c:pt idx="1">
                  <c:v>41393.141368598015</c:v>
                </c:pt>
                <c:pt idx="2">
                  <c:v>50458.172428287151</c:v>
                </c:pt>
                <c:pt idx="3">
                  <c:v>72435.380537842051</c:v>
                </c:pt>
                <c:pt idx="4">
                  <c:v>440454.98158932931</c:v>
                </c:pt>
                <c:pt idx="5">
                  <c:v>195910.41960149328</c:v>
                </c:pt>
                <c:pt idx="6">
                  <c:v>134619.79953386166</c:v>
                </c:pt>
                <c:pt idx="7">
                  <c:v>17910.103528499418</c:v>
                </c:pt>
                <c:pt idx="8">
                  <c:v>30485.385959046729</c:v>
                </c:pt>
                <c:pt idx="9">
                  <c:v>513979.89281488548</c:v>
                </c:pt>
              </c:numCache>
            </c:numRef>
          </c:val>
          <c:extLst xmlns:c16r2="http://schemas.microsoft.com/office/drawing/2015/06/chart">
            <c:ext xmlns:c16="http://schemas.microsoft.com/office/drawing/2014/chart" uri="{C3380CC4-5D6E-409C-BE32-E72D297353CC}">
              <c16:uniqueId val="{00000002-2B0A-42CA-BF23-EEEAA8BF03C3}"/>
            </c:ext>
          </c:extLst>
        </c:ser>
        <c:dLbls>
          <c:showLegendKey val="0"/>
          <c:showVal val="0"/>
          <c:showCatName val="0"/>
          <c:showSerName val="0"/>
          <c:showPercent val="0"/>
          <c:showBubbleSize val="0"/>
        </c:dLbls>
        <c:gapWidth val="150"/>
        <c:axId val="454587904"/>
        <c:axId val="453433536"/>
      </c:barChart>
      <c:lineChart>
        <c:grouping val="standard"/>
        <c:varyColors val="0"/>
        <c:ser>
          <c:idx val="0"/>
          <c:order val="1"/>
          <c:tx>
            <c:v>患者割合(%)</c:v>
          </c:tx>
          <c:spPr>
            <a:ln>
              <a:solidFill>
                <a:srgbClr val="FF7D7D"/>
              </a:solidFill>
            </a:ln>
          </c:spPr>
          <c:marker>
            <c:symbol val="square"/>
            <c:size val="7"/>
            <c:spPr>
              <a:solidFill>
                <a:srgbClr val="FF7D7D"/>
              </a:solidFill>
              <a:ln>
                <a:noFill/>
              </a:ln>
            </c:spPr>
          </c:marker>
          <c:dLbls>
            <c:dLbl>
              <c:idx val="1"/>
              <c:layout>
                <c:manualLayout>
                  <c:x val="-3.6943178034087122E-2"/>
                  <c:y val="2.8935185185185185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2B0A-42CA-BF23-EEEAA8BF03C3}"/>
                </c:ext>
              </c:extLst>
            </c:dLbl>
            <c:dLbl>
              <c:idx val="3"/>
              <c:layout>
                <c:manualLayout>
                  <c:x val="-6.4624587533678446E-2"/>
                  <c:y val="-1.1574074074074073E-3"/>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2B0A-42CA-BF23-EEEAA8BF03C3}"/>
                </c:ext>
              </c:extLst>
            </c:dLbl>
            <c:dLbl>
              <c:idx val="4"/>
              <c:layout>
                <c:manualLayout>
                  <c:x val="-1.9257833076014894E-2"/>
                  <c:y val="-3.8194444444444448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2B0A-42CA-BF23-EEEAA8BF03C3}"/>
                </c:ext>
              </c:extLst>
            </c:dLbl>
            <c:dLbl>
              <c:idx val="7"/>
              <c:layout>
                <c:manualLayout>
                  <c:x val="-6.2317803408712499E-2"/>
                  <c:y val="-1.9675925925925927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2B0A-42CA-BF23-EEEAA8BF03C3}"/>
                </c:ext>
              </c:extLst>
            </c:dLbl>
            <c:dLbl>
              <c:idx val="9"/>
              <c:layout>
                <c:manualLayout>
                  <c:x val="-2.5409257409257296E-2"/>
                  <c:y val="-3.3564814814814818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2B0A-42CA-BF23-EEEAA8BF03C3}"/>
                </c:ext>
              </c:extLst>
            </c:dLbl>
            <c:spPr>
              <a:noFill/>
              <a:ln>
                <a:noFill/>
              </a:ln>
              <a:effectLst/>
            </c:sp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生活習慣病疾病別の医療費!$B$6:$C$15</c:f>
              <c:multiLvlStrCache>
                <c:ptCount val="10"/>
                <c:lvl>
                  <c:pt idx="0">
                    <c:v>糖尿病</c:v>
                  </c:pt>
                  <c:pt idx="1">
                    <c:v>脂質異常症</c:v>
                  </c:pt>
                  <c:pt idx="2">
                    <c:v>高血圧性疾患</c:v>
                  </c:pt>
                  <c:pt idx="3">
                    <c:v>虚血性心疾患</c:v>
                  </c:pt>
                  <c:pt idx="4">
                    <c:v>くも膜下出血</c:v>
                  </c:pt>
                  <c:pt idx="5">
                    <c:v>脳内出血</c:v>
                  </c:pt>
                  <c:pt idx="6">
                    <c:v>脳梗塞</c:v>
                  </c:pt>
                  <c:pt idx="7">
                    <c:v>脳動脈硬化(症)</c:v>
                  </c:pt>
                  <c:pt idx="8">
                    <c:v>動脈硬化(症)</c:v>
                  </c:pt>
                  <c:pt idx="9">
                    <c:v>腎不全</c:v>
                  </c:pt>
                </c:lvl>
                <c:lvl>
                  <c:pt idx="0">
                    <c:v>0402</c:v>
                  </c:pt>
                  <c:pt idx="1">
                    <c:v>0403</c:v>
                  </c:pt>
                  <c:pt idx="2">
                    <c:v>0901</c:v>
                  </c:pt>
                  <c:pt idx="3">
                    <c:v>0902</c:v>
                  </c:pt>
                  <c:pt idx="4">
                    <c:v>0904</c:v>
                  </c:pt>
                  <c:pt idx="5">
                    <c:v>0905</c:v>
                  </c:pt>
                  <c:pt idx="6">
                    <c:v>0906</c:v>
                  </c:pt>
                  <c:pt idx="7">
                    <c:v>0907</c:v>
                  </c:pt>
                  <c:pt idx="8">
                    <c:v>0909</c:v>
                  </c:pt>
                  <c:pt idx="9">
                    <c:v>1402</c:v>
                  </c:pt>
                </c:lvl>
              </c:multiLvlStrCache>
            </c:multiLvlStrRef>
          </c:cat>
          <c:val>
            <c:numRef>
              <c:f>生活習慣病疾病別の医療費!$H$6:$H$15</c:f>
              <c:numCache>
                <c:formatCode>0.0%</c:formatCode>
                <c:ptCount val="10"/>
                <c:pt idx="0">
                  <c:v>0.48457668337156756</c:v>
                </c:pt>
                <c:pt idx="1">
                  <c:v>0.4236316913958274</c:v>
                </c:pt>
                <c:pt idx="2">
                  <c:v>0.65391810332096056</c:v>
                </c:pt>
                <c:pt idx="3">
                  <c:v>0.26427711100390217</c:v>
                </c:pt>
                <c:pt idx="4">
                  <c:v>4.367396234341207E-3</c:v>
                </c:pt>
                <c:pt idx="5">
                  <c:v>3.6483306585800505E-2</c:v>
                </c:pt>
                <c:pt idx="6">
                  <c:v>0.21544317215893613</c:v>
                </c:pt>
                <c:pt idx="7">
                  <c:v>4.2320176172707018E-3</c:v>
                </c:pt>
                <c:pt idx="8">
                  <c:v>0.1398805714454498</c:v>
                </c:pt>
                <c:pt idx="9">
                  <c:v>8.598593375144814E-2</c:v>
                </c:pt>
              </c:numCache>
            </c:numRef>
          </c:val>
          <c:smooth val="0"/>
          <c:extLst xmlns:c16r2="http://schemas.microsoft.com/office/drawing/2015/06/chart">
            <c:ext xmlns:c16="http://schemas.microsoft.com/office/drawing/2014/chart" uri="{C3380CC4-5D6E-409C-BE32-E72D297353CC}">
              <c16:uniqueId val="{00000008-2B0A-42CA-BF23-EEEAA8BF03C3}"/>
            </c:ext>
          </c:extLst>
        </c:ser>
        <c:dLbls>
          <c:showLegendKey val="0"/>
          <c:showVal val="0"/>
          <c:showCatName val="0"/>
          <c:showSerName val="0"/>
          <c:showPercent val="0"/>
          <c:showBubbleSize val="0"/>
        </c:dLbls>
        <c:marker val="1"/>
        <c:smooth val="0"/>
        <c:axId val="454588928"/>
        <c:axId val="453141056"/>
      </c:lineChart>
      <c:catAx>
        <c:axId val="454587904"/>
        <c:scaling>
          <c:orientation val="minMax"/>
        </c:scaling>
        <c:delete val="0"/>
        <c:axPos val="b"/>
        <c:numFmt formatCode="General" sourceLinked="0"/>
        <c:majorTickMark val="out"/>
        <c:minorTickMark val="none"/>
        <c:tickLblPos val="nextTo"/>
        <c:spPr>
          <a:ln>
            <a:solidFill>
              <a:srgbClr val="7F7F7F"/>
            </a:solidFill>
          </a:ln>
        </c:spPr>
        <c:txPr>
          <a:bodyPr rot="0" vert="eaVert"/>
          <a:lstStyle/>
          <a:p>
            <a:pPr>
              <a:defRPr/>
            </a:pPr>
            <a:endParaRPr lang="ja-JP"/>
          </a:p>
        </c:txPr>
        <c:crossAx val="453433536"/>
        <c:crosses val="autoZero"/>
        <c:auto val="1"/>
        <c:lblAlgn val="ctr"/>
        <c:lblOffset val="100"/>
        <c:noMultiLvlLbl val="0"/>
      </c:catAx>
      <c:valAx>
        <c:axId val="453433536"/>
        <c:scaling>
          <c:orientation val="minMax"/>
          <c:min val="0"/>
        </c:scaling>
        <c:delete val="0"/>
        <c:axPos val="l"/>
        <c:majorGridlines>
          <c:spPr>
            <a:ln>
              <a:solidFill>
                <a:srgbClr val="D9D9D9"/>
              </a:solidFill>
            </a:ln>
          </c:spPr>
        </c:majorGridlines>
        <c:title>
          <c:tx>
            <c:rich>
              <a:bodyPr rot="0" vert="horz"/>
              <a:lstStyle/>
              <a:p>
                <a:pPr>
                  <a:defRPr/>
                </a:pPr>
                <a:r>
                  <a:rPr lang="ja-JP"/>
                  <a:t>患者一人当たり</a:t>
                </a:r>
              </a:p>
              <a:p>
                <a:pPr>
                  <a:defRPr/>
                </a:pPr>
                <a:r>
                  <a:rPr lang="ja-JP"/>
                  <a:t>の医療費</a:t>
                </a:r>
                <a:r>
                  <a:rPr lang="en-US" altLang="ja-JP"/>
                  <a:t>(</a:t>
                </a:r>
                <a:r>
                  <a:rPr lang="ja-JP" altLang="ja-JP" sz="1000" b="1" i="0" u="none" strike="noStrike" baseline="0">
                    <a:effectLst/>
                  </a:rPr>
                  <a:t>円</a:t>
                </a:r>
                <a:r>
                  <a:rPr lang="en-US" altLang="ja-JP"/>
                  <a:t>)</a:t>
                </a:r>
                <a:endParaRPr lang="ja-JP"/>
              </a:p>
            </c:rich>
          </c:tx>
          <c:layout>
            <c:manualLayout>
              <c:xMode val="edge"/>
              <c:yMode val="edge"/>
              <c:x val="1.2520933611842703E-2"/>
              <c:y val="2.2858887430737825E-2"/>
            </c:manualLayout>
          </c:layout>
          <c:overlay val="0"/>
        </c:title>
        <c:numFmt formatCode="#,##0_ ;[Red]\-#,##0\ " sourceLinked="1"/>
        <c:majorTickMark val="out"/>
        <c:minorTickMark val="none"/>
        <c:tickLblPos val="nextTo"/>
        <c:spPr>
          <a:ln>
            <a:solidFill>
              <a:srgbClr val="7F7F7F"/>
            </a:solidFill>
          </a:ln>
        </c:spPr>
        <c:crossAx val="454587904"/>
        <c:crosses val="autoZero"/>
        <c:crossBetween val="between"/>
      </c:valAx>
      <c:valAx>
        <c:axId val="453141056"/>
        <c:scaling>
          <c:orientation val="minMax"/>
          <c:min val="0"/>
        </c:scaling>
        <c:delete val="0"/>
        <c:axPos val="r"/>
        <c:title>
          <c:tx>
            <c:rich>
              <a:bodyPr rot="0" vert="horz"/>
              <a:lstStyle/>
              <a:p>
                <a:pPr>
                  <a:defRPr/>
                </a:pPr>
                <a:r>
                  <a:rPr lang="ja-JP" altLang="en-US" sz="1000" b="1" i="0" baseline="0">
                    <a:effectLst/>
                    <a:latin typeface="ＭＳ Ｐ明朝" panose="02020600040205080304" pitchFamily="18" charset="-128"/>
                    <a:ea typeface="ＭＳ Ｐ明朝" panose="02020600040205080304" pitchFamily="18" charset="-128"/>
                  </a:rPr>
                  <a:t>患者割合</a:t>
                </a:r>
                <a:r>
                  <a:rPr lang="en-US" altLang="ja-JP" sz="1000" b="1" i="0" baseline="0">
                    <a:effectLst/>
                    <a:latin typeface="ＭＳ Ｐ明朝" panose="02020600040205080304" pitchFamily="18" charset="-128"/>
                    <a:ea typeface="ＭＳ Ｐ明朝" panose="02020600040205080304" pitchFamily="18" charset="-128"/>
                  </a:rPr>
                  <a:t>(%)</a:t>
                </a:r>
                <a:endParaRPr lang="ja-JP" altLang="ja-JP" sz="1000">
                  <a:effectLst/>
                  <a:latin typeface="ＭＳ Ｐ明朝" panose="02020600040205080304" pitchFamily="18" charset="-128"/>
                  <a:ea typeface="ＭＳ Ｐ明朝" panose="02020600040205080304" pitchFamily="18" charset="-128"/>
                </a:endParaRPr>
              </a:p>
            </c:rich>
          </c:tx>
          <c:layout>
            <c:manualLayout>
              <c:xMode val="edge"/>
              <c:yMode val="edge"/>
              <c:x val="0.90070583961493045"/>
              <c:y val="3.7905183727034115E-2"/>
            </c:manualLayout>
          </c:layout>
          <c:overlay val="0"/>
        </c:title>
        <c:numFmt formatCode="0.0%" sourceLinked="1"/>
        <c:majorTickMark val="out"/>
        <c:minorTickMark val="none"/>
        <c:tickLblPos val="nextTo"/>
        <c:crossAx val="454588928"/>
        <c:crosses val="max"/>
        <c:crossBetween val="between"/>
      </c:valAx>
      <c:catAx>
        <c:axId val="454588928"/>
        <c:scaling>
          <c:orientation val="minMax"/>
        </c:scaling>
        <c:delete val="1"/>
        <c:axPos val="b"/>
        <c:numFmt formatCode="General" sourceLinked="1"/>
        <c:majorTickMark val="out"/>
        <c:minorTickMark val="none"/>
        <c:tickLblPos val="nextTo"/>
        <c:crossAx val="453141056"/>
        <c:crosses val="autoZero"/>
        <c:auto val="1"/>
        <c:lblAlgn val="ctr"/>
        <c:lblOffset val="100"/>
        <c:noMultiLvlLbl val="0"/>
      </c:catAx>
    </c:plotArea>
    <c:legend>
      <c:legendPos val="t"/>
      <c:legendEntry>
        <c:idx val="0"/>
        <c:txPr>
          <a:bodyPr/>
          <a:lstStyle/>
          <a:p>
            <a:pPr>
              <a:defRPr sz="1000"/>
            </a:pPr>
            <a:endParaRPr lang="ja-JP"/>
          </a:p>
        </c:txPr>
      </c:legendEntry>
      <c:layout>
        <c:manualLayout>
          <c:xMode val="edge"/>
          <c:yMode val="edge"/>
          <c:x val="0.29074695001967732"/>
          <c:y val="1.3888888888888888E-2"/>
          <c:w val="0.41850597886961521"/>
          <c:h val="4.3749999999999997E-2"/>
        </c:manualLayout>
      </c:layout>
      <c:overlay val="0"/>
      <c:spPr>
        <a:ln>
          <a:solidFill>
            <a:srgbClr val="7F7F7F"/>
          </a:solidFill>
        </a:ln>
      </c:spPr>
    </c:legend>
    <c:plotVisOnly val="1"/>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38691407705493"/>
          <c:y val="5.7704073431069959E-2"/>
          <c:w val="0.84322801003552184"/>
          <c:h val="0.92799286265432102"/>
        </c:manualLayout>
      </c:layout>
      <c:barChart>
        <c:barDir val="bar"/>
        <c:grouping val="stacked"/>
        <c:varyColors val="0"/>
        <c:ser>
          <c:idx val="0"/>
          <c:order val="0"/>
          <c:tx>
            <c:strRef>
              <c:f>地区別_生活習慣病疾病別の医療費!$O$3</c:f>
              <c:strCache>
                <c:ptCount val="1"/>
                <c:pt idx="0">
                  <c:v>糖尿病</c:v>
                </c:pt>
              </c:strCache>
            </c:strRef>
          </c:tx>
          <c:invertIfNegative val="0"/>
          <c:dLbls>
            <c:txPr>
              <a:bodyPr/>
              <a:lstStyle/>
              <a:p>
                <a:pPr>
                  <a:defRPr sz="900"/>
                </a:pPr>
                <a:endParaRPr lang="ja-JP"/>
              </a:p>
            </c:txPr>
            <c:showLegendKey val="0"/>
            <c:showVal val="1"/>
            <c:showCatName val="0"/>
            <c:showSerName val="0"/>
            <c:showPercent val="0"/>
            <c:showBubbleSize val="0"/>
            <c:showLeaderLines val="0"/>
          </c:dLbls>
          <c:cat>
            <c:strRef>
              <c:f>地区別_生活習慣病疾病別の医療費!$N$4:$N$12</c:f>
              <c:strCache>
                <c:ptCount val="9"/>
                <c:pt idx="0">
                  <c:v>豊能医療圏</c:v>
                </c:pt>
                <c:pt idx="1">
                  <c:v>三島医療圏</c:v>
                </c:pt>
                <c:pt idx="2">
                  <c:v>北河内医療圏</c:v>
                </c:pt>
                <c:pt idx="3">
                  <c:v>中河内医療圏</c:v>
                </c:pt>
                <c:pt idx="4">
                  <c:v>南河内医療圏</c:v>
                </c:pt>
                <c:pt idx="5">
                  <c:v>堺市医療圏</c:v>
                </c:pt>
                <c:pt idx="6">
                  <c:v>泉州医療圏</c:v>
                </c:pt>
                <c:pt idx="7">
                  <c:v>大阪市医療圏</c:v>
                </c:pt>
                <c:pt idx="8">
                  <c:v>広域連合全体</c:v>
                </c:pt>
              </c:strCache>
            </c:strRef>
          </c:cat>
          <c:val>
            <c:numRef>
              <c:f>地区別_生活習慣病疾病別の医療費!$O$4:$O$12</c:f>
              <c:numCache>
                <c:formatCode>0.0%</c:formatCode>
                <c:ptCount val="9"/>
                <c:pt idx="0">
                  <c:v>0.15084586575623635</c:v>
                </c:pt>
                <c:pt idx="1">
                  <c:v>0.16428130146441322</c:v>
                </c:pt>
                <c:pt idx="2">
                  <c:v>0.15224754445395894</c:v>
                </c:pt>
                <c:pt idx="3">
                  <c:v>0.16099464730780155</c:v>
                </c:pt>
                <c:pt idx="4">
                  <c:v>0.15435672654466298</c:v>
                </c:pt>
                <c:pt idx="5">
                  <c:v>0.13864297344027662</c:v>
                </c:pt>
                <c:pt idx="6">
                  <c:v>0.14019381723209992</c:v>
                </c:pt>
                <c:pt idx="7">
                  <c:v>0.14520147666150973</c:v>
                </c:pt>
                <c:pt idx="8">
                  <c:v>0.14924322344870325</c:v>
                </c:pt>
              </c:numCache>
            </c:numRef>
          </c:val>
          <c:extLst xmlns:c16r2="http://schemas.microsoft.com/office/drawing/2015/06/chart">
            <c:ext xmlns:c16="http://schemas.microsoft.com/office/drawing/2014/chart" uri="{C3380CC4-5D6E-409C-BE32-E72D297353CC}">
              <c16:uniqueId val="{00000000-87E3-40E0-9694-B7DC13DAE95C}"/>
            </c:ext>
          </c:extLst>
        </c:ser>
        <c:ser>
          <c:idx val="1"/>
          <c:order val="1"/>
          <c:tx>
            <c:strRef>
              <c:f>地区別_生活習慣病疾病別の医療費!$P$3</c:f>
              <c:strCache>
                <c:ptCount val="1"/>
                <c:pt idx="0">
                  <c:v>脂質異常症</c:v>
                </c:pt>
              </c:strCache>
            </c:strRef>
          </c:tx>
          <c:invertIfNegative val="0"/>
          <c:dLbls>
            <c:txPr>
              <a:bodyPr/>
              <a:lstStyle/>
              <a:p>
                <a:pPr>
                  <a:defRPr sz="900"/>
                </a:pPr>
                <a:endParaRPr lang="ja-JP"/>
              </a:p>
            </c:txPr>
            <c:showLegendKey val="0"/>
            <c:showVal val="1"/>
            <c:showCatName val="0"/>
            <c:showSerName val="0"/>
            <c:showPercent val="0"/>
            <c:showBubbleSize val="0"/>
            <c:showLeaderLines val="0"/>
          </c:dLbls>
          <c:cat>
            <c:strRef>
              <c:f>地区別_生活習慣病疾病別の医療費!$N$4:$N$12</c:f>
              <c:strCache>
                <c:ptCount val="9"/>
                <c:pt idx="0">
                  <c:v>豊能医療圏</c:v>
                </c:pt>
                <c:pt idx="1">
                  <c:v>三島医療圏</c:v>
                </c:pt>
                <c:pt idx="2">
                  <c:v>北河内医療圏</c:v>
                </c:pt>
                <c:pt idx="3">
                  <c:v>中河内医療圏</c:v>
                </c:pt>
                <c:pt idx="4">
                  <c:v>南河内医療圏</c:v>
                </c:pt>
                <c:pt idx="5">
                  <c:v>堺市医療圏</c:v>
                </c:pt>
                <c:pt idx="6">
                  <c:v>泉州医療圏</c:v>
                </c:pt>
                <c:pt idx="7">
                  <c:v>大阪市医療圏</c:v>
                </c:pt>
                <c:pt idx="8">
                  <c:v>広域連合全体</c:v>
                </c:pt>
              </c:strCache>
            </c:strRef>
          </c:cat>
          <c:val>
            <c:numRef>
              <c:f>地区別_生活習慣病疾病別の医療費!$P$4:$P$12</c:f>
              <c:numCache>
                <c:formatCode>0.0%</c:formatCode>
                <c:ptCount val="9"/>
                <c:pt idx="0">
                  <c:v>0.10324574398972138</c:v>
                </c:pt>
                <c:pt idx="1">
                  <c:v>9.8654788091252582E-2</c:v>
                </c:pt>
                <c:pt idx="2">
                  <c:v>9.5184749441977537E-2</c:v>
                </c:pt>
                <c:pt idx="3">
                  <c:v>9.6428995638614526E-2</c:v>
                </c:pt>
                <c:pt idx="4">
                  <c:v>9.8415084461493552E-2</c:v>
                </c:pt>
                <c:pt idx="5">
                  <c:v>8.8445718115445618E-2</c:v>
                </c:pt>
                <c:pt idx="6">
                  <c:v>8.4541776816160319E-2</c:v>
                </c:pt>
                <c:pt idx="7">
                  <c:v>9.7019377395531958E-2</c:v>
                </c:pt>
                <c:pt idx="8">
                  <c:v>9.5457513357121562E-2</c:v>
                </c:pt>
              </c:numCache>
            </c:numRef>
          </c:val>
          <c:extLst xmlns:c16r2="http://schemas.microsoft.com/office/drawing/2015/06/chart">
            <c:ext xmlns:c16="http://schemas.microsoft.com/office/drawing/2014/chart" uri="{C3380CC4-5D6E-409C-BE32-E72D297353CC}">
              <c16:uniqueId val="{00000001-87E3-40E0-9694-B7DC13DAE95C}"/>
            </c:ext>
          </c:extLst>
        </c:ser>
        <c:ser>
          <c:idx val="2"/>
          <c:order val="2"/>
          <c:tx>
            <c:strRef>
              <c:f>地区別_生活習慣病疾病別の医療費!$Q$3</c:f>
              <c:strCache>
                <c:ptCount val="1"/>
                <c:pt idx="0">
                  <c:v>高血圧性疾患</c:v>
                </c:pt>
              </c:strCache>
            </c:strRef>
          </c:tx>
          <c:invertIfNegative val="0"/>
          <c:dLbls>
            <c:txPr>
              <a:bodyPr/>
              <a:lstStyle/>
              <a:p>
                <a:pPr>
                  <a:defRPr sz="900"/>
                </a:pPr>
                <a:endParaRPr lang="ja-JP"/>
              </a:p>
            </c:txPr>
            <c:showLegendKey val="0"/>
            <c:showVal val="1"/>
            <c:showCatName val="0"/>
            <c:showSerName val="0"/>
            <c:showPercent val="0"/>
            <c:showBubbleSize val="0"/>
            <c:showLeaderLines val="0"/>
          </c:dLbls>
          <c:cat>
            <c:strRef>
              <c:f>地区別_生活習慣病疾病別の医療費!$N$4:$N$12</c:f>
              <c:strCache>
                <c:ptCount val="9"/>
                <c:pt idx="0">
                  <c:v>豊能医療圏</c:v>
                </c:pt>
                <c:pt idx="1">
                  <c:v>三島医療圏</c:v>
                </c:pt>
                <c:pt idx="2">
                  <c:v>北河内医療圏</c:v>
                </c:pt>
                <c:pt idx="3">
                  <c:v>中河内医療圏</c:v>
                </c:pt>
                <c:pt idx="4">
                  <c:v>南河内医療圏</c:v>
                </c:pt>
                <c:pt idx="5">
                  <c:v>堺市医療圏</c:v>
                </c:pt>
                <c:pt idx="6">
                  <c:v>泉州医療圏</c:v>
                </c:pt>
                <c:pt idx="7">
                  <c:v>大阪市医療圏</c:v>
                </c:pt>
                <c:pt idx="8">
                  <c:v>広域連合全体</c:v>
                </c:pt>
              </c:strCache>
            </c:strRef>
          </c:cat>
          <c:val>
            <c:numRef>
              <c:f>地区別_生活習慣病疾病別の医療費!$Q$4:$Q$12</c:f>
              <c:numCache>
                <c:formatCode>0.0%</c:formatCode>
                <c:ptCount val="9"/>
                <c:pt idx="0">
                  <c:v>0.18529446195826382</c:v>
                </c:pt>
                <c:pt idx="1">
                  <c:v>0.1737461659695575</c:v>
                </c:pt>
                <c:pt idx="2">
                  <c:v>0.1751023532476883</c:v>
                </c:pt>
                <c:pt idx="3">
                  <c:v>0.1961361938082648</c:v>
                </c:pt>
                <c:pt idx="4">
                  <c:v>0.19296995879739023</c:v>
                </c:pt>
                <c:pt idx="5">
                  <c:v>0.16919883212727402</c:v>
                </c:pt>
                <c:pt idx="6">
                  <c:v>0.18080830750968518</c:v>
                </c:pt>
                <c:pt idx="7">
                  <c:v>0.17598293021724043</c:v>
                </c:pt>
                <c:pt idx="8">
                  <c:v>0.17961730079115315</c:v>
                </c:pt>
              </c:numCache>
            </c:numRef>
          </c:val>
          <c:extLst xmlns:c16r2="http://schemas.microsoft.com/office/drawing/2015/06/chart">
            <c:ext xmlns:c16="http://schemas.microsoft.com/office/drawing/2014/chart" uri="{C3380CC4-5D6E-409C-BE32-E72D297353CC}">
              <c16:uniqueId val="{00000002-87E3-40E0-9694-B7DC13DAE95C}"/>
            </c:ext>
          </c:extLst>
        </c:ser>
        <c:ser>
          <c:idx val="3"/>
          <c:order val="3"/>
          <c:tx>
            <c:strRef>
              <c:f>地区別_生活習慣病疾病別の医療費!$R$3</c:f>
              <c:strCache>
                <c:ptCount val="1"/>
                <c:pt idx="0">
                  <c:v>虚血性心疾患</c:v>
                </c:pt>
              </c:strCache>
            </c:strRef>
          </c:tx>
          <c:invertIfNegative val="0"/>
          <c:dLbls>
            <c:txPr>
              <a:bodyPr/>
              <a:lstStyle/>
              <a:p>
                <a:pPr>
                  <a:defRPr sz="900"/>
                </a:pPr>
                <a:endParaRPr lang="ja-JP"/>
              </a:p>
            </c:txPr>
            <c:showLegendKey val="0"/>
            <c:showVal val="1"/>
            <c:showCatName val="0"/>
            <c:showSerName val="0"/>
            <c:showPercent val="0"/>
            <c:showBubbleSize val="0"/>
            <c:showLeaderLines val="0"/>
          </c:dLbls>
          <c:cat>
            <c:strRef>
              <c:f>地区別_生活習慣病疾病別の医療費!$N$4:$N$12</c:f>
              <c:strCache>
                <c:ptCount val="9"/>
                <c:pt idx="0">
                  <c:v>豊能医療圏</c:v>
                </c:pt>
                <c:pt idx="1">
                  <c:v>三島医療圏</c:v>
                </c:pt>
                <c:pt idx="2">
                  <c:v>北河内医療圏</c:v>
                </c:pt>
                <c:pt idx="3">
                  <c:v>中河内医療圏</c:v>
                </c:pt>
                <c:pt idx="4">
                  <c:v>南河内医療圏</c:v>
                </c:pt>
                <c:pt idx="5">
                  <c:v>堺市医療圏</c:v>
                </c:pt>
                <c:pt idx="6">
                  <c:v>泉州医療圏</c:v>
                </c:pt>
                <c:pt idx="7">
                  <c:v>大阪市医療圏</c:v>
                </c:pt>
                <c:pt idx="8">
                  <c:v>広域連合全体</c:v>
                </c:pt>
              </c:strCache>
            </c:strRef>
          </c:cat>
          <c:val>
            <c:numRef>
              <c:f>地区別_生活習慣病疾病別の医療費!$R$4:$R$12</c:f>
              <c:numCache>
                <c:formatCode>0.0%</c:formatCode>
                <c:ptCount val="9"/>
                <c:pt idx="0">
                  <c:v>0.11019980561168401</c:v>
                </c:pt>
                <c:pt idx="1">
                  <c:v>0.11292302250248146</c:v>
                </c:pt>
                <c:pt idx="2">
                  <c:v>0.10299528343359148</c:v>
                </c:pt>
                <c:pt idx="3">
                  <c:v>0.10357946589979641</c:v>
                </c:pt>
                <c:pt idx="4">
                  <c:v>9.6645898707765784E-2</c:v>
                </c:pt>
                <c:pt idx="5">
                  <c:v>0.1050994591883575</c:v>
                </c:pt>
                <c:pt idx="6">
                  <c:v>0.10068231081649759</c:v>
                </c:pt>
                <c:pt idx="7">
                  <c:v>0.10322568076430022</c:v>
                </c:pt>
                <c:pt idx="8">
                  <c:v>0.10420860569480585</c:v>
                </c:pt>
              </c:numCache>
            </c:numRef>
          </c:val>
          <c:extLst xmlns:c16r2="http://schemas.microsoft.com/office/drawing/2015/06/chart">
            <c:ext xmlns:c16="http://schemas.microsoft.com/office/drawing/2014/chart" uri="{C3380CC4-5D6E-409C-BE32-E72D297353CC}">
              <c16:uniqueId val="{00000003-87E3-40E0-9694-B7DC13DAE95C}"/>
            </c:ext>
          </c:extLst>
        </c:ser>
        <c:ser>
          <c:idx val="4"/>
          <c:order val="4"/>
          <c:tx>
            <c:strRef>
              <c:f>地区別_生活習慣病疾病別の医療費!$S$3</c:f>
              <c:strCache>
                <c:ptCount val="1"/>
                <c:pt idx="0">
                  <c:v>くも膜下出血</c:v>
                </c:pt>
              </c:strCache>
            </c:strRef>
          </c:tx>
          <c:invertIfNegative val="0"/>
          <c:dLbls>
            <c:dLbl>
              <c:idx val="0"/>
              <c:layout>
                <c:manualLayout>
                  <c:x val="-1.5773654271308011E-3"/>
                  <c:y val="1.5119047619047619E-2"/>
                </c:manualLayout>
              </c:layout>
              <c:showLegendKey val="0"/>
              <c:showVal val="1"/>
              <c:showCatName val="0"/>
              <c:showSerName val="0"/>
              <c:showPercent val="0"/>
              <c:showBubbleSize val="0"/>
            </c:dLbl>
            <c:dLbl>
              <c:idx val="1"/>
              <c:layout>
                <c:manualLayout>
                  <c:x val="0"/>
                  <c:y val="9.0714285714285706E-3"/>
                </c:manualLayout>
              </c:layout>
              <c:showLegendKey val="0"/>
              <c:showVal val="1"/>
              <c:showCatName val="0"/>
              <c:showSerName val="0"/>
              <c:showPercent val="0"/>
              <c:showBubbleSize val="0"/>
            </c:dLbl>
            <c:dLbl>
              <c:idx val="2"/>
              <c:layout>
                <c:manualLayout>
                  <c:x val="-1.1567212840195228E-16"/>
                  <c:y val="1.6126984126984163E-2"/>
                </c:manualLayout>
              </c:layout>
              <c:showLegendKey val="0"/>
              <c:showVal val="1"/>
              <c:showCatName val="0"/>
              <c:showSerName val="0"/>
              <c:showPercent val="0"/>
              <c:showBubbleSize val="0"/>
            </c:dLbl>
            <c:dLbl>
              <c:idx val="3"/>
              <c:layout>
                <c:manualLayout>
                  <c:x val="-1.5773654271306853E-3"/>
                  <c:y val="1.0079365079365079E-2"/>
                </c:manualLayout>
              </c:layout>
              <c:showLegendKey val="0"/>
              <c:showVal val="1"/>
              <c:showCatName val="0"/>
              <c:showSerName val="0"/>
              <c:showPercent val="0"/>
              <c:showBubbleSize val="0"/>
            </c:dLbl>
            <c:dLbl>
              <c:idx val="4"/>
              <c:layout>
                <c:manualLayout>
                  <c:x val="0"/>
                  <c:y val="1.2095238095238095E-2"/>
                </c:manualLayout>
              </c:layout>
              <c:showLegendKey val="0"/>
              <c:showVal val="1"/>
              <c:showCatName val="0"/>
              <c:showSerName val="0"/>
              <c:showPercent val="0"/>
              <c:showBubbleSize val="0"/>
            </c:dLbl>
            <c:dLbl>
              <c:idx val="5"/>
              <c:layout>
                <c:manualLayout>
                  <c:x val="3.1547308542613705E-3"/>
                  <c:y val="1.0079365079365153E-2"/>
                </c:manualLayout>
              </c:layout>
              <c:showLegendKey val="0"/>
              <c:showVal val="1"/>
              <c:showCatName val="0"/>
              <c:showSerName val="0"/>
              <c:showPercent val="0"/>
              <c:showBubbleSize val="0"/>
            </c:dLbl>
            <c:dLbl>
              <c:idx val="6"/>
              <c:layout>
                <c:manualLayout>
                  <c:x val="0"/>
                  <c:y val="1.2095238095238095E-2"/>
                </c:manualLayout>
              </c:layout>
              <c:showLegendKey val="0"/>
              <c:showVal val="1"/>
              <c:showCatName val="0"/>
              <c:showSerName val="0"/>
              <c:showPercent val="0"/>
              <c:showBubbleSize val="0"/>
            </c:dLbl>
            <c:dLbl>
              <c:idx val="7"/>
              <c:layout>
                <c:manualLayout>
                  <c:x val="0"/>
                  <c:y val="9.0714285714285706E-3"/>
                </c:manualLayout>
              </c:layout>
              <c:showLegendKey val="0"/>
              <c:showVal val="1"/>
              <c:showCatName val="0"/>
              <c:showSerName val="0"/>
              <c:showPercent val="0"/>
              <c:showBubbleSize val="0"/>
            </c:dLbl>
            <c:dLbl>
              <c:idx val="8"/>
              <c:layout>
                <c:manualLayout>
                  <c:x val="-3.1547308542614863E-3"/>
                  <c:y val="1.1087301587301736E-2"/>
                </c:manualLayout>
              </c:layout>
              <c:showLegendKey val="0"/>
              <c:showVal val="1"/>
              <c:showCatName val="0"/>
              <c:showSerName val="0"/>
              <c:showPercent val="0"/>
              <c:showBubbleSize val="0"/>
            </c:dLbl>
            <c:txPr>
              <a:bodyPr/>
              <a:lstStyle/>
              <a:p>
                <a:pPr>
                  <a:defRPr sz="900"/>
                </a:pPr>
                <a:endParaRPr lang="ja-JP"/>
              </a:p>
            </c:txPr>
            <c:showLegendKey val="0"/>
            <c:showVal val="1"/>
            <c:showCatName val="0"/>
            <c:showSerName val="0"/>
            <c:showPercent val="0"/>
            <c:showBubbleSize val="0"/>
            <c:showLeaderLines val="0"/>
          </c:dLbls>
          <c:cat>
            <c:strRef>
              <c:f>地区別_生活習慣病疾病別の医療費!$N$4:$N$12</c:f>
              <c:strCache>
                <c:ptCount val="9"/>
                <c:pt idx="0">
                  <c:v>豊能医療圏</c:v>
                </c:pt>
                <c:pt idx="1">
                  <c:v>三島医療圏</c:v>
                </c:pt>
                <c:pt idx="2">
                  <c:v>北河内医療圏</c:v>
                </c:pt>
                <c:pt idx="3">
                  <c:v>中河内医療圏</c:v>
                </c:pt>
                <c:pt idx="4">
                  <c:v>南河内医療圏</c:v>
                </c:pt>
                <c:pt idx="5">
                  <c:v>堺市医療圏</c:v>
                </c:pt>
                <c:pt idx="6">
                  <c:v>泉州医療圏</c:v>
                </c:pt>
                <c:pt idx="7">
                  <c:v>大阪市医療圏</c:v>
                </c:pt>
                <c:pt idx="8">
                  <c:v>広域連合全体</c:v>
                </c:pt>
              </c:strCache>
            </c:strRef>
          </c:cat>
          <c:val>
            <c:numRef>
              <c:f>地区別_生活習慣病疾病別の医療費!$S$4:$S$12</c:f>
              <c:numCache>
                <c:formatCode>0.0%</c:formatCode>
                <c:ptCount val="9"/>
                <c:pt idx="0">
                  <c:v>1.3443253437538593E-2</c:v>
                </c:pt>
                <c:pt idx="1">
                  <c:v>8.1661125317558023E-3</c:v>
                </c:pt>
                <c:pt idx="2">
                  <c:v>9.9569585264631978E-3</c:v>
                </c:pt>
                <c:pt idx="3">
                  <c:v>9.3970067915596072E-3</c:v>
                </c:pt>
                <c:pt idx="4">
                  <c:v>1.2551088645741434E-2</c:v>
                </c:pt>
                <c:pt idx="5">
                  <c:v>9.8163883707493172E-3</c:v>
                </c:pt>
                <c:pt idx="6">
                  <c:v>1.2871095350223561E-2</c:v>
                </c:pt>
                <c:pt idx="7">
                  <c:v>9.4820989116028171E-3</c:v>
                </c:pt>
                <c:pt idx="8">
                  <c:v>1.0471705263373529E-2</c:v>
                </c:pt>
              </c:numCache>
            </c:numRef>
          </c:val>
          <c:extLst xmlns:c16r2="http://schemas.microsoft.com/office/drawing/2015/06/chart">
            <c:ext xmlns:c16="http://schemas.microsoft.com/office/drawing/2014/chart" uri="{C3380CC4-5D6E-409C-BE32-E72D297353CC}">
              <c16:uniqueId val="{00000004-87E3-40E0-9694-B7DC13DAE95C}"/>
            </c:ext>
          </c:extLst>
        </c:ser>
        <c:ser>
          <c:idx val="5"/>
          <c:order val="5"/>
          <c:tx>
            <c:strRef>
              <c:f>地区別_生活習慣病疾病別の医療費!$T$3</c:f>
              <c:strCache>
                <c:ptCount val="1"/>
                <c:pt idx="0">
                  <c:v>脳内出血</c:v>
                </c:pt>
              </c:strCache>
            </c:strRef>
          </c:tx>
          <c:invertIfNegative val="0"/>
          <c:dLbls>
            <c:txPr>
              <a:bodyPr/>
              <a:lstStyle/>
              <a:p>
                <a:pPr>
                  <a:defRPr sz="900"/>
                </a:pPr>
                <a:endParaRPr lang="ja-JP"/>
              </a:p>
            </c:txPr>
            <c:showLegendKey val="0"/>
            <c:showVal val="1"/>
            <c:showCatName val="0"/>
            <c:showSerName val="0"/>
            <c:showPercent val="0"/>
            <c:showBubbleSize val="0"/>
            <c:showLeaderLines val="0"/>
          </c:dLbls>
          <c:cat>
            <c:strRef>
              <c:f>地区別_生活習慣病疾病別の医療費!$N$4:$N$12</c:f>
              <c:strCache>
                <c:ptCount val="9"/>
                <c:pt idx="0">
                  <c:v>豊能医療圏</c:v>
                </c:pt>
                <c:pt idx="1">
                  <c:v>三島医療圏</c:v>
                </c:pt>
                <c:pt idx="2">
                  <c:v>北河内医療圏</c:v>
                </c:pt>
                <c:pt idx="3">
                  <c:v>中河内医療圏</c:v>
                </c:pt>
                <c:pt idx="4">
                  <c:v>南河内医療圏</c:v>
                </c:pt>
                <c:pt idx="5">
                  <c:v>堺市医療圏</c:v>
                </c:pt>
                <c:pt idx="6">
                  <c:v>泉州医療圏</c:v>
                </c:pt>
                <c:pt idx="7">
                  <c:v>大阪市医療圏</c:v>
                </c:pt>
                <c:pt idx="8">
                  <c:v>広域連合全体</c:v>
                </c:pt>
              </c:strCache>
            </c:strRef>
          </c:cat>
          <c:val>
            <c:numRef>
              <c:f>地区別_生活習慣病疾病別の医療費!$T$4:$T$12</c:f>
              <c:numCache>
                <c:formatCode>0.0%</c:formatCode>
                <c:ptCount val="9"/>
                <c:pt idx="0">
                  <c:v>4.9820703088902345E-2</c:v>
                </c:pt>
                <c:pt idx="1">
                  <c:v>4.022096794638947E-2</c:v>
                </c:pt>
                <c:pt idx="2">
                  <c:v>3.2776412788064105E-2</c:v>
                </c:pt>
                <c:pt idx="3">
                  <c:v>3.6545745463246605E-2</c:v>
                </c:pt>
                <c:pt idx="4">
                  <c:v>3.9200561659185978E-2</c:v>
                </c:pt>
                <c:pt idx="5">
                  <c:v>4.0890939802013422E-2</c:v>
                </c:pt>
                <c:pt idx="6">
                  <c:v>4.1796659261662948E-2</c:v>
                </c:pt>
                <c:pt idx="7">
                  <c:v>3.6366034786431592E-2</c:v>
                </c:pt>
                <c:pt idx="8">
                  <c:v>3.8908547291121545E-2</c:v>
                </c:pt>
              </c:numCache>
            </c:numRef>
          </c:val>
          <c:extLst xmlns:c16r2="http://schemas.microsoft.com/office/drawing/2015/06/chart">
            <c:ext xmlns:c16="http://schemas.microsoft.com/office/drawing/2014/chart" uri="{C3380CC4-5D6E-409C-BE32-E72D297353CC}">
              <c16:uniqueId val="{00000005-87E3-40E0-9694-B7DC13DAE95C}"/>
            </c:ext>
          </c:extLst>
        </c:ser>
        <c:ser>
          <c:idx val="6"/>
          <c:order val="6"/>
          <c:tx>
            <c:strRef>
              <c:f>地区別_生活習慣病疾病別の医療費!$U$3</c:f>
              <c:strCache>
                <c:ptCount val="1"/>
                <c:pt idx="0">
                  <c:v>脳梗塞</c:v>
                </c:pt>
              </c:strCache>
            </c:strRef>
          </c:tx>
          <c:invertIfNegative val="0"/>
          <c:dLbls>
            <c:txPr>
              <a:bodyPr/>
              <a:lstStyle/>
              <a:p>
                <a:pPr>
                  <a:defRPr sz="900"/>
                </a:pPr>
                <a:endParaRPr lang="ja-JP"/>
              </a:p>
            </c:txPr>
            <c:showLegendKey val="0"/>
            <c:showVal val="1"/>
            <c:showCatName val="0"/>
            <c:showSerName val="0"/>
            <c:showPercent val="0"/>
            <c:showBubbleSize val="0"/>
            <c:showLeaderLines val="0"/>
          </c:dLbls>
          <c:cat>
            <c:strRef>
              <c:f>地区別_生活習慣病疾病別の医療費!$N$4:$N$12</c:f>
              <c:strCache>
                <c:ptCount val="9"/>
                <c:pt idx="0">
                  <c:v>豊能医療圏</c:v>
                </c:pt>
                <c:pt idx="1">
                  <c:v>三島医療圏</c:v>
                </c:pt>
                <c:pt idx="2">
                  <c:v>北河内医療圏</c:v>
                </c:pt>
                <c:pt idx="3">
                  <c:v>中河内医療圏</c:v>
                </c:pt>
                <c:pt idx="4">
                  <c:v>南河内医療圏</c:v>
                </c:pt>
                <c:pt idx="5">
                  <c:v>堺市医療圏</c:v>
                </c:pt>
                <c:pt idx="6">
                  <c:v>泉州医療圏</c:v>
                </c:pt>
                <c:pt idx="7">
                  <c:v>大阪市医療圏</c:v>
                </c:pt>
                <c:pt idx="8">
                  <c:v>広域連合全体</c:v>
                </c:pt>
              </c:strCache>
            </c:strRef>
          </c:cat>
          <c:val>
            <c:numRef>
              <c:f>地区別_生活習慣病疾病別の医療費!$U$4:$U$12</c:f>
              <c:numCache>
                <c:formatCode>0.0%</c:formatCode>
                <c:ptCount val="9"/>
                <c:pt idx="0">
                  <c:v>0.16792881940379809</c:v>
                </c:pt>
                <c:pt idx="1">
                  <c:v>0.16166703300574436</c:v>
                </c:pt>
                <c:pt idx="2">
                  <c:v>0.14954475021415131</c:v>
                </c:pt>
                <c:pt idx="3">
                  <c:v>0.13427973365487106</c:v>
                </c:pt>
                <c:pt idx="4">
                  <c:v>0.1475404059809981</c:v>
                </c:pt>
                <c:pt idx="5">
                  <c:v>0.18379610093901885</c:v>
                </c:pt>
                <c:pt idx="6">
                  <c:v>0.16912387082966263</c:v>
                </c:pt>
                <c:pt idx="7">
                  <c:v>0.15414240789913988</c:v>
                </c:pt>
                <c:pt idx="8">
                  <c:v>0.15788285201501873</c:v>
                </c:pt>
              </c:numCache>
            </c:numRef>
          </c:val>
          <c:extLst xmlns:c16r2="http://schemas.microsoft.com/office/drawing/2015/06/chart">
            <c:ext xmlns:c16="http://schemas.microsoft.com/office/drawing/2014/chart" uri="{C3380CC4-5D6E-409C-BE32-E72D297353CC}">
              <c16:uniqueId val="{00000006-87E3-40E0-9694-B7DC13DAE95C}"/>
            </c:ext>
          </c:extLst>
        </c:ser>
        <c:ser>
          <c:idx val="7"/>
          <c:order val="7"/>
          <c:tx>
            <c:strRef>
              <c:f>地区別_生活習慣病疾病別の医療費!$V$3</c:f>
              <c:strCache>
                <c:ptCount val="1"/>
                <c:pt idx="0">
                  <c:v>脳動脈硬化(症)</c:v>
                </c:pt>
              </c:strCache>
            </c:strRef>
          </c:tx>
          <c:invertIfNegative val="0"/>
          <c:cat>
            <c:strRef>
              <c:f>地区別_生活習慣病疾病別の医療費!$N$4:$N$12</c:f>
              <c:strCache>
                <c:ptCount val="9"/>
                <c:pt idx="0">
                  <c:v>豊能医療圏</c:v>
                </c:pt>
                <c:pt idx="1">
                  <c:v>三島医療圏</c:v>
                </c:pt>
                <c:pt idx="2">
                  <c:v>北河内医療圏</c:v>
                </c:pt>
                <c:pt idx="3">
                  <c:v>中河内医療圏</c:v>
                </c:pt>
                <c:pt idx="4">
                  <c:v>南河内医療圏</c:v>
                </c:pt>
                <c:pt idx="5">
                  <c:v>堺市医療圏</c:v>
                </c:pt>
                <c:pt idx="6">
                  <c:v>泉州医療圏</c:v>
                </c:pt>
                <c:pt idx="7">
                  <c:v>大阪市医療圏</c:v>
                </c:pt>
                <c:pt idx="8">
                  <c:v>広域連合全体</c:v>
                </c:pt>
              </c:strCache>
            </c:strRef>
          </c:cat>
          <c:val>
            <c:numRef>
              <c:f>地区別_生活習慣病疾病別の医療費!$V$4:$V$12</c:f>
              <c:numCache>
                <c:formatCode>0.0%</c:formatCode>
                <c:ptCount val="9"/>
                <c:pt idx="0">
                  <c:v>3.2976719941553537E-4</c:v>
                </c:pt>
                <c:pt idx="1">
                  <c:v>6.1406310520396119E-4</c:v>
                </c:pt>
                <c:pt idx="2">
                  <c:v>1.9761089211104647E-4</c:v>
                </c:pt>
                <c:pt idx="3">
                  <c:v>3.2463677557368313E-4</c:v>
                </c:pt>
                <c:pt idx="4">
                  <c:v>2.6411881897301498E-4</c:v>
                </c:pt>
                <c:pt idx="5">
                  <c:v>3.3337440441136355E-4</c:v>
                </c:pt>
                <c:pt idx="6">
                  <c:v>3.8728318622239448E-4</c:v>
                </c:pt>
                <c:pt idx="7">
                  <c:v>5.7726281533139142E-4</c:v>
                </c:pt>
                <c:pt idx="8">
                  <c:v>4.126091472120849E-4</c:v>
                </c:pt>
              </c:numCache>
            </c:numRef>
          </c:val>
          <c:extLst xmlns:c16r2="http://schemas.microsoft.com/office/drawing/2015/06/chart">
            <c:ext xmlns:c16="http://schemas.microsoft.com/office/drawing/2014/chart" uri="{C3380CC4-5D6E-409C-BE32-E72D297353CC}">
              <c16:uniqueId val="{00000007-87E3-40E0-9694-B7DC13DAE95C}"/>
            </c:ext>
          </c:extLst>
        </c:ser>
        <c:ser>
          <c:idx val="8"/>
          <c:order val="8"/>
          <c:tx>
            <c:strRef>
              <c:f>地区別_生活習慣病疾病別の医療費!$W$3</c:f>
              <c:strCache>
                <c:ptCount val="1"/>
                <c:pt idx="0">
                  <c:v>動脈硬化(症)</c:v>
                </c:pt>
              </c:strCache>
            </c:strRef>
          </c:tx>
          <c:invertIfNegative val="0"/>
          <c:dLbls>
            <c:txPr>
              <a:bodyPr/>
              <a:lstStyle/>
              <a:p>
                <a:pPr>
                  <a:defRPr sz="900"/>
                </a:pPr>
                <a:endParaRPr lang="ja-JP"/>
              </a:p>
            </c:txPr>
            <c:showLegendKey val="0"/>
            <c:showVal val="1"/>
            <c:showCatName val="0"/>
            <c:showSerName val="0"/>
            <c:showPercent val="0"/>
            <c:showBubbleSize val="0"/>
            <c:showLeaderLines val="0"/>
          </c:dLbls>
          <c:cat>
            <c:strRef>
              <c:f>地区別_生活習慣病疾病別の医療費!$N$4:$N$12</c:f>
              <c:strCache>
                <c:ptCount val="9"/>
                <c:pt idx="0">
                  <c:v>豊能医療圏</c:v>
                </c:pt>
                <c:pt idx="1">
                  <c:v>三島医療圏</c:v>
                </c:pt>
                <c:pt idx="2">
                  <c:v>北河内医療圏</c:v>
                </c:pt>
                <c:pt idx="3">
                  <c:v>中河内医療圏</c:v>
                </c:pt>
                <c:pt idx="4">
                  <c:v>南河内医療圏</c:v>
                </c:pt>
                <c:pt idx="5">
                  <c:v>堺市医療圏</c:v>
                </c:pt>
                <c:pt idx="6">
                  <c:v>泉州医療圏</c:v>
                </c:pt>
                <c:pt idx="7">
                  <c:v>大阪市医療圏</c:v>
                </c:pt>
                <c:pt idx="8">
                  <c:v>広域連合全体</c:v>
                </c:pt>
              </c:strCache>
            </c:strRef>
          </c:cat>
          <c:val>
            <c:numRef>
              <c:f>地区別_生活習慣病疾病別の医療費!$W$4:$W$12</c:f>
              <c:numCache>
                <c:formatCode>0.0%</c:formatCode>
                <c:ptCount val="9"/>
                <c:pt idx="0">
                  <c:v>1.9622387827460147E-2</c:v>
                </c:pt>
                <c:pt idx="1">
                  <c:v>2.1906974010398417E-2</c:v>
                </c:pt>
                <c:pt idx="2">
                  <c:v>2.1422231349105553E-2</c:v>
                </c:pt>
                <c:pt idx="3">
                  <c:v>3.0274040472959521E-2</c:v>
                </c:pt>
                <c:pt idx="4">
                  <c:v>2.3406952141164086E-2</c:v>
                </c:pt>
                <c:pt idx="5">
                  <c:v>2.0073759708260419E-2</c:v>
                </c:pt>
                <c:pt idx="6">
                  <c:v>2.3429962257411258E-2</c:v>
                </c:pt>
                <c:pt idx="7">
                  <c:v>2.4387842570912092E-2</c:v>
                </c:pt>
                <c:pt idx="8">
                  <c:v>2.321359397979595E-2</c:v>
                </c:pt>
              </c:numCache>
            </c:numRef>
          </c:val>
          <c:extLst xmlns:c16r2="http://schemas.microsoft.com/office/drawing/2015/06/chart">
            <c:ext xmlns:c16="http://schemas.microsoft.com/office/drawing/2014/chart" uri="{C3380CC4-5D6E-409C-BE32-E72D297353CC}">
              <c16:uniqueId val="{00000008-87E3-40E0-9694-B7DC13DAE95C}"/>
            </c:ext>
          </c:extLst>
        </c:ser>
        <c:ser>
          <c:idx val="9"/>
          <c:order val="9"/>
          <c:tx>
            <c:strRef>
              <c:f>地区別_生活習慣病疾病別の医療費!$X$3</c:f>
              <c:strCache>
                <c:ptCount val="1"/>
                <c:pt idx="0">
                  <c:v>腎不全</c:v>
                </c:pt>
              </c:strCache>
            </c:strRef>
          </c:tx>
          <c:invertIfNegative val="0"/>
          <c:dLbls>
            <c:txPr>
              <a:bodyPr/>
              <a:lstStyle/>
              <a:p>
                <a:pPr>
                  <a:defRPr sz="900"/>
                </a:pPr>
                <a:endParaRPr lang="ja-JP"/>
              </a:p>
            </c:txPr>
            <c:showLegendKey val="0"/>
            <c:showVal val="1"/>
            <c:showCatName val="0"/>
            <c:showSerName val="0"/>
            <c:showPercent val="0"/>
            <c:showBubbleSize val="0"/>
            <c:showLeaderLines val="0"/>
          </c:dLbls>
          <c:cat>
            <c:strRef>
              <c:f>地区別_生活習慣病疾病別の医療費!$N$4:$N$12</c:f>
              <c:strCache>
                <c:ptCount val="9"/>
                <c:pt idx="0">
                  <c:v>豊能医療圏</c:v>
                </c:pt>
                <c:pt idx="1">
                  <c:v>三島医療圏</c:v>
                </c:pt>
                <c:pt idx="2">
                  <c:v>北河内医療圏</c:v>
                </c:pt>
                <c:pt idx="3">
                  <c:v>中河内医療圏</c:v>
                </c:pt>
                <c:pt idx="4">
                  <c:v>南河内医療圏</c:v>
                </c:pt>
                <c:pt idx="5">
                  <c:v>堺市医療圏</c:v>
                </c:pt>
                <c:pt idx="6">
                  <c:v>泉州医療圏</c:v>
                </c:pt>
                <c:pt idx="7">
                  <c:v>大阪市医療圏</c:v>
                </c:pt>
                <c:pt idx="8">
                  <c:v>広域連合全体</c:v>
                </c:pt>
              </c:strCache>
            </c:strRef>
          </c:cat>
          <c:val>
            <c:numRef>
              <c:f>地区別_生活習慣病疾病別の医療費!$X$4:$X$12</c:f>
              <c:numCache>
                <c:formatCode>0.0%</c:formatCode>
                <c:ptCount val="9"/>
                <c:pt idx="0">
                  <c:v>0.19926919172697974</c:v>
                </c:pt>
                <c:pt idx="1">
                  <c:v>0.21781957137280322</c:v>
                </c:pt>
                <c:pt idx="2">
                  <c:v>0.26057210565288852</c:v>
                </c:pt>
                <c:pt idx="3">
                  <c:v>0.23203953418731224</c:v>
                </c:pt>
                <c:pt idx="4">
                  <c:v>0.23464920424262484</c:v>
                </c:pt>
                <c:pt idx="5">
                  <c:v>0.24370245390419287</c:v>
                </c:pt>
                <c:pt idx="6">
                  <c:v>0.24616491674037422</c:v>
                </c:pt>
                <c:pt idx="7">
                  <c:v>0.25361488797799991</c:v>
                </c:pt>
                <c:pt idx="8">
                  <c:v>0.24058404901169433</c:v>
                </c:pt>
              </c:numCache>
            </c:numRef>
          </c:val>
          <c:extLst xmlns:c16r2="http://schemas.microsoft.com/office/drawing/2015/06/chart">
            <c:ext xmlns:c16="http://schemas.microsoft.com/office/drawing/2014/chart" uri="{C3380CC4-5D6E-409C-BE32-E72D297353CC}">
              <c16:uniqueId val="{00000009-87E3-40E0-9694-B7DC13DAE95C}"/>
            </c:ext>
          </c:extLst>
        </c:ser>
        <c:dLbls>
          <c:showLegendKey val="0"/>
          <c:showVal val="0"/>
          <c:showCatName val="0"/>
          <c:showSerName val="0"/>
          <c:showPercent val="0"/>
          <c:showBubbleSize val="0"/>
        </c:dLbls>
        <c:gapWidth val="150"/>
        <c:overlap val="100"/>
        <c:axId val="454795776"/>
        <c:axId val="453142208"/>
      </c:barChart>
      <c:catAx>
        <c:axId val="454795776"/>
        <c:scaling>
          <c:orientation val="maxMin"/>
        </c:scaling>
        <c:delete val="0"/>
        <c:axPos val="l"/>
        <c:numFmt formatCode="General" sourceLinked="0"/>
        <c:majorTickMark val="out"/>
        <c:minorTickMark val="none"/>
        <c:tickLblPos val="nextTo"/>
        <c:crossAx val="453142208"/>
        <c:crosses val="autoZero"/>
        <c:auto val="1"/>
        <c:lblAlgn val="ctr"/>
        <c:lblOffset val="100"/>
        <c:noMultiLvlLbl val="0"/>
      </c:catAx>
      <c:valAx>
        <c:axId val="453142208"/>
        <c:scaling>
          <c:orientation val="minMax"/>
          <c:max val="1"/>
        </c:scaling>
        <c:delete val="0"/>
        <c:axPos val="t"/>
        <c:majorGridlines/>
        <c:title>
          <c:tx>
            <c:rich>
              <a:bodyPr/>
              <a:lstStyle/>
              <a:p>
                <a:pPr>
                  <a:defRPr/>
                </a:pPr>
                <a:r>
                  <a:rPr lang="en-US" altLang="ja-JP"/>
                  <a:t>(%)</a:t>
                </a:r>
                <a:endParaRPr lang="ja-JP" altLang="en-US"/>
              </a:p>
            </c:rich>
          </c:tx>
          <c:layout>
            <c:manualLayout>
              <c:xMode val="edge"/>
              <c:yMode val="edge"/>
              <c:x val="0.93534098292870227"/>
              <c:y val="1.6638535236625514E-2"/>
            </c:manualLayout>
          </c:layout>
          <c:overlay val="0"/>
        </c:title>
        <c:numFmt formatCode="0.0%" sourceLinked="1"/>
        <c:majorTickMark val="out"/>
        <c:minorTickMark val="none"/>
        <c:tickLblPos val="nextTo"/>
        <c:crossAx val="454795776"/>
        <c:crosses val="autoZero"/>
        <c:crossBetween val="between"/>
      </c:valAx>
    </c:plotArea>
    <c:legend>
      <c:legendPos val="t"/>
      <c:layout>
        <c:manualLayout>
          <c:xMode val="edge"/>
          <c:yMode val="edge"/>
          <c:x val="8.6248006379585337E-2"/>
          <c:y val="6.1246141975308645E-3"/>
          <c:w val="0.85376055880441848"/>
          <c:h val="3.5385802469135801E-2"/>
        </c:manualLayout>
      </c:layout>
      <c:overlay val="0"/>
      <c:txPr>
        <a:bodyPr/>
        <a:lstStyle/>
        <a:p>
          <a:pPr>
            <a:defRPr sz="900"/>
          </a:pPr>
          <a:endParaRPr lang="ja-JP"/>
        </a:p>
      </c:txPr>
    </c:legend>
    <c:plotVisOnly val="1"/>
    <c:dispBlanksAs val="gap"/>
    <c:showDLblsOverMax val="0"/>
  </c:chart>
  <c:txPr>
    <a:bodyPr/>
    <a:lstStyle/>
    <a:p>
      <a:pPr>
        <a:defRPr>
          <a:latin typeface="ＭＳ 明朝" panose="02020609040205080304" pitchFamily="17" charset="-128"/>
          <a:ea typeface="ＭＳ 明朝" panose="02020609040205080304" pitchFamily="17" charset="-128"/>
        </a:defRPr>
      </a:pPr>
      <a:endParaRPr lang="ja-JP"/>
    </a:p>
  </c:txPr>
  <c:printSettings>
    <c:headerFooter/>
    <c:pageMargins b="0.75" l="0.7" r="0.7" t="0.75" header="0.3" footer="0.3"/>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259806763285025"/>
          <c:y val="5.7704073431069959E-2"/>
          <c:w val="0.83801690821256036"/>
          <c:h val="0.92799286265432102"/>
        </c:manualLayout>
      </c:layout>
      <c:barChart>
        <c:barDir val="bar"/>
        <c:grouping val="stacked"/>
        <c:varyColors val="0"/>
        <c:ser>
          <c:idx val="0"/>
          <c:order val="0"/>
          <c:tx>
            <c:strRef>
              <c:f>市区町村別_生活習慣病疾病別の医療費!$O$3</c:f>
              <c:strCache>
                <c:ptCount val="1"/>
                <c:pt idx="0">
                  <c:v>糖尿病</c:v>
                </c:pt>
              </c:strCache>
            </c:strRef>
          </c:tx>
          <c:invertIfNegative val="0"/>
          <c:cat>
            <c:strRef>
              <c:f>市区町村別_生活習慣病疾病別の医療費!$N$4:$N$78</c:f>
              <c:strCache>
                <c:ptCount val="75"/>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pt idx="74">
                  <c:v>広域連合全体</c:v>
                </c:pt>
              </c:strCache>
            </c:strRef>
          </c:cat>
          <c:val>
            <c:numRef>
              <c:f>市区町村別_生活習慣病疾病別の医療費!$O$4:$O$78</c:f>
              <c:numCache>
                <c:formatCode>0.0%</c:formatCode>
                <c:ptCount val="75"/>
                <c:pt idx="0">
                  <c:v>0.14520147666150973</c:v>
                </c:pt>
                <c:pt idx="1">
                  <c:v>0.15073513644080169</c:v>
                </c:pt>
                <c:pt idx="2">
                  <c:v>0.15261618469216393</c:v>
                </c:pt>
                <c:pt idx="3">
                  <c:v>0.15696114452147258</c:v>
                </c:pt>
                <c:pt idx="4">
                  <c:v>0.13928532663146559</c:v>
                </c:pt>
                <c:pt idx="5">
                  <c:v>0.1335624987952567</c:v>
                </c:pt>
                <c:pt idx="6">
                  <c:v>0.14081206359860418</c:v>
                </c:pt>
                <c:pt idx="7">
                  <c:v>0.13937859089463589</c:v>
                </c:pt>
                <c:pt idx="8">
                  <c:v>0.13637737541605632</c:v>
                </c:pt>
                <c:pt idx="9">
                  <c:v>0.16897671099140332</c:v>
                </c:pt>
                <c:pt idx="10">
                  <c:v>0.15363178121683038</c:v>
                </c:pt>
                <c:pt idx="11">
                  <c:v>0.13558648698435685</c:v>
                </c:pt>
                <c:pt idx="12">
                  <c:v>0.1379013050010244</c:v>
                </c:pt>
                <c:pt idx="13">
                  <c:v>0.15042941550021044</c:v>
                </c:pt>
                <c:pt idx="14">
                  <c:v>0.15334075266774758</c:v>
                </c:pt>
                <c:pt idx="15">
                  <c:v>0.13896245101075305</c:v>
                </c:pt>
                <c:pt idx="16">
                  <c:v>0.13618754877189948</c:v>
                </c:pt>
                <c:pt idx="17">
                  <c:v>0.13258800101752305</c:v>
                </c:pt>
                <c:pt idx="18">
                  <c:v>0.14737171918077469</c:v>
                </c:pt>
                <c:pt idx="19">
                  <c:v>0.15071765553571431</c:v>
                </c:pt>
                <c:pt idx="20">
                  <c:v>0.14760914614556542</c:v>
                </c:pt>
                <c:pt idx="21">
                  <c:v>0.1491577254388172</c:v>
                </c:pt>
                <c:pt idx="22">
                  <c:v>0.1408261052126093</c:v>
                </c:pt>
                <c:pt idx="23">
                  <c:v>0.14862182158826451</c:v>
                </c:pt>
                <c:pt idx="24">
                  <c:v>0.14578907908698827</c:v>
                </c:pt>
                <c:pt idx="25">
                  <c:v>0.13864297344027662</c:v>
                </c:pt>
                <c:pt idx="26">
                  <c:v>0.1372544742606264</c:v>
                </c:pt>
                <c:pt idx="27">
                  <c:v>0.13529070032500087</c:v>
                </c:pt>
                <c:pt idx="28">
                  <c:v>0.14626320463427603</c:v>
                </c:pt>
                <c:pt idx="29">
                  <c:v>0.1416955965384358</c:v>
                </c:pt>
                <c:pt idx="30">
                  <c:v>0.13933238310350271</c:v>
                </c:pt>
                <c:pt idx="31">
                  <c:v>0.13228072430326712</c:v>
                </c:pt>
                <c:pt idx="32">
                  <c:v>0.1452654916900811</c:v>
                </c:pt>
                <c:pt idx="33">
                  <c:v>0.12606864414489144</c:v>
                </c:pt>
                <c:pt idx="34">
                  <c:v>0.15001920300522636</c:v>
                </c:pt>
                <c:pt idx="35">
                  <c:v>0.14505942572024952</c:v>
                </c:pt>
                <c:pt idx="36">
                  <c:v>0.15556527879367049</c:v>
                </c:pt>
                <c:pt idx="37">
                  <c:v>0.15352646157223557</c:v>
                </c:pt>
                <c:pt idx="38">
                  <c:v>0.16452828437707634</c:v>
                </c:pt>
                <c:pt idx="39">
                  <c:v>0.14362589673645995</c:v>
                </c:pt>
                <c:pt idx="40">
                  <c:v>0.14937394342772839</c:v>
                </c:pt>
                <c:pt idx="41">
                  <c:v>0.15158585511458353</c:v>
                </c:pt>
                <c:pt idx="42">
                  <c:v>0.16925430845729494</c:v>
                </c:pt>
                <c:pt idx="43">
                  <c:v>0.1613833131520496</c:v>
                </c:pt>
                <c:pt idx="44">
                  <c:v>0.15012739911351522</c:v>
                </c:pt>
                <c:pt idx="45">
                  <c:v>0.14907355151651941</c:v>
                </c:pt>
                <c:pt idx="46">
                  <c:v>0.15594950273042291</c:v>
                </c:pt>
                <c:pt idx="47">
                  <c:v>0.16282274538283309</c:v>
                </c:pt>
                <c:pt idx="48">
                  <c:v>0.15792649681641432</c:v>
                </c:pt>
                <c:pt idx="49">
                  <c:v>0.15341799604105025</c:v>
                </c:pt>
                <c:pt idx="50">
                  <c:v>0.1425662094510764</c:v>
                </c:pt>
                <c:pt idx="51">
                  <c:v>0.14534756652754457</c:v>
                </c:pt>
                <c:pt idx="52">
                  <c:v>0.16655360492406635</c:v>
                </c:pt>
                <c:pt idx="53">
                  <c:v>0.16206284968249521</c:v>
                </c:pt>
                <c:pt idx="54">
                  <c:v>0.14930819982802007</c:v>
                </c:pt>
                <c:pt idx="55">
                  <c:v>0.15915286206500739</c:v>
                </c:pt>
                <c:pt idx="56">
                  <c:v>0.14717323945836025</c:v>
                </c:pt>
                <c:pt idx="57">
                  <c:v>0.14537483283264505</c:v>
                </c:pt>
                <c:pt idx="58">
                  <c:v>0.15998171990389892</c:v>
                </c:pt>
                <c:pt idx="59">
                  <c:v>0.14119050709117653</c:v>
                </c:pt>
                <c:pt idx="60">
                  <c:v>0.15320548371864348</c:v>
                </c:pt>
                <c:pt idx="61">
                  <c:v>0.15289670453861001</c:v>
                </c:pt>
                <c:pt idx="62">
                  <c:v>0.14755670161245998</c:v>
                </c:pt>
                <c:pt idx="63">
                  <c:v>0.12726524741970932</c:v>
                </c:pt>
                <c:pt idx="64">
                  <c:v>0.13482408645473845</c:v>
                </c:pt>
                <c:pt idx="65">
                  <c:v>0.17163161187261605</c:v>
                </c:pt>
                <c:pt idx="66">
                  <c:v>0.12439701430623402</c:v>
                </c:pt>
                <c:pt idx="67">
                  <c:v>0.12457386874962541</c:v>
                </c:pt>
                <c:pt idx="68">
                  <c:v>0.1606577994732982</c:v>
                </c:pt>
                <c:pt idx="69">
                  <c:v>0.1649713619911824</c:v>
                </c:pt>
                <c:pt idx="70">
                  <c:v>0.13271147665460639</c:v>
                </c:pt>
                <c:pt idx="71">
                  <c:v>0.12932213925147149</c:v>
                </c:pt>
                <c:pt idx="72">
                  <c:v>0.1605994650077226</c:v>
                </c:pt>
                <c:pt idx="73">
                  <c:v>0.10118017664229768</c:v>
                </c:pt>
                <c:pt idx="74">
                  <c:v>0.14924322344870325</c:v>
                </c:pt>
              </c:numCache>
            </c:numRef>
          </c:val>
          <c:extLst xmlns:c16r2="http://schemas.microsoft.com/office/drawing/2015/06/chart">
            <c:ext xmlns:c16="http://schemas.microsoft.com/office/drawing/2014/chart" uri="{C3380CC4-5D6E-409C-BE32-E72D297353CC}">
              <c16:uniqueId val="{00000000-F684-4E7A-B0DB-890BD2D24ABE}"/>
            </c:ext>
          </c:extLst>
        </c:ser>
        <c:ser>
          <c:idx val="1"/>
          <c:order val="1"/>
          <c:tx>
            <c:strRef>
              <c:f>市区町村別_生活習慣病疾病別の医療費!$P$3</c:f>
              <c:strCache>
                <c:ptCount val="1"/>
                <c:pt idx="0">
                  <c:v>脂質異常症</c:v>
                </c:pt>
              </c:strCache>
            </c:strRef>
          </c:tx>
          <c:invertIfNegative val="0"/>
          <c:cat>
            <c:strRef>
              <c:f>市区町村別_生活習慣病疾病別の医療費!$N$4:$N$78</c:f>
              <c:strCache>
                <c:ptCount val="75"/>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pt idx="74">
                  <c:v>広域連合全体</c:v>
                </c:pt>
              </c:strCache>
            </c:strRef>
          </c:cat>
          <c:val>
            <c:numRef>
              <c:f>市区町村別_生活習慣病疾病別の医療費!$P$4:$P$78</c:f>
              <c:numCache>
                <c:formatCode>0.0%</c:formatCode>
                <c:ptCount val="75"/>
                <c:pt idx="0">
                  <c:v>9.7019377395531958E-2</c:v>
                </c:pt>
                <c:pt idx="1">
                  <c:v>0.10006609868850709</c:v>
                </c:pt>
                <c:pt idx="2">
                  <c:v>9.338281775197764E-2</c:v>
                </c:pt>
                <c:pt idx="3">
                  <c:v>8.3754806122171246E-2</c:v>
                </c:pt>
                <c:pt idx="4">
                  <c:v>0.1019231114266079</c:v>
                </c:pt>
                <c:pt idx="5">
                  <c:v>9.3777135416412361E-2</c:v>
                </c:pt>
                <c:pt idx="6">
                  <c:v>8.5068413113674149E-2</c:v>
                </c:pt>
                <c:pt idx="7">
                  <c:v>0.10009034316864145</c:v>
                </c:pt>
                <c:pt idx="8">
                  <c:v>8.4679881880979663E-2</c:v>
                </c:pt>
                <c:pt idx="9">
                  <c:v>9.1228071014423387E-2</c:v>
                </c:pt>
                <c:pt idx="10">
                  <c:v>9.9717091893181037E-2</c:v>
                </c:pt>
                <c:pt idx="11">
                  <c:v>9.6005621381461168E-2</c:v>
                </c:pt>
                <c:pt idx="12">
                  <c:v>9.1292561742032693E-2</c:v>
                </c:pt>
                <c:pt idx="13">
                  <c:v>0.10309943521586325</c:v>
                </c:pt>
                <c:pt idx="14">
                  <c:v>9.8578425824087962E-2</c:v>
                </c:pt>
                <c:pt idx="15">
                  <c:v>0.11035532687520802</c:v>
                </c:pt>
                <c:pt idx="16">
                  <c:v>0.10197271012632268</c:v>
                </c:pt>
                <c:pt idx="17">
                  <c:v>0.10549496886875513</c:v>
                </c:pt>
                <c:pt idx="18">
                  <c:v>8.206996579914061E-2</c:v>
                </c:pt>
                <c:pt idx="19">
                  <c:v>9.4164662562074494E-2</c:v>
                </c:pt>
                <c:pt idx="20">
                  <c:v>0.10400254390933805</c:v>
                </c:pt>
                <c:pt idx="21">
                  <c:v>8.5013537295439909E-2</c:v>
                </c:pt>
                <c:pt idx="22">
                  <c:v>0.10231981720435585</c:v>
                </c:pt>
                <c:pt idx="23">
                  <c:v>0.10394561136895951</c:v>
                </c:pt>
                <c:pt idx="24">
                  <c:v>9.8362531810514187E-2</c:v>
                </c:pt>
                <c:pt idx="25">
                  <c:v>8.8445718115445618E-2</c:v>
                </c:pt>
                <c:pt idx="26">
                  <c:v>8.9904034242479142E-2</c:v>
                </c:pt>
                <c:pt idx="27">
                  <c:v>8.2141388049590328E-2</c:v>
                </c:pt>
                <c:pt idx="28">
                  <c:v>8.7693835011262683E-2</c:v>
                </c:pt>
                <c:pt idx="29">
                  <c:v>9.0402116904938906E-2</c:v>
                </c:pt>
                <c:pt idx="30">
                  <c:v>8.9466841643951758E-2</c:v>
                </c:pt>
                <c:pt idx="31">
                  <c:v>8.9906090572517375E-2</c:v>
                </c:pt>
                <c:pt idx="32">
                  <c:v>8.7706407525831184E-2</c:v>
                </c:pt>
                <c:pt idx="33">
                  <c:v>8.5248522089034065E-2</c:v>
                </c:pt>
                <c:pt idx="34">
                  <c:v>0.10375950471757335</c:v>
                </c:pt>
                <c:pt idx="35">
                  <c:v>0.10003885283955249</c:v>
                </c:pt>
                <c:pt idx="36">
                  <c:v>0.10690882586442853</c:v>
                </c:pt>
                <c:pt idx="37">
                  <c:v>8.9282537608448828E-2</c:v>
                </c:pt>
                <c:pt idx="38">
                  <c:v>9.8548856436993196E-2</c:v>
                </c:pt>
                <c:pt idx="39">
                  <c:v>8.7293616850154604E-2</c:v>
                </c:pt>
                <c:pt idx="40">
                  <c:v>9.2143488755030617E-2</c:v>
                </c:pt>
                <c:pt idx="41">
                  <c:v>9.6016402747237106E-2</c:v>
                </c:pt>
                <c:pt idx="42">
                  <c:v>0.10072139630168921</c:v>
                </c:pt>
                <c:pt idx="43">
                  <c:v>9.5866238441258939E-2</c:v>
                </c:pt>
                <c:pt idx="44">
                  <c:v>8.8112741567661412E-2</c:v>
                </c:pt>
                <c:pt idx="45">
                  <c:v>9.7687814492535677E-2</c:v>
                </c:pt>
                <c:pt idx="46">
                  <c:v>0.10110341743786008</c:v>
                </c:pt>
                <c:pt idx="47">
                  <c:v>9.5240120045141027E-2</c:v>
                </c:pt>
                <c:pt idx="48">
                  <c:v>0.10776221031613915</c:v>
                </c:pt>
                <c:pt idx="49">
                  <c:v>9.4356043300507689E-2</c:v>
                </c:pt>
                <c:pt idx="50">
                  <c:v>8.3530279703999649E-2</c:v>
                </c:pt>
                <c:pt idx="51">
                  <c:v>9.8643205053389735E-2</c:v>
                </c:pt>
                <c:pt idx="52">
                  <c:v>9.4324616874054412E-2</c:v>
                </c:pt>
                <c:pt idx="53">
                  <c:v>9.5516404141883809E-2</c:v>
                </c:pt>
                <c:pt idx="54">
                  <c:v>9.0255193981745765E-2</c:v>
                </c:pt>
                <c:pt idx="55">
                  <c:v>9.7708006881634529E-2</c:v>
                </c:pt>
                <c:pt idx="56">
                  <c:v>8.7349536838838629E-2</c:v>
                </c:pt>
                <c:pt idx="57">
                  <c:v>0.1009039390187306</c:v>
                </c:pt>
                <c:pt idx="58">
                  <c:v>9.7035367121358865E-2</c:v>
                </c:pt>
                <c:pt idx="59">
                  <c:v>8.0662638065715275E-2</c:v>
                </c:pt>
                <c:pt idx="60">
                  <c:v>9.0941828023543503E-2</c:v>
                </c:pt>
                <c:pt idx="61">
                  <c:v>9.2077152764457965E-2</c:v>
                </c:pt>
                <c:pt idx="62">
                  <c:v>9.674304319011727E-2</c:v>
                </c:pt>
                <c:pt idx="63">
                  <c:v>7.473801557522744E-2</c:v>
                </c:pt>
                <c:pt idx="64">
                  <c:v>8.5944426274535426E-2</c:v>
                </c:pt>
                <c:pt idx="65">
                  <c:v>0.10617115098839171</c:v>
                </c:pt>
                <c:pt idx="66">
                  <c:v>6.9729922689809695E-2</c:v>
                </c:pt>
                <c:pt idx="67">
                  <c:v>7.3171102371936053E-2</c:v>
                </c:pt>
                <c:pt idx="68">
                  <c:v>8.2027144062679608E-2</c:v>
                </c:pt>
                <c:pt idx="69">
                  <c:v>9.9682923286152303E-2</c:v>
                </c:pt>
                <c:pt idx="70">
                  <c:v>8.4369105964981719E-2</c:v>
                </c:pt>
                <c:pt idx="71">
                  <c:v>9.7431952080106951E-2</c:v>
                </c:pt>
                <c:pt idx="72">
                  <c:v>0.10493611812814162</c:v>
                </c:pt>
                <c:pt idx="73">
                  <c:v>5.2512426085518746E-2</c:v>
                </c:pt>
                <c:pt idx="74">
                  <c:v>9.5457513357121562E-2</c:v>
                </c:pt>
              </c:numCache>
            </c:numRef>
          </c:val>
          <c:extLst xmlns:c16r2="http://schemas.microsoft.com/office/drawing/2015/06/chart">
            <c:ext xmlns:c16="http://schemas.microsoft.com/office/drawing/2014/chart" uri="{C3380CC4-5D6E-409C-BE32-E72D297353CC}">
              <c16:uniqueId val="{00000001-F684-4E7A-B0DB-890BD2D24ABE}"/>
            </c:ext>
          </c:extLst>
        </c:ser>
        <c:ser>
          <c:idx val="2"/>
          <c:order val="2"/>
          <c:tx>
            <c:strRef>
              <c:f>市区町村別_生活習慣病疾病別の医療費!$Q$3</c:f>
              <c:strCache>
                <c:ptCount val="1"/>
                <c:pt idx="0">
                  <c:v>高血圧性疾患</c:v>
                </c:pt>
              </c:strCache>
            </c:strRef>
          </c:tx>
          <c:invertIfNegative val="0"/>
          <c:cat>
            <c:strRef>
              <c:f>市区町村別_生活習慣病疾病別の医療費!$N$4:$N$78</c:f>
              <c:strCache>
                <c:ptCount val="75"/>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pt idx="74">
                  <c:v>広域連合全体</c:v>
                </c:pt>
              </c:strCache>
            </c:strRef>
          </c:cat>
          <c:val>
            <c:numRef>
              <c:f>市区町村別_生活習慣病疾病別の医療費!$Q$4:$Q$78</c:f>
              <c:numCache>
                <c:formatCode>0.0%</c:formatCode>
                <c:ptCount val="75"/>
                <c:pt idx="0">
                  <c:v>0.17598293021724043</c:v>
                </c:pt>
                <c:pt idx="1">
                  <c:v>0.18031652251125527</c:v>
                </c:pt>
                <c:pt idx="2">
                  <c:v>0.16368533242927147</c:v>
                </c:pt>
                <c:pt idx="3">
                  <c:v>0.17395723016524997</c:v>
                </c:pt>
                <c:pt idx="4">
                  <c:v>0.1549882441283662</c:v>
                </c:pt>
                <c:pt idx="5">
                  <c:v>0.16144429994435139</c:v>
                </c:pt>
                <c:pt idx="6">
                  <c:v>0.15308581855837056</c:v>
                </c:pt>
                <c:pt idx="7">
                  <c:v>0.17547204976269185</c:v>
                </c:pt>
                <c:pt idx="8">
                  <c:v>0.17234111488641157</c:v>
                </c:pt>
                <c:pt idx="9">
                  <c:v>0.16460875383154067</c:v>
                </c:pt>
                <c:pt idx="10">
                  <c:v>0.18593415022586329</c:v>
                </c:pt>
                <c:pt idx="11">
                  <c:v>0.18894156129746012</c:v>
                </c:pt>
                <c:pt idx="12">
                  <c:v>0.18746514113145404</c:v>
                </c:pt>
                <c:pt idx="13">
                  <c:v>0.18474096662787676</c:v>
                </c:pt>
                <c:pt idx="14">
                  <c:v>0.18293686505563844</c:v>
                </c:pt>
                <c:pt idx="15">
                  <c:v>0.18620525390168746</c:v>
                </c:pt>
                <c:pt idx="16">
                  <c:v>0.17799174399543685</c:v>
                </c:pt>
                <c:pt idx="17">
                  <c:v>0.18250552561841143</c:v>
                </c:pt>
                <c:pt idx="18">
                  <c:v>0.19254200563819113</c:v>
                </c:pt>
                <c:pt idx="19">
                  <c:v>0.16969674966714809</c:v>
                </c:pt>
                <c:pt idx="20">
                  <c:v>0.18022462741242767</c:v>
                </c:pt>
                <c:pt idx="21">
                  <c:v>0.15940620513952697</c:v>
                </c:pt>
                <c:pt idx="22">
                  <c:v>0.1724285271166032</c:v>
                </c:pt>
                <c:pt idx="23">
                  <c:v>0.16946784516450628</c:v>
                </c:pt>
                <c:pt idx="24">
                  <c:v>0.17177895268927071</c:v>
                </c:pt>
                <c:pt idx="25">
                  <c:v>0.16919883212727402</c:v>
                </c:pt>
                <c:pt idx="26">
                  <c:v>0.16694817865611822</c:v>
                </c:pt>
                <c:pt idx="27">
                  <c:v>0.16066850364960952</c:v>
                </c:pt>
                <c:pt idx="28">
                  <c:v>0.18127267486279156</c:v>
                </c:pt>
                <c:pt idx="29">
                  <c:v>0.17936807498585319</c:v>
                </c:pt>
                <c:pt idx="30">
                  <c:v>0.15304663912934605</c:v>
                </c:pt>
                <c:pt idx="31">
                  <c:v>0.1781141063887606</c:v>
                </c:pt>
                <c:pt idx="32">
                  <c:v>0.17432538531183225</c:v>
                </c:pt>
                <c:pt idx="33">
                  <c:v>0.17780377916494405</c:v>
                </c:pt>
                <c:pt idx="34">
                  <c:v>0.1879267354492844</c:v>
                </c:pt>
                <c:pt idx="35">
                  <c:v>0.17923319516136113</c:v>
                </c:pt>
                <c:pt idx="36">
                  <c:v>0.18389064544984751</c:v>
                </c:pt>
                <c:pt idx="37">
                  <c:v>0.17656011547810699</c:v>
                </c:pt>
                <c:pt idx="38">
                  <c:v>0.17561075489108782</c:v>
                </c:pt>
                <c:pt idx="39">
                  <c:v>0.1843780176990619</c:v>
                </c:pt>
                <c:pt idx="40">
                  <c:v>0.18309976833552383</c:v>
                </c:pt>
                <c:pt idx="41">
                  <c:v>0.17490660531572466</c:v>
                </c:pt>
                <c:pt idx="42">
                  <c:v>0.17023502300002996</c:v>
                </c:pt>
                <c:pt idx="43">
                  <c:v>0.19018490024746798</c:v>
                </c:pt>
                <c:pt idx="44">
                  <c:v>0.18059653014196356</c:v>
                </c:pt>
                <c:pt idx="45">
                  <c:v>0.18243209234374305</c:v>
                </c:pt>
                <c:pt idx="46">
                  <c:v>0.1706018225141212</c:v>
                </c:pt>
                <c:pt idx="47">
                  <c:v>0.18311313224193482</c:v>
                </c:pt>
                <c:pt idx="48">
                  <c:v>0.20736272623173016</c:v>
                </c:pt>
                <c:pt idx="49">
                  <c:v>0.18123877387482923</c:v>
                </c:pt>
                <c:pt idx="50">
                  <c:v>0.18527983823991639</c:v>
                </c:pt>
                <c:pt idx="51">
                  <c:v>0.18417077236351537</c:v>
                </c:pt>
                <c:pt idx="52">
                  <c:v>0.20477635059114035</c:v>
                </c:pt>
                <c:pt idx="53">
                  <c:v>0.19685328766023419</c:v>
                </c:pt>
                <c:pt idx="54">
                  <c:v>0.16916395857422348</c:v>
                </c:pt>
                <c:pt idx="55">
                  <c:v>0.17380586232961953</c:v>
                </c:pt>
                <c:pt idx="56">
                  <c:v>0.18828629884204245</c:v>
                </c:pt>
                <c:pt idx="57">
                  <c:v>0.20352914558549332</c:v>
                </c:pt>
                <c:pt idx="58">
                  <c:v>0.19807781877477212</c:v>
                </c:pt>
                <c:pt idx="59">
                  <c:v>0.18173276050617898</c:v>
                </c:pt>
                <c:pt idx="60">
                  <c:v>0.18018056496604681</c:v>
                </c:pt>
                <c:pt idx="61">
                  <c:v>0.17092131142793821</c:v>
                </c:pt>
                <c:pt idx="62">
                  <c:v>0.18663194205827538</c:v>
                </c:pt>
                <c:pt idx="63">
                  <c:v>0.16309287289708901</c:v>
                </c:pt>
                <c:pt idx="64">
                  <c:v>0.17785930759153715</c:v>
                </c:pt>
                <c:pt idx="65">
                  <c:v>0.22162345187690949</c:v>
                </c:pt>
                <c:pt idx="66">
                  <c:v>0.14614085565483151</c:v>
                </c:pt>
                <c:pt idx="67">
                  <c:v>0.20343425080163649</c:v>
                </c:pt>
                <c:pt idx="68">
                  <c:v>0.18605921852804067</c:v>
                </c:pt>
                <c:pt idx="69">
                  <c:v>0.18470397024928037</c:v>
                </c:pt>
                <c:pt idx="70">
                  <c:v>0.17848202873186061</c:v>
                </c:pt>
                <c:pt idx="71">
                  <c:v>0.20364170461421471</c:v>
                </c:pt>
                <c:pt idx="72">
                  <c:v>0.20261215389562304</c:v>
                </c:pt>
                <c:pt idx="73">
                  <c:v>0.16446869355220053</c:v>
                </c:pt>
                <c:pt idx="74">
                  <c:v>0.17961730079115315</c:v>
                </c:pt>
              </c:numCache>
            </c:numRef>
          </c:val>
          <c:extLst xmlns:c16r2="http://schemas.microsoft.com/office/drawing/2015/06/chart">
            <c:ext xmlns:c16="http://schemas.microsoft.com/office/drawing/2014/chart" uri="{C3380CC4-5D6E-409C-BE32-E72D297353CC}">
              <c16:uniqueId val="{00000002-F684-4E7A-B0DB-890BD2D24ABE}"/>
            </c:ext>
          </c:extLst>
        </c:ser>
        <c:ser>
          <c:idx val="3"/>
          <c:order val="3"/>
          <c:tx>
            <c:strRef>
              <c:f>市区町村別_生活習慣病疾病別の医療費!$R$3</c:f>
              <c:strCache>
                <c:ptCount val="1"/>
                <c:pt idx="0">
                  <c:v>虚血性心疾患</c:v>
                </c:pt>
              </c:strCache>
            </c:strRef>
          </c:tx>
          <c:invertIfNegative val="0"/>
          <c:cat>
            <c:strRef>
              <c:f>市区町村別_生活習慣病疾病別の医療費!$N$4:$N$78</c:f>
              <c:strCache>
                <c:ptCount val="75"/>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pt idx="74">
                  <c:v>広域連合全体</c:v>
                </c:pt>
              </c:strCache>
            </c:strRef>
          </c:cat>
          <c:val>
            <c:numRef>
              <c:f>市区町村別_生活習慣病疾病別の医療費!$R$4:$R$78</c:f>
              <c:numCache>
                <c:formatCode>0.0%</c:formatCode>
                <c:ptCount val="75"/>
                <c:pt idx="0">
                  <c:v>0.10322568076430022</c:v>
                </c:pt>
                <c:pt idx="1">
                  <c:v>9.6721953656438472E-2</c:v>
                </c:pt>
                <c:pt idx="2">
                  <c:v>0.12369991562581652</c:v>
                </c:pt>
                <c:pt idx="3">
                  <c:v>0.12728011265181396</c:v>
                </c:pt>
                <c:pt idx="4">
                  <c:v>0.1017475982728793</c:v>
                </c:pt>
                <c:pt idx="5">
                  <c:v>0.10271932656102459</c:v>
                </c:pt>
                <c:pt idx="6">
                  <c:v>0.11903857718733551</c:v>
                </c:pt>
                <c:pt idx="7">
                  <c:v>0.10368623022875477</c:v>
                </c:pt>
                <c:pt idx="8">
                  <c:v>0.12203723023112893</c:v>
                </c:pt>
                <c:pt idx="9">
                  <c:v>0.11238963039741813</c:v>
                </c:pt>
                <c:pt idx="10">
                  <c:v>0.11129721910780838</c:v>
                </c:pt>
                <c:pt idx="11">
                  <c:v>0.11838369829864057</c:v>
                </c:pt>
                <c:pt idx="12">
                  <c:v>9.3664007474608874E-2</c:v>
                </c:pt>
                <c:pt idx="13">
                  <c:v>8.9874440741577702E-2</c:v>
                </c:pt>
                <c:pt idx="14">
                  <c:v>9.6636257196662009E-2</c:v>
                </c:pt>
                <c:pt idx="15">
                  <c:v>0.10213353410810415</c:v>
                </c:pt>
                <c:pt idx="16">
                  <c:v>0.10848412068790589</c:v>
                </c:pt>
                <c:pt idx="17">
                  <c:v>8.8203295153607225E-2</c:v>
                </c:pt>
                <c:pt idx="18">
                  <c:v>8.9782301628981848E-2</c:v>
                </c:pt>
                <c:pt idx="19">
                  <c:v>0.11072772947456104</c:v>
                </c:pt>
                <c:pt idx="20">
                  <c:v>9.1787426167034086E-2</c:v>
                </c:pt>
                <c:pt idx="21">
                  <c:v>8.6874521610921171E-2</c:v>
                </c:pt>
                <c:pt idx="22">
                  <c:v>0.10094809755981915</c:v>
                </c:pt>
                <c:pt idx="23">
                  <c:v>0.12128928630938815</c:v>
                </c:pt>
                <c:pt idx="24">
                  <c:v>0.11036881393002798</c:v>
                </c:pt>
                <c:pt idx="25">
                  <c:v>0.1050994591883575</c:v>
                </c:pt>
                <c:pt idx="26">
                  <c:v>0.10880721180573272</c:v>
                </c:pt>
                <c:pt idx="27">
                  <c:v>0.10063849739682167</c:v>
                </c:pt>
                <c:pt idx="28">
                  <c:v>0.1062316018733831</c:v>
                </c:pt>
                <c:pt idx="29">
                  <c:v>0.12031379557536687</c:v>
                </c:pt>
                <c:pt idx="30">
                  <c:v>0.1109171618274484</c:v>
                </c:pt>
                <c:pt idx="31">
                  <c:v>8.6701368492411848E-2</c:v>
                </c:pt>
                <c:pt idx="32">
                  <c:v>9.7054316865956558E-2</c:v>
                </c:pt>
                <c:pt idx="33">
                  <c:v>0.12203507889712983</c:v>
                </c:pt>
                <c:pt idx="34">
                  <c:v>0.10939671151139532</c:v>
                </c:pt>
                <c:pt idx="35">
                  <c:v>0.11071006440745552</c:v>
                </c:pt>
                <c:pt idx="36">
                  <c:v>0.1087787749795549</c:v>
                </c:pt>
                <c:pt idx="37">
                  <c:v>9.4059762112207651E-2</c:v>
                </c:pt>
                <c:pt idx="38">
                  <c:v>0.1145711248414938</c:v>
                </c:pt>
                <c:pt idx="39">
                  <c:v>0.10967419103183074</c:v>
                </c:pt>
                <c:pt idx="40">
                  <c:v>9.5156957023692673E-2</c:v>
                </c:pt>
                <c:pt idx="41">
                  <c:v>0.10287949854616149</c:v>
                </c:pt>
                <c:pt idx="42">
                  <c:v>0.11348516158971877</c:v>
                </c:pt>
                <c:pt idx="43">
                  <c:v>0.12122803296342044</c:v>
                </c:pt>
                <c:pt idx="44">
                  <c:v>8.50443628357231E-2</c:v>
                </c:pt>
                <c:pt idx="45">
                  <c:v>8.6057420235859619E-2</c:v>
                </c:pt>
                <c:pt idx="46">
                  <c:v>0.10327059924119436</c:v>
                </c:pt>
                <c:pt idx="47">
                  <c:v>0.10642310900713674</c:v>
                </c:pt>
                <c:pt idx="48">
                  <c:v>7.9327063672721396E-2</c:v>
                </c:pt>
                <c:pt idx="49">
                  <c:v>0.11260655204743282</c:v>
                </c:pt>
                <c:pt idx="50">
                  <c:v>9.2883337197308916E-2</c:v>
                </c:pt>
                <c:pt idx="51">
                  <c:v>0.1142808697672662</c:v>
                </c:pt>
                <c:pt idx="52">
                  <c:v>8.1089336247859592E-2</c:v>
                </c:pt>
                <c:pt idx="53">
                  <c:v>0.11636465344469334</c:v>
                </c:pt>
                <c:pt idx="54">
                  <c:v>9.6911073089075858E-2</c:v>
                </c:pt>
                <c:pt idx="55">
                  <c:v>0.10610255621585771</c:v>
                </c:pt>
                <c:pt idx="56">
                  <c:v>0.11326949915291148</c:v>
                </c:pt>
                <c:pt idx="57">
                  <c:v>0.10263787057753644</c:v>
                </c:pt>
                <c:pt idx="58">
                  <c:v>9.7368288828128799E-2</c:v>
                </c:pt>
                <c:pt idx="59">
                  <c:v>7.0168505817102364E-2</c:v>
                </c:pt>
                <c:pt idx="60">
                  <c:v>0.11934319948956042</c:v>
                </c:pt>
                <c:pt idx="61">
                  <c:v>0.10497702157590698</c:v>
                </c:pt>
                <c:pt idx="62">
                  <c:v>8.9566752603717534E-2</c:v>
                </c:pt>
                <c:pt idx="63">
                  <c:v>9.4549752038487089E-2</c:v>
                </c:pt>
                <c:pt idx="64">
                  <c:v>0.1053841005811738</c:v>
                </c:pt>
                <c:pt idx="65">
                  <c:v>0.1120245852464722</c:v>
                </c:pt>
                <c:pt idx="66">
                  <c:v>0.12001814462524796</c:v>
                </c:pt>
                <c:pt idx="67">
                  <c:v>0.10554680674224863</c:v>
                </c:pt>
                <c:pt idx="68">
                  <c:v>9.3918018769703973E-2</c:v>
                </c:pt>
                <c:pt idx="69">
                  <c:v>9.5702485621661712E-2</c:v>
                </c:pt>
                <c:pt idx="70">
                  <c:v>0.10493009833629599</c:v>
                </c:pt>
                <c:pt idx="71">
                  <c:v>0.10007788540986287</c:v>
                </c:pt>
                <c:pt idx="72">
                  <c:v>0.1120466873555659</c:v>
                </c:pt>
                <c:pt idx="73">
                  <c:v>5.8018511284275112E-2</c:v>
                </c:pt>
                <c:pt idx="74">
                  <c:v>0.10420860569480585</c:v>
                </c:pt>
              </c:numCache>
            </c:numRef>
          </c:val>
          <c:extLst xmlns:c16r2="http://schemas.microsoft.com/office/drawing/2015/06/chart">
            <c:ext xmlns:c16="http://schemas.microsoft.com/office/drawing/2014/chart" uri="{C3380CC4-5D6E-409C-BE32-E72D297353CC}">
              <c16:uniqueId val="{00000003-F684-4E7A-B0DB-890BD2D24ABE}"/>
            </c:ext>
          </c:extLst>
        </c:ser>
        <c:ser>
          <c:idx val="4"/>
          <c:order val="4"/>
          <c:tx>
            <c:strRef>
              <c:f>市区町村別_生活習慣病疾病別の医療費!$S$3</c:f>
              <c:strCache>
                <c:ptCount val="1"/>
                <c:pt idx="0">
                  <c:v>くも膜下出血</c:v>
                </c:pt>
              </c:strCache>
            </c:strRef>
          </c:tx>
          <c:invertIfNegative val="0"/>
          <c:cat>
            <c:strRef>
              <c:f>市区町村別_生活習慣病疾病別の医療費!$N$4:$N$78</c:f>
              <c:strCache>
                <c:ptCount val="75"/>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pt idx="74">
                  <c:v>広域連合全体</c:v>
                </c:pt>
              </c:strCache>
            </c:strRef>
          </c:cat>
          <c:val>
            <c:numRef>
              <c:f>市区町村別_生活習慣病疾病別の医療費!$S$4:$S$78</c:f>
              <c:numCache>
                <c:formatCode>0.0%</c:formatCode>
                <c:ptCount val="75"/>
                <c:pt idx="0">
                  <c:v>9.4820989116028171E-3</c:v>
                </c:pt>
                <c:pt idx="1">
                  <c:v>6.1150008913466265E-3</c:v>
                </c:pt>
                <c:pt idx="2">
                  <c:v>9.3423925219749213E-3</c:v>
                </c:pt>
                <c:pt idx="3">
                  <c:v>5.0903174377209259E-3</c:v>
                </c:pt>
                <c:pt idx="4">
                  <c:v>8.7301989288272666E-3</c:v>
                </c:pt>
                <c:pt idx="5">
                  <c:v>1.1393413510910355E-2</c:v>
                </c:pt>
                <c:pt idx="6">
                  <c:v>7.1659894419054656E-3</c:v>
                </c:pt>
                <c:pt idx="7">
                  <c:v>1.5429906279829628E-2</c:v>
                </c:pt>
                <c:pt idx="8">
                  <c:v>6.7595540031604008E-3</c:v>
                </c:pt>
                <c:pt idx="9">
                  <c:v>3.816560509771636E-3</c:v>
                </c:pt>
                <c:pt idx="10">
                  <c:v>1.0461027947889773E-2</c:v>
                </c:pt>
                <c:pt idx="11">
                  <c:v>6.7466150738950915E-3</c:v>
                </c:pt>
                <c:pt idx="12">
                  <c:v>1.1647638213314689E-2</c:v>
                </c:pt>
                <c:pt idx="13">
                  <c:v>1.411319904314717E-2</c:v>
                </c:pt>
                <c:pt idx="14">
                  <c:v>1.0617956314635517E-2</c:v>
                </c:pt>
                <c:pt idx="15">
                  <c:v>3.1248868636111517E-3</c:v>
                </c:pt>
                <c:pt idx="16">
                  <c:v>1.1617638829112594E-2</c:v>
                </c:pt>
                <c:pt idx="17">
                  <c:v>7.9206344579668513E-3</c:v>
                </c:pt>
                <c:pt idx="18">
                  <c:v>3.530805805716691E-3</c:v>
                </c:pt>
                <c:pt idx="19">
                  <c:v>1.29078037073945E-2</c:v>
                </c:pt>
                <c:pt idx="20">
                  <c:v>1.2159134295136169E-2</c:v>
                </c:pt>
                <c:pt idx="21">
                  <c:v>5.2672193893132458E-3</c:v>
                </c:pt>
                <c:pt idx="22">
                  <c:v>1.0983604344184406E-2</c:v>
                </c:pt>
                <c:pt idx="23">
                  <c:v>9.0461352631630732E-3</c:v>
                </c:pt>
                <c:pt idx="24">
                  <c:v>2.1528858312987006E-2</c:v>
                </c:pt>
                <c:pt idx="25">
                  <c:v>9.8163883707493172E-3</c:v>
                </c:pt>
                <c:pt idx="26">
                  <c:v>8.9043835367373803E-3</c:v>
                </c:pt>
                <c:pt idx="27">
                  <c:v>7.1857505668973861E-3</c:v>
                </c:pt>
                <c:pt idx="28">
                  <c:v>1.4542890179803767E-2</c:v>
                </c:pt>
                <c:pt idx="29">
                  <c:v>8.73322715949304E-3</c:v>
                </c:pt>
                <c:pt idx="30">
                  <c:v>1.0583235305698142E-2</c:v>
                </c:pt>
                <c:pt idx="31">
                  <c:v>1.1339846414315674E-2</c:v>
                </c:pt>
                <c:pt idx="32">
                  <c:v>4.7044791730842597E-3</c:v>
                </c:pt>
                <c:pt idx="33">
                  <c:v>1.004236758904916E-2</c:v>
                </c:pt>
                <c:pt idx="34">
                  <c:v>1.1712000961050724E-2</c:v>
                </c:pt>
                <c:pt idx="35">
                  <c:v>2.5963437982858183E-2</c:v>
                </c:pt>
                <c:pt idx="36">
                  <c:v>1.2640050987729615E-2</c:v>
                </c:pt>
                <c:pt idx="37">
                  <c:v>2.482928516548193E-2</c:v>
                </c:pt>
                <c:pt idx="38">
                  <c:v>7.5288682014403811E-3</c:v>
                </c:pt>
                <c:pt idx="39">
                  <c:v>1.6308118872411317E-2</c:v>
                </c:pt>
                <c:pt idx="40">
                  <c:v>8.5926522996445948E-3</c:v>
                </c:pt>
                <c:pt idx="41">
                  <c:v>8.1476492359603987E-3</c:v>
                </c:pt>
                <c:pt idx="42">
                  <c:v>7.4987447540306972E-3</c:v>
                </c:pt>
                <c:pt idx="43">
                  <c:v>1.0694149569860308E-2</c:v>
                </c:pt>
                <c:pt idx="44">
                  <c:v>1.7390017162848111E-2</c:v>
                </c:pt>
                <c:pt idx="45">
                  <c:v>1.7864997011744294E-2</c:v>
                </c:pt>
                <c:pt idx="46">
                  <c:v>8.8897891330992906E-3</c:v>
                </c:pt>
                <c:pt idx="47">
                  <c:v>6.8178385160713442E-3</c:v>
                </c:pt>
                <c:pt idx="48">
                  <c:v>1.0787179711654566E-2</c:v>
                </c:pt>
                <c:pt idx="49">
                  <c:v>1.5685009364731068E-2</c:v>
                </c:pt>
                <c:pt idx="50">
                  <c:v>1.1283537316405124E-2</c:v>
                </c:pt>
                <c:pt idx="51">
                  <c:v>1.2902469611243368E-2</c:v>
                </c:pt>
                <c:pt idx="52">
                  <c:v>7.3912786180431629E-3</c:v>
                </c:pt>
                <c:pt idx="53">
                  <c:v>1.3730329792806745E-2</c:v>
                </c:pt>
                <c:pt idx="54">
                  <c:v>1.2379336609962299E-2</c:v>
                </c:pt>
                <c:pt idx="55">
                  <c:v>9.3307055088776673E-3</c:v>
                </c:pt>
                <c:pt idx="56">
                  <c:v>4.7060387718431866E-3</c:v>
                </c:pt>
                <c:pt idx="57">
                  <c:v>1.1358463106973081E-2</c:v>
                </c:pt>
                <c:pt idx="58">
                  <c:v>8.9915412902898274E-3</c:v>
                </c:pt>
                <c:pt idx="59">
                  <c:v>1.8450361316691734E-2</c:v>
                </c:pt>
                <c:pt idx="60">
                  <c:v>9.9723867251813713E-3</c:v>
                </c:pt>
                <c:pt idx="61">
                  <c:v>1.1884485043873483E-2</c:v>
                </c:pt>
                <c:pt idx="62">
                  <c:v>7.0407346171591891E-3</c:v>
                </c:pt>
                <c:pt idx="63">
                  <c:v>8.5398898365992831E-3</c:v>
                </c:pt>
                <c:pt idx="64">
                  <c:v>1.8597821862386742E-2</c:v>
                </c:pt>
                <c:pt idx="65">
                  <c:v>7.9208977163938224E-3</c:v>
                </c:pt>
                <c:pt idx="66">
                  <c:v>1.4366265307202451E-4</c:v>
                </c:pt>
                <c:pt idx="67">
                  <c:v>1.1273047568474857E-2</c:v>
                </c:pt>
                <c:pt idx="68">
                  <c:v>3.93743969684453E-3</c:v>
                </c:pt>
                <c:pt idx="69">
                  <c:v>2.3510253466827036E-5</c:v>
                </c:pt>
                <c:pt idx="70">
                  <c:v>1.570190909993098E-2</c:v>
                </c:pt>
                <c:pt idx="71">
                  <c:v>4.1930720146806044E-2</c:v>
                </c:pt>
                <c:pt idx="72">
                  <c:v>3.2891817715313118E-2</c:v>
                </c:pt>
                <c:pt idx="73">
                  <c:v>2.0623304298849292E-4</c:v>
                </c:pt>
                <c:pt idx="74">
                  <c:v>1.0471705263373529E-2</c:v>
                </c:pt>
              </c:numCache>
            </c:numRef>
          </c:val>
          <c:extLst xmlns:c16r2="http://schemas.microsoft.com/office/drawing/2015/06/chart">
            <c:ext xmlns:c16="http://schemas.microsoft.com/office/drawing/2014/chart" uri="{C3380CC4-5D6E-409C-BE32-E72D297353CC}">
              <c16:uniqueId val="{00000004-F684-4E7A-B0DB-890BD2D24ABE}"/>
            </c:ext>
          </c:extLst>
        </c:ser>
        <c:ser>
          <c:idx val="5"/>
          <c:order val="5"/>
          <c:tx>
            <c:strRef>
              <c:f>市区町村別_生活習慣病疾病別の医療費!$T$3</c:f>
              <c:strCache>
                <c:ptCount val="1"/>
                <c:pt idx="0">
                  <c:v>脳内出血</c:v>
                </c:pt>
              </c:strCache>
            </c:strRef>
          </c:tx>
          <c:invertIfNegative val="0"/>
          <c:cat>
            <c:strRef>
              <c:f>市区町村別_生活習慣病疾病別の医療費!$N$4:$N$78</c:f>
              <c:strCache>
                <c:ptCount val="75"/>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pt idx="74">
                  <c:v>広域連合全体</c:v>
                </c:pt>
              </c:strCache>
            </c:strRef>
          </c:cat>
          <c:val>
            <c:numRef>
              <c:f>市区町村別_生活習慣病疾病別の医療費!$T$4:$T$78</c:f>
              <c:numCache>
                <c:formatCode>0.0%</c:formatCode>
                <c:ptCount val="75"/>
                <c:pt idx="0">
                  <c:v>3.6366034786431592E-2</c:v>
                </c:pt>
                <c:pt idx="1">
                  <c:v>3.8578631132539745E-2</c:v>
                </c:pt>
                <c:pt idx="2">
                  <c:v>1.9651112026901289E-2</c:v>
                </c:pt>
                <c:pt idx="3">
                  <c:v>3.223907187699003E-2</c:v>
                </c:pt>
                <c:pt idx="4">
                  <c:v>4.9907999834578241E-2</c:v>
                </c:pt>
                <c:pt idx="5">
                  <c:v>2.7438787676929883E-2</c:v>
                </c:pt>
                <c:pt idx="6">
                  <c:v>3.0579113138198211E-2</c:v>
                </c:pt>
                <c:pt idx="7">
                  <c:v>3.5123367983116736E-2</c:v>
                </c:pt>
                <c:pt idx="8">
                  <c:v>2.5276161605432508E-2</c:v>
                </c:pt>
                <c:pt idx="9">
                  <c:v>3.0882110696283487E-2</c:v>
                </c:pt>
                <c:pt idx="10">
                  <c:v>3.09866837920517E-2</c:v>
                </c:pt>
                <c:pt idx="11">
                  <c:v>3.0810150977054616E-2</c:v>
                </c:pt>
                <c:pt idx="12">
                  <c:v>3.4311939478490351E-2</c:v>
                </c:pt>
                <c:pt idx="13">
                  <c:v>3.3642330558321727E-2</c:v>
                </c:pt>
                <c:pt idx="14">
                  <c:v>3.3375201334762648E-2</c:v>
                </c:pt>
                <c:pt idx="15">
                  <c:v>4.3201391428993319E-2</c:v>
                </c:pt>
                <c:pt idx="16">
                  <c:v>4.0628046347001914E-2</c:v>
                </c:pt>
                <c:pt idx="17">
                  <c:v>3.8956155287480275E-2</c:v>
                </c:pt>
                <c:pt idx="18">
                  <c:v>3.5029894907552303E-2</c:v>
                </c:pt>
                <c:pt idx="19">
                  <c:v>4.7206216022947611E-2</c:v>
                </c:pt>
                <c:pt idx="20">
                  <c:v>3.3460939968709622E-2</c:v>
                </c:pt>
                <c:pt idx="21">
                  <c:v>3.9740379480840769E-2</c:v>
                </c:pt>
                <c:pt idx="22">
                  <c:v>3.6037199481598066E-2</c:v>
                </c:pt>
                <c:pt idx="23">
                  <c:v>4.388149705794752E-2</c:v>
                </c:pt>
                <c:pt idx="24">
                  <c:v>5.0682872742185803E-2</c:v>
                </c:pt>
                <c:pt idx="25">
                  <c:v>4.0890939802013422E-2</c:v>
                </c:pt>
                <c:pt idx="26">
                  <c:v>4.7064006710985665E-2</c:v>
                </c:pt>
                <c:pt idx="27">
                  <c:v>3.8192140454470919E-2</c:v>
                </c:pt>
                <c:pt idx="28">
                  <c:v>2.8278770727699808E-2</c:v>
                </c:pt>
                <c:pt idx="29">
                  <c:v>5.6189891412307839E-2</c:v>
                </c:pt>
                <c:pt idx="30">
                  <c:v>3.8075598482382803E-2</c:v>
                </c:pt>
                <c:pt idx="31">
                  <c:v>3.690818398425201E-2</c:v>
                </c:pt>
                <c:pt idx="32">
                  <c:v>3.4217936163164799E-2</c:v>
                </c:pt>
                <c:pt idx="33">
                  <c:v>4.1371050272760189E-2</c:v>
                </c:pt>
                <c:pt idx="34">
                  <c:v>5.3190307973204204E-2</c:v>
                </c:pt>
                <c:pt idx="35">
                  <c:v>5.0541199555892286E-2</c:v>
                </c:pt>
                <c:pt idx="36">
                  <c:v>4.3428650578648108E-2</c:v>
                </c:pt>
                <c:pt idx="37">
                  <c:v>4.6305197023785487E-2</c:v>
                </c:pt>
                <c:pt idx="38">
                  <c:v>3.9031071259311163E-2</c:v>
                </c:pt>
                <c:pt idx="39">
                  <c:v>2.9025882863763994E-2</c:v>
                </c:pt>
                <c:pt idx="40">
                  <c:v>2.383208455651413E-2</c:v>
                </c:pt>
                <c:pt idx="41">
                  <c:v>3.8173827571399643E-2</c:v>
                </c:pt>
                <c:pt idx="42">
                  <c:v>4.3054460839212202E-2</c:v>
                </c:pt>
                <c:pt idx="43">
                  <c:v>3.2489107760900846E-2</c:v>
                </c:pt>
                <c:pt idx="44">
                  <c:v>4.3496194283483731E-2</c:v>
                </c:pt>
                <c:pt idx="45">
                  <c:v>3.5742842807017741E-2</c:v>
                </c:pt>
                <c:pt idx="46">
                  <c:v>3.5494325365071702E-2</c:v>
                </c:pt>
                <c:pt idx="47">
                  <c:v>4.8837083202386423E-2</c:v>
                </c:pt>
                <c:pt idx="48">
                  <c:v>3.4733833493759449E-2</c:v>
                </c:pt>
                <c:pt idx="49">
                  <c:v>2.2613361457777113E-2</c:v>
                </c:pt>
                <c:pt idx="50">
                  <c:v>5.3231132996171819E-2</c:v>
                </c:pt>
                <c:pt idx="51">
                  <c:v>5.2051704036156089E-2</c:v>
                </c:pt>
                <c:pt idx="52">
                  <c:v>3.4616434418681417E-2</c:v>
                </c:pt>
                <c:pt idx="53">
                  <c:v>3.30118475609558E-2</c:v>
                </c:pt>
                <c:pt idx="54">
                  <c:v>2.7465193212830911E-2</c:v>
                </c:pt>
                <c:pt idx="55">
                  <c:v>2.8675810008987609E-2</c:v>
                </c:pt>
                <c:pt idx="56">
                  <c:v>2.6350794608824609E-2</c:v>
                </c:pt>
                <c:pt idx="57">
                  <c:v>3.6850409258239854E-2</c:v>
                </c:pt>
                <c:pt idx="58">
                  <c:v>3.9000731159902088E-2</c:v>
                </c:pt>
                <c:pt idx="59">
                  <c:v>4.9755498660467502E-2</c:v>
                </c:pt>
                <c:pt idx="60">
                  <c:v>3.8004597912734833E-2</c:v>
                </c:pt>
                <c:pt idx="61">
                  <c:v>3.8987013704087158E-2</c:v>
                </c:pt>
                <c:pt idx="62">
                  <c:v>4.3981215919456799E-2</c:v>
                </c:pt>
                <c:pt idx="63">
                  <c:v>3.38682018999239E-2</c:v>
                </c:pt>
                <c:pt idx="64">
                  <c:v>6.3366222608340697E-2</c:v>
                </c:pt>
                <c:pt idx="65">
                  <c:v>4.0672199495596334E-2</c:v>
                </c:pt>
                <c:pt idx="66">
                  <c:v>9.1531925258976757E-2</c:v>
                </c:pt>
                <c:pt idx="67">
                  <c:v>2.9806959305782244E-2</c:v>
                </c:pt>
                <c:pt idx="68">
                  <c:v>4.012871033463377E-2</c:v>
                </c:pt>
                <c:pt idx="69">
                  <c:v>5.3290248124134465E-2</c:v>
                </c:pt>
                <c:pt idx="70">
                  <c:v>4.9905645877863572E-2</c:v>
                </c:pt>
                <c:pt idx="71">
                  <c:v>3.059844112544937E-2</c:v>
                </c:pt>
                <c:pt idx="72">
                  <c:v>3.5585142069801227E-2</c:v>
                </c:pt>
                <c:pt idx="73">
                  <c:v>8.3796151938338836E-2</c:v>
                </c:pt>
                <c:pt idx="74">
                  <c:v>3.8908547291121545E-2</c:v>
                </c:pt>
              </c:numCache>
            </c:numRef>
          </c:val>
          <c:extLst xmlns:c16r2="http://schemas.microsoft.com/office/drawing/2015/06/chart">
            <c:ext xmlns:c16="http://schemas.microsoft.com/office/drawing/2014/chart" uri="{C3380CC4-5D6E-409C-BE32-E72D297353CC}">
              <c16:uniqueId val="{00000005-F684-4E7A-B0DB-890BD2D24ABE}"/>
            </c:ext>
          </c:extLst>
        </c:ser>
        <c:ser>
          <c:idx val="6"/>
          <c:order val="6"/>
          <c:tx>
            <c:strRef>
              <c:f>市区町村別_生活習慣病疾病別の医療費!$U$3</c:f>
              <c:strCache>
                <c:ptCount val="1"/>
                <c:pt idx="0">
                  <c:v>脳梗塞</c:v>
                </c:pt>
              </c:strCache>
            </c:strRef>
          </c:tx>
          <c:invertIfNegative val="0"/>
          <c:cat>
            <c:strRef>
              <c:f>市区町村別_生活習慣病疾病別の医療費!$N$4:$N$78</c:f>
              <c:strCache>
                <c:ptCount val="75"/>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pt idx="74">
                  <c:v>広域連合全体</c:v>
                </c:pt>
              </c:strCache>
            </c:strRef>
          </c:cat>
          <c:val>
            <c:numRef>
              <c:f>市区町村別_生活習慣病疾病別の医療費!$U$4:$U$78</c:f>
              <c:numCache>
                <c:formatCode>0.0%</c:formatCode>
                <c:ptCount val="75"/>
                <c:pt idx="0">
                  <c:v>0.15414240789913988</c:v>
                </c:pt>
                <c:pt idx="1">
                  <c:v>0.1339297564210353</c:v>
                </c:pt>
                <c:pt idx="2">
                  <c:v>0.15538772715759083</c:v>
                </c:pt>
                <c:pt idx="3">
                  <c:v>0.20855505647922429</c:v>
                </c:pt>
                <c:pt idx="4">
                  <c:v>0.15634280831555289</c:v>
                </c:pt>
                <c:pt idx="5">
                  <c:v>0.16370440641394715</c:v>
                </c:pt>
                <c:pt idx="6">
                  <c:v>0.17927601368224153</c:v>
                </c:pt>
                <c:pt idx="7">
                  <c:v>0.15745522121519853</c:v>
                </c:pt>
                <c:pt idx="8">
                  <c:v>0.15800815687040448</c:v>
                </c:pt>
                <c:pt idx="9">
                  <c:v>0.13542244414268495</c:v>
                </c:pt>
                <c:pt idx="10">
                  <c:v>0.13848220265970107</c:v>
                </c:pt>
                <c:pt idx="11">
                  <c:v>0.15712374012924016</c:v>
                </c:pt>
                <c:pt idx="12">
                  <c:v>0.13657302001363739</c:v>
                </c:pt>
                <c:pt idx="13">
                  <c:v>0.13030205392222952</c:v>
                </c:pt>
                <c:pt idx="14">
                  <c:v>0.16139079332824849</c:v>
                </c:pt>
                <c:pt idx="15">
                  <c:v>0.15331181216527731</c:v>
                </c:pt>
                <c:pt idx="16">
                  <c:v>0.16970242420961668</c:v>
                </c:pt>
                <c:pt idx="17">
                  <c:v>0.1362921082082881</c:v>
                </c:pt>
                <c:pt idx="18">
                  <c:v>0.15407960050780189</c:v>
                </c:pt>
                <c:pt idx="19">
                  <c:v>0.1475109842803802</c:v>
                </c:pt>
                <c:pt idx="20">
                  <c:v>0.15059122875584996</c:v>
                </c:pt>
                <c:pt idx="21">
                  <c:v>0.19996767642248381</c:v>
                </c:pt>
                <c:pt idx="22">
                  <c:v>0.13407154801495788</c:v>
                </c:pt>
                <c:pt idx="23">
                  <c:v>0.15631991401886519</c:v>
                </c:pt>
                <c:pt idx="24">
                  <c:v>0.18204415510847155</c:v>
                </c:pt>
                <c:pt idx="25">
                  <c:v>0.18379610093901885</c:v>
                </c:pt>
                <c:pt idx="26">
                  <c:v>0.19373850145541796</c:v>
                </c:pt>
                <c:pt idx="27">
                  <c:v>0.18891537348219864</c:v>
                </c:pt>
                <c:pt idx="28">
                  <c:v>0.16158866581455214</c:v>
                </c:pt>
                <c:pt idx="29">
                  <c:v>0.18132318915558202</c:v>
                </c:pt>
                <c:pt idx="30">
                  <c:v>0.18913689126759045</c:v>
                </c:pt>
                <c:pt idx="31">
                  <c:v>0.17938734531462011</c:v>
                </c:pt>
                <c:pt idx="32">
                  <c:v>0.18784630656793017</c:v>
                </c:pt>
                <c:pt idx="33">
                  <c:v>0.19201187252349122</c:v>
                </c:pt>
                <c:pt idx="34">
                  <c:v>0.17412949115578341</c:v>
                </c:pt>
                <c:pt idx="35">
                  <c:v>0.15768119846488704</c:v>
                </c:pt>
                <c:pt idx="36">
                  <c:v>0.15435736714913892</c:v>
                </c:pt>
                <c:pt idx="37">
                  <c:v>0.17008837842924107</c:v>
                </c:pt>
                <c:pt idx="38">
                  <c:v>0.16586954228452919</c:v>
                </c:pt>
                <c:pt idx="39">
                  <c:v>0.16194556761903378</c:v>
                </c:pt>
                <c:pt idx="40">
                  <c:v>0.14355762845344727</c:v>
                </c:pt>
                <c:pt idx="41">
                  <c:v>0.16381258349805275</c:v>
                </c:pt>
                <c:pt idx="42">
                  <c:v>0.15641425091250505</c:v>
                </c:pt>
                <c:pt idx="43">
                  <c:v>0.11383813192764843</c:v>
                </c:pt>
                <c:pt idx="44">
                  <c:v>0.16267264328784498</c:v>
                </c:pt>
                <c:pt idx="45">
                  <c:v>0.17113630207170749</c:v>
                </c:pt>
                <c:pt idx="46">
                  <c:v>0.13904480349821749</c:v>
                </c:pt>
                <c:pt idx="47">
                  <c:v>0.16938190279838772</c:v>
                </c:pt>
                <c:pt idx="48">
                  <c:v>0.13880513568229841</c:v>
                </c:pt>
                <c:pt idx="49">
                  <c:v>0.13737266864861214</c:v>
                </c:pt>
                <c:pt idx="50">
                  <c:v>0.16553580082810568</c:v>
                </c:pt>
                <c:pt idx="51">
                  <c:v>0.18324906554028661</c:v>
                </c:pt>
                <c:pt idx="52">
                  <c:v>0.1337195684517006</c:v>
                </c:pt>
                <c:pt idx="53">
                  <c:v>0.12361990555169618</c:v>
                </c:pt>
                <c:pt idx="54">
                  <c:v>0.13339478218293754</c:v>
                </c:pt>
                <c:pt idx="55">
                  <c:v>0.14723329855897846</c:v>
                </c:pt>
                <c:pt idx="56">
                  <c:v>0.13527076314093833</c:v>
                </c:pt>
                <c:pt idx="57">
                  <c:v>0.1023119823406862</c:v>
                </c:pt>
                <c:pt idx="58">
                  <c:v>0.14532468843170979</c:v>
                </c:pt>
                <c:pt idx="59">
                  <c:v>0.14015674024801164</c:v>
                </c:pt>
                <c:pt idx="60">
                  <c:v>0.16453717124925835</c:v>
                </c:pt>
                <c:pt idx="61">
                  <c:v>0.16406438817714786</c:v>
                </c:pt>
                <c:pt idx="62">
                  <c:v>0.16970712716552416</c:v>
                </c:pt>
                <c:pt idx="63">
                  <c:v>0.17195706121903326</c:v>
                </c:pt>
                <c:pt idx="64">
                  <c:v>0.18823775139183652</c:v>
                </c:pt>
                <c:pt idx="65">
                  <c:v>0.2069173440286135</c:v>
                </c:pt>
                <c:pt idx="66">
                  <c:v>0.18719356147957678</c:v>
                </c:pt>
                <c:pt idx="67">
                  <c:v>0.17838352051307152</c:v>
                </c:pt>
                <c:pt idx="68">
                  <c:v>0.18334681770050454</c:v>
                </c:pt>
                <c:pt idx="69">
                  <c:v>0.13591813903825364</c:v>
                </c:pt>
                <c:pt idx="70">
                  <c:v>0.19192629960702093</c:v>
                </c:pt>
                <c:pt idx="71">
                  <c:v>0.11457582895643516</c:v>
                </c:pt>
                <c:pt idx="72">
                  <c:v>0.13721246378986746</c:v>
                </c:pt>
                <c:pt idx="73">
                  <c:v>0.18912071705085715</c:v>
                </c:pt>
                <c:pt idx="74">
                  <c:v>0.15788285201501873</c:v>
                </c:pt>
              </c:numCache>
            </c:numRef>
          </c:val>
          <c:extLst xmlns:c16r2="http://schemas.microsoft.com/office/drawing/2015/06/chart">
            <c:ext xmlns:c16="http://schemas.microsoft.com/office/drawing/2014/chart" uri="{C3380CC4-5D6E-409C-BE32-E72D297353CC}">
              <c16:uniqueId val="{00000006-F684-4E7A-B0DB-890BD2D24ABE}"/>
            </c:ext>
          </c:extLst>
        </c:ser>
        <c:ser>
          <c:idx val="7"/>
          <c:order val="7"/>
          <c:tx>
            <c:strRef>
              <c:f>市区町村別_生活習慣病疾病別の医療費!$V$3</c:f>
              <c:strCache>
                <c:ptCount val="1"/>
                <c:pt idx="0">
                  <c:v>脳動脈硬化(症)</c:v>
                </c:pt>
              </c:strCache>
            </c:strRef>
          </c:tx>
          <c:invertIfNegative val="0"/>
          <c:cat>
            <c:strRef>
              <c:f>市区町村別_生活習慣病疾病別の医療費!$N$4:$N$78</c:f>
              <c:strCache>
                <c:ptCount val="75"/>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pt idx="74">
                  <c:v>広域連合全体</c:v>
                </c:pt>
              </c:strCache>
            </c:strRef>
          </c:cat>
          <c:val>
            <c:numRef>
              <c:f>市区町村別_生活習慣病疾病別の医療費!$V$4:$V$78</c:f>
              <c:numCache>
                <c:formatCode>0.0%</c:formatCode>
                <c:ptCount val="75"/>
                <c:pt idx="0">
                  <c:v>5.7726281533139142E-4</c:v>
                </c:pt>
                <c:pt idx="1">
                  <c:v>3.9476298882907998E-4</c:v>
                </c:pt>
                <c:pt idx="2">
                  <c:v>8.6714325616330022E-4</c:v>
                </c:pt>
                <c:pt idx="3">
                  <c:v>2.3535482433247484E-3</c:v>
                </c:pt>
                <c:pt idx="4">
                  <c:v>1.1703816902249691E-4</c:v>
                </c:pt>
                <c:pt idx="5">
                  <c:v>4.4321136188136683E-4</c:v>
                </c:pt>
                <c:pt idx="6">
                  <c:v>7.1460072977224439E-5</c:v>
                </c:pt>
                <c:pt idx="7">
                  <c:v>2.8200721703440762E-4</c:v>
                </c:pt>
                <c:pt idx="8">
                  <c:v>1.4675093216955925E-4</c:v>
                </c:pt>
                <c:pt idx="9">
                  <c:v>9.9470740646147369E-4</c:v>
                </c:pt>
                <c:pt idx="10">
                  <c:v>7.9089193439392042E-5</c:v>
                </c:pt>
                <c:pt idx="11">
                  <c:v>5.6862352777203471E-4</c:v>
                </c:pt>
                <c:pt idx="12">
                  <c:v>8.8154996456320557E-5</c:v>
                </c:pt>
                <c:pt idx="13">
                  <c:v>2.5321189127106144E-4</c:v>
                </c:pt>
                <c:pt idx="14">
                  <c:v>4.286626266959098E-4</c:v>
                </c:pt>
                <c:pt idx="15">
                  <c:v>2.4053338561806802E-4</c:v>
                </c:pt>
                <c:pt idx="16">
                  <c:v>5.8468249220408022E-4</c:v>
                </c:pt>
                <c:pt idx="17">
                  <c:v>1.246375948071092E-4</c:v>
                </c:pt>
                <c:pt idx="18">
                  <c:v>6.387575169297811E-4</c:v>
                </c:pt>
                <c:pt idx="19">
                  <c:v>4.9101728451073523E-4</c:v>
                </c:pt>
                <c:pt idx="20">
                  <c:v>2.0457515821957302E-4</c:v>
                </c:pt>
                <c:pt idx="21">
                  <c:v>3.3448202929998463E-3</c:v>
                </c:pt>
                <c:pt idx="22">
                  <c:v>3.5853202090320799E-4</c:v>
                </c:pt>
                <c:pt idx="23">
                  <c:v>4.6626102268948369E-4</c:v>
                </c:pt>
                <c:pt idx="24">
                  <c:v>1.396048084905015E-4</c:v>
                </c:pt>
                <c:pt idx="25">
                  <c:v>3.3337440441136355E-4</c:v>
                </c:pt>
                <c:pt idx="26">
                  <c:v>2.9451352716924146E-4</c:v>
                </c:pt>
                <c:pt idx="27">
                  <c:v>2.9170838441741967E-4</c:v>
                </c:pt>
                <c:pt idx="28">
                  <c:v>1.5459454458323656E-4</c:v>
                </c:pt>
                <c:pt idx="29">
                  <c:v>4.3384859883288771E-4</c:v>
                </c:pt>
                <c:pt idx="30">
                  <c:v>1.4860885075106099E-4</c:v>
                </c:pt>
                <c:pt idx="31">
                  <c:v>2.5596321572757941E-4</c:v>
                </c:pt>
                <c:pt idx="32">
                  <c:v>1.6339213183498645E-3</c:v>
                </c:pt>
                <c:pt idx="33">
                  <c:v>1.5171514855262264E-4</c:v>
                </c:pt>
                <c:pt idx="34">
                  <c:v>1.2790724289728973E-4</c:v>
                </c:pt>
                <c:pt idx="35">
                  <c:v>1.0499117861528457E-3</c:v>
                </c:pt>
                <c:pt idx="36">
                  <c:v>3.6858933419328958E-4</c:v>
                </c:pt>
                <c:pt idx="37">
                  <c:v>7.1697319066859418E-4</c:v>
                </c:pt>
                <c:pt idx="38">
                  <c:v>3.803831816277438E-4</c:v>
                </c:pt>
                <c:pt idx="39">
                  <c:v>8.102967777392459E-4</c:v>
                </c:pt>
                <c:pt idx="40">
                  <c:v>2.0644998542590197E-4</c:v>
                </c:pt>
                <c:pt idx="41">
                  <c:v>2.0053373844836243E-4</c:v>
                </c:pt>
                <c:pt idx="42">
                  <c:v>1.1960807293627611E-3</c:v>
                </c:pt>
                <c:pt idx="43">
                  <c:v>4.9001935820870268E-4</c:v>
                </c:pt>
                <c:pt idx="44">
                  <c:v>3.3155087667644575E-4</c:v>
                </c:pt>
                <c:pt idx="45">
                  <c:v>8.7041866837716023E-5</c:v>
                </c:pt>
                <c:pt idx="46">
                  <c:v>1.35128301915588E-4</c:v>
                </c:pt>
                <c:pt idx="47">
                  <c:v>5.155061707361277E-4</c:v>
                </c:pt>
                <c:pt idx="48">
                  <c:v>2.322516378705555E-4</c:v>
                </c:pt>
                <c:pt idx="49">
                  <c:v>2.2581965601639625E-4</c:v>
                </c:pt>
                <c:pt idx="50">
                  <c:v>2.4057724725506683E-4</c:v>
                </c:pt>
                <c:pt idx="51">
                  <c:v>2.1409158415226957E-4</c:v>
                </c:pt>
                <c:pt idx="52">
                  <c:v>4.8757758414042754E-4</c:v>
                </c:pt>
                <c:pt idx="53">
                  <c:v>1.6433934210798723E-4</c:v>
                </c:pt>
                <c:pt idx="54">
                  <c:v>3.2386064768167064E-4</c:v>
                </c:pt>
                <c:pt idx="55">
                  <c:v>1.6055576041620938E-4</c:v>
                </c:pt>
                <c:pt idx="56">
                  <c:v>4.7705018802069669E-4</c:v>
                </c:pt>
                <c:pt idx="57">
                  <c:v>3.3091204027328074E-4</c:v>
                </c:pt>
                <c:pt idx="58">
                  <c:v>2.1235351109705945E-4</c:v>
                </c:pt>
                <c:pt idx="59">
                  <c:v>1.4215506763823964E-4</c:v>
                </c:pt>
                <c:pt idx="60">
                  <c:v>8.5999578717410501E-5</c:v>
                </c:pt>
                <c:pt idx="61">
                  <c:v>1.6353312812164396E-4</c:v>
                </c:pt>
                <c:pt idx="62">
                  <c:v>3.6754771995831033E-4</c:v>
                </c:pt>
                <c:pt idx="63">
                  <c:v>9.3012106457619694E-4</c:v>
                </c:pt>
                <c:pt idx="64">
                  <c:v>1.4273220244531554E-4</c:v>
                </c:pt>
                <c:pt idx="65">
                  <c:v>2.9848440375315348E-4</c:v>
                </c:pt>
                <c:pt idx="66">
                  <c:v>4.6083155215945936E-4</c:v>
                </c:pt>
                <c:pt idx="67">
                  <c:v>3.4009725091071666E-4</c:v>
                </c:pt>
                <c:pt idx="68">
                  <c:v>2.12639712504268E-4</c:v>
                </c:pt>
                <c:pt idx="69">
                  <c:v>1.2157521651250468E-4</c:v>
                </c:pt>
                <c:pt idx="70">
                  <c:v>1.6859688208172485E-4</c:v>
                </c:pt>
                <c:pt idx="71">
                  <c:v>6.4614426792761819E-5</c:v>
                </c:pt>
                <c:pt idx="72">
                  <c:v>2.0180262785179139E-4</c:v>
                </c:pt>
                <c:pt idx="73">
                  <c:v>0</c:v>
                </c:pt>
                <c:pt idx="74">
                  <c:v>4.126091472120849E-4</c:v>
                </c:pt>
              </c:numCache>
            </c:numRef>
          </c:val>
          <c:extLst xmlns:c16r2="http://schemas.microsoft.com/office/drawing/2015/06/chart">
            <c:ext xmlns:c16="http://schemas.microsoft.com/office/drawing/2014/chart" uri="{C3380CC4-5D6E-409C-BE32-E72D297353CC}">
              <c16:uniqueId val="{00000007-F684-4E7A-B0DB-890BD2D24ABE}"/>
            </c:ext>
          </c:extLst>
        </c:ser>
        <c:ser>
          <c:idx val="8"/>
          <c:order val="8"/>
          <c:tx>
            <c:strRef>
              <c:f>市区町村別_生活習慣病疾病別の医療費!$W$3</c:f>
              <c:strCache>
                <c:ptCount val="1"/>
                <c:pt idx="0">
                  <c:v>動脈硬化(症)</c:v>
                </c:pt>
              </c:strCache>
            </c:strRef>
          </c:tx>
          <c:invertIfNegative val="0"/>
          <c:cat>
            <c:strRef>
              <c:f>市区町村別_生活習慣病疾病別の医療費!$N$4:$N$78</c:f>
              <c:strCache>
                <c:ptCount val="75"/>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pt idx="74">
                  <c:v>広域連合全体</c:v>
                </c:pt>
              </c:strCache>
            </c:strRef>
          </c:cat>
          <c:val>
            <c:numRef>
              <c:f>市区町村別_生活習慣病疾病別の医療費!$W$4:$W$78</c:f>
              <c:numCache>
                <c:formatCode>0.0%</c:formatCode>
                <c:ptCount val="75"/>
                <c:pt idx="0">
                  <c:v>2.4387842570912092E-2</c:v>
                </c:pt>
                <c:pt idx="1">
                  <c:v>1.8430515587094378E-2</c:v>
                </c:pt>
                <c:pt idx="2">
                  <c:v>2.2776784833058464E-2</c:v>
                </c:pt>
                <c:pt idx="3">
                  <c:v>1.7155326026558598E-2</c:v>
                </c:pt>
                <c:pt idx="4">
                  <c:v>4.2534295307485939E-2</c:v>
                </c:pt>
                <c:pt idx="5">
                  <c:v>2.4490270140695099E-2</c:v>
                </c:pt>
                <c:pt idx="6">
                  <c:v>2.9248915722414354E-2</c:v>
                </c:pt>
                <c:pt idx="7">
                  <c:v>2.3924621990252151E-2</c:v>
                </c:pt>
                <c:pt idx="8">
                  <c:v>2.4393563801101362E-2</c:v>
                </c:pt>
                <c:pt idx="9">
                  <c:v>2.2996804176575222E-2</c:v>
                </c:pt>
                <c:pt idx="10">
                  <c:v>2.0761370204579903E-2</c:v>
                </c:pt>
                <c:pt idx="11">
                  <c:v>2.1215660617758644E-2</c:v>
                </c:pt>
                <c:pt idx="12">
                  <c:v>2.4534679935061147E-2</c:v>
                </c:pt>
                <c:pt idx="13">
                  <c:v>3.1584543058813835E-2</c:v>
                </c:pt>
                <c:pt idx="14">
                  <c:v>2.0550587356701486E-2</c:v>
                </c:pt>
                <c:pt idx="15">
                  <c:v>2.7460672000858492E-2</c:v>
                </c:pt>
                <c:pt idx="16">
                  <c:v>2.5803723494325647E-2</c:v>
                </c:pt>
                <c:pt idx="17">
                  <c:v>2.3106599833213039E-2</c:v>
                </c:pt>
                <c:pt idx="18">
                  <c:v>2.2194642245119144E-2</c:v>
                </c:pt>
                <c:pt idx="19">
                  <c:v>2.7288172592935075E-2</c:v>
                </c:pt>
                <c:pt idx="20">
                  <c:v>2.5854230623034744E-2</c:v>
                </c:pt>
                <c:pt idx="21">
                  <c:v>2.2668159034363401E-2</c:v>
                </c:pt>
                <c:pt idx="22">
                  <c:v>2.4315756728032819E-2</c:v>
                </c:pt>
                <c:pt idx="23">
                  <c:v>2.4435457534982264E-2</c:v>
                </c:pt>
                <c:pt idx="24">
                  <c:v>2.5695435536366322E-2</c:v>
                </c:pt>
                <c:pt idx="25">
                  <c:v>2.0073759708260419E-2</c:v>
                </c:pt>
                <c:pt idx="26">
                  <c:v>1.6725847128044126E-2</c:v>
                </c:pt>
                <c:pt idx="27">
                  <c:v>2.441348894369284E-2</c:v>
                </c:pt>
                <c:pt idx="28">
                  <c:v>1.890133412481057E-2</c:v>
                </c:pt>
                <c:pt idx="29">
                  <c:v>2.0367328632699064E-2</c:v>
                </c:pt>
                <c:pt idx="30">
                  <c:v>2.670835201661604E-2</c:v>
                </c:pt>
                <c:pt idx="31">
                  <c:v>1.4732210839173629E-2</c:v>
                </c:pt>
                <c:pt idx="32">
                  <c:v>1.3880991383830758E-2</c:v>
                </c:pt>
                <c:pt idx="33">
                  <c:v>2.5709846236177246E-2</c:v>
                </c:pt>
                <c:pt idx="34">
                  <c:v>1.9402202222213012E-2</c:v>
                </c:pt>
                <c:pt idx="35">
                  <c:v>1.4761586525452789E-2</c:v>
                </c:pt>
                <c:pt idx="36">
                  <c:v>2.1452012470967837E-2</c:v>
                </c:pt>
                <c:pt idx="37">
                  <c:v>2.9352594344775076E-2</c:v>
                </c:pt>
                <c:pt idx="38">
                  <c:v>2.2883616587024105E-2</c:v>
                </c:pt>
                <c:pt idx="39">
                  <c:v>2.6844653427183569E-2</c:v>
                </c:pt>
                <c:pt idx="40">
                  <c:v>2.6054340825291841E-2</c:v>
                </c:pt>
                <c:pt idx="41">
                  <c:v>2.0142140917601851E-2</c:v>
                </c:pt>
                <c:pt idx="42">
                  <c:v>2.1732467210095134E-2</c:v>
                </c:pt>
                <c:pt idx="43">
                  <c:v>4.0930392599846856E-2</c:v>
                </c:pt>
                <c:pt idx="44">
                  <c:v>1.9983548586456793E-2</c:v>
                </c:pt>
                <c:pt idx="45">
                  <c:v>2.2040974451347808E-2</c:v>
                </c:pt>
                <c:pt idx="46">
                  <c:v>2.0476685840513192E-2</c:v>
                </c:pt>
                <c:pt idx="47">
                  <c:v>2.1303366196456373E-2</c:v>
                </c:pt>
                <c:pt idx="48">
                  <c:v>1.9967742317554417E-2</c:v>
                </c:pt>
                <c:pt idx="49">
                  <c:v>2.1151019480141607E-2</c:v>
                </c:pt>
                <c:pt idx="50">
                  <c:v>2.3136725527488702E-2</c:v>
                </c:pt>
                <c:pt idx="51">
                  <c:v>2.0255103894775407E-2</c:v>
                </c:pt>
                <c:pt idx="52">
                  <c:v>2.8227991444604007E-2</c:v>
                </c:pt>
                <c:pt idx="53">
                  <c:v>2.4587988568707694E-2</c:v>
                </c:pt>
                <c:pt idx="54">
                  <c:v>2.2404274292875032E-2</c:v>
                </c:pt>
                <c:pt idx="55">
                  <c:v>1.8946645736016763E-2</c:v>
                </c:pt>
                <c:pt idx="56">
                  <c:v>2.778782739293385E-2</c:v>
                </c:pt>
                <c:pt idx="57">
                  <c:v>3.7923562942821884E-2</c:v>
                </c:pt>
                <c:pt idx="58">
                  <c:v>2.4854581019259695E-2</c:v>
                </c:pt>
                <c:pt idx="59">
                  <c:v>1.4300512595419377E-2</c:v>
                </c:pt>
                <c:pt idx="60">
                  <c:v>2.0232400830135527E-2</c:v>
                </c:pt>
                <c:pt idx="61">
                  <c:v>2.0064760389768399E-2</c:v>
                </c:pt>
                <c:pt idx="62">
                  <c:v>2.3188765631151319E-2</c:v>
                </c:pt>
                <c:pt idx="63">
                  <c:v>1.6811792431124795E-2</c:v>
                </c:pt>
                <c:pt idx="64">
                  <c:v>1.8643262605626529E-2</c:v>
                </c:pt>
                <c:pt idx="65">
                  <c:v>1.7776040855004099E-2</c:v>
                </c:pt>
                <c:pt idx="66">
                  <c:v>1.7825157427259177E-2</c:v>
                </c:pt>
                <c:pt idx="67">
                  <c:v>1.975219843088372E-2</c:v>
                </c:pt>
                <c:pt idx="68">
                  <c:v>3.0421602881248032E-2</c:v>
                </c:pt>
                <c:pt idx="69">
                  <c:v>6.6718809088224564E-3</c:v>
                </c:pt>
                <c:pt idx="70">
                  <c:v>2.1104761183873468E-2</c:v>
                </c:pt>
                <c:pt idx="71">
                  <c:v>2.9010024122654753E-2</c:v>
                </c:pt>
                <c:pt idx="72">
                  <c:v>1.0032651835316188E-2</c:v>
                </c:pt>
                <c:pt idx="73">
                  <c:v>1.7214174335407454E-2</c:v>
                </c:pt>
                <c:pt idx="74">
                  <c:v>2.321359397979595E-2</c:v>
                </c:pt>
              </c:numCache>
            </c:numRef>
          </c:val>
          <c:extLst xmlns:c16r2="http://schemas.microsoft.com/office/drawing/2015/06/chart">
            <c:ext xmlns:c16="http://schemas.microsoft.com/office/drawing/2014/chart" uri="{C3380CC4-5D6E-409C-BE32-E72D297353CC}">
              <c16:uniqueId val="{00000008-F684-4E7A-B0DB-890BD2D24ABE}"/>
            </c:ext>
          </c:extLst>
        </c:ser>
        <c:ser>
          <c:idx val="9"/>
          <c:order val="9"/>
          <c:tx>
            <c:strRef>
              <c:f>市区町村別_生活習慣病疾病別の医療費!$X$3</c:f>
              <c:strCache>
                <c:ptCount val="1"/>
                <c:pt idx="0">
                  <c:v>腎不全</c:v>
                </c:pt>
              </c:strCache>
            </c:strRef>
          </c:tx>
          <c:invertIfNegative val="0"/>
          <c:cat>
            <c:strRef>
              <c:f>市区町村別_生活習慣病疾病別の医療費!$N$4:$N$78</c:f>
              <c:strCache>
                <c:ptCount val="75"/>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pt idx="74">
                  <c:v>広域連合全体</c:v>
                </c:pt>
              </c:strCache>
            </c:strRef>
          </c:cat>
          <c:val>
            <c:numRef>
              <c:f>市区町村別_生活習慣病疾病別の医療費!$X$4:$X$78</c:f>
              <c:numCache>
                <c:formatCode>0.0%</c:formatCode>
                <c:ptCount val="75"/>
                <c:pt idx="0">
                  <c:v>0.25361488797799991</c:v>
                </c:pt>
                <c:pt idx="1">
                  <c:v>0.2747116216821523</c:v>
                </c:pt>
                <c:pt idx="2">
                  <c:v>0.25859058970508164</c:v>
                </c:pt>
                <c:pt idx="3">
                  <c:v>0.19265338647547364</c:v>
                </c:pt>
                <c:pt idx="4">
                  <c:v>0.24442337898521416</c:v>
                </c:pt>
                <c:pt idx="5">
                  <c:v>0.28102665017859113</c:v>
                </c:pt>
                <c:pt idx="6">
                  <c:v>0.25565363548427883</c:v>
                </c:pt>
                <c:pt idx="7">
                  <c:v>0.24915766125984457</c:v>
                </c:pt>
                <c:pt idx="8">
                  <c:v>0.26998021037315523</c:v>
                </c:pt>
                <c:pt idx="9">
                  <c:v>0.26868420683343774</c:v>
                </c:pt>
                <c:pt idx="10">
                  <c:v>0.24864938375865508</c:v>
                </c:pt>
                <c:pt idx="11">
                  <c:v>0.24461784171236076</c:v>
                </c:pt>
                <c:pt idx="12">
                  <c:v>0.2825215520139201</c:v>
                </c:pt>
                <c:pt idx="13">
                  <c:v>0.26196040344068855</c:v>
                </c:pt>
                <c:pt idx="14">
                  <c:v>0.24214449829481999</c:v>
                </c:pt>
                <c:pt idx="15">
                  <c:v>0.235004138259889</c:v>
                </c:pt>
                <c:pt idx="16">
                  <c:v>0.22702736104617421</c:v>
                </c:pt>
                <c:pt idx="17">
                  <c:v>0.28480807395994778</c:v>
                </c:pt>
                <c:pt idx="18">
                  <c:v>0.2727603067697919</c:v>
                </c:pt>
                <c:pt idx="19">
                  <c:v>0.23928900887233392</c:v>
                </c:pt>
                <c:pt idx="20">
                  <c:v>0.25410614756468469</c:v>
                </c:pt>
                <c:pt idx="21">
                  <c:v>0.24855975589529369</c:v>
                </c:pt>
                <c:pt idx="22">
                  <c:v>0.27771081231693612</c:v>
                </c:pt>
                <c:pt idx="23">
                  <c:v>0.22252617067123406</c:v>
                </c:pt>
                <c:pt idx="24">
                  <c:v>0.19360969597469768</c:v>
                </c:pt>
                <c:pt idx="25">
                  <c:v>0.24370245390419287</c:v>
                </c:pt>
                <c:pt idx="26">
                  <c:v>0.23035884867668915</c:v>
                </c:pt>
                <c:pt idx="27">
                  <c:v>0.26226244874730037</c:v>
                </c:pt>
                <c:pt idx="28">
                  <c:v>0.25507242822683712</c:v>
                </c:pt>
                <c:pt idx="29">
                  <c:v>0.20117293103649037</c:v>
                </c:pt>
                <c:pt idx="30">
                  <c:v>0.24258428837271259</c:v>
                </c:pt>
                <c:pt idx="31">
                  <c:v>0.27037416047495405</c:v>
                </c:pt>
                <c:pt idx="32">
                  <c:v>0.25336476399993907</c:v>
                </c:pt>
                <c:pt idx="33">
                  <c:v>0.21955712393397014</c:v>
                </c:pt>
                <c:pt idx="34">
                  <c:v>0.19033593576137192</c:v>
                </c:pt>
                <c:pt idx="35">
                  <c:v>0.21496112755613817</c:v>
                </c:pt>
                <c:pt idx="36">
                  <c:v>0.21260980439182078</c:v>
                </c:pt>
                <c:pt idx="37">
                  <c:v>0.21527869507504879</c:v>
                </c:pt>
                <c:pt idx="38">
                  <c:v>0.21104749793941627</c:v>
                </c:pt>
                <c:pt idx="39">
                  <c:v>0.24009375812236089</c:v>
                </c:pt>
                <c:pt idx="40">
                  <c:v>0.27798268633770074</c:v>
                </c:pt>
                <c:pt idx="41">
                  <c:v>0.24413490331483018</c:v>
                </c:pt>
                <c:pt idx="42">
                  <c:v>0.21640810620606127</c:v>
                </c:pt>
                <c:pt idx="43">
                  <c:v>0.23289571397933792</c:v>
                </c:pt>
                <c:pt idx="44">
                  <c:v>0.25224501214382661</c:v>
                </c:pt>
                <c:pt idx="45">
                  <c:v>0.2378769632026872</c:v>
                </c:pt>
                <c:pt idx="46">
                  <c:v>0.26503392593758418</c:v>
                </c:pt>
                <c:pt idx="47">
                  <c:v>0.20554519643891636</c:v>
                </c:pt>
                <c:pt idx="48">
                  <c:v>0.24309536011985755</c:v>
                </c:pt>
                <c:pt idx="49">
                  <c:v>0.26133275612890167</c:v>
                </c:pt>
                <c:pt idx="50">
                  <c:v>0.24231256149227223</c:v>
                </c:pt>
                <c:pt idx="51">
                  <c:v>0.18888515162167038</c:v>
                </c:pt>
                <c:pt idx="52">
                  <c:v>0.24881324084570966</c:v>
                </c:pt>
                <c:pt idx="53">
                  <c:v>0.23408839425441905</c:v>
                </c:pt>
                <c:pt idx="54">
                  <c:v>0.29839412758064737</c:v>
                </c:pt>
                <c:pt idx="55">
                  <c:v>0.25888369693460411</c:v>
                </c:pt>
                <c:pt idx="56">
                  <c:v>0.26932895160528647</c:v>
                </c:pt>
                <c:pt idx="57">
                  <c:v>0.25877888229660029</c:v>
                </c:pt>
                <c:pt idx="58">
                  <c:v>0.22915290995958285</c:v>
                </c:pt>
                <c:pt idx="59">
                  <c:v>0.30344032063159837</c:v>
                </c:pt>
                <c:pt idx="60">
                  <c:v>0.22349636750617832</c:v>
                </c:pt>
                <c:pt idx="61">
                  <c:v>0.2439636292500883</c:v>
                </c:pt>
                <c:pt idx="62">
                  <c:v>0.23521616948218008</c:v>
                </c:pt>
                <c:pt idx="63">
                  <c:v>0.30824704561822969</c:v>
                </c:pt>
                <c:pt idx="64">
                  <c:v>0.20700028842737936</c:v>
                </c:pt>
                <c:pt idx="65">
                  <c:v>0.11496423351624963</c:v>
                </c:pt>
                <c:pt idx="66">
                  <c:v>0.24255892435283263</c:v>
                </c:pt>
                <c:pt idx="67">
                  <c:v>0.25371814826543032</c:v>
                </c:pt>
                <c:pt idx="68">
                  <c:v>0.21929060884054241</c:v>
                </c:pt>
                <c:pt idx="69">
                  <c:v>0.25891390531053332</c:v>
                </c:pt>
                <c:pt idx="70">
                  <c:v>0.22070007766148461</c:v>
                </c:pt>
                <c:pt idx="71">
                  <c:v>0.2533466898662059</c:v>
                </c:pt>
                <c:pt idx="72">
                  <c:v>0.20388169757479707</c:v>
                </c:pt>
                <c:pt idx="73">
                  <c:v>0.33348291606811598</c:v>
                </c:pt>
                <c:pt idx="74">
                  <c:v>0.24058404901169433</c:v>
                </c:pt>
              </c:numCache>
            </c:numRef>
          </c:val>
          <c:extLst xmlns:c16r2="http://schemas.microsoft.com/office/drawing/2015/06/chart">
            <c:ext xmlns:c16="http://schemas.microsoft.com/office/drawing/2014/chart" uri="{C3380CC4-5D6E-409C-BE32-E72D297353CC}">
              <c16:uniqueId val="{00000009-F684-4E7A-B0DB-890BD2D24ABE}"/>
            </c:ext>
          </c:extLst>
        </c:ser>
        <c:dLbls>
          <c:showLegendKey val="0"/>
          <c:showVal val="0"/>
          <c:showCatName val="0"/>
          <c:showSerName val="0"/>
          <c:showPercent val="0"/>
          <c:showBubbleSize val="0"/>
        </c:dLbls>
        <c:gapWidth val="150"/>
        <c:overlap val="100"/>
        <c:axId val="456630784"/>
        <c:axId val="453144512"/>
      </c:barChart>
      <c:catAx>
        <c:axId val="456630784"/>
        <c:scaling>
          <c:orientation val="maxMin"/>
        </c:scaling>
        <c:delete val="0"/>
        <c:axPos val="l"/>
        <c:numFmt formatCode="General" sourceLinked="0"/>
        <c:majorTickMark val="out"/>
        <c:minorTickMark val="none"/>
        <c:tickLblPos val="nextTo"/>
        <c:crossAx val="453144512"/>
        <c:crosses val="autoZero"/>
        <c:auto val="1"/>
        <c:lblAlgn val="ctr"/>
        <c:lblOffset val="100"/>
        <c:noMultiLvlLbl val="0"/>
      </c:catAx>
      <c:valAx>
        <c:axId val="453144512"/>
        <c:scaling>
          <c:orientation val="minMax"/>
          <c:max val="1"/>
        </c:scaling>
        <c:delete val="0"/>
        <c:axPos val="t"/>
        <c:majorGridlines/>
        <c:title>
          <c:tx>
            <c:rich>
              <a:bodyPr/>
              <a:lstStyle/>
              <a:p>
                <a:pPr>
                  <a:defRPr/>
                </a:pPr>
                <a:r>
                  <a:rPr lang="en-US" altLang="ja-JP"/>
                  <a:t>(%)</a:t>
                </a:r>
                <a:endParaRPr lang="ja-JP" altLang="en-US"/>
              </a:p>
            </c:rich>
          </c:tx>
          <c:layout>
            <c:manualLayout>
              <c:xMode val="edge"/>
              <c:yMode val="edge"/>
              <c:x val="0.93534098292870227"/>
              <c:y val="1.6638535236625514E-2"/>
            </c:manualLayout>
          </c:layout>
          <c:overlay val="0"/>
        </c:title>
        <c:numFmt formatCode="0.0%" sourceLinked="1"/>
        <c:majorTickMark val="out"/>
        <c:minorTickMark val="none"/>
        <c:tickLblPos val="nextTo"/>
        <c:crossAx val="456630784"/>
        <c:crosses val="autoZero"/>
        <c:crossBetween val="between"/>
      </c:valAx>
    </c:plotArea>
    <c:legend>
      <c:legendPos val="t"/>
      <c:layout>
        <c:manualLayout>
          <c:xMode val="edge"/>
          <c:yMode val="edge"/>
          <c:x val="8.6248006379585337E-2"/>
          <c:y val="6.1246141975308645E-3"/>
          <c:w val="0.85376055880441848"/>
          <c:h val="3.5385802469135801E-2"/>
        </c:manualLayout>
      </c:layout>
      <c:overlay val="0"/>
      <c:txPr>
        <a:bodyPr/>
        <a:lstStyle/>
        <a:p>
          <a:pPr>
            <a:defRPr sz="900"/>
          </a:pPr>
          <a:endParaRPr lang="ja-JP"/>
        </a:p>
      </c:txPr>
    </c:legend>
    <c:plotVisOnly val="1"/>
    <c:dispBlanksAs val="gap"/>
    <c:showDLblsOverMax val="0"/>
  </c:chart>
  <c:txPr>
    <a:bodyPr/>
    <a:lstStyle/>
    <a:p>
      <a:pPr>
        <a:defRPr>
          <a:latin typeface="ＭＳ 明朝" panose="02020609040205080304" pitchFamily="17" charset="-128"/>
          <a:ea typeface="ＭＳ 明朝" panose="02020609040205080304" pitchFamily="17" charset="-128"/>
        </a:defRPr>
      </a:pPr>
      <a:endParaRPr lang="ja-JP"/>
    </a:p>
  </c:txPr>
  <c:printSettings>
    <c:headerFooter/>
    <c:pageMargins b="0.75" l="0.7" r="0.7" t="0.75" header="0.3" footer="0.3"/>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64734299516907"/>
          <c:y val="7.9407769756184382E-2"/>
          <c:w val="0.76944420289855076"/>
          <c:h val="0.87505610210905349"/>
        </c:manualLayout>
      </c:layout>
      <c:barChart>
        <c:barDir val="bar"/>
        <c:grouping val="clustered"/>
        <c:varyColors val="0"/>
        <c:ser>
          <c:idx val="0"/>
          <c:order val="0"/>
          <c:tx>
            <c:strRef>
              <c:f>地区別_年齢調整糖尿病医療費!$I$3</c:f>
              <c:strCache>
                <c:ptCount val="1"/>
                <c:pt idx="0">
                  <c:v>年齢調整後被保険者一人当たりの糖尿病医療費</c:v>
                </c:pt>
              </c:strCache>
            </c:strRef>
          </c:tx>
          <c:spPr>
            <a:solidFill>
              <a:schemeClr val="accent1">
                <a:lumMod val="75000"/>
              </a:schemeClr>
            </a:solidFill>
            <a:ln>
              <a:noFill/>
            </a:ln>
          </c:spPr>
          <c:invertIfNegative val="0"/>
          <c:dLbls>
            <c:dLbl>
              <c:idx val="9"/>
              <c:layout>
                <c:manualLayout>
                  <c:x val="1.8754799456553843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3D7-49A7-9530-E68E9ADADFEF}"/>
                </c:ext>
              </c:extLst>
            </c:dLbl>
            <c:dLbl>
              <c:idx val="10"/>
              <c:layout>
                <c:manualLayout>
                  <c:x val="2.8132199184830765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3D7-49A7-9530-E68E9ADADFEF}"/>
                </c:ext>
              </c:extLst>
            </c:dLbl>
            <c:dLbl>
              <c:idx val="11"/>
              <c:layout>
                <c:manualLayout>
                  <c:x val="8.4396597554492296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3D7-49A7-9530-E68E9ADADFEF}"/>
                </c:ext>
              </c:extLst>
            </c:dLbl>
            <c:dLbl>
              <c:idx val="12"/>
              <c:layout>
                <c:manualLayout>
                  <c:x val="2.8132199184830765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03D7-49A7-9530-E68E9ADADFEF}"/>
                </c:ext>
              </c:extLst>
            </c:dLbl>
            <c:dLbl>
              <c:idx val="14"/>
              <c:layout>
                <c:manualLayout>
                  <c:x val="2.4381239293519995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03D7-49A7-9530-E68E9ADADFEF}"/>
                </c:ext>
              </c:extLst>
            </c:dLbl>
            <c:dLbl>
              <c:idx val="25"/>
              <c:layout>
                <c:manualLayout>
                  <c:x val="3.8447338885935378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03D7-49A7-9530-E68E9ADADFEF}"/>
                </c:ext>
              </c:extLst>
            </c:dLbl>
            <c:dLbl>
              <c:idx val="26"/>
              <c:layout>
                <c:manualLayout>
                  <c:x val="2.6256719239175379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03D7-49A7-9530-E68E9ADADFEF}"/>
                </c:ext>
              </c:extLst>
            </c:dLbl>
            <c:dLbl>
              <c:idx val="27"/>
              <c:layout>
                <c:manualLayout>
                  <c:x val="3.4696378994624612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03D7-49A7-9530-E68E9ADADFEF}"/>
                </c:ext>
              </c:extLst>
            </c:dLbl>
            <c:dLbl>
              <c:idx val="29"/>
              <c:layout>
                <c:manualLayout>
                  <c:x val="7.5019197826215371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03D7-49A7-9530-E68E9ADADFEF}"/>
                </c:ext>
              </c:extLst>
            </c:dLbl>
            <c:dLbl>
              <c:idx val="31"/>
              <c:layout>
                <c:manualLayout>
                  <c:x val="1.8754799456553842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03D7-49A7-9530-E68E9ADADFEF}"/>
                </c:ext>
              </c:extLst>
            </c:dLbl>
            <c:dLbl>
              <c:idx val="33"/>
              <c:layout>
                <c:manualLayout>
                  <c:x val="2.8132199184830765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03D7-49A7-9530-E68E9ADADFEF}"/>
                </c:ext>
              </c:extLst>
            </c:dLbl>
            <c:dLbl>
              <c:idx val="36"/>
              <c:layout>
                <c:manualLayout>
                  <c:x val="2.5318979266347689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03D7-49A7-9530-E68E9ADADFEF}"/>
                </c:ext>
              </c:extLst>
            </c:dLbl>
            <c:dLbl>
              <c:idx val="37"/>
              <c:layout>
                <c:manualLayout>
                  <c:x val="4.8762478587039991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C-03D7-49A7-9530-E68E9ADADFEF}"/>
                </c:ext>
              </c:extLst>
            </c:dLbl>
            <c:dLbl>
              <c:idx val="38"/>
              <c:layout>
                <c:manualLayout>
                  <c:x val="4.5949258668556911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03D7-49A7-9530-E68E9ADADFEF}"/>
                </c:ext>
              </c:extLst>
            </c:dLbl>
            <c:dLbl>
              <c:idx val="39"/>
              <c:layout>
                <c:manualLayout>
                  <c:x val="1.6879319510898459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E-03D7-49A7-9530-E68E9ADADFEF}"/>
                </c:ext>
              </c:extLst>
            </c:dLbl>
            <c:dLbl>
              <c:idx val="40"/>
              <c:layout>
                <c:manualLayout>
                  <c:x val="-2.8132199184830765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F-03D7-49A7-9530-E68E9ADADFEF}"/>
                </c:ext>
              </c:extLst>
            </c:dLbl>
            <c:dLbl>
              <c:idx val="41"/>
              <c:layout>
                <c:manualLayout>
                  <c:x val="2.1568019375036919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0-03D7-49A7-9530-E68E9ADADFEF}"/>
                </c:ext>
              </c:extLst>
            </c:dLbl>
            <c:dLbl>
              <c:idx val="42"/>
              <c:layout>
                <c:manualLayout>
                  <c:x val="4.7824738614212298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1-03D7-49A7-9530-E68E9ADADFEF}"/>
                </c:ext>
              </c:extLst>
            </c:dLbl>
            <c:dLbl>
              <c:idx val="43"/>
              <c:layout>
                <c:manualLayout>
                  <c:x val="5.2513438478350757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2-03D7-49A7-9530-E68E9ADADFEF}"/>
                </c:ext>
              </c:extLst>
            </c:dLbl>
            <c:dLbl>
              <c:idx val="44"/>
              <c:layout>
                <c:manualLayout>
                  <c:x val="2.5318979266347689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3-03D7-49A7-9530-E68E9ADADFEF}"/>
                </c:ext>
              </c:extLst>
            </c:dLbl>
            <c:dLbl>
              <c:idx val="45"/>
              <c:layout>
                <c:manualLayout>
                  <c:x val="8.4396597554492296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4-03D7-49A7-9530-E68E9ADADFEF}"/>
                </c:ext>
              </c:extLst>
            </c:dLbl>
            <c:dLbl>
              <c:idx val="47"/>
              <c:layout>
                <c:manualLayout>
                  <c:x val="2.4381239293519995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5-03D7-49A7-9530-E68E9ADADFEF}"/>
                </c:ext>
              </c:extLst>
            </c:dLbl>
            <c:dLbl>
              <c:idx val="49"/>
              <c:layout>
                <c:manualLayout>
                  <c:x val="3.4696378994624612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6-03D7-49A7-9530-E68E9ADADFEF}"/>
                </c:ext>
              </c:extLst>
            </c:dLbl>
            <c:dLbl>
              <c:idx val="51"/>
              <c:layout>
                <c:manualLayout>
                  <c:x val="1.8754799456553843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7-03D7-49A7-9530-E68E9ADADFEF}"/>
                </c:ext>
              </c:extLst>
            </c:dLbl>
            <c:dLbl>
              <c:idx val="52"/>
              <c:layout>
                <c:manualLayout>
                  <c:x val="1.0315139701104613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8-03D7-49A7-9530-E68E9ADADFEF}"/>
                </c:ext>
              </c:extLst>
            </c:dLbl>
            <c:dLbl>
              <c:idx val="56"/>
              <c:layout>
                <c:manualLayout>
                  <c:x val="-5.6264398369661531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9-03D7-49A7-9530-E68E9ADADFEF}"/>
                </c:ext>
              </c:extLst>
            </c:dLbl>
            <c:numFmt formatCode="#,##0_ "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地区別_年齢調整糖尿病医療費!$C$5:$C$12</c:f>
              <c:strCache>
                <c:ptCount val="8"/>
                <c:pt idx="0">
                  <c:v>豊能医療圏</c:v>
                </c:pt>
                <c:pt idx="1">
                  <c:v>三島医療圏</c:v>
                </c:pt>
                <c:pt idx="2">
                  <c:v>北河内医療圏</c:v>
                </c:pt>
                <c:pt idx="3">
                  <c:v>中河内医療圏</c:v>
                </c:pt>
                <c:pt idx="4">
                  <c:v>南河内医療圏</c:v>
                </c:pt>
                <c:pt idx="5">
                  <c:v>堺市医療圏</c:v>
                </c:pt>
                <c:pt idx="6">
                  <c:v>泉州医療圏</c:v>
                </c:pt>
                <c:pt idx="7">
                  <c:v>大阪市医療圏</c:v>
                </c:pt>
              </c:strCache>
            </c:strRef>
          </c:cat>
          <c:val>
            <c:numRef>
              <c:f>地区別_年齢調整糖尿病医療費!$E$5:$E$12</c:f>
              <c:numCache>
                <c:formatCode>#,##0_ </c:formatCode>
                <c:ptCount val="8"/>
                <c:pt idx="0">
                  <c:v>27190.142027041798</c:v>
                </c:pt>
                <c:pt idx="1">
                  <c:v>27348.845139026798</c:v>
                </c:pt>
                <c:pt idx="2">
                  <c:v>27512.1025083645</c:v>
                </c:pt>
                <c:pt idx="3">
                  <c:v>27356.460759482001</c:v>
                </c:pt>
                <c:pt idx="4">
                  <c:v>27332.640206452699</c:v>
                </c:pt>
                <c:pt idx="5">
                  <c:v>27517.4277507478</c:v>
                </c:pt>
                <c:pt idx="6">
                  <c:v>27524.506407331599</c:v>
                </c:pt>
                <c:pt idx="7">
                  <c:v>27423.979489950299</c:v>
                </c:pt>
              </c:numCache>
            </c:numRef>
          </c:val>
          <c:extLst xmlns:c16r2="http://schemas.microsoft.com/office/drawing/2015/06/chart">
            <c:ext xmlns:c16="http://schemas.microsoft.com/office/drawing/2014/chart" uri="{C3380CC4-5D6E-409C-BE32-E72D297353CC}">
              <c16:uniqueId val="{0000001A-03D7-49A7-9530-E68E9ADADFEF}"/>
            </c:ext>
          </c:extLst>
        </c:ser>
        <c:dLbls>
          <c:showLegendKey val="0"/>
          <c:showVal val="0"/>
          <c:showCatName val="0"/>
          <c:showSerName val="0"/>
          <c:showPercent val="0"/>
          <c:showBubbleSize val="0"/>
        </c:dLbls>
        <c:gapWidth val="150"/>
        <c:axId val="456633856"/>
        <c:axId val="453146816"/>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2588105726872248"/>
                  <c:y val="-0.85948752572016462"/>
                </c:manualLayout>
              </c:layout>
              <c:showLegendKey val="0"/>
              <c:showVal val="0"/>
              <c:showCatName val="1"/>
              <c:showSerName val="1"/>
              <c:showPercent val="0"/>
              <c:showBubbleSize val="0"/>
              <c:separator>
</c:separator>
            </c:dLbl>
            <c:showLegendKey val="0"/>
            <c:showVal val="0"/>
            <c:showCatName val="0"/>
            <c:showSerName val="0"/>
            <c:showPercent val="0"/>
            <c:showBubbleSize val="0"/>
          </c:dLbls>
          <c:xVal>
            <c:numRef>
              <c:f>地区別_年齢調整糖尿病医療費!$I$5:$I$12</c:f>
              <c:numCache>
                <c:formatCode>#,##0_ </c:formatCode>
                <c:ptCount val="8"/>
                <c:pt idx="0">
                  <c:v>27415.825813666499</c:v>
                </c:pt>
                <c:pt idx="1">
                  <c:v>27415.825813666499</c:v>
                </c:pt>
                <c:pt idx="2">
                  <c:v>27415.825813666499</c:v>
                </c:pt>
                <c:pt idx="3">
                  <c:v>27415.825813666499</c:v>
                </c:pt>
                <c:pt idx="4">
                  <c:v>27415.825813666499</c:v>
                </c:pt>
                <c:pt idx="5">
                  <c:v>27415.825813666499</c:v>
                </c:pt>
                <c:pt idx="6">
                  <c:v>27415.825813666499</c:v>
                </c:pt>
                <c:pt idx="7">
                  <c:v>27415.825813666499</c:v>
                </c:pt>
              </c:numCache>
            </c:numRef>
          </c:xVal>
          <c:yVal>
            <c:numRef>
              <c:f>地区別_年齢調整糖尿病医療費!$J$5:$J$12</c:f>
              <c:numCache>
                <c:formatCode>#,##0_ </c:formatCode>
                <c:ptCount val="8"/>
                <c:pt idx="0">
                  <c:v>0</c:v>
                </c:pt>
                <c:pt idx="1">
                  <c:v>0</c:v>
                </c:pt>
                <c:pt idx="2">
                  <c:v>0</c:v>
                </c:pt>
                <c:pt idx="3">
                  <c:v>0</c:v>
                </c:pt>
                <c:pt idx="4">
                  <c:v>0</c:v>
                </c:pt>
                <c:pt idx="5">
                  <c:v>0</c:v>
                </c:pt>
                <c:pt idx="6">
                  <c:v>0</c:v>
                </c:pt>
                <c:pt idx="7">
                  <c:v>999</c:v>
                </c:pt>
              </c:numCache>
            </c:numRef>
          </c:yVal>
          <c:smooth val="0"/>
          <c:extLst xmlns:c16r2="http://schemas.microsoft.com/office/drawing/2015/06/chart">
            <c:ext xmlns:c16="http://schemas.microsoft.com/office/drawing/2014/chart" uri="{C3380CC4-5D6E-409C-BE32-E72D297353CC}">
              <c16:uniqueId val="{0000001B-03D7-49A7-9530-E68E9ADADFEF}"/>
            </c:ext>
          </c:extLst>
        </c:ser>
        <c:dLbls>
          <c:showLegendKey val="0"/>
          <c:showVal val="0"/>
          <c:showCatName val="0"/>
          <c:showSerName val="0"/>
          <c:showPercent val="0"/>
          <c:showBubbleSize val="0"/>
        </c:dLbls>
        <c:axId val="453147968"/>
        <c:axId val="453147392"/>
      </c:scatterChart>
      <c:catAx>
        <c:axId val="456633856"/>
        <c:scaling>
          <c:orientation val="maxMin"/>
        </c:scaling>
        <c:delete val="0"/>
        <c:axPos val="l"/>
        <c:numFmt formatCode="General" sourceLinked="0"/>
        <c:majorTickMark val="none"/>
        <c:minorTickMark val="none"/>
        <c:tickLblPos val="nextTo"/>
        <c:spPr>
          <a:ln>
            <a:solidFill>
              <a:srgbClr val="7F7F7F"/>
            </a:solidFill>
          </a:ln>
        </c:spPr>
        <c:crossAx val="453146816"/>
        <c:crosses val="autoZero"/>
        <c:auto val="1"/>
        <c:lblAlgn val="ctr"/>
        <c:lblOffset val="100"/>
        <c:noMultiLvlLbl val="0"/>
      </c:catAx>
      <c:valAx>
        <c:axId val="453146816"/>
        <c:scaling>
          <c:orientation val="minMax"/>
          <c:min val="0"/>
        </c:scaling>
        <c:delete val="0"/>
        <c:axPos val="t"/>
        <c:majorGridlines>
          <c:spPr>
            <a:ln>
              <a:solidFill>
                <a:srgbClr val="D9D9D9"/>
              </a:solidFill>
            </a:ln>
          </c:spPr>
        </c:majorGridlines>
        <c:title>
          <c:tx>
            <c:rich>
              <a:bodyPr/>
              <a:lstStyle/>
              <a:p>
                <a:pPr>
                  <a:defRPr/>
                </a:pPr>
                <a:r>
                  <a:rPr lang="en-US"/>
                  <a:t>(</a:t>
                </a:r>
                <a:r>
                  <a:rPr lang="ja-JP"/>
                  <a:t>円</a:t>
                </a:r>
                <a:r>
                  <a:rPr lang="en-US"/>
                  <a:t>)</a:t>
                </a:r>
                <a:endParaRPr lang="ja-JP"/>
              </a:p>
            </c:rich>
          </c:tx>
          <c:layout>
            <c:manualLayout>
              <c:xMode val="edge"/>
              <c:yMode val="edge"/>
              <c:x val="0.88624008810572696"/>
              <c:y val="2.6390737525720166E-2"/>
            </c:manualLayout>
          </c:layout>
          <c:overlay val="0"/>
        </c:title>
        <c:numFmt formatCode="#,##0_ " sourceLinked="0"/>
        <c:majorTickMark val="out"/>
        <c:minorTickMark val="none"/>
        <c:tickLblPos val="nextTo"/>
        <c:spPr>
          <a:ln>
            <a:solidFill>
              <a:srgbClr val="7F7F7F"/>
            </a:solidFill>
          </a:ln>
        </c:spPr>
        <c:crossAx val="456633856"/>
        <c:crosses val="autoZero"/>
        <c:crossBetween val="between"/>
      </c:valAx>
      <c:valAx>
        <c:axId val="453147392"/>
        <c:scaling>
          <c:orientation val="minMax"/>
          <c:max val="50"/>
          <c:min val="0"/>
        </c:scaling>
        <c:delete val="1"/>
        <c:axPos val="r"/>
        <c:numFmt formatCode="#,##0_ " sourceLinked="1"/>
        <c:majorTickMark val="out"/>
        <c:minorTickMark val="none"/>
        <c:tickLblPos val="nextTo"/>
        <c:crossAx val="453147968"/>
        <c:crosses val="max"/>
        <c:crossBetween val="midCat"/>
      </c:valAx>
      <c:valAx>
        <c:axId val="453147968"/>
        <c:scaling>
          <c:orientation val="minMax"/>
        </c:scaling>
        <c:delete val="1"/>
        <c:axPos val="b"/>
        <c:numFmt formatCode="#,##0_ " sourceLinked="1"/>
        <c:majorTickMark val="out"/>
        <c:minorTickMark val="none"/>
        <c:tickLblPos val="nextTo"/>
        <c:crossAx val="453147392"/>
        <c:crosses val="autoZero"/>
        <c:crossBetween val="midCat"/>
      </c:valAx>
      <c:spPr>
        <a:ln>
          <a:solidFill>
            <a:srgbClr val="7F7F7F"/>
          </a:solidFill>
        </a:ln>
      </c:spPr>
    </c:plotArea>
    <c:legend>
      <c:legendPos val="r"/>
      <c:layout>
        <c:manualLayout>
          <c:xMode val="edge"/>
          <c:yMode val="edge"/>
          <c:x val="0.17252727568078444"/>
          <c:y val="1.2600679816983661E-2"/>
          <c:w val="0.61498862897985707"/>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157971014492754"/>
          <c:y val="7.9407769756184382E-2"/>
          <c:w val="0.77251183574879223"/>
          <c:h val="0.8760768711419753"/>
        </c:manualLayout>
      </c:layout>
      <c:barChart>
        <c:barDir val="bar"/>
        <c:grouping val="clustered"/>
        <c:varyColors val="0"/>
        <c:ser>
          <c:idx val="0"/>
          <c:order val="0"/>
          <c:tx>
            <c:strRef>
              <c:f>地区別_年齢調整糖尿病医療費!$H$3</c:f>
              <c:strCache>
                <c:ptCount val="1"/>
                <c:pt idx="0">
                  <c:v>年齢調整前被保険者一人当たりの糖尿病医療費</c:v>
                </c:pt>
              </c:strCache>
            </c:strRef>
          </c:tx>
          <c:spPr>
            <a:solidFill>
              <a:schemeClr val="accent3">
                <a:lumMod val="60000"/>
                <a:lumOff val="40000"/>
              </a:schemeClr>
            </a:solidFill>
            <a:ln>
              <a:noFill/>
            </a:ln>
          </c:spPr>
          <c:invertIfNegative val="0"/>
          <c:dLbls>
            <c:dLbl>
              <c:idx val="9"/>
              <c:layout>
                <c:manualLayout>
                  <c:x val="1.8754799456553843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3D7-49A7-9530-E68E9ADADFEF}"/>
                </c:ext>
              </c:extLst>
            </c:dLbl>
            <c:dLbl>
              <c:idx val="10"/>
              <c:layout>
                <c:manualLayout>
                  <c:x val="2.8132199184830765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3D7-49A7-9530-E68E9ADADFEF}"/>
                </c:ext>
              </c:extLst>
            </c:dLbl>
            <c:dLbl>
              <c:idx val="11"/>
              <c:layout>
                <c:manualLayout>
                  <c:x val="8.4396597554492296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3D7-49A7-9530-E68E9ADADFEF}"/>
                </c:ext>
              </c:extLst>
            </c:dLbl>
            <c:dLbl>
              <c:idx val="12"/>
              <c:layout>
                <c:manualLayout>
                  <c:x val="2.8132199184830765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03D7-49A7-9530-E68E9ADADFEF}"/>
                </c:ext>
              </c:extLst>
            </c:dLbl>
            <c:dLbl>
              <c:idx val="14"/>
              <c:layout>
                <c:manualLayout>
                  <c:x val="2.4381239293519995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03D7-49A7-9530-E68E9ADADFEF}"/>
                </c:ext>
              </c:extLst>
            </c:dLbl>
            <c:dLbl>
              <c:idx val="25"/>
              <c:layout>
                <c:manualLayout>
                  <c:x val="3.8447338885935378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03D7-49A7-9530-E68E9ADADFEF}"/>
                </c:ext>
              </c:extLst>
            </c:dLbl>
            <c:dLbl>
              <c:idx val="26"/>
              <c:layout>
                <c:manualLayout>
                  <c:x val="2.6256719239175379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03D7-49A7-9530-E68E9ADADFEF}"/>
                </c:ext>
              </c:extLst>
            </c:dLbl>
            <c:dLbl>
              <c:idx val="27"/>
              <c:layout>
                <c:manualLayout>
                  <c:x val="3.4696378994624612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03D7-49A7-9530-E68E9ADADFEF}"/>
                </c:ext>
              </c:extLst>
            </c:dLbl>
            <c:dLbl>
              <c:idx val="29"/>
              <c:layout>
                <c:manualLayout>
                  <c:x val="7.5019197826215371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03D7-49A7-9530-E68E9ADADFEF}"/>
                </c:ext>
              </c:extLst>
            </c:dLbl>
            <c:dLbl>
              <c:idx val="31"/>
              <c:layout>
                <c:manualLayout>
                  <c:x val="1.8754799456553842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03D7-49A7-9530-E68E9ADADFEF}"/>
                </c:ext>
              </c:extLst>
            </c:dLbl>
            <c:dLbl>
              <c:idx val="33"/>
              <c:layout>
                <c:manualLayout>
                  <c:x val="2.8132199184830765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03D7-49A7-9530-E68E9ADADFEF}"/>
                </c:ext>
              </c:extLst>
            </c:dLbl>
            <c:dLbl>
              <c:idx val="36"/>
              <c:layout>
                <c:manualLayout>
                  <c:x val="2.5318979266347689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03D7-49A7-9530-E68E9ADADFEF}"/>
                </c:ext>
              </c:extLst>
            </c:dLbl>
            <c:dLbl>
              <c:idx val="37"/>
              <c:layout>
                <c:manualLayout>
                  <c:x val="4.8762478587039991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C-03D7-49A7-9530-E68E9ADADFEF}"/>
                </c:ext>
              </c:extLst>
            </c:dLbl>
            <c:dLbl>
              <c:idx val="38"/>
              <c:layout>
                <c:manualLayout>
                  <c:x val="4.5949258668556911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03D7-49A7-9530-E68E9ADADFEF}"/>
                </c:ext>
              </c:extLst>
            </c:dLbl>
            <c:dLbl>
              <c:idx val="39"/>
              <c:layout>
                <c:manualLayout>
                  <c:x val="1.6879319510898459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E-03D7-49A7-9530-E68E9ADADFEF}"/>
                </c:ext>
              </c:extLst>
            </c:dLbl>
            <c:dLbl>
              <c:idx val="40"/>
              <c:layout>
                <c:manualLayout>
                  <c:x val="-2.8132199184830765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F-03D7-49A7-9530-E68E9ADADFEF}"/>
                </c:ext>
              </c:extLst>
            </c:dLbl>
            <c:dLbl>
              <c:idx val="41"/>
              <c:layout>
                <c:manualLayout>
                  <c:x val="2.1568019375036919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0-03D7-49A7-9530-E68E9ADADFEF}"/>
                </c:ext>
              </c:extLst>
            </c:dLbl>
            <c:dLbl>
              <c:idx val="42"/>
              <c:layout>
                <c:manualLayout>
                  <c:x val="4.7824738614212298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1-03D7-49A7-9530-E68E9ADADFEF}"/>
                </c:ext>
              </c:extLst>
            </c:dLbl>
            <c:dLbl>
              <c:idx val="43"/>
              <c:layout>
                <c:manualLayout>
                  <c:x val="5.2513438478350757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2-03D7-49A7-9530-E68E9ADADFEF}"/>
                </c:ext>
              </c:extLst>
            </c:dLbl>
            <c:dLbl>
              <c:idx val="44"/>
              <c:layout>
                <c:manualLayout>
                  <c:x val="2.5318979266347689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3-03D7-49A7-9530-E68E9ADADFEF}"/>
                </c:ext>
              </c:extLst>
            </c:dLbl>
            <c:dLbl>
              <c:idx val="45"/>
              <c:layout>
                <c:manualLayout>
                  <c:x val="8.4396597554492296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4-03D7-49A7-9530-E68E9ADADFEF}"/>
                </c:ext>
              </c:extLst>
            </c:dLbl>
            <c:dLbl>
              <c:idx val="47"/>
              <c:layout>
                <c:manualLayout>
                  <c:x val="2.4381239293519995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5-03D7-49A7-9530-E68E9ADADFEF}"/>
                </c:ext>
              </c:extLst>
            </c:dLbl>
            <c:dLbl>
              <c:idx val="49"/>
              <c:layout>
                <c:manualLayout>
                  <c:x val="3.4696378994624612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6-03D7-49A7-9530-E68E9ADADFEF}"/>
                </c:ext>
              </c:extLst>
            </c:dLbl>
            <c:dLbl>
              <c:idx val="51"/>
              <c:layout>
                <c:manualLayout>
                  <c:x val="1.8754799456553843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7-03D7-49A7-9530-E68E9ADADFEF}"/>
                </c:ext>
              </c:extLst>
            </c:dLbl>
            <c:dLbl>
              <c:idx val="52"/>
              <c:layout>
                <c:manualLayout>
                  <c:x val="1.0315139701104613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8-03D7-49A7-9530-E68E9ADADFEF}"/>
                </c:ext>
              </c:extLst>
            </c:dLbl>
            <c:dLbl>
              <c:idx val="56"/>
              <c:layout>
                <c:manualLayout>
                  <c:x val="-5.6264398369661531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9-03D7-49A7-9530-E68E9ADADFEF}"/>
                </c:ext>
              </c:extLst>
            </c:dLbl>
            <c:numFmt formatCode="#,##0_ "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地区別_年齢調整糖尿病医療費!$C$5:$C$12</c:f>
              <c:strCache>
                <c:ptCount val="8"/>
                <c:pt idx="0">
                  <c:v>豊能医療圏</c:v>
                </c:pt>
                <c:pt idx="1">
                  <c:v>三島医療圏</c:v>
                </c:pt>
                <c:pt idx="2">
                  <c:v>北河内医療圏</c:v>
                </c:pt>
                <c:pt idx="3">
                  <c:v>中河内医療圏</c:v>
                </c:pt>
                <c:pt idx="4">
                  <c:v>南河内医療圏</c:v>
                </c:pt>
                <c:pt idx="5">
                  <c:v>堺市医療圏</c:v>
                </c:pt>
                <c:pt idx="6">
                  <c:v>泉州医療圏</c:v>
                </c:pt>
                <c:pt idx="7">
                  <c:v>大阪市医療圏</c:v>
                </c:pt>
              </c:strCache>
            </c:strRef>
          </c:cat>
          <c:val>
            <c:numRef>
              <c:f>地区別_年齢調整糖尿病医療費!$D$5:$D$12</c:f>
              <c:numCache>
                <c:formatCode>#,##0_ </c:formatCode>
                <c:ptCount val="8"/>
                <c:pt idx="0">
                  <c:v>25563.975495432202</c:v>
                </c:pt>
                <c:pt idx="1">
                  <c:v>28497.503338226201</c:v>
                </c:pt>
                <c:pt idx="2">
                  <c:v>26723.0207879216</c:v>
                </c:pt>
                <c:pt idx="3">
                  <c:v>27260.573941780502</c:v>
                </c:pt>
                <c:pt idx="4">
                  <c:v>26185.5791098349</c:v>
                </c:pt>
                <c:pt idx="5">
                  <c:v>25660.320439589301</c:v>
                </c:pt>
                <c:pt idx="6">
                  <c:v>26235.515359286899</c:v>
                </c:pt>
                <c:pt idx="7">
                  <c:v>28313.293018900102</c:v>
                </c:pt>
              </c:numCache>
            </c:numRef>
          </c:val>
          <c:extLst xmlns:c16r2="http://schemas.microsoft.com/office/drawing/2015/06/chart">
            <c:ext xmlns:c16="http://schemas.microsoft.com/office/drawing/2014/chart" uri="{C3380CC4-5D6E-409C-BE32-E72D297353CC}">
              <c16:uniqueId val="{0000001A-03D7-49A7-9530-E68E9ADADFEF}"/>
            </c:ext>
          </c:extLst>
        </c:ser>
        <c:dLbls>
          <c:showLegendKey val="0"/>
          <c:showVal val="0"/>
          <c:showCatName val="0"/>
          <c:showSerName val="0"/>
          <c:showPercent val="0"/>
          <c:showBubbleSize val="0"/>
        </c:dLbls>
        <c:gapWidth val="150"/>
        <c:axId val="457270784"/>
        <c:axId val="456664768"/>
      </c:barChart>
      <c:scatterChart>
        <c:scatterStyle val="lineMarker"/>
        <c:varyColors val="0"/>
        <c:ser>
          <c:idx val="1"/>
          <c:order val="1"/>
          <c:tx>
            <c:strRef>
              <c:f>地区別_年齢調整糖尿病医療費!$B$13</c:f>
              <c:strCache>
                <c:ptCount val="1"/>
                <c:pt idx="0">
                  <c:v>広域連合全体</c:v>
                </c:pt>
              </c:strCache>
            </c:strRef>
          </c:tx>
          <c:spPr>
            <a:ln w="28575">
              <a:solidFill>
                <a:srgbClr val="BE4B48"/>
              </a:solidFill>
            </a:ln>
          </c:spPr>
          <c:marker>
            <c:symbol val="none"/>
          </c:marker>
          <c:dLbls>
            <c:dLbl>
              <c:idx val="0"/>
              <c:layout>
                <c:manualLayout>
                  <c:x val="-0.12898923152227118"/>
                  <c:y val="-0.85948752572016462"/>
                </c:manualLayout>
              </c:layout>
              <c:showLegendKey val="0"/>
              <c:showVal val="0"/>
              <c:showCatName val="1"/>
              <c:showSerName val="1"/>
              <c:showPercent val="0"/>
              <c:showBubbleSize val="0"/>
              <c:separator>
</c:separator>
            </c:dLbl>
            <c:showLegendKey val="0"/>
            <c:showVal val="0"/>
            <c:showCatName val="0"/>
            <c:showSerName val="0"/>
            <c:showPercent val="0"/>
            <c:showBubbleSize val="0"/>
          </c:dLbls>
          <c:xVal>
            <c:numRef>
              <c:f>地区別_年齢調整糖尿病医療費!$H$5:$H$12</c:f>
              <c:numCache>
                <c:formatCode>#,##0_ </c:formatCode>
                <c:ptCount val="8"/>
                <c:pt idx="0">
                  <c:v>27415.825813666499</c:v>
                </c:pt>
                <c:pt idx="1">
                  <c:v>27415.825813666499</c:v>
                </c:pt>
                <c:pt idx="2">
                  <c:v>27415.825813666499</c:v>
                </c:pt>
                <c:pt idx="3">
                  <c:v>27415.825813666499</c:v>
                </c:pt>
                <c:pt idx="4">
                  <c:v>27415.825813666499</c:v>
                </c:pt>
                <c:pt idx="5">
                  <c:v>27415.825813666499</c:v>
                </c:pt>
                <c:pt idx="6">
                  <c:v>27415.825813666499</c:v>
                </c:pt>
                <c:pt idx="7">
                  <c:v>27415.825813666499</c:v>
                </c:pt>
              </c:numCache>
            </c:numRef>
          </c:xVal>
          <c:yVal>
            <c:numRef>
              <c:f>地区別_年齢調整糖尿病医療費!$J$5:$J$12</c:f>
              <c:numCache>
                <c:formatCode>#,##0_ </c:formatCode>
                <c:ptCount val="8"/>
                <c:pt idx="0">
                  <c:v>0</c:v>
                </c:pt>
                <c:pt idx="1">
                  <c:v>0</c:v>
                </c:pt>
                <c:pt idx="2">
                  <c:v>0</c:v>
                </c:pt>
                <c:pt idx="3">
                  <c:v>0</c:v>
                </c:pt>
                <c:pt idx="4">
                  <c:v>0</c:v>
                </c:pt>
                <c:pt idx="5">
                  <c:v>0</c:v>
                </c:pt>
                <c:pt idx="6">
                  <c:v>0</c:v>
                </c:pt>
                <c:pt idx="7">
                  <c:v>999</c:v>
                </c:pt>
              </c:numCache>
            </c:numRef>
          </c:yVal>
          <c:smooth val="0"/>
          <c:extLst xmlns:c16r2="http://schemas.microsoft.com/office/drawing/2015/06/chart">
            <c:ext xmlns:c16="http://schemas.microsoft.com/office/drawing/2014/chart" uri="{C3380CC4-5D6E-409C-BE32-E72D297353CC}">
              <c16:uniqueId val="{0000001B-03D7-49A7-9530-E68E9ADADFEF}"/>
            </c:ext>
          </c:extLst>
        </c:ser>
        <c:dLbls>
          <c:showLegendKey val="0"/>
          <c:showVal val="0"/>
          <c:showCatName val="0"/>
          <c:showSerName val="0"/>
          <c:showPercent val="0"/>
          <c:showBubbleSize val="0"/>
        </c:dLbls>
        <c:axId val="456665920"/>
        <c:axId val="456665344"/>
      </c:scatterChart>
      <c:catAx>
        <c:axId val="457270784"/>
        <c:scaling>
          <c:orientation val="maxMin"/>
        </c:scaling>
        <c:delete val="0"/>
        <c:axPos val="l"/>
        <c:numFmt formatCode="General" sourceLinked="0"/>
        <c:majorTickMark val="none"/>
        <c:minorTickMark val="none"/>
        <c:tickLblPos val="nextTo"/>
        <c:spPr>
          <a:ln>
            <a:solidFill>
              <a:srgbClr val="7F7F7F"/>
            </a:solidFill>
          </a:ln>
        </c:spPr>
        <c:crossAx val="456664768"/>
        <c:crosses val="autoZero"/>
        <c:auto val="1"/>
        <c:lblAlgn val="ctr"/>
        <c:lblOffset val="100"/>
        <c:noMultiLvlLbl val="0"/>
      </c:catAx>
      <c:valAx>
        <c:axId val="456664768"/>
        <c:scaling>
          <c:orientation val="minMax"/>
          <c:min val="0"/>
        </c:scaling>
        <c:delete val="0"/>
        <c:axPos val="t"/>
        <c:majorGridlines>
          <c:spPr>
            <a:ln>
              <a:solidFill>
                <a:srgbClr val="D9D9D9"/>
              </a:solidFill>
            </a:ln>
          </c:spPr>
        </c:majorGridlines>
        <c:title>
          <c:tx>
            <c:rich>
              <a:bodyPr/>
              <a:lstStyle/>
              <a:p>
                <a:pPr>
                  <a:defRPr/>
                </a:pPr>
                <a:r>
                  <a:rPr lang="en-US"/>
                  <a:t>(</a:t>
                </a:r>
                <a:r>
                  <a:rPr lang="ja-JP"/>
                  <a:t>円</a:t>
                </a:r>
                <a:r>
                  <a:rPr lang="en-US"/>
                  <a:t>)</a:t>
                </a:r>
                <a:endParaRPr lang="ja-JP"/>
              </a:p>
            </c:rich>
          </c:tx>
          <c:layout>
            <c:manualLayout>
              <c:xMode val="edge"/>
              <c:yMode val="edge"/>
              <c:x val="0.89090234948605007"/>
              <c:y val="2.5369968492798354E-2"/>
            </c:manualLayout>
          </c:layout>
          <c:overlay val="0"/>
        </c:title>
        <c:numFmt formatCode="#,##0_ " sourceLinked="0"/>
        <c:majorTickMark val="out"/>
        <c:minorTickMark val="none"/>
        <c:tickLblPos val="nextTo"/>
        <c:spPr>
          <a:ln>
            <a:solidFill>
              <a:srgbClr val="7F7F7F"/>
            </a:solidFill>
          </a:ln>
        </c:spPr>
        <c:crossAx val="457270784"/>
        <c:crosses val="autoZero"/>
        <c:crossBetween val="between"/>
      </c:valAx>
      <c:valAx>
        <c:axId val="456665344"/>
        <c:scaling>
          <c:orientation val="minMax"/>
          <c:max val="50"/>
          <c:min val="0"/>
        </c:scaling>
        <c:delete val="1"/>
        <c:axPos val="r"/>
        <c:numFmt formatCode="#,##0_ " sourceLinked="1"/>
        <c:majorTickMark val="out"/>
        <c:minorTickMark val="none"/>
        <c:tickLblPos val="nextTo"/>
        <c:crossAx val="456665920"/>
        <c:crosses val="max"/>
        <c:crossBetween val="midCat"/>
      </c:valAx>
      <c:valAx>
        <c:axId val="456665920"/>
        <c:scaling>
          <c:orientation val="minMax"/>
        </c:scaling>
        <c:delete val="1"/>
        <c:axPos val="b"/>
        <c:numFmt formatCode="#,##0_ " sourceLinked="1"/>
        <c:majorTickMark val="out"/>
        <c:minorTickMark val="none"/>
        <c:tickLblPos val="nextTo"/>
        <c:crossAx val="456665344"/>
        <c:crosses val="autoZero"/>
        <c:crossBetween val="midCat"/>
      </c:valAx>
      <c:spPr>
        <a:ln>
          <a:solidFill>
            <a:srgbClr val="7F7F7F"/>
          </a:solidFill>
        </a:ln>
      </c:spPr>
    </c:plotArea>
    <c:legend>
      <c:legendPos val="r"/>
      <c:layout>
        <c:manualLayout>
          <c:xMode val="edge"/>
          <c:yMode val="edge"/>
          <c:x val="0.17252727568078444"/>
          <c:y val="1.2600679816983661E-2"/>
          <c:w val="0.61498862897985707"/>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851207729468598"/>
          <c:y val="7.9407769756184382E-2"/>
          <c:w val="0.77557946859903382"/>
          <c:h val="0.87357261123971197"/>
        </c:manualLayout>
      </c:layout>
      <c:barChart>
        <c:barDir val="bar"/>
        <c:grouping val="clustered"/>
        <c:varyColors val="0"/>
        <c:ser>
          <c:idx val="0"/>
          <c:order val="0"/>
          <c:tx>
            <c:strRef>
              <c:f>市区町村別_年齢調整糖尿病医療費!$I$3:$I$4</c:f>
              <c:strCache>
                <c:ptCount val="1"/>
                <c:pt idx="0">
                  <c:v>年齢調整後被保険者一人当たりの糖尿病医療費</c:v>
                </c:pt>
              </c:strCache>
            </c:strRef>
          </c:tx>
          <c:spPr>
            <a:solidFill>
              <a:schemeClr val="accent1">
                <a:lumMod val="75000"/>
              </a:schemeClr>
            </a:solidFill>
            <a:ln>
              <a:noFill/>
            </a:ln>
          </c:spPr>
          <c:invertIfNegative val="0"/>
          <c:dLbls>
            <c:numFmt formatCode="#,##0_ "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市区町村別_年齢調整糖尿病医療費!$C$5:$C$78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市区町村別_年齢調整糖尿病医療費!$E$5:$E$78</c:f>
              <c:numCache>
                <c:formatCode>#,##0_ </c:formatCode>
                <c:ptCount val="74"/>
                <c:pt idx="0">
                  <c:v>27423.979489950299</c:v>
                </c:pt>
                <c:pt idx="1">
                  <c:v>27377.724583616098</c:v>
                </c:pt>
                <c:pt idx="2">
                  <c:v>27398.5273600906</c:v>
                </c:pt>
                <c:pt idx="3">
                  <c:v>27507.022024188202</c:v>
                </c:pt>
                <c:pt idx="4">
                  <c:v>27254.104437940201</c:v>
                </c:pt>
                <c:pt idx="5">
                  <c:v>27567.697664972799</c:v>
                </c:pt>
                <c:pt idx="6">
                  <c:v>27544.937258962102</c:v>
                </c:pt>
                <c:pt idx="7">
                  <c:v>27334.2857427581</c:v>
                </c:pt>
                <c:pt idx="8">
                  <c:v>27412.4158467466</c:v>
                </c:pt>
                <c:pt idx="9">
                  <c:v>27418.193785498599</c:v>
                </c:pt>
                <c:pt idx="10">
                  <c:v>27431.403978783099</c:v>
                </c:pt>
                <c:pt idx="11">
                  <c:v>27254.567572180898</c:v>
                </c:pt>
                <c:pt idx="12">
                  <c:v>27370.456130692</c:v>
                </c:pt>
                <c:pt idx="13">
                  <c:v>27244.959307584999</c:v>
                </c:pt>
                <c:pt idx="14">
                  <c:v>27482.513464277101</c:v>
                </c:pt>
                <c:pt idx="15">
                  <c:v>27151.3158787459</c:v>
                </c:pt>
                <c:pt idx="16">
                  <c:v>27318.983549741301</c:v>
                </c:pt>
                <c:pt idx="17">
                  <c:v>27258.9553989038</c:v>
                </c:pt>
                <c:pt idx="18">
                  <c:v>27447.532923181301</c:v>
                </c:pt>
                <c:pt idx="19">
                  <c:v>27397.4023161974</c:v>
                </c:pt>
                <c:pt idx="20">
                  <c:v>27632.055437634601</c:v>
                </c:pt>
                <c:pt idx="21">
                  <c:v>27536.634869891699</c:v>
                </c:pt>
                <c:pt idx="22">
                  <c:v>27753.334428542901</c:v>
                </c:pt>
                <c:pt idx="23">
                  <c:v>27310.646183384099</c:v>
                </c:pt>
                <c:pt idx="24">
                  <c:v>27129.3308025402</c:v>
                </c:pt>
                <c:pt idx="25">
                  <c:v>27517.4277507478</c:v>
                </c:pt>
                <c:pt idx="26">
                  <c:v>27312.200855488099</c:v>
                </c:pt>
                <c:pt idx="27">
                  <c:v>27560.3602066487</c:v>
                </c:pt>
                <c:pt idx="28">
                  <c:v>27456.399618994801</c:v>
                </c:pt>
                <c:pt idx="29">
                  <c:v>27357.263110371601</c:v>
                </c:pt>
                <c:pt idx="30">
                  <c:v>27701.440210627399</c:v>
                </c:pt>
                <c:pt idx="31">
                  <c:v>27615.6551880962</c:v>
                </c:pt>
                <c:pt idx="32">
                  <c:v>27491.778798263898</c:v>
                </c:pt>
                <c:pt idx="33">
                  <c:v>27547.8502706289</c:v>
                </c:pt>
                <c:pt idx="34">
                  <c:v>27216.349603590701</c:v>
                </c:pt>
                <c:pt idx="35">
                  <c:v>27103.272582658501</c:v>
                </c:pt>
                <c:pt idx="36">
                  <c:v>27240.7086330887</c:v>
                </c:pt>
                <c:pt idx="37">
                  <c:v>27384.785918794201</c:v>
                </c:pt>
                <c:pt idx="38">
                  <c:v>27299.370058556698</c:v>
                </c:pt>
                <c:pt idx="39">
                  <c:v>27688.691923231101</c:v>
                </c:pt>
                <c:pt idx="40">
                  <c:v>27511.396564025399</c:v>
                </c:pt>
                <c:pt idx="41">
                  <c:v>27413.176827554798</c:v>
                </c:pt>
                <c:pt idx="42">
                  <c:v>27404.6513198701</c:v>
                </c:pt>
                <c:pt idx="43">
                  <c:v>27332.902450445901</c:v>
                </c:pt>
                <c:pt idx="44">
                  <c:v>27726.859139052998</c:v>
                </c:pt>
                <c:pt idx="45">
                  <c:v>27472.253604792</c:v>
                </c:pt>
                <c:pt idx="46">
                  <c:v>27525.8878604323</c:v>
                </c:pt>
                <c:pt idx="47">
                  <c:v>27245.383775890699</c:v>
                </c:pt>
                <c:pt idx="48">
                  <c:v>27336.448582392</c:v>
                </c:pt>
                <c:pt idx="49">
                  <c:v>27668.012046992601</c:v>
                </c:pt>
                <c:pt idx="50">
                  <c:v>27427.964887940001</c:v>
                </c:pt>
                <c:pt idx="51">
                  <c:v>27032.8339729238</c:v>
                </c:pt>
                <c:pt idx="52">
                  <c:v>27422.854113188001</c:v>
                </c:pt>
                <c:pt idx="53">
                  <c:v>27461.915512563901</c:v>
                </c:pt>
                <c:pt idx="54">
                  <c:v>27700.981313349901</c:v>
                </c:pt>
                <c:pt idx="55">
                  <c:v>27454.256219982301</c:v>
                </c:pt>
                <c:pt idx="56">
                  <c:v>27421.5572235115</c:v>
                </c:pt>
                <c:pt idx="57">
                  <c:v>27288.202205970301</c:v>
                </c:pt>
                <c:pt idx="58">
                  <c:v>27357.299192182702</c:v>
                </c:pt>
                <c:pt idx="59">
                  <c:v>27522.3122301029</c:v>
                </c:pt>
                <c:pt idx="60">
                  <c:v>27382.2017089152</c:v>
                </c:pt>
                <c:pt idx="61">
                  <c:v>27456.926175295201</c:v>
                </c:pt>
                <c:pt idx="62">
                  <c:v>27184.339244254501</c:v>
                </c:pt>
                <c:pt idx="63">
                  <c:v>27669.670829490198</c:v>
                </c:pt>
                <c:pt idx="64">
                  <c:v>27205.725295316199</c:v>
                </c:pt>
                <c:pt idx="65">
                  <c:v>27012.776981972002</c:v>
                </c:pt>
                <c:pt idx="66">
                  <c:v>27443.635615772899</c:v>
                </c:pt>
                <c:pt idx="67">
                  <c:v>27525.3421965331</c:v>
                </c:pt>
                <c:pt idx="68">
                  <c:v>27240.2887278899</c:v>
                </c:pt>
                <c:pt idx="69">
                  <c:v>27380.3676541124</c:v>
                </c:pt>
                <c:pt idx="70">
                  <c:v>27191.801992886802</c:v>
                </c:pt>
                <c:pt idx="71">
                  <c:v>27094.108049542399</c:v>
                </c:pt>
                <c:pt idx="72">
                  <c:v>27096.5478927349</c:v>
                </c:pt>
                <c:pt idx="73">
                  <c:v>26769.3802439922</c:v>
                </c:pt>
              </c:numCache>
            </c:numRef>
          </c:val>
          <c:extLst xmlns:c16r2="http://schemas.microsoft.com/office/drawing/2015/06/chart">
            <c:ext xmlns:c16="http://schemas.microsoft.com/office/drawing/2014/chart" uri="{C3380CC4-5D6E-409C-BE32-E72D297353CC}">
              <c16:uniqueId val="{0000001A-03D7-49A7-9530-E68E9ADADFEF}"/>
            </c:ext>
          </c:extLst>
        </c:ser>
        <c:dLbls>
          <c:showLegendKey val="0"/>
          <c:showVal val="0"/>
          <c:showCatName val="0"/>
          <c:showSerName val="0"/>
          <c:showPercent val="0"/>
          <c:showBubbleSize val="0"/>
        </c:dLbls>
        <c:gapWidth val="150"/>
        <c:axId val="457691648"/>
        <c:axId val="456668224"/>
      </c:barChart>
      <c:scatterChart>
        <c:scatterStyle val="lineMarker"/>
        <c:varyColors val="0"/>
        <c:ser>
          <c:idx val="1"/>
          <c:order val="1"/>
          <c:tx>
            <c:strRef>
              <c:f>市区町村別_年齢調整糖尿病医療費!$B$79:$C$79</c:f>
              <c:strCache>
                <c:ptCount val="1"/>
                <c:pt idx="0">
                  <c:v>広域連合全体</c:v>
                </c:pt>
              </c:strCache>
            </c:strRef>
          </c:tx>
          <c:spPr>
            <a:ln w="28575">
              <a:solidFill>
                <a:srgbClr val="BE4B48"/>
              </a:solidFill>
            </a:ln>
          </c:spPr>
          <c:marker>
            <c:symbol val="none"/>
          </c:marker>
          <c:dLbls>
            <c:dLbl>
              <c:idx val="0"/>
              <c:layout>
                <c:manualLayout>
                  <c:x val="-0.1150025697503671"/>
                  <c:y val="-0.85642537937242802"/>
                </c:manualLayout>
              </c:layout>
              <c:showLegendKey val="0"/>
              <c:showVal val="0"/>
              <c:showCatName val="1"/>
              <c:showSerName val="1"/>
              <c:showPercent val="0"/>
              <c:showBubbleSize val="0"/>
              <c:separator>
</c:separator>
            </c:dLbl>
            <c:showLegendKey val="0"/>
            <c:showVal val="0"/>
            <c:showCatName val="0"/>
            <c:showSerName val="0"/>
            <c:showPercent val="0"/>
            <c:showBubbleSize val="0"/>
          </c:dLbls>
          <c:xVal>
            <c:numRef>
              <c:f>市区町村別_年齢調整糖尿病医療費!$I$5:$I$78</c:f>
              <c:numCache>
                <c:formatCode>#,##0_ </c:formatCode>
                <c:ptCount val="74"/>
                <c:pt idx="0">
                  <c:v>27415.825813666499</c:v>
                </c:pt>
                <c:pt idx="1">
                  <c:v>27415.825813666499</c:v>
                </c:pt>
                <c:pt idx="2">
                  <c:v>27415.825813666499</c:v>
                </c:pt>
                <c:pt idx="3">
                  <c:v>27415.825813666499</c:v>
                </c:pt>
                <c:pt idx="4">
                  <c:v>27415.825813666499</c:v>
                </c:pt>
                <c:pt idx="5">
                  <c:v>27415.825813666499</c:v>
                </c:pt>
                <c:pt idx="6">
                  <c:v>27415.825813666499</c:v>
                </c:pt>
                <c:pt idx="7">
                  <c:v>27415.825813666499</c:v>
                </c:pt>
                <c:pt idx="8">
                  <c:v>27415.825813666499</c:v>
                </c:pt>
                <c:pt idx="9">
                  <c:v>27415.825813666499</c:v>
                </c:pt>
                <c:pt idx="10">
                  <c:v>27415.825813666499</c:v>
                </c:pt>
                <c:pt idx="11">
                  <c:v>27415.825813666499</c:v>
                </c:pt>
                <c:pt idx="12">
                  <c:v>27415.825813666499</c:v>
                </c:pt>
                <c:pt idx="13">
                  <c:v>27415.825813666499</c:v>
                </c:pt>
                <c:pt idx="14">
                  <c:v>27415.825813666499</c:v>
                </c:pt>
                <c:pt idx="15">
                  <c:v>27415.825813666499</c:v>
                </c:pt>
                <c:pt idx="16">
                  <c:v>27415.825813666499</c:v>
                </c:pt>
                <c:pt idx="17">
                  <c:v>27415.825813666499</c:v>
                </c:pt>
                <c:pt idx="18">
                  <c:v>27415.825813666499</c:v>
                </c:pt>
                <c:pt idx="19">
                  <c:v>27415.825813666499</c:v>
                </c:pt>
                <c:pt idx="20">
                  <c:v>27415.825813666499</c:v>
                </c:pt>
                <c:pt idx="21">
                  <c:v>27415.825813666499</c:v>
                </c:pt>
                <c:pt idx="22">
                  <c:v>27415.825813666499</c:v>
                </c:pt>
                <c:pt idx="23">
                  <c:v>27415.825813666499</c:v>
                </c:pt>
                <c:pt idx="24">
                  <c:v>27415.825813666499</c:v>
                </c:pt>
                <c:pt idx="25">
                  <c:v>27415.825813666499</c:v>
                </c:pt>
                <c:pt idx="26">
                  <c:v>27415.825813666499</c:v>
                </c:pt>
                <c:pt idx="27">
                  <c:v>27415.825813666499</c:v>
                </c:pt>
                <c:pt idx="28">
                  <c:v>27415.825813666499</c:v>
                </c:pt>
                <c:pt idx="29">
                  <c:v>27415.825813666499</c:v>
                </c:pt>
                <c:pt idx="30">
                  <c:v>27415.825813666499</c:v>
                </c:pt>
                <c:pt idx="31">
                  <c:v>27415.825813666499</c:v>
                </c:pt>
                <c:pt idx="32">
                  <c:v>27415.825813666499</c:v>
                </c:pt>
                <c:pt idx="33">
                  <c:v>27415.825813666499</c:v>
                </c:pt>
                <c:pt idx="34">
                  <c:v>27415.825813666499</c:v>
                </c:pt>
                <c:pt idx="35">
                  <c:v>27415.825813666499</c:v>
                </c:pt>
                <c:pt idx="36">
                  <c:v>27415.825813666499</c:v>
                </c:pt>
                <c:pt idx="37">
                  <c:v>27415.825813666499</c:v>
                </c:pt>
                <c:pt idx="38">
                  <c:v>27415.825813666499</c:v>
                </c:pt>
                <c:pt idx="39">
                  <c:v>27415.825813666499</c:v>
                </c:pt>
                <c:pt idx="40">
                  <c:v>27415.825813666499</c:v>
                </c:pt>
                <c:pt idx="41">
                  <c:v>27415.825813666499</c:v>
                </c:pt>
                <c:pt idx="42">
                  <c:v>27415.825813666499</c:v>
                </c:pt>
                <c:pt idx="43">
                  <c:v>27415.825813666499</c:v>
                </c:pt>
                <c:pt idx="44">
                  <c:v>27415.825813666499</c:v>
                </c:pt>
                <c:pt idx="45">
                  <c:v>27415.825813666499</c:v>
                </c:pt>
                <c:pt idx="46">
                  <c:v>27415.825813666499</c:v>
                </c:pt>
                <c:pt idx="47">
                  <c:v>27415.825813666499</c:v>
                </c:pt>
                <c:pt idx="48">
                  <c:v>27415.825813666499</c:v>
                </c:pt>
                <c:pt idx="49">
                  <c:v>27415.825813666499</c:v>
                </c:pt>
                <c:pt idx="50">
                  <c:v>27415.825813666499</c:v>
                </c:pt>
                <c:pt idx="51">
                  <c:v>27415.825813666499</c:v>
                </c:pt>
                <c:pt idx="52">
                  <c:v>27415.825813666499</c:v>
                </c:pt>
                <c:pt idx="53">
                  <c:v>27415.825813666499</c:v>
                </c:pt>
                <c:pt idx="54">
                  <c:v>27415.825813666499</c:v>
                </c:pt>
                <c:pt idx="55">
                  <c:v>27415.825813666499</c:v>
                </c:pt>
                <c:pt idx="56">
                  <c:v>27415.825813666499</c:v>
                </c:pt>
                <c:pt idx="57">
                  <c:v>27415.825813666499</c:v>
                </c:pt>
                <c:pt idx="58">
                  <c:v>27415.825813666499</c:v>
                </c:pt>
                <c:pt idx="59">
                  <c:v>27415.825813666499</c:v>
                </c:pt>
                <c:pt idx="60">
                  <c:v>27415.825813666499</c:v>
                </c:pt>
                <c:pt idx="61">
                  <c:v>27415.825813666499</c:v>
                </c:pt>
                <c:pt idx="62">
                  <c:v>27415.825813666499</c:v>
                </c:pt>
                <c:pt idx="63">
                  <c:v>27415.825813666499</c:v>
                </c:pt>
                <c:pt idx="64">
                  <c:v>27415.825813666499</c:v>
                </c:pt>
                <c:pt idx="65">
                  <c:v>27415.825813666499</c:v>
                </c:pt>
                <c:pt idx="66">
                  <c:v>27415.825813666499</c:v>
                </c:pt>
                <c:pt idx="67">
                  <c:v>27415.825813666499</c:v>
                </c:pt>
                <c:pt idx="68">
                  <c:v>27415.825813666499</c:v>
                </c:pt>
                <c:pt idx="69">
                  <c:v>27415.825813666499</c:v>
                </c:pt>
                <c:pt idx="70">
                  <c:v>27415.825813666499</c:v>
                </c:pt>
                <c:pt idx="71">
                  <c:v>27415.825813666499</c:v>
                </c:pt>
                <c:pt idx="72">
                  <c:v>27415.825813666499</c:v>
                </c:pt>
                <c:pt idx="73">
                  <c:v>27415.825813666499</c:v>
                </c:pt>
              </c:numCache>
            </c:numRef>
          </c:xVal>
          <c:yVal>
            <c:numRef>
              <c:f>市区町村別_年齢調整糖尿病医療費!$J$5:$J$78</c:f>
              <c:numCache>
                <c:formatCode>#,##0_ </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xmlns:c16r2="http://schemas.microsoft.com/office/drawing/2015/06/chart">
            <c:ext xmlns:c16="http://schemas.microsoft.com/office/drawing/2014/chart" uri="{C3380CC4-5D6E-409C-BE32-E72D297353CC}">
              <c16:uniqueId val="{0000001B-03D7-49A7-9530-E68E9ADADFEF}"/>
            </c:ext>
          </c:extLst>
        </c:ser>
        <c:dLbls>
          <c:showLegendKey val="0"/>
          <c:showVal val="0"/>
          <c:showCatName val="0"/>
          <c:showSerName val="0"/>
          <c:showPercent val="0"/>
          <c:showBubbleSize val="0"/>
        </c:dLbls>
        <c:axId val="456669376"/>
        <c:axId val="456668800"/>
      </c:scatterChart>
      <c:catAx>
        <c:axId val="457691648"/>
        <c:scaling>
          <c:orientation val="maxMin"/>
        </c:scaling>
        <c:delete val="0"/>
        <c:axPos val="l"/>
        <c:numFmt formatCode="General" sourceLinked="0"/>
        <c:majorTickMark val="none"/>
        <c:minorTickMark val="none"/>
        <c:tickLblPos val="nextTo"/>
        <c:spPr>
          <a:ln>
            <a:solidFill>
              <a:srgbClr val="7F7F7F"/>
            </a:solidFill>
          </a:ln>
        </c:spPr>
        <c:crossAx val="456668224"/>
        <c:crosses val="autoZero"/>
        <c:auto val="1"/>
        <c:lblAlgn val="ctr"/>
        <c:lblOffset val="100"/>
        <c:noMultiLvlLbl val="0"/>
      </c:catAx>
      <c:valAx>
        <c:axId val="456668224"/>
        <c:scaling>
          <c:orientation val="minMax"/>
          <c:min val="0"/>
        </c:scaling>
        <c:delete val="0"/>
        <c:axPos val="t"/>
        <c:majorGridlines>
          <c:spPr>
            <a:ln>
              <a:solidFill>
                <a:srgbClr val="D9D9D9"/>
              </a:solidFill>
            </a:ln>
          </c:spPr>
        </c:majorGridlines>
        <c:title>
          <c:tx>
            <c:rich>
              <a:bodyPr/>
              <a:lstStyle/>
              <a:p>
                <a:pPr>
                  <a:defRPr/>
                </a:pPr>
                <a:r>
                  <a:rPr lang="en-US"/>
                  <a:t>(</a:t>
                </a:r>
                <a:r>
                  <a:rPr lang="ja-JP"/>
                  <a:t>円</a:t>
                </a:r>
                <a:r>
                  <a:rPr lang="en-US"/>
                  <a:t>)</a:t>
                </a:r>
                <a:endParaRPr lang="ja-JP"/>
              </a:p>
            </c:rich>
          </c:tx>
          <c:layout>
            <c:manualLayout>
              <c:xMode val="edge"/>
              <c:yMode val="edge"/>
              <c:x val="0.88821304454233974"/>
              <c:y val="2.7427420910493827E-2"/>
            </c:manualLayout>
          </c:layout>
          <c:overlay val="0"/>
        </c:title>
        <c:numFmt formatCode="#,##0_ " sourceLinked="0"/>
        <c:majorTickMark val="out"/>
        <c:minorTickMark val="none"/>
        <c:tickLblPos val="nextTo"/>
        <c:spPr>
          <a:ln>
            <a:solidFill>
              <a:srgbClr val="7F7F7F"/>
            </a:solidFill>
          </a:ln>
        </c:spPr>
        <c:crossAx val="457691648"/>
        <c:crosses val="autoZero"/>
        <c:crossBetween val="between"/>
      </c:valAx>
      <c:valAx>
        <c:axId val="456668800"/>
        <c:scaling>
          <c:orientation val="minMax"/>
          <c:max val="50"/>
          <c:min val="0"/>
        </c:scaling>
        <c:delete val="1"/>
        <c:axPos val="r"/>
        <c:numFmt formatCode="#,##0_ " sourceLinked="1"/>
        <c:majorTickMark val="out"/>
        <c:minorTickMark val="none"/>
        <c:tickLblPos val="nextTo"/>
        <c:crossAx val="456669376"/>
        <c:crosses val="max"/>
        <c:crossBetween val="midCat"/>
      </c:valAx>
      <c:valAx>
        <c:axId val="456669376"/>
        <c:scaling>
          <c:orientation val="minMax"/>
        </c:scaling>
        <c:delete val="1"/>
        <c:axPos val="b"/>
        <c:numFmt formatCode="#,##0_ " sourceLinked="1"/>
        <c:majorTickMark val="out"/>
        <c:minorTickMark val="none"/>
        <c:tickLblPos val="nextTo"/>
        <c:crossAx val="456668800"/>
        <c:crosses val="autoZero"/>
        <c:crossBetween val="midCat"/>
      </c:valAx>
      <c:spPr>
        <a:ln>
          <a:solidFill>
            <a:srgbClr val="7F7F7F"/>
          </a:solidFill>
        </a:ln>
      </c:spPr>
    </c:plotArea>
    <c:legend>
      <c:legendPos val="r"/>
      <c:layout>
        <c:manualLayout>
          <c:xMode val="edge"/>
          <c:yMode val="edge"/>
          <c:x val="0.17252727568078444"/>
          <c:y val="1.2600679816983661E-2"/>
          <c:w val="0.61498862897985707"/>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311352657004831"/>
          <c:y val="7.9407769756184382E-2"/>
          <c:w val="0.77097801932367138"/>
          <c:h val="0.87561414930555559"/>
        </c:manualLayout>
      </c:layout>
      <c:barChart>
        <c:barDir val="bar"/>
        <c:grouping val="clustered"/>
        <c:varyColors val="0"/>
        <c:ser>
          <c:idx val="0"/>
          <c:order val="0"/>
          <c:tx>
            <c:strRef>
              <c:f>市区町村別_年齢調整糖尿病医療費!$H$3:$H$4</c:f>
              <c:strCache>
                <c:ptCount val="1"/>
                <c:pt idx="0">
                  <c:v>年齢調整前被保険者一人当たりの糖尿病医療費</c:v>
                </c:pt>
              </c:strCache>
            </c:strRef>
          </c:tx>
          <c:spPr>
            <a:solidFill>
              <a:schemeClr val="accent4">
                <a:lumMod val="60000"/>
                <a:lumOff val="40000"/>
              </a:schemeClr>
            </a:solidFill>
            <a:ln>
              <a:noFill/>
            </a:ln>
          </c:spPr>
          <c:invertIfNegative val="0"/>
          <c:dLbls>
            <c:numFmt formatCode="#,##0_ "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市区町村別_年齢調整糖尿病医療費!$C$5:$C$78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市区町村別_年齢調整糖尿病医療費!$D$5:$D$78</c:f>
              <c:numCache>
                <c:formatCode>#,##0_ </c:formatCode>
                <c:ptCount val="74"/>
                <c:pt idx="0">
                  <c:v>28313.293018900102</c:v>
                </c:pt>
                <c:pt idx="1">
                  <c:v>26642.2361679551</c:v>
                </c:pt>
                <c:pt idx="2">
                  <c:v>29319.183341369298</c:v>
                </c:pt>
                <c:pt idx="3">
                  <c:v>32516.968375361699</c:v>
                </c:pt>
                <c:pt idx="4">
                  <c:v>25345.2765432099</c:v>
                </c:pt>
                <c:pt idx="5">
                  <c:v>26372.077647254901</c:v>
                </c:pt>
                <c:pt idx="6">
                  <c:v>28853.226266273901</c:v>
                </c:pt>
                <c:pt idx="7">
                  <c:v>25750.5550426136</c:v>
                </c:pt>
                <c:pt idx="8">
                  <c:v>25864.150984682699</c:v>
                </c:pt>
                <c:pt idx="9">
                  <c:v>32150.055586217801</c:v>
                </c:pt>
                <c:pt idx="10">
                  <c:v>27352.191849131901</c:v>
                </c:pt>
                <c:pt idx="11">
                  <c:v>25085.605460986801</c:v>
                </c:pt>
                <c:pt idx="12">
                  <c:v>27337.751343092299</c:v>
                </c:pt>
                <c:pt idx="13">
                  <c:v>27121.788950349001</c:v>
                </c:pt>
                <c:pt idx="14">
                  <c:v>28016.1763326494</c:v>
                </c:pt>
                <c:pt idx="15">
                  <c:v>24359.593007509498</c:v>
                </c:pt>
                <c:pt idx="16">
                  <c:v>25614.634975048801</c:v>
                </c:pt>
                <c:pt idx="17">
                  <c:v>25366.707574304899</c:v>
                </c:pt>
                <c:pt idx="18">
                  <c:v>28669.4673240394</c:v>
                </c:pt>
                <c:pt idx="19">
                  <c:v>29253.4198208339</c:v>
                </c:pt>
                <c:pt idx="20">
                  <c:v>28884.700098953901</c:v>
                </c:pt>
                <c:pt idx="21">
                  <c:v>30084.921316007702</c:v>
                </c:pt>
                <c:pt idx="22">
                  <c:v>28282.7677186236</c:v>
                </c:pt>
                <c:pt idx="23">
                  <c:v>27176.4147447424</c:v>
                </c:pt>
                <c:pt idx="24">
                  <c:v>26156.605010721101</c:v>
                </c:pt>
                <c:pt idx="25">
                  <c:v>25660.320439589301</c:v>
                </c:pt>
                <c:pt idx="26">
                  <c:v>24700.835889785099</c:v>
                </c:pt>
                <c:pt idx="27">
                  <c:v>25650.6428657291</c:v>
                </c:pt>
                <c:pt idx="28">
                  <c:v>26020.0131560726</c:v>
                </c:pt>
                <c:pt idx="29">
                  <c:v>25088.660706074701</c:v>
                </c:pt>
                <c:pt idx="30">
                  <c:v>25158.895032344699</c:v>
                </c:pt>
                <c:pt idx="31">
                  <c:v>23942.866728068198</c:v>
                </c:pt>
                <c:pt idx="32">
                  <c:v>28455.565670137701</c:v>
                </c:pt>
                <c:pt idx="33">
                  <c:v>22944.799992895001</c:v>
                </c:pt>
                <c:pt idx="34">
                  <c:v>24954.168589127399</c:v>
                </c:pt>
                <c:pt idx="35">
                  <c:v>24456.0880394417</c:v>
                </c:pt>
                <c:pt idx="36">
                  <c:v>26682.407022549702</c:v>
                </c:pt>
                <c:pt idx="37">
                  <c:v>28823.149080059698</c:v>
                </c:pt>
                <c:pt idx="38">
                  <c:v>28374.399244332501</c:v>
                </c:pt>
                <c:pt idx="39">
                  <c:v>27259.649817739999</c:v>
                </c:pt>
                <c:pt idx="40">
                  <c:v>27666.7365240406</c:v>
                </c:pt>
                <c:pt idx="41">
                  <c:v>25182.0668759646</c:v>
                </c:pt>
                <c:pt idx="42">
                  <c:v>28974.995520556899</c:v>
                </c:pt>
                <c:pt idx="43">
                  <c:v>26337.465208105699</c:v>
                </c:pt>
                <c:pt idx="44">
                  <c:v>29487.432913006502</c:v>
                </c:pt>
                <c:pt idx="45">
                  <c:v>25590.959536592301</c:v>
                </c:pt>
                <c:pt idx="46">
                  <c:v>27023.764182141898</c:v>
                </c:pt>
                <c:pt idx="47">
                  <c:v>27853.818747692101</c:v>
                </c:pt>
                <c:pt idx="48">
                  <c:v>25232.106969790701</c:v>
                </c:pt>
                <c:pt idx="49">
                  <c:v>26648.893096027499</c:v>
                </c:pt>
                <c:pt idx="50">
                  <c:v>24974.106206099401</c:v>
                </c:pt>
                <c:pt idx="51">
                  <c:v>24224.576467406001</c:v>
                </c:pt>
                <c:pt idx="52">
                  <c:v>27939.517596972601</c:v>
                </c:pt>
                <c:pt idx="53">
                  <c:v>26352.356334714899</c:v>
                </c:pt>
                <c:pt idx="54">
                  <c:v>28382.339732527998</c:v>
                </c:pt>
                <c:pt idx="55">
                  <c:v>27990.922258664999</c:v>
                </c:pt>
                <c:pt idx="56">
                  <c:v>26991.780563901099</c:v>
                </c:pt>
                <c:pt idx="57">
                  <c:v>24706.398671764899</c:v>
                </c:pt>
                <c:pt idx="58">
                  <c:v>27470.048432529398</c:v>
                </c:pt>
                <c:pt idx="59">
                  <c:v>25444.608900580901</c:v>
                </c:pt>
                <c:pt idx="60">
                  <c:v>25623.063144329899</c:v>
                </c:pt>
                <c:pt idx="61">
                  <c:v>25650.937359599098</c:v>
                </c:pt>
                <c:pt idx="62">
                  <c:v>26685.029256256599</c:v>
                </c:pt>
                <c:pt idx="63">
                  <c:v>25634.629406514901</c:v>
                </c:pt>
                <c:pt idx="64">
                  <c:v>23303.568985440299</c:v>
                </c:pt>
                <c:pt idx="65">
                  <c:v>23790.521448339499</c:v>
                </c:pt>
                <c:pt idx="66">
                  <c:v>24396.268459657698</c:v>
                </c:pt>
                <c:pt idx="67">
                  <c:v>23936.817422867502</c:v>
                </c:pt>
                <c:pt idx="68">
                  <c:v>26917.397343198299</c:v>
                </c:pt>
                <c:pt idx="69">
                  <c:v>31533.696864111502</c:v>
                </c:pt>
                <c:pt idx="70">
                  <c:v>24228.626647144902</c:v>
                </c:pt>
                <c:pt idx="71">
                  <c:v>20381.113994910898</c:v>
                </c:pt>
                <c:pt idx="72">
                  <c:v>25978.065046461801</c:v>
                </c:pt>
                <c:pt idx="73">
                  <c:v>21768.8926282051</c:v>
                </c:pt>
              </c:numCache>
            </c:numRef>
          </c:val>
          <c:extLst xmlns:c16r2="http://schemas.microsoft.com/office/drawing/2015/06/chart">
            <c:ext xmlns:c16="http://schemas.microsoft.com/office/drawing/2014/chart" uri="{C3380CC4-5D6E-409C-BE32-E72D297353CC}">
              <c16:uniqueId val="{0000001A-03D7-49A7-9530-E68E9ADADFEF}"/>
            </c:ext>
          </c:extLst>
        </c:ser>
        <c:dLbls>
          <c:showLegendKey val="0"/>
          <c:showVal val="0"/>
          <c:showCatName val="0"/>
          <c:showSerName val="0"/>
          <c:showPercent val="0"/>
          <c:showBubbleSize val="0"/>
        </c:dLbls>
        <c:gapWidth val="150"/>
        <c:axId val="457693184"/>
        <c:axId val="457507392"/>
      </c:barChart>
      <c:scatterChart>
        <c:scatterStyle val="lineMarker"/>
        <c:varyColors val="0"/>
        <c:ser>
          <c:idx val="1"/>
          <c:order val="1"/>
          <c:tx>
            <c:strRef>
              <c:f>市区町村別_年齢調整糖尿病医療費!$B$79</c:f>
              <c:strCache>
                <c:ptCount val="1"/>
                <c:pt idx="0">
                  <c:v>広域連合全体</c:v>
                </c:pt>
              </c:strCache>
            </c:strRef>
          </c:tx>
          <c:spPr>
            <a:ln w="28575">
              <a:solidFill>
                <a:srgbClr val="BE4B48"/>
              </a:solidFill>
            </a:ln>
          </c:spPr>
          <c:marker>
            <c:symbol val="none"/>
          </c:marker>
          <c:dLbls>
            <c:dLbl>
              <c:idx val="0"/>
              <c:layout>
                <c:manualLayout>
                  <c:x val="-0.15230053842388644"/>
                  <c:y val="-0.85846675668724282"/>
                </c:manualLayout>
              </c:layout>
              <c:showLegendKey val="0"/>
              <c:showVal val="0"/>
              <c:showCatName val="1"/>
              <c:showSerName val="1"/>
              <c:showPercent val="0"/>
              <c:showBubbleSize val="0"/>
              <c:separator>
</c:separator>
            </c:dLbl>
            <c:showLegendKey val="0"/>
            <c:showVal val="0"/>
            <c:showCatName val="0"/>
            <c:showSerName val="0"/>
            <c:showPercent val="0"/>
            <c:showBubbleSize val="0"/>
          </c:dLbls>
          <c:xVal>
            <c:numRef>
              <c:f>市区町村別_年齢調整糖尿病医療費!$H$5:$H$78</c:f>
              <c:numCache>
                <c:formatCode>#,##0_ </c:formatCode>
                <c:ptCount val="74"/>
                <c:pt idx="0">
                  <c:v>27415.825813666499</c:v>
                </c:pt>
                <c:pt idx="1">
                  <c:v>27415.825813666499</c:v>
                </c:pt>
                <c:pt idx="2">
                  <c:v>27415.825813666499</c:v>
                </c:pt>
                <c:pt idx="3">
                  <c:v>27415.825813666499</c:v>
                </c:pt>
                <c:pt idx="4">
                  <c:v>27415.825813666499</c:v>
                </c:pt>
                <c:pt idx="5">
                  <c:v>27415.825813666499</c:v>
                </c:pt>
                <c:pt idx="6">
                  <c:v>27415.825813666499</c:v>
                </c:pt>
                <c:pt idx="7">
                  <c:v>27415.825813666499</c:v>
                </c:pt>
                <c:pt idx="8">
                  <c:v>27415.825813666499</c:v>
                </c:pt>
                <c:pt idx="9">
                  <c:v>27415.825813666499</c:v>
                </c:pt>
                <c:pt idx="10">
                  <c:v>27415.825813666499</c:v>
                </c:pt>
                <c:pt idx="11">
                  <c:v>27415.825813666499</c:v>
                </c:pt>
                <c:pt idx="12">
                  <c:v>27415.825813666499</c:v>
                </c:pt>
                <c:pt idx="13">
                  <c:v>27415.825813666499</c:v>
                </c:pt>
                <c:pt idx="14">
                  <c:v>27415.825813666499</c:v>
                </c:pt>
                <c:pt idx="15">
                  <c:v>27415.825813666499</c:v>
                </c:pt>
                <c:pt idx="16">
                  <c:v>27415.825813666499</c:v>
                </c:pt>
                <c:pt idx="17">
                  <c:v>27415.825813666499</c:v>
                </c:pt>
                <c:pt idx="18">
                  <c:v>27415.825813666499</c:v>
                </c:pt>
                <c:pt idx="19">
                  <c:v>27415.825813666499</c:v>
                </c:pt>
                <c:pt idx="20">
                  <c:v>27415.825813666499</c:v>
                </c:pt>
                <c:pt idx="21">
                  <c:v>27415.825813666499</c:v>
                </c:pt>
                <c:pt idx="22">
                  <c:v>27415.825813666499</c:v>
                </c:pt>
                <c:pt idx="23">
                  <c:v>27415.825813666499</c:v>
                </c:pt>
                <c:pt idx="24">
                  <c:v>27415.825813666499</c:v>
                </c:pt>
                <c:pt idx="25">
                  <c:v>27415.825813666499</c:v>
                </c:pt>
                <c:pt idx="26">
                  <c:v>27415.825813666499</c:v>
                </c:pt>
                <c:pt idx="27">
                  <c:v>27415.825813666499</c:v>
                </c:pt>
                <c:pt idx="28">
                  <c:v>27415.825813666499</c:v>
                </c:pt>
                <c:pt idx="29">
                  <c:v>27415.825813666499</c:v>
                </c:pt>
                <c:pt idx="30">
                  <c:v>27415.825813666499</c:v>
                </c:pt>
                <c:pt idx="31">
                  <c:v>27415.825813666499</c:v>
                </c:pt>
                <c:pt idx="32">
                  <c:v>27415.825813666499</c:v>
                </c:pt>
                <c:pt idx="33">
                  <c:v>27415.825813666499</c:v>
                </c:pt>
                <c:pt idx="34">
                  <c:v>27415.825813666499</c:v>
                </c:pt>
                <c:pt idx="35">
                  <c:v>27415.825813666499</c:v>
                </c:pt>
                <c:pt idx="36">
                  <c:v>27415.825813666499</c:v>
                </c:pt>
                <c:pt idx="37">
                  <c:v>27415.825813666499</c:v>
                </c:pt>
                <c:pt idx="38">
                  <c:v>27415.825813666499</c:v>
                </c:pt>
                <c:pt idx="39">
                  <c:v>27415.825813666499</c:v>
                </c:pt>
                <c:pt idx="40">
                  <c:v>27415.825813666499</c:v>
                </c:pt>
                <c:pt idx="41">
                  <c:v>27415.825813666499</c:v>
                </c:pt>
                <c:pt idx="42">
                  <c:v>27415.825813666499</c:v>
                </c:pt>
                <c:pt idx="43">
                  <c:v>27415.825813666499</c:v>
                </c:pt>
                <c:pt idx="44">
                  <c:v>27415.825813666499</c:v>
                </c:pt>
                <c:pt idx="45">
                  <c:v>27415.825813666499</c:v>
                </c:pt>
                <c:pt idx="46">
                  <c:v>27415.825813666499</c:v>
                </c:pt>
                <c:pt idx="47">
                  <c:v>27415.825813666499</c:v>
                </c:pt>
                <c:pt idx="48">
                  <c:v>27415.825813666499</c:v>
                </c:pt>
                <c:pt idx="49">
                  <c:v>27415.825813666499</c:v>
                </c:pt>
                <c:pt idx="50">
                  <c:v>27415.825813666499</c:v>
                </c:pt>
                <c:pt idx="51">
                  <c:v>27415.825813666499</c:v>
                </c:pt>
                <c:pt idx="52">
                  <c:v>27415.825813666499</c:v>
                </c:pt>
                <c:pt idx="53">
                  <c:v>27415.825813666499</c:v>
                </c:pt>
                <c:pt idx="54">
                  <c:v>27415.825813666499</c:v>
                </c:pt>
                <c:pt idx="55">
                  <c:v>27415.825813666499</c:v>
                </c:pt>
                <c:pt idx="56">
                  <c:v>27415.825813666499</c:v>
                </c:pt>
                <c:pt idx="57">
                  <c:v>27415.825813666499</c:v>
                </c:pt>
                <c:pt idx="58">
                  <c:v>27415.825813666499</c:v>
                </c:pt>
                <c:pt idx="59">
                  <c:v>27415.825813666499</c:v>
                </c:pt>
                <c:pt idx="60">
                  <c:v>27415.825813666499</c:v>
                </c:pt>
                <c:pt idx="61">
                  <c:v>27415.825813666499</c:v>
                </c:pt>
                <c:pt idx="62">
                  <c:v>27415.825813666499</c:v>
                </c:pt>
                <c:pt idx="63">
                  <c:v>27415.825813666499</c:v>
                </c:pt>
                <c:pt idx="64">
                  <c:v>27415.825813666499</c:v>
                </c:pt>
                <c:pt idx="65">
                  <c:v>27415.825813666499</c:v>
                </c:pt>
                <c:pt idx="66">
                  <c:v>27415.825813666499</c:v>
                </c:pt>
                <c:pt idx="67">
                  <c:v>27415.825813666499</c:v>
                </c:pt>
                <c:pt idx="68">
                  <c:v>27415.825813666499</c:v>
                </c:pt>
                <c:pt idx="69">
                  <c:v>27415.825813666499</c:v>
                </c:pt>
                <c:pt idx="70">
                  <c:v>27415.825813666499</c:v>
                </c:pt>
                <c:pt idx="71">
                  <c:v>27415.825813666499</c:v>
                </c:pt>
                <c:pt idx="72">
                  <c:v>27415.825813666499</c:v>
                </c:pt>
                <c:pt idx="73">
                  <c:v>27415.825813666499</c:v>
                </c:pt>
              </c:numCache>
            </c:numRef>
          </c:xVal>
          <c:yVal>
            <c:numRef>
              <c:f>市区町村別_年齢調整糖尿病医療費!$J$5:$J$78</c:f>
              <c:numCache>
                <c:formatCode>#,##0_ </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xmlns:c16r2="http://schemas.microsoft.com/office/drawing/2015/06/chart">
            <c:ext xmlns:c16="http://schemas.microsoft.com/office/drawing/2014/chart" uri="{C3380CC4-5D6E-409C-BE32-E72D297353CC}">
              <c16:uniqueId val="{0000001B-03D7-49A7-9530-E68E9ADADFEF}"/>
            </c:ext>
          </c:extLst>
        </c:ser>
        <c:dLbls>
          <c:showLegendKey val="0"/>
          <c:showVal val="0"/>
          <c:showCatName val="0"/>
          <c:showSerName val="0"/>
          <c:showPercent val="0"/>
          <c:showBubbleSize val="0"/>
        </c:dLbls>
        <c:axId val="457508544"/>
        <c:axId val="457507968"/>
      </c:scatterChart>
      <c:catAx>
        <c:axId val="457693184"/>
        <c:scaling>
          <c:orientation val="maxMin"/>
        </c:scaling>
        <c:delete val="0"/>
        <c:axPos val="l"/>
        <c:numFmt formatCode="General" sourceLinked="0"/>
        <c:majorTickMark val="none"/>
        <c:minorTickMark val="none"/>
        <c:tickLblPos val="nextTo"/>
        <c:spPr>
          <a:ln>
            <a:solidFill>
              <a:srgbClr val="7F7F7F"/>
            </a:solidFill>
          </a:ln>
        </c:spPr>
        <c:crossAx val="457507392"/>
        <c:crosses val="autoZero"/>
        <c:auto val="1"/>
        <c:lblAlgn val="ctr"/>
        <c:lblOffset val="100"/>
        <c:noMultiLvlLbl val="0"/>
      </c:catAx>
      <c:valAx>
        <c:axId val="457507392"/>
        <c:scaling>
          <c:orientation val="minMax"/>
          <c:min val="0"/>
        </c:scaling>
        <c:delete val="0"/>
        <c:axPos val="t"/>
        <c:majorGridlines>
          <c:spPr>
            <a:ln>
              <a:solidFill>
                <a:srgbClr val="D9D9D9"/>
              </a:solidFill>
            </a:ln>
          </c:spPr>
        </c:majorGridlines>
        <c:title>
          <c:tx>
            <c:rich>
              <a:bodyPr/>
              <a:lstStyle/>
              <a:p>
                <a:pPr>
                  <a:defRPr/>
                </a:pPr>
                <a:r>
                  <a:rPr lang="en-US"/>
                  <a:t>(</a:t>
                </a:r>
                <a:r>
                  <a:rPr lang="ja-JP"/>
                  <a:t>円</a:t>
                </a:r>
                <a:r>
                  <a:rPr lang="en-US"/>
                  <a:t>)</a:t>
                </a:r>
                <a:endParaRPr lang="ja-JP"/>
              </a:p>
            </c:rich>
          </c:tx>
          <c:layout>
            <c:manualLayout>
              <c:xMode val="edge"/>
              <c:yMode val="edge"/>
              <c:x val="0.88980772946859898"/>
              <c:y val="2.8458856682769727E-2"/>
            </c:manualLayout>
          </c:layout>
          <c:overlay val="0"/>
        </c:title>
        <c:numFmt formatCode="#,##0_ " sourceLinked="0"/>
        <c:majorTickMark val="out"/>
        <c:minorTickMark val="none"/>
        <c:tickLblPos val="nextTo"/>
        <c:spPr>
          <a:ln>
            <a:solidFill>
              <a:srgbClr val="7F7F7F"/>
            </a:solidFill>
          </a:ln>
        </c:spPr>
        <c:crossAx val="457693184"/>
        <c:crosses val="autoZero"/>
        <c:crossBetween val="between"/>
      </c:valAx>
      <c:valAx>
        <c:axId val="457507968"/>
        <c:scaling>
          <c:orientation val="minMax"/>
          <c:max val="50"/>
          <c:min val="0"/>
        </c:scaling>
        <c:delete val="1"/>
        <c:axPos val="r"/>
        <c:numFmt formatCode="#,##0_ " sourceLinked="1"/>
        <c:majorTickMark val="out"/>
        <c:minorTickMark val="none"/>
        <c:tickLblPos val="nextTo"/>
        <c:crossAx val="457508544"/>
        <c:crosses val="max"/>
        <c:crossBetween val="midCat"/>
      </c:valAx>
      <c:valAx>
        <c:axId val="457508544"/>
        <c:scaling>
          <c:orientation val="minMax"/>
        </c:scaling>
        <c:delete val="1"/>
        <c:axPos val="b"/>
        <c:numFmt formatCode="#,##0_ " sourceLinked="1"/>
        <c:majorTickMark val="out"/>
        <c:minorTickMark val="none"/>
        <c:tickLblPos val="nextTo"/>
        <c:crossAx val="457507968"/>
        <c:crosses val="autoZero"/>
        <c:crossBetween val="midCat"/>
      </c:valAx>
      <c:spPr>
        <a:ln>
          <a:solidFill>
            <a:srgbClr val="7F7F7F"/>
          </a:solidFill>
        </a:ln>
      </c:spPr>
    </c:plotArea>
    <c:legend>
      <c:legendPos val="r"/>
      <c:layout>
        <c:manualLayout>
          <c:xMode val="edge"/>
          <c:yMode val="edge"/>
          <c:x val="0.17252727568078444"/>
          <c:y val="1.2600679816983661E-2"/>
          <c:w val="0.61498862897985707"/>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64734299516907"/>
          <c:y val="7.9407769756184382E-2"/>
          <c:w val="0.76944420289855076"/>
          <c:h val="0.87403533307613168"/>
        </c:manualLayout>
      </c:layout>
      <c:barChart>
        <c:barDir val="bar"/>
        <c:grouping val="clustered"/>
        <c:varyColors val="0"/>
        <c:ser>
          <c:idx val="0"/>
          <c:order val="0"/>
          <c:tx>
            <c:strRef>
              <c:f>地区別_年齢調整脂質異常症医療費!$I$3</c:f>
              <c:strCache>
                <c:ptCount val="1"/>
                <c:pt idx="0">
                  <c:v>年齢調整後被保険者一人当たりの脂質異常症医療費</c:v>
                </c:pt>
              </c:strCache>
            </c:strRef>
          </c:tx>
          <c:spPr>
            <a:solidFill>
              <a:schemeClr val="accent1">
                <a:lumMod val="75000"/>
              </a:schemeClr>
            </a:solidFill>
            <a:ln>
              <a:noFill/>
            </a:ln>
          </c:spPr>
          <c:invertIfNegative val="0"/>
          <c:dLbls>
            <c:dLbl>
              <c:idx val="9"/>
              <c:layout>
                <c:manualLayout>
                  <c:x val="1.8754799456553843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3D7-49A7-9530-E68E9ADADFEF}"/>
                </c:ext>
              </c:extLst>
            </c:dLbl>
            <c:dLbl>
              <c:idx val="10"/>
              <c:layout>
                <c:manualLayout>
                  <c:x val="2.8132199184830765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3D7-49A7-9530-E68E9ADADFEF}"/>
                </c:ext>
              </c:extLst>
            </c:dLbl>
            <c:dLbl>
              <c:idx val="11"/>
              <c:layout>
                <c:manualLayout>
                  <c:x val="8.4396597554492296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3D7-49A7-9530-E68E9ADADFEF}"/>
                </c:ext>
              </c:extLst>
            </c:dLbl>
            <c:dLbl>
              <c:idx val="12"/>
              <c:layout>
                <c:manualLayout>
                  <c:x val="2.8132199184830765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03D7-49A7-9530-E68E9ADADFEF}"/>
                </c:ext>
              </c:extLst>
            </c:dLbl>
            <c:dLbl>
              <c:idx val="14"/>
              <c:layout>
                <c:manualLayout>
                  <c:x val="2.4381239293519995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03D7-49A7-9530-E68E9ADADFEF}"/>
                </c:ext>
              </c:extLst>
            </c:dLbl>
            <c:dLbl>
              <c:idx val="25"/>
              <c:layout>
                <c:manualLayout>
                  <c:x val="3.8447338885935378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03D7-49A7-9530-E68E9ADADFEF}"/>
                </c:ext>
              </c:extLst>
            </c:dLbl>
            <c:dLbl>
              <c:idx val="26"/>
              <c:layout>
                <c:manualLayout>
                  <c:x val="2.6256719239175379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03D7-49A7-9530-E68E9ADADFEF}"/>
                </c:ext>
              </c:extLst>
            </c:dLbl>
            <c:dLbl>
              <c:idx val="27"/>
              <c:layout>
                <c:manualLayout>
                  <c:x val="3.4696378994624612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03D7-49A7-9530-E68E9ADADFEF}"/>
                </c:ext>
              </c:extLst>
            </c:dLbl>
            <c:dLbl>
              <c:idx val="29"/>
              <c:layout>
                <c:manualLayout>
                  <c:x val="7.5019197826215371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03D7-49A7-9530-E68E9ADADFEF}"/>
                </c:ext>
              </c:extLst>
            </c:dLbl>
            <c:dLbl>
              <c:idx val="31"/>
              <c:layout>
                <c:manualLayout>
                  <c:x val="1.8754799456553842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03D7-49A7-9530-E68E9ADADFEF}"/>
                </c:ext>
              </c:extLst>
            </c:dLbl>
            <c:dLbl>
              <c:idx val="33"/>
              <c:layout>
                <c:manualLayout>
                  <c:x val="2.8132199184830765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03D7-49A7-9530-E68E9ADADFEF}"/>
                </c:ext>
              </c:extLst>
            </c:dLbl>
            <c:dLbl>
              <c:idx val="36"/>
              <c:layout>
                <c:manualLayout>
                  <c:x val="2.5318979266347689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03D7-49A7-9530-E68E9ADADFEF}"/>
                </c:ext>
              </c:extLst>
            </c:dLbl>
            <c:dLbl>
              <c:idx val="37"/>
              <c:layout>
                <c:manualLayout>
                  <c:x val="4.8762478587039991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C-03D7-49A7-9530-E68E9ADADFEF}"/>
                </c:ext>
              </c:extLst>
            </c:dLbl>
            <c:dLbl>
              <c:idx val="38"/>
              <c:layout>
                <c:manualLayout>
                  <c:x val="4.5949258668556911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03D7-49A7-9530-E68E9ADADFEF}"/>
                </c:ext>
              </c:extLst>
            </c:dLbl>
            <c:dLbl>
              <c:idx val="39"/>
              <c:layout>
                <c:manualLayout>
                  <c:x val="1.6879319510898459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E-03D7-49A7-9530-E68E9ADADFEF}"/>
                </c:ext>
              </c:extLst>
            </c:dLbl>
            <c:dLbl>
              <c:idx val="40"/>
              <c:layout>
                <c:manualLayout>
                  <c:x val="-2.8132199184830765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F-03D7-49A7-9530-E68E9ADADFEF}"/>
                </c:ext>
              </c:extLst>
            </c:dLbl>
            <c:dLbl>
              <c:idx val="41"/>
              <c:layout>
                <c:manualLayout>
                  <c:x val="2.1568019375036919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0-03D7-49A7-9530-E68E9ADADFEF}"/>
                </c:ext>
              </c:extLst>
            </c:dLbl>
            <c:dLbl>
              <c:idx val="42"/>
              <c:layout>
                <c:manualLayout>
                  <c:x val="4.7824738614212298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1-03D7-49A7-9530-E68E9ADADFEF}"/>
                </c:ext>
              </c:extLst>
            </c:dLbl>
            <c:dLbl>
              <c:idx val="43"/>
              <c:layout>
                <c:manualLayout>
                  <c:x val="5.2513438478350757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2-03D7-49A7-9530-E68E9ADADFEF}"/>
                </c:ext>
              </c:extLst>
            </c:dLbl>
            <c:dLbl>
              <c:idx val="44"/>
              <c:layout>
                <c:manualLayout>
                  <c:x val="2.5318979266347689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3-03D7-49A7-9530-E68E9ADADFEF}"/>
                </c:ext>
              </c:extLst>
            </c:dLbl>
            <c:dLbl>
              <c:idx val="45"/>
              <c:layout>
                <c:manualLayout>
                  <c:x val="8.4396597554492296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4-03D7-49A7-9530-E68E9ADADFEF}"/>
                </c:ext>
              </c:extLst>
            </c:dLbl>
            <c:dLbl>
              <c:idx val="47"/>
              <c:layout>
                <c:manualLayout>
                  <c:x val="2.4381239293519995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5-03D7-49A7-9530-E68E9ADADFEF}"/>
                </c:ext>
              </c:extLst>
            </c:dLbl>
            <c:dLbl>
              <c:idx val="49"/>
              <c:layout>
                <c:manualLayout>
                  <c:x val="3.4696378994624612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6-03D7-49A7-9530-E68E9ADADFEF}"/>
                </c:ext>
              </c:extLst>
            </c:dLbl>
            <c:dLbl>
              <c:idx val="51"/>
              <c:layout>
                <c:manualLayout>
                  <c:x val="1.8754799456553843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7-03D7-49A7-9530-E68E9ADADFEF}"/>
                </c:ext>
              </c:extLst>
            </c:dLbl>
            <c:dLbl>
              <c:idx val="52"/>
              <c:layout>
                <c:manualLayout>
                  <c:x val="1.0315139701104613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8-03D7-49A7-9530-E68E9ADADFEF}"/>
                </c:ext>
              </c:extLst>
            </c:dLbl>
            <c:dLbl>
              <c:idx val="56"/>
              <c:layout>
                <c:manualLayout>
                  <c:x val="-5.6264398369661531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9-03D7-49A7-9530-E68E9ADADFEF}"/>
                </c:ext>
              </c:extLst>
            </c:dLbl>
            <c:numFmt formatCode="#,##0_ "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地区別_年齢調整脂質異常症医療費!$C$5:$C$12</c:f>
              <c:strCache>
                <c:ptCount val="8"/>
                <c:pt idx="0">
                  <c:v>豊能医療圏</c:v>
                </c:pt>
                <c:pt idx="1">
                  <c:v>三島医療圏</c:v>
                </c:pt>
                <c:pt idx="2">
                  <c:v>北河内医療圏</c:v>
                </c:pt>
                <c:pt idx="3">
                  <c:v>中河内医療圏</c:v>
                </c:pt>
                <c:pt idx="4">
                  <c:v>南河内医療圏</c:v>
                </c:pt>
                <c:pt idx="5">
                  <c:v>堺市医療圏</c:v>
                </c:pt>
                <c:pt idx="6">
                  <c:v>泉州医療圏</c:v>
                </c:pt>
                <c:pt idx="7">
                  <c:v>大阪市医療圏</c:v>
                </c:pt>
              </c:strCache>
            </c:strRef>
          </c:cat>
          <c:val>
            <c:numRef>
              <c:f>地区別_年齢調整脂質異常症医療費!$E$5:$E$12</c:f>
              <c:numCache>
                <c:formatCode>#,##0_ </c:formatCode>
                <c:ptCount val="8"/>
                <c:pt idx="0">
                  <c:v>17440.647690813599</c:v>
                </c:pt>
                <c:pt idx="1">
                  <c:v>17543.686196832601</c:v>
                </c:pt>
                <c:pt idx="2">
                  <c:v>17636.3342873814</c:v>
                </c:pt>
                <c:pt idx="3">
                  <c:v>17583.102516966799</c:v>
                </c:pt>
                <c:pt idx="4">
                  <c:v>17500.029113654698</c:v>
                </c:pt>
                <c:pt idx="5">
                  <c:v>17558.178414925002</c:v>
                </c:pt>
                <c:pt idx="6">
                  <c:v>17552.248590357998</c:v>
                </c:pt>
                <c:pt idx="7">
                  <c:v>17474.7902267563</c:v>
                </c:pt>
              </c:numCache>
            </c:numRef>
          </c:val>
          <c:extLst xmlns:c16r2="http://schemas.microsoft.com/office/drawing/2015/06/chart">
            <c:ext xmlns:c16="http://schemas.microsoft.com/office/drawing/2014/chart" uri="{C3380CC4-5D6E-409C-BE32-E72D297353CC}">
              <c16:uniqueId val="{0000001A-03D7-49A7-9530-E68E9ADADFEF}"/>
            </c:ext>
          </c:extLst>
        </c:ser>
        <c:dLbls>
          <c:showLegendKey val="0"/>
          <c:showVal val="0"/>
          <c:showCatName val="0"/>
          <c:showSerName val="0"/>
          <c:showPercent val="0"/>
          <c:showBubbleSize val="0"/>
        </c:dLbls>
        <c:gapWidth val="150"/>
        <c:axId val="457745408"/>
        <c:axId val="457510848"/>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3209752814488485"/>
                  <c:y val="-0.8564252186213992"/>
                </c:manualLayout>
              </c:layout>
              <c:showLegendKey val="0"/>
              <c:showVal val="0"/>
              <c:showCatName val="1"/>
              <c:showSerName val="1"/>
              <c:showPercent val="0"/>
              <c:showBubbleSize val="0"/>
              <c:separator>
</c:separator>
            </c:dLbl>
            <c:showLegendKey val="0"/>
            <c:showVal val="0"/>
            <c:showCatName val="0"/>
            <c:showSerName val="0"/>
            <c:showPercent val="0"/>
            <c:showBubbleSize val="0"/>
          </c:dLbls>
          <c:xVal>
            <c:numRef>
              <c:f>地区別_年齢調整脂質異常症医療費!$I$5:$I$12</c:f>
              <c:numCache>
                <c:formatCode>#,##0_ </c:formatCode>
                <c:ptCount val="8"/>
                <c:pt idx="0">
                  <c:v>17535.446490165799</c:v>
                </c:pt>
                <c:pt idx="1">
                  <c:v>17535.446490165799</c:v>
                </c:pt>
                <c:pt idx="2">
                  <c:v>17535.446490165799</c:v>
                </c:pt>
                <c:pt idx="3">
                  <c:v>17535.446490165799</c:v>
                </c:pt>
                <c:pt idx="4">
                  <c:v>17535.446490165799</c:v>
                </c:pt>
                <c:pt idx="5">
                  <c:v>17535.446490165799</c:v>
                </c:pt>
                <c:pt idx="6">
                  <c:v>17535.446490165799</c:v>
                </c:pt>
                <c:pt idx="7">
                  <c:v>17535.446490165799</c:v>
                </c:pt>
              </c:numCache>
            </c:numRef>
          </c:xVal>
          <c:yVal>
            <c:numRef>
              <c:f>地区別_年齢調整脂質異常症医療費!$J$5:$J$12</c:f>
              <c:numCache>
                <c:formatCode>#,##0_ </c:formatCode>
                <c:ptCount val="8"/>
                <c:pt idx="0">
                  <c:v>0</c:v>
                </c:pt>
                <c:pt idx="1">
                  <c:v>0</c:v>
                </c:pt>
                <c:pt idx="2">
                  <c:v>0</c:v>
                </c:pt>
                <c:pt idx="3">
                  <c:v>0</c:v>
                </c:pt>
                <c:pt idx="4">
                  <c:v>0</c:v>
                </c:pt>
                <c:pt idx="5">
                  <c:v>0</c:v>
                </c:pt>
                <c:pt idx="6">
                  <c:v>0</c:v>
                </c:pt>
                <c:pt idx="7">
                  <c:v>999</c:v>
                </c:pt>
              </c:numCache>
            </c:numRef>
          </c:yVal>
          <c:smooth val="0"/>
          <c:extLst xmlns:c16r2="http://schemas.microsoft.com/office/drawing/2015/06/chart">
            <c:ext xmlns:c16="http://schemas.microsoft.com/office/drawing/2014/chart" uri="{C3380CC4-5D6E-409C-BE32-E72D297353CC}">
              <c16:uniqueId val="{0000001B-03D7-49A7-9530-E68E9ADADFEF}"/>
            </c:ext>
          </c:extLst>
        </c:ser>
        <c:dLbls>
          <c:showLegendKey val="0"/>
          <c:showVal val="0"/>
          <c:showCatName val="0"/>
          <c:showSerName val="0"/>
          <c:showPercent val="0"/>
          <c:showBubbleSize val="0"/>
        </c:dLbls>
        <c:axId val="457512000"/>
        <c:axId val="457511424"/>
      </c:scatterChart>
      <c:catAx>
        <c:axId val="457745408"/>
        <c:scaling>
          <c:orientation val="maxMin"/>
        </c:scaling>
        <c:delete val="0"/>
        <c:axPos val="l"/>
        <c:numFmt formatCode="General" sourceLinked="0"/>
        <c:majorTickMark val="none"/>
        <c:minorTickMark val="none"/>
        <c:tickLblPos val="nextTo"/>
        <c:spPr>
          <a:ln>
            <a:solidFill>
              <a:srgbClr val="7F7F7F"/>
            </a:solidFill>
          </a:ln>
        </c:spPr>
        <c:crossAx val="457510848"/>
        <c:crosses val="autoZero"/>
        <c:auto val="1"/>
        <c:lblAlgn val="ctr"/>
        <c:lblOffset val="100"/>
        <c:noMultiLvlLbl val="0"/>
      </c:catAx>
      <c:valAx>
        <c:axId val="457510848"/>
        <c:scaling>
          <c:orientation val="minMax"/>
          <c:min val="0"/>
        </c:scaling>
        <c:delete val="0"/>
        <c:axPos val="t"/>
        <c:majorGridlines>
          <c:spPr>
            <a:ln>
              <a:solidFill>
                <a:srgbClr val="D9D9D9"/>
              </a:solidFill>
            </a:ln>
          </c:spPr>
        </c:majorGridlines>
        <c:title>
          <c:tx>
            <c:rich>
              <a:bodyPr/>
              <a:lstStyle/>
              <a:p>
                <a:pPr>
                  <a:defRPr/>
                </a:pPr>
                <a:r>
                  <a:rPr lang="en-US"/>
                  <a:t>(</a:t>
                </a:r>
                <a:r>
                  <a:rPr lang="ja-JP"/>
                  <a:t>円</a:t>
                </a:r>
                <a:r>
                  <a:rPr lang="en-US"/>
                  <a:t>)</a:t>
                </a:r>
                <a:endParaRPr lang="ja-JP"/>
              </a:p>
            </c:rich>
          </c:tx>
          <c:layout>
            <c:manualLayout>
              <c:xMode val="edge"/>
              <c:yMode val="edge"/>
              <c:x val="0.88779417523250137"/>
              <c:y val="2.7411506558641975E-2"/>
            </c:manualLayout>
          </c:layout>
          <c:overlay val="0"/>
        </c:title>
        <c:numFmt formatCode="#,##0_ " sourceLinked="0"/>
        <c:majorTickMark val="out"/>
        <c:minorTickMark val="none"/>
        <c:tickLblPos val="nextTo"/>
        <c:spPr>
          <a:ln>
            <a:solidFill>
              <a:srgbClr val="7F7F7F"/>
            </a:solidFill>
          </a:ln>
        </c:spPr>
        <c:crossAx val="457745408"/>
        <c:crosses val="autoZero"/>
        <c:crossBetween val="between"/>
      </c:valAx>
      <c:valAx>
        <c:axId val="457511424"/>
        <c:scaling>
          <c:orientation val="minMax"/>
          <c:max val="50"/>
          <c:min val="0"/>
        </c:scaling>
        <c:delete val="1"/>
        <c:axPos val="r"/>
        <c:numFmt formatCode="#,##0_ " sourceLinked="1"/>
        <c:majorTickMark val="out"/>
        <c:minorTickMark val="none"/>
        <c:tickLblPos val="nextTo"/>
        <c:crossAx val="457512000"/>
        <c:crosses val="max"/>
        <c:crossBetween val="midCat"/>
      </c:valAx>
      <c:valAx>
        <c:axId val="457512000"/>
        <c:scaling>
          <c:orientation val="minMax"/>
        </c:scaling>
        <c:delete val="1"/>
        <c:axPos val="b"/>
        <c:numFmt formatCode="#,##0_ " sourceLinked="1"/>
        <c:majorTickMark val="out"/>
        <c:minorTickMark val="none"/>
        <c:tickLblPos val="nextTo"/>
        <c:crossAx val="457511424"/>
        <c:crosses val="autoZero"/>
        <c:crossBetween val="midCat"/>
      </c:valAx>
      <c:spPr>
        <a:ln>
          <a:solidFill>
            <a:srgbClr val="7F7F7F"/>
          </a:solidFill>
        </a:ln>
      </c:spPr>
    </c:plotArea>
    <c:legend>
      <c:legendPos val="r"/>
      <c:layout>
        <c:manualLayout>
          <c:xMode val="edge"/>
          <c:yMode val="edge"/>
          <c:x val="0.17252727568078444"/>
          <c:y val="1.2600679816983661E-2"/>
          <c:w val="0.61498862897985707"/>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157971014492754"/>
          <c:y val="7.9407769756184382E-2"/>
          <c:w val="0.77251183574879223"/>
          <c:h val="0.87301456404320987"/>
        </c:manualLayout>
      </c:layout>
      <c:barChart>
        <c:barDir val="bar"/>
        <c:grouping val="clustered"/>
        <c:varyColors val="0"/>
        <c:ser>
          <c:idx val="0"/>
          <c:order val="0"/>
          <c:tx>
            <c:strRef>
              <c:f>地区別_年齢調整脂質異常症医療費!$H$3</c:f>
              <c:strCache>
                <c:ptCount val="1"/>
                <c:pt idx="0">
                  <c:v>年齢調整前被保険者一人当たりの脂質異常症医療費</c:v>
                </c:pt>
              </c:strCache>
            </c:strRef>
          </c:tx>
          <c:spPr>
            <a:solidFill>
              <a:schemeClr val="accent3">
                <a:lumMod val="60000"/>
                <a:lumOff val="40000"/>
              </a:schemeClr>
            </a:solidFill>
            <a:ln>
              <a:noFill/>
            </a:ln>
          </c:spPr>
          <c:invertIfNegative val="0"/>
          <c:dLbls>
            <c:dLbl>
              <c:idx val="9"/>
              <c:layout>
                <c:manualLayout>
                  <c:x val="1.8754799456553843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3D7-49A7-9530-E68E9ADADFEF}"/>
                </c:ext>
              </c:extLst>
            </c:dLbl>
            <c:dLbl>
              <c:idx val="10"/>
              <c:layout>
                <c:manualLayout>
                  <c:x val="2.8132199184830765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3D7-49A7-9530-E68E9ADADFEF}"/>
                </c:ext>
              </c:extLst>
            </c:dLbl>
            <c:dLbl>
              <c:idx val="11"/>
              <c:layout>
                <c:manualLayout>
                  <c:x val="8.4396597554492296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3D7-49A7-9530-E68E9ADADFEF}"/>
                </c:ext>
              </c:extLst>
            </c:dLbl>
            <c:dLbl>
              <c:idx val="12"/>
              <c:layout>
                <c:manualLayout>
                  <c:x val="2.8132199184830765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03D7-49A7-9530-E68E9ADADFEF}"/>
                </c:ext>
              </c:extLst>
            </c:dLbl>
            <c:dLbl>
              <c:idx val="14"/>
              <c:layout>
                <c:manualLayout>
                  <c:x val="2.4381239293519995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03D7-49A7-9530-E68E9ADADFEF}"/>
                </c:ext>
              </c:extLst>
            </c:dLbl>
            <c:dLbl>
              <c:idx val="25"/>
              <c:layout>
                <c:manualLayout>
                  <c:x val="3.8447338885935378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03D7-49A7-9530-E68E9ADADFEF}"/>
                </c:ext>
              </c:extLst>
            </c:dLbl>
            <c:dLbl>
              <c:idx val="26"/>
              <c:layout>
                <c:manualLayout>
                  <c:x val="2.6256719239175379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03D7-49A7-9530-E68E9ADADFEF}"/>
                </c:ext>
              </c:extLst>
            </c:dLbl>
            <c:dLbl>
              <c:idx val="27"/>
              <c:layout>
                <c:manualLayout>
                  <c:x val="3.4696378994624612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03D7-49A7-9530-E68E9ADADFEF}"/>
                </c:ext>
              </c:extLst>
            </c:dLbl>
            <c:dLbl>
              <c:idx val="29"/>
              <c:layout>
                <c:manualLayout>
                  <c:x val="7.5019197826215371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03D7-49A7-9530-E68E9ADADFEF}"/>
                </c:ext>
              </c:extLst>
            </c:dLbl>
            <c:dLbl>
              <c:idx val="31"/>
              <c:layout>
                <c:manualLayout>
                  <c:x val="1.8754799456553842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03D7-49A7-9530-E68E9ADADFEF}"/>
                </c:ext>
              </c:extLst>
            </c:dLbl>
            <c:dLbl>
              <c:idx val="33"/>
              <c:layout>
                <c:manualLayout>
                  <c:x val="2.8132199184830765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03D7-49A7-9530-E68E9ADADFEF}"/>
                </c:ext>
              </c:extLst>
            </c:dLbl>
            <c:dLbl>
              <c:idx val="36"/>
              <c:layout>
                <c:manualLayout>
                  <c:x val="2.5318979266347689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03D7-49A7-9530-E68E9ADADFEF}"/>
                </c:ext>
              </c:extLst>
            </c:dLbl>
            <c:dLbl>
              <c:idx val="37"/>
              <c:layout>
                <c:manualLayout>
                  <c:x val="4.8762478587039991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C-03D7-49A7-9530-E68E9ADADFEF}"/>
                </c:ext>
              </c:extLst>
            </c:dLbl>
            <c:dLbl>
              <c:idx val="38"/>
              <c:layout>
                <c:manualLayout>
                  <c:x val="4.5949258668556911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03D7-49A7-9530-E68E9ADADFEF}"/>
                </c:ext>
              </c:extLst>
            </c:dLbl>
            <c:dLbl>
              <c:idx val="39"/>
              <c:layout>
                <c:manualLayout>
                  <c:x val="1.6879319510898459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E-03D7-49A7-9530-E68E9ADADFEF}"/>
                </c:ext>
              </c:extLst>
            </c:dLbl>
            <c:dLbl>
              <c:idx val="40"/>
              <c:layout>
                <c:manualLayout>
                  <c:x val="-2.8132199184830765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F-03D7-49A7-9530-E68E9ADADFEF}"/>
                </c:ext>
              </c:extLst>
            </c:dLbl>
            <c:dLbl>
              <c:idx val="41"/>
              <c:layout>
                <c:manualLayout>
                  <c:x val="2.1568019375036919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0-03D7-49A7-9530-E68E9ADADFEF}"/>
                </c:ext>
              </c:extLst>
            </c:dLbl>
            <c:dLbl>
              <c:idx val="42"/>
              <c:layout>
                <c:manualLayout>
                  <c:x val="4.7824738614212298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1-03D7-49A7-9530-E68E9ADADFEF}"/>
                </c:ext>
              </c:extLst>
            </c:dLbl>
            <c:dLbl>
              <c:idx val="43"/>
              <c:layout>
                <c:manualLayout>
                  <c:x val="5.2513438478350757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2-03D7-49A7-9530-E68E9ADADFEF}"/>
                </c:ext>
              </c:extLst>
            </c:dLbl>
            <c:dLbl>
              <c:idx val="44"/>
              <c:layout>
                <c:manualLayout>
                  <c:x val="2.5318979266347689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3-03D7-49A7-9530-E68E9ADADFEF}"/>
                </c:ext>
              </c:extLst>
            </c:dLbl>
            <c:dLbl>
              <c:idx val="45"/>
              <c:layout>
                <c:manualLayout>
                  <c:x val="8.4396597554492296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4-03D7-49A7-9530-E68E9ADADFEF}"/>
                </c:ext>
              </c:extLst>
            </c:dLbl>
            <c:dLbl>
              <c:idx val="47"/>
              <c:layout>
                <c:manualLayout>
                  <c:x val="2.4381239293519995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5-03D7-49A7-9530-E68E9ADADFEF}"/>
                </c:ext>
              </c:extLst>
            </c:dLbl>
            <c:dLbl>
              <c:idx val="49"/>
              <c:layout>
                <c:manualLayout>
                  <c:x val="3.4696378994624612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6-03D7-49A7-9530-E68E9ADADFEF}"/>
                </c:ext>
              </c:extLst>
            </c:dLbl>
            <c:dLbl>
              <c:idx val="51"/>
              <c:layout>
                <c:manualLayout>
                  <c:x val="1.8754799456553843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7-03D7-49A7-9530-E68E9ADADFEF}"/>
                </c:ext>
              </c:extLst>
            </c:dLbl>
            <c:dLbl>
              <c:idx val="52"/>
              <c:layout>
                <c:manualLayout>
                  <c:x val="1.0315139701104613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8-03D7-49A7-9530-E68E9ADADFEF}"/>
                </c:ext>
              </c:extLst>
            </c:dLbl>
            <c:dLbl>
              <c:idx val="56"/>
              <c:layout>
                <c:manualLayout>
                  <c:x val="-5.6264398369661531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9-03D7-49A7-9530-E68E9ADADFEF}"/>
                </c:ext>
              </c:extLst>
            </c:dLbl>
            <c:numFmt formatCode="#,##0_ "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地区別_年齢調整脂質異常症医療費!$C$5:$C$12</c:f>
              <c:strCache>
                <c:ptCount val="8"/>
                <c:pt idx="0">
                  <c:v>豊能医療圏</c:v>
                </c:pt>
                <c:pt idx="1">
                  <c:v>三島医療圏</c:v>
                </c:pt>
                <c:pt idx="2">
                  <c:v>北河内医療圏</c:v>
                </c:pt>
                <c:pt idx="3">
                  <c:v>中河内医療圏</c:v>
                </c:pt>
                <c:pt idx="4">
                  <c:v>南河内医療圏</c:v>
                </c:pt>
                <c:pt idx="5">
                  <c:v>堺市医療圏</c:v>
                </c:pt>
                <c:pt idx="6">
                  <c:v>泉州医療圏</c:v>
                </c:pt>
                <c:pt idx="7">
                  <c:v>大阪市医療圏</c:v>
                </c:pt>
              </c:strCache>
            </c:strRef>
          </c:cat>
          <c:val>
            <c:numRef>
              <c:f>地区別_年齢調整脂質異常症医療費!$D$5:$D$12</c:f>
              <c:numCache>
                <c:formatCode>#,##0_ </c:formatCode>
                <c:ptCount val="8"/>
                <c:pt idx="0">
                  <c:v>17497.142902318999</c:v>
                </c:pt>
                <c:pt idx="1">
                  <c:v>17113.4214782897</c:v>
                </c:pt>
                <c:pt idx="2">
                  <c:v>16707.159692813901</c:v>
                </c:pt>
                <c:pt idx="3">
                  <c:v>16327.932696497101</c:v>
                </c:pt>
                <c:pt idx="4">
                  <c:v>16695.456281407001</c:v>
                </c:pt>
                <c:pt idx="5">
                  <c:v>16369.7114396466</c:v>
                </c:pt>
                <c:pt idx="6">
                  <c:v>15820.9336756253</c:v>
                </c:pt>
                <c:pt idx="7">
                  <c:v>18918.113808956201</c:v>
                </c:pt>
              </c:numCache>
            </c:numRef>
          </c:val>
          <c:extLst xmlns:c16r2="http://schemas.microsoft.com/office/drawing/2015/06/chart">
            <c:ext xmlns:c16="http://schemas.microsoft.com/office/drawing/2014/chart" uri="{C3380CC4-5D6E-409C-BE32-E72D297353CC}">
              <c16:uniqueId val="{0000001A-03D7-49A7-9530-E68E9ADADFEF}"/>
            </c:ext>
          </c:extLst>
        </c:ser>
        <c:dLbls>
          <c:showLegendKey val="0"/>
          <c:showVal val="0"/>
          <c:showCatName val="0"/>
          <c:showSerName val="0"/>
          <c:showPercent val="0"/>
          <c:showBubbleSize val="0"/>
        </c:dLbls>
        <c:gapWidth val="150"/>
        <c:axId val="28815360"/>
        <c:axId val="457514304"/>
      </c:barChart>
      <c:scatterChart>
        <c:scatterStyle val="lineMarker"/>
        <c:varyColors val="0"/>
        <c:ser>
          <c:idx val="1"/>
          <c:order val="1"/>
          <c:tx>
            <c:strRef>
              <c:f>地区別_年齢調整脂質異常症医療費!$B$13</c:f>
              <c:strCache>
                <c:ptCount val="1"/>
                <c:pt idx="0">
                  <c:v>広域連合全体</c:v>
                </c:pt>
              </c:strCache>
            </c:strRef>
          </c:tx>
          <c:spPr>
            <a:ln w="28575">
              <a:solidFill>
                <a:srgbClr val="BE4B48"/>
              </a:solidFill>
            </a:ln>
          </c:spPr>
          <c:marker>
            <c:symbol val="none"/>
          </c:marker>
          <c:dLbls>
            <c:dLbl>
              <c:idx val="0"/>
              <c:layout>
                <c:manualLayout>
                  <c:x val="-0.12121891825746441"/>
                  <c:y val="-0.85540444958847739"/>
                </c:manualLayout>
              </c:layout>
              <c:showLegendKey val="0"/>
              <c:showVal val="0"/>
              <c:showCatName val="1"/>
              <c:showSerName val="1"/>
              <c:showPercent val="0"/>
              <c:showBubbleSize val="0"/>
              <c:separator>
</c:separator>
            </c:dLbl>
            <c:showLegendKey val="0"/>
            <c:showVal val="0"/>
            <c:showCatName val="0"/>
            <c:showSerName val="0"/>
            <c:showPercent val="0"/>
            <c:showBubbleSize val="0"/>
          </c:dLbls>
          <c:xVal>
            <c:numRef>
              <c:f>地区別_年齢調整脂質異常症医療費!$H$5:$H$12</c:f>
              <c:numCache>
                <c:formatCode>#,##0_ </c:formatCode>
                <c:ptCount val="8"/>
                <c:pt idx="0">
                  <c:v>17535.446490165799</c:v>
                </c:pt>
                <c:pt idx="1">
                  <c:v>17535.446490165799</c:v>
                </c:pt>
                <c:pt idx="2">
                  <c:v>17535.446490165799</c:v>
                </c:pt>
                <c:pt idx="3">
                  <c:v>17535.446490165799</c:v>
                </c:pt>
                <c:pt idx="4">
                  <c:v>17535.446490165799</c:v>
                </c:pt>
                <c:pt idx="5">
                  <c:v>17535.446490165799</c:v>
                </c:pt>
                <c:pt idx="6">
                  <c:v>17535.446490165799</c:v>
                </c:pt>
                <c:pt idx="7">
                  <c:v>17535.446490165799</c:v>
                </c:pt>
              </c:numCache>
            </c:numRef>
          </c:xVal>
          <c:yVal>
            <c:numRef>
              <c:f>地区別_年齢調整脂質異常症医療費!$J$5:$J$12</c:f>
              <c:numCache>
                <c:formatCode>#,##0_ </c:formatCode>
                <c:ptCount val="8"/>
                <c:pt idx="0">
                  <c:v>0</c:v>
                </c:pt>
                <c:pt idx="1">
                  <c:v>0</c:v>
                </c:pt>
                <c:pt idx="2">
                  <c:v>0</c:v>
                </c:pt>
                <c:pt idx="3">
                  <c:v>0</c:v>
                </c:pt>
                <c:pt idx="4">
                  <c:v>0</c:v>
                </c:pt>
                <c:pt idx="5">
                  <c:v>0</c:v>
                </c:pt>
                <c:pt idx="6">
                  <c:v>0</c:v>
                </c:pt>
                <c:pt idx="7">
                  <c:v>999</c:v>
                </c:pt>
              </c:numCache>
            </c:numRef>
          </c:yVal>
          <c:smooth val="0"/>
          <c:extLst xmlns:c16r2="http://schemas.microsoft.com/office/drawing/2015/06/chart">
            <c:ext xmlns:c16="http://schemas.microsoft.com/office/drawing/2014/chart" uri="{C3380CC4-5D6E-409C-BE32-E72D297353CC}">
              <c16:uniqueId val="{0000001B-03D7-49A7-9530-E68E9ADADFEF}"/>
            </c:ext>
          </c:extLst>
        </c:ser>
        <c:dLbls>
          <c:showLegendKey val="0"/>
          <c:showVal val="0"/>
          <c:showCatName val="0"/>
          <c:showSerName val="0"/>
          <c:showPercent val="0"/>
          <c:showBubbleSize val="0"/>
        </c:dLbls>
        <c:axId val="28844608"/>
        <c:axId val="28844032"/>
      </c:scatterChart>
      <c:catAx>
        <c:axId val="28815360"/>
        <c:scaling>
          <c:orientation val="maxMin"/>
        </c:scaling>
        <c:delete val="0"/>
        <c:axPos val="l"/>
        <c:numFmt formatCode="General" sourceLinked="0"/>
        <c:majorTickMark val="none"/>
        <c:minorTickMark val="none"/>
        <c:tickLblPos val="nextTo"/>
        <c:spPr>
          <a:ln>
            <a:solidFill>
              <a:srgbClr val="7F7F7F"/>
            </a:solidFill>
          </a:ln>
        </c:spPr>
        <c:crossAx val="457514304"/>
        <c:crosses val="autoZero"/>
        <c:auto val="1"/>
        <c:lblAlgn val="ctr"/>
        <c:lblOffset val="100"/>
        <c:noMultiLvlLbl val="0"/>
      </c:catAx>
      <c:valAx>
        <c:axId val="457514304"/>
        <c:scaling>
          <c:orientation val="minMax"/>
          <c:min val="0"/>
        </c:scaling>
        <c:delete val="0"/>
        <c:axPos val="t"/>
        <c:majorGridlines>
          <c:spPr>
            <a:ln>
              <a:solidFill>
                <a:srgbClr val="D9D9D9"/>
              </a:solidFill>
            </a:ln>
          </c:spPr>
        </c:majorGridlines>
        <c:title>
          <c:tx>
            <c:rich>
              <a:bodyPr/>
              <a:lstStyle/>
              <a:p>
                <a:pPr>
                  <a:defRPr/>
                </a:pPr>
                <a:r>
                  <a:rPr lang="en-US"/>
                  <a:t>(</a:t>
                </a:r>
                <a:r>
                  <a:rPr lang="ja-JP"/>
                  <a:t>円</a:t>
                </a:r>
                <a:r>
                  <a:rPr lang="en-US"/>
                  <a:t>)</a:t>
                </a:r>
                <a:endParaRPr lang="ja-JP"/>
              </a:p>
            </c:rich>
          </c:tx>
          <c:layout>
            <c:manualLayout>
              <c:xMode val="edge"/>
              <c:yMode val="edge"/>
              <c:x val="0.88934826235927567"/>
              <c:y val="2.8432275591563787E-2"/>
            </c:manualLayout>
          </c:layout>
          <c:overlay val="0"/>
        </c:title>
        <c:numFmt formatCode="#,##0_ " sourceLinked="0"/>
        <c:majorTickMark val="out"/>
        <c:minorTickMark val="none"/>
        <c:tickLblPos val="nextTo"/>
        <c:spPr>
          <a:ln>
            <a:solidFill>
              <a:srgbClr val="7F7F7F"/>
            </a:solidFill>
          </a:ln>
        </c:spPr>
        <c:crossAx val="28815360"/>
        <c:crosses val="autoZero"/>
        <c:crossBetween val="between"/>
      </c:valAx>
      <c:valAx>
        <c:axId val="28844032"/>
        <c:scaling>
          <c:orientation val="minMax"/>
          <c:max val="50"/>
          <c:min val="0"/>
        </c:scaling>
        <c:delete val="1"/>
        <c:axPos val="r"/>
        <c:numFmt formatCode="#,##0_ " sourceLinked="1"/>
        <c:majorTickMark val="out"/>
        <c:minorTickMark val="none"/>
        <c:tickLblPos val="nextTo"/>
        <c:crossAx val="28844608"/>
        <c:crosses val="max"/>
        <c:crossBetween val="midCat"/>
      </c:valAx>
      <c:valAx>
        <c:axId val="28844608"/>
        <c:scaling>
          <c:orientation val="minMax"/>
        </c:scaling>
        <c:delete val="1"/>
        <c:axPos val="b"/>
        <c:numFmt formatCode="#,##0_ " sourceLinked="1"/>
        <c:majorTickMark val="out"/>
        <c:minorTickMark val="none"/>
        <c:tickLblPos val="nextTo"/>
        <c:crossAx val="28844032"/>
        <c:crosses val="autoZero"/>
        <c:crossBetween val="midCat"/>
      </c:valAx>
      <c:spPr>
        <a:ln>
          <a:solidFill>
            <a:srgbClr val="7F7F7F"/>
          </a:solidFill>
        </a:ln>
      </c:spPr>
    </c:plotArea>
    <c:legend>
      <c:legendPos val="r"/>
      <c:layout>
        <c:manualLayout>
          <c:xMode val="edge"/>
          <c:yMode val="edge"/>
          <c:x val="0.17252727568078444"/>
          <c:y val="1.2600679816983661E-2"/>
          <c:w val="0.61498862897985707"/>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3102657004831"/>
          <c:y val="7.2786609996886034E-2"/>
          <c:w val="0.78934432367149765"/>
          <c:h val="0.88695489326131682"/>
        </c:manualLayout>
      </c:layout>
      <c:barChart>
        <c:barDir val="bar"/>
        <c:grouping val="clustered"/>
        <c:varyColors val="0"/>
        <c:ser>
          <c:idx val="0"/>
          <c:order val="0"/>
          <c:tx>
            <c:strRef>
              <c:f>'地区別　生活習慣病の状況'!$K$4</c:f>
              <c:strCache>
                <c:ptCount val="1"/>
                <c:pt idx="0">
                  <c:v>生活習慣病患者割合</c:v>
                </c:pt>
              </c:strCache>
            </c:strRef>
          </c:tx>
          <c:spPr>
            <a:solidFill>
              <a:schemeClr val="accent3">
                <a:lumMod val="60000"/>
                <a:lumOff val="40000"/>
              </a:schemeClr>
            </a:solidFill>
            <a:ln>
              <a:noFill/>
            </a:ln>
          </c:spPr>
          <c:invertIfNegative val="0"/>
          <c:dLbls>
            <c:dLbl>
              <c:idx val="4"/>
              <c:layout>
                <c:manualLayout>
                  <c:x val="1.4066099592415383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1A7D-4F94-AD89-5F927158D746}"/>
                </c:ext>
              </c:extLst>
            </c:dLbl>
            <c:dLbl>
              <c:idx val="5"/>
              <c:layout>
                <c:manualLayout>
                  <c:x val="1.0315139701104613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1A7D-4F94-AD89-5F927158D746}"/>
                </c:ext>
              </c:extLst>
            </c:dLbl>
            <c:dLbl>
              <c:idx val="6"/>
              <c:layout>
                <c:manualLayout>
                  <c:x val="5.6264398369661531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1A7D-4F94-AD89-5F927158D746}"/>
                </c:ext>
              </c:extLst>
            </c:dLbl>
            <c:dLbl>
              <c:idx val="7"/>
              <c:layout>
                <c:manualLayout>
                  <c:x val="2.4381239293519995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1A7D-4F94-AD89-5F927158D746}"/>
                </c:ext>
              </c:extLst>
            </c:dLbl>
            <c:dLbl>
              <c:idx val="10"/>
              <c:layout>
                <c:manualLayout>
                  <c:x val="4.5949258668556911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1A7D-4F94-AD89-5F927158D746}"/>
                </c:ext>
              </c:extLst>
            </c:dLbl>
            <c:dLbl>
              <c:idx val="11"/>
              <c:layout>
                <c:manualLayout>
                  <c:x val="3.1883011400555258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1A7D-4F94-AD89-5F927158D746}"/>
                </c:ext>
              </c:extLst>
            </c:dLbl>
            <c:dLbl>
              <c:idx val="12"/>
              <c:layout>
                <c:manualLayout>
                  <c:x val="6.5641798097938447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1A7D-4F94-AD89-5F927158D746}"/>
                </c:ext>
              </c:extLst>
            </c:dLbl>
            <c:dLbl>
              <c:idx val="13"/>
              <c:layout>
                <c:manualLayout>
                  <c:x val="4.7824738614212298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1A7D-4F94-AD89-5F927158D746}"/>
                </c:ext>
              </c:extLst>
            </c:dLbl>
            <c:dLbl>
              <c:idx val="14"/>
              <c:layout>
                <c:manualLayout>
                  <c:x val="2.1568019375036919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1A7D-4F94-AD89-5F927158D746}"/>
                </c:ext>
              </c:extLst>
            </c:dLbl>
            <c:dLbl>
              <c:idx val="15"/>
              <c:layout>
                <c:manualLayout>
                  <c:x val="3.4696378994624612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1A7D-4F94-AD89-5F927158D746}"/>
                </c:ext>
              </c:extLst>
            </c:dLbl>
            <c:dLbl>
              <c:idx val="17"/>
              <c:layout>
                <c:manualLayout>
                  <c:x val="1.6879319510898459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1A7D-4F94-AD89-5F927158D746}"/>
                </c:ext>
              </c:extLst>
            </c:dLbl>
            <c:dLbl>
              <c:idx val="22"/>
              <c:layout>
                <c:manualLayout>
                  <c:x val="9.3773997282769212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1A7D-4F94-AD89-5F927158D746}"/>
                </c:ext>
              </c:extLst>
            </c:dLbl>
            <c:dLbl>
              <c:idx val="27"/>
              <c:layout>
                <c:manualLayout>
                  <c:x val="9.3773997282769212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C-1A7D-4F94-AD89-5F927158D746}"/>
                </c:ext>
              </c:extLst>
            </c:dLbl>
            <c:dLbl>
              <c:idx val="28"/>
              <c:layout>
                <c:manualLayout>
                  <c:x val="2.5318831590761415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1A7D-4F94-AD89-5F927158D746}"/>
                </c:ext>
              </c:extLst>
            </c:dLbl>
            <c:dLbl>
              <c:idx val="31"/>
              <c:layout>
                <c:manualLayout>
                  <c:x val="3.2820899048969225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E-1A7D-4F94-AD89-5F927158D746}"/>
                </c:ext>
              </c:extLst>
            </c:dLbl>
            <c:dLbl>
              <c:idx val="33"/>
              <c:layout>
                <c:manualLayout>
                  <c:x val="1.4066099592415383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F-1A7D-4F94-AD89-5F927158D746}"/>
                </c:ext>
              </c:extLst>
            </c:dLbl>
            <c:dLbl>
              <c:idx val="34"/>
              <c:layout>
                <c:manualLayout>
                  <c:x val="1.5003839565243074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0-1A7D-4F94-AD89-5F927158D746}"/>
                </c:ext>
              </c:extLst>
            </c:dLbl>
            <c:dLbl>
              <c:idx val="38"/>
              <c:layout>
                <c:manualLayout>
                  <c:x val="2.2505759347864612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1-1A7D-4F94-AD89-5F927158D746}"/>
                </c:ext>
              </c:extLst>
            </c:dLbl>
            <c:dLbl>
              <c:idx val="42"/>
              <c:layout>
                <c:manualLayout>
                  <c:x val="2.5318979266347689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2-1A7D-4F94-AD89-5F927158D746}"/>
                </c:ext>
              </c:extLst>
            </c:dLbl>
            <c:dLbl>
              <c:idx val="44"/>
              <c:layout>
                <c:manualLayout>
                  <c:x val="1.5003839565243074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3-1A7D-4F94-AD89-5F927158D746}"/>
                </c:ext>
              </c:extLst>
            </c:dLbl>
            <c:dLbl>
              <c:idx val="52"/>
              <c:layout>
                <c:manualLayout>
                  <c:x val="1.7817059483726149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4-1A7D-4F94-AD89-5F927158D746}"/>
                </c:ext>
              </c:extLst>
            </c:dLbl>
            <c:numFmt formatCode="0.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'地区別　生活習慣病の状況'!$K$5:$K$12</c:f>
              <c:strCache>
                <c:ptCount val="8"/>
                <c:pt idx="0">
                  <c:v>泉州医療圏</c:v>
                </c:pt>
                <c:pt idx="1">
                  <c:v>中河内医療圏</c:v>
                </c:pt>
                <c:pt idx="2">
                  <c:v>南河内医療圏</c:v>
                </c:pt>
                <c:pt idx="3">
                  <c:v>北河内医療圏</c:v>
                </c:pt>
                <c:pt idx="4">
                  <c:v>大阪市医療圏</c:v>
                </c:pt>
                <c:pt idx="5">
                  <c:v>三島医療圏</c:v>
                </c:pt>
                <c:pt idx="6">
                  <c:v>豊能医療圏</c:v>
                </c:pt>
                <c:pt idx="7">
                  <c:v>堺市医療圏</c:v>
                </c:pt>
              </c:strCache>
            </c:strRef>
          </c:cat>
          <c:val>
            <c:numRef>
              <c:f>'地区別　生活習慣病の状況'!$L$5:$L$12</c:f>
              <c:numCache>
                <c:formatCode>0.0%</c:formatCode>
                <c:ptCount val="8"/>
                <c:pt idx="0">
                  <c:v>0.83775681859856976</c:v>
                </c:pt>
                <c:pt idx="1">
                  <c:v>0.83339772942133949</c:v>
                </c:pt>
                <c:pt idx="2">
                  <c:v>0.83166854681571123</c:v>
                </c:pt>
                <c:pt idx="3">
                  <c:v>0.82697915862372084</c:v>
                </c:pt>
                <c:pt idx="4">
                  <c:v>0.82694250525001423</c:v>
                </c:pt>
                <c:pt idx="5">
                  <c:v>0.82327761731142568</c:v>
                </c:pt>
                <c:pt idx="6">
                  <c:v>0.81391426563598035</c:v>
                </c:pt>
                <c:pt idx="7">
                  <c:v>0.80128336461158967</c:v>
                </c:pt>
              </c:numCache>
            </c:numRef>
          </c:val>
          <c:extLst xmlns:c16r2="http://schemas.microsoft.com/office/drawing/2015/06/chart">
            <c:ext xmlns:c16="http://schemas.microsoft.com/office/drawing/2014/chart" uri="{C3380CC4-5D6E-409C-BE32-E72D297353CC}">
              <c16:uniqueId val="{00000015-1A7D-4F94-AD89-5F927158D746}"/>
            </c:ext>
          </c:extLst>
        </c:ser>
        <c:dLbls>
          <c:showLegendKey val="0"/>
          <c:showVal val="0"/>
          <c:showCatName val="0"/>
          <c:showSerName val="0"/>
          <c:showPercent val="0"/>
          <c:showBubbleSize val="0"/>
        </c:dLbls>
        <c:gapWidth val="150"/>
        <c:axId val="450761728"/>
        <c:axId val="449389120"/>
      </c:barChart>
      <c:scatterChart>
        <c:scatterStyle val="lineMarker"/>
        <c:varyColors val="0"/>
        <c:ser>
          <c:idx val="1"/>
          <c:order val="1"/>
          <c:tx>
            <c:v>広域連合全体</c:v>
          </c:tx>
          <c:spPr>
            <a:ln w="28575" cmpd="sng">
              <a:solidFill>
                <a:srgbClr val="BE4B48"/>
              </a:solidFill>
              <a:prstDash val="solid"/>
            </a:ln>
          </c:spPr>
          <c:marker>
            <c:symbol val="none"/>
          </c:marker>
          <c:dPt>
            <c:idx val="1"/>
            <c:bubble3D val="0"/>
            <c:extLst xmlns:c16r2="http://schemas.microsoft.com/office/drawing/2015/06/chart">
              <c:ext xmlns:c16="http://schemas.microsoft.com/office/drawing/2014/chart" uri="{C3380CC4-5D6E-409C-BE32-E72D297353CC}">
                <c16:uniqueId val="{00000016-1A7D-4F94-AD89-5F927158D746}"/>
              </c:ext>
            </c:extLst>
          </c:dPt>
          <c:dLbls>
            <c:dLbl>
              <c:idx val="0"/>
              <c:layout>
                <c:manualLayout>
                  <c:x val="-0.12945949583945179"/>
                  <c:y val="-0.87077787422839503"/>
                </c:manualLayout>
              </c:layout>
              <c:showLegendKey val="0"/>
              <c:showVal val="0"/>
              <c:showCatName val="1"/>
              <c:showSerName val="1"/>
              <c:showPercent val="0"/>
              <c:showBubbleSize val="0"/>
              <c:separator>
</c:separator>
            </c:dLbl>
            <c:showLegendKey val="0"/>
            <c:showVal val="0"/>
            <c:showCatName val="0"/>
            <c:showSerName val="0"/>
            <c:showPercent val="0"/>
            <c:showBubbleSize val="0"/>
          </c:dLbls>
          <c:xVal>
            <c:numRef>
              <c:f>'地区別　生活習慣病の状況'!$P$5:$P$12</c:f>
              <c:numCache>
                <c:formatCode>0.0%</c:formatCode>
                <c:ptCount val="8"/>
                <c:pt idx="0">
                  <c:v>0.83582512036389778</c:v>
                </c:pt>
                <c:pt idx="1">
                  <c:v>0.83582512036389778</c:v>
                </c:pt>
                <c:pt idx="2">
                  <c:v>0.83582512036389778</c:v>
                </c:pt>
                <c:pt idx="3">
                  <c:v>0.83582512036389778</c:v>
                </c:pt>
                <c:pt idx="4">
                  <c:v>0.83582512036389778</c:v>
                </c:pt>
                <c:pt idx="5">
                  <c:v>0.83582512036389778</c:v>
                </c:pt>
                <c:pt idx="6">
                  <c:v>0.83582512036389778</c:v>
                </c:pt>
                <c:pt idx="7">
                  <c:v>0.83582512036389778</c:v>
                </c:pt>
              </c:numCache>
            </c:numRef>
          </c:xVal>
          <c:yVal>
            <c:numRef>
              <c:f>'地区別　生活習慣病の状況'!$R$5:$R$12</c:f>
              <c:numCache>
                <c:formatCode>#,##0_ ;[Red]\-#,##0\ </c:formatCode>
                <c:ptCount val="8"/>
                <c:pt idx="0">
                  <c:v>0</c:v>
                </c:pt>
                <c:pt idx="1">
                  <c:v>0</c:v>
                </c:pt>
                <c:pt idx="2">
                  <c:v>0</c:v>
                </c:pt>
                <c:pt idx="3">
                  <c:v>0</c:v>
                </c:pt>
                <c:pt idx="4">
                  <c:v>0</c:v>
                </c:pt>
                <c:pt idx="5">
                  <c:v>0</c:v>
                </c:pt>
                <c:pt idx="6">
                  <c:v>0</c:v>
                </c:pt>
                <c:pt idx="7">
                  <c:v>9999</c:v>
                </c:pt>
              </c:numCache>
            </c:numRef>
          </c:yVal>
          <c:smooth val="0"/>
          <c:extLst xmlns:c16r2="http://schemas.microsoft.com/office/drawing/2015/06/chart">
            <c:ext xmlns:c16="http://schemas.microsoft.com/office/drawing/2014/chart" uri="{C3380CC4-5D6E-409C-BE32-E72D297353CC}">
              <c16:uniqueId val="{00000017-1A7D-4F94-AD89-5F927158D746}"/>
            </c:ext>
          </c:extLst>
        </c:ser>
        <c:dLbls>
          <c:showLegendKey val="0"/>
          <c:showVal val="0"/>
          <c:showCatName val="0"/>
          <c:showSerName val="0"/>
          <c:showPercent val="0"/>
          <c:showBubbleSize val="0"/>
        </c:dLbls>
        <c:axId val="449390272"/>
        <c:axId val="449389696"/>
      </c:scatterChart>
      <c:catAx>
        <c:axId val="450761728"/>
        <c:scaling>
          <c:orientation val="maxMin"/>
        </c:scaling>
        <c:delete val="0"/>
        <c:axPos val="l"/>
        <c:numFmt formatCode="General" sourceLinked="0"/>
        <c:majorTickMark val="none"/>
        <c:minorTickMark val="none"/>
        <c:tickLblPos val="nextTo"/>
        <c:spPr>
          <a:ln>
            <a:solidFill>
              <a:srgbClr val="7F7F7F"/>
            </a:solidFill>
          </a:ln>
        </c:spPr>
        <c:crossAx val="449389120"/>
        <c:crossesAt val="0"/>
        <c:auto val="1"/>
        <c:lblAlgn val="ctr"/>
        <c:lblOffset val="100"/>
        <c:noMultiLvlLbl val="0"/>
      </c:catAx>
      <c:valAx>
        <c:axId val="449389120"/>
        <c:scaling>
          <c:orientation val="minMax"/>
          <c:max val="1"/>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90969260890846804"/>
              <c:y val="2.4555603780864198E-2"/>
            </c:manualLayout>
          </c:layout>
          <c:overlay val="0"/>
        </c:title>
        <c:numFmt formatCode="0.0%" sourceLinked="0"/>
        <c:majorTickMark val="out"/>
        <c:minorTickMark val="none"/>
        <c:tickLblPos val="nextTo"/>
        <c:spPr>
          <a:ln>
            <a:solidFill>
              <a:srgbClr val="7F7F7F"/>
            </a:solidFill>
          </a:ln>
        </c:spPr>
        <c:crossAx val="450761728"/>
        <c:crosses val="autoZero"/>
        <c:crossBetween val="between"/>
      </c:valAx>
      <c:valAx>
        <c:axId val="449389696"/>
        <c:scaling>
          <c:orientation val="minMax"/>
          <c:max val="50"/>
          <c:min val="0"/>
        </c:scaling>
        <c:delete val="1"/>
        <c:axPos val="r"/>
        <c:numFmt formatCode="#,##0_ ;[Red]\-#,##0\ " sourceLinked="1"/>
        <c:majorTickMark val="out"/>
        <c:minorTickMark val="none"/>
        <c:tickLblPos val="nextTo"/>
        <c:crossAx val="449390272"/>
        <c:crosses val="max"/>
        <c:crossBetween val="midCat"/>
      </c:valAx>
      <c:valAx>
        <c:axId val="449390272"/>
        <c:scaling>
          <c:orientation val="minMax"/>
        </c:scaling>
        <c:delete val="1"/>
        <c:axPos val="b"/>
        <c:numFmt formatCode="0.0%" sourceLinked="1"/>
        <c:majorTickMark val="out"/>
        <c:minorTickMark val="none"/>
        <c:tickLblPos val="nextTo"/>
        <c:crossAx val="449389696"/>
        <c:crosses val="autoZero"/>
        <c:crossBetween val="midCat"/>
      </c:valAx>
      <c:spPr>
        <a:ln>
          <a:solidFill>
            <a:srgbClr val="7F7F7F"/>
          </a:solidFill>
        </a:ln>
      </c:spPr>
    </c:plotArea>
    <c:legend>
      <c:legendPos val="r"/>
      <c:layout>
        <c:manualLayout>
          <c:xMode val="edge"/>
          <c:yMode val="edge"/>
          <c:x val="0.1681161025459271"/>
          <c:y val="1.3454459233539095E-2"/>
          <c:w val="0.63560202906255536"/>
          <c:h val="3.4145960419188395E-2"/>
        </c:manualLayout>
      </c:layout>
      <c:overlay val="1"/>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851207729468598"/>
          <c:y val="7.9407769756184382E-2"/>
          <c:w val="0.77557946859903382"/>
          <c:h val="0.87969722543724282"/>
        </c:manualLayout>
      </c:layout>
      <c:barChart>
        <c:barDir val="bar"/>
        <c:grouping val="clustered"/>
        <c:varyColors val="0"/>
        <c:ser>
          <c:idx val="0"/>
          <c:order val="0"/>
          <c:tx>
            <c:strRef>
              <c:f>市区町村別_年齢調整脂質異常症医療費!$I$3:$I$4</c:f>
              <c:strCache>
                <c:ptCount val="1"/>
                <c:pt idx="0">
                  <c:v>年齢調整後被保険者一人当たりの脂質異常症医療費</c:v>
                </c:pt>
              </c:strCache>
            </c:strRef>
          </c:tx>
          <c:spPr>
            <a:solidFill>
              <a:schemeClr val="accent1">
                <a:lumMod val="75000"/>
              </a:schemeClr>
            </a:solidFill>
            <a:ln>
              <a:noFill/>
            </a:ln>
          </c:spPr>
          <c:invertIfNegative val="0"/>
          <c:dLbls>
            <c:numFmt formatCode="#,##0_ "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市区町村別_年齢調整脂質異常症医療費!$C$5:$C$78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市区町村別_年齢調整脂質異常症医療費!$E$5:$E$78</c:f>
              <c:numCache>
                <c:formatCode>#,##0_ </c:formatCode>
                <c:ptCount val="74"/>
                <c:pt idx="0">
                  <c:v>17474.7902267563</c:v>
                </c:pt>
                <c:pt idx="1">
                  <c:v>17442.937480490102</c:v>
                </c:pt>
                <c:pt idx="2">
                  <c:v>17408.575826331798</c:v>
                </c:pt>
                <c:pt idx="3">
                  <c:v>17537.9230391448</c:v>
                </c:pt>
                <c:pt idx="4">
                  <c:v>17370.464974925799</c:v>
                </c:pt>
                <c:pt idx="5">
                  <c:v>17555.685806881698</c:v>
                </c:pt>
                <c:pt idx="6">
                  <c:v>17550.707004637701</c:v>
                </c:pt>
                <c:pt idx="7">
                  <c:v>17363.6753554104</c:v>
                </c:pt>
                <c:pt idx="8">
                  <c:v>17436.193746476201</c:v>
                </c:pt>
                <c:pt idx="9">
                  <c:v>17488.7929517312</c:v>
                </c:pt>
                <c:pt idx="10">
                  <c:v>17512.019822235801</c:v>
                </c:pt>
                <c:pt idx="11">
                  <c:v>17353.385818812701</c:v>
                </c:pt>
                <c:pt idx="12">
                  <c:v>17407.948840289999</c:v>
                </c:pt>
                <c:pt idx="13">
                  <c:v>17346.552717130799</c:v>
                </c:pt>
                <c:pt idx="14">
                  <c:v>17506.472862979699</c:v>
                </c:pt>
                <c:pt idx="15">
                  <c:v>17266.502042455999</c:v>
                </c:pt>
                <c:pt idx="16">
                  <c:v>17380.992318876299</c:v>
                </c:pt>
                <c:pt idx="17">
                  <c:v>17363.835163601601</c:v>
                </c:pt>
                <c:pt idx="18">
                  <c:v>17448.470736081399</c:v>
                </c:pt>
                <c:pt idx="19">
                  <c:v>17460.968258862398</c:v>
                </c:pt>
                <c:pt idx="20">
                  <c:v>17651.472402205301</c:v>
                </c:pt>
                <c:pt idx="21">
                  <c:v>17546.654619729401</c:v>
                </c:pt>
                <c:pt idx="22">
                  <c:v>17706.038698290398</c:v>
                </c:pt>
                <c:pt idx="23">
                  <c:v>17393.874416430299</c:v>
                </c:pt>
                <c:pt idx="24">
                  <c:v>17296.718339198302</c:v>
                </c:pt>
                <c:pt idx="25">
                  <c:v>17558.178414925002</c:v>
                </c:pt>
                <c:pt idx="26">
                  <c:v>17397.557819848898</c:v>
                </c:pt>
                <c:pt idx="27">
                  <c:v>17589.212523658702</c:v>
                </c:pt>
                <c:pt idx="28">
                  <c:v>17533.635844834502</c:v>
                </c:pt>
                <c:pt idx="29">
                  <c:v>17470.8301458897</c:v>
                </c:pt>
                <c:pt idx="30">
                  <c:v>17662.480987211798</c:v>
                </c:pt>
                <c:pt idx="31">
                  <c:v>17617.6453347102</c:v>
                </c:pt>
                <c:pt idx="32">
                  <c:v>17509.435643991801</c:v>
                </c:pt>
                <c:pt idx="33">
                  <c:v>17549.185697618301</c:v>
                </c:pt>
                <c:pt idx="34">
                  <c:v>17480.403328210301</c:v>
                </c:pt>
                <c:pt idx="35">
                  <c:v>17344.4820037469</c:v>
                </c:pt>
                <c:pt idx="36">
                  <c:v>17463.938849217298</c:v>
                </c:pt>
                <c:pt idx="37">
                  <c:v>17520.349856892899</c:v>
                </c:pt>
                <c:pt idx="38">
                  <c:v>17539.492786083301</c:v>
                </c:pt>
                <c:pt idx="39">
                  <c:v>17588.3998174566</c:v>
                </c:pt>
                <c:pt idx="40">
                  <c:v>17624.1432733076</c:v>
                </c:pt>
                <c:pt idx="41">
                  <c:v>17554.123341984701</c:v>
                </c:pt>
                <c:pt idx="42">
                  <c:v>17530.295686563801</c:v>
                </c:pt>
                <c:pt idx="43">
                  <c:v>17560.775310700199</c:v>
                </c:pt>
                <c:pt idx="44">
                  <c:v>17611.285848130399</c:v>
                </c:pt>
                <c:pt idx="45">
                  <c:v>17512.5710331302</c:v>
                </c:pt>
                <c:pt idx="46">
                  <c:v>17657.303183492299</c:v>
                </c:pt>
                <c:pt idx="47">
                  <c:v>17433.2972205357</c:v>
                </c:pt>
                <c:pt idx="48">
                  <c:v>17596.754388273199</c:v>
                </c:pt>
                <c:pt idx="49">
                  <c:v>17704.0033183821</c:v>
                </c:pt>
                <c:pt idx="50">
                  <c:v>17546.935020064098</c:v>
                </c:pt>
                <c:pt idx="51">
                  <c:v>17345.1732231241</c:v>
                </c:pt>
                <c:pt idx="52">
                  <c:v>17562.177356289299</c:v>
                </c:pt>
                <c:pt idx="53">
                  <c:v>17526.814861877599</c:v>
                </c:pt>
                <c:pt idx="54">
                  <c:v>17784.890162259198</c:v>
                </c:pt>
                <c:pt idx="55">
                  <c:v>17626.6389777107</c:v>
                </c:pt>
                <c:pt idx="56">
                  <c:v>17478.315997503199</c:v>
                </c:pt>
                <c:pt idx="57">
                  <c:v>17479.0886411182</c:v>
                </c:pt>
                <c:pt idx="58">
                  <c:v>17595.9275076741</c:v>
                </c:pt>
                <c:pt idx="59">
                  <c:v>17600.405571642001</c:v>
                </c:pt>
                <c:pt idx="60">
                  <c:v>17613.465734997299</c:v>
                </c:pt>
                <c:pt idx="61">
                  <c:v>17612.3786087878</c:v>
                </c:pt>
                <c:pt idx="62">
                  <c:v>17460.198106010099</c:v>
                </c:pt>
                <c:pt idx="63">
                  <c:v>17575.735064061701</c:v>
                </c:pt>
                <c:pt idx="64">
                  <c:v>17425.414324626501</c:v>
                </c:pt>
                <c:pt idx="65">
                  <c:v>17345.7663352526</c:v>
                </c:pt>
                <c:pt idx="66">
                  <c:v>17238.8208622083</c:v>
                </c:pt>
                <c:pt idx="67">
                  <c:v>17466.5798063078</c:v>
                </c:pt>
                <c:pt idx="68">
                  <c:v>17444.038716928499</c:v>
                </c:pt>
                <c:pt idx="69">
                  <c:v>17507.806877035098</c:v>
                </c:pt>
                <c:pt idx="70">
                  <c:v>17366.272989846599</c:v>
                </c:pt>
                <c:pt idx="71">
                  <c:v>17331.3952044334</c:v>
                </c:pt>
                <c:pt idx="72">
                  <c:v>17354.380648867798</c:v>
                </c:pt>
                <c:pt idx="73">
                  <c:v>17140.719334221201</c:v>
                </c:pt>
              </c:numCache>
            </c:numRef>
          </c:val>
          <c:extLst xmlns:c16r2="http://schemas.microsoft.com/office/drawing/2015/06/chart">
            <c:ext xmlns:c16="http://schemas.microsoft.com/office/drawing/2014/chart" uri="{C3380CC4-5D6E-409C-BE32-E72D297353CC}">
              <c16:uniqueId val="{0000001A-03D7-49A7-9530-E68E9ADADFEF}"/>
            </c:ext>
          </c:extLst>
        </c:ser>
        <c:dLbls>
          <c:showLegendKey val="0"/>
          <c:showVal val="0"/>
          <c:showCatName val="0"/>
          <c:showSerName val="0"/>
          <c:showPercent val="0"/>
          <c:showBubbleSize val="0"/>
        </c:dLbls>
        <c:gapWidth val="150"/>
        <c:axId val="459245056"/>
        <c:axId val="28846912"/>
      </c:barChart>
      <c:scatterChart>
        <c:scatterStyle val="lineMarker"/>
        <c:varyColors val="0"/>
        <c:ser>
          <c:idx val="1"/>
          <c:order val="1"/>
          <c:tx>
            <c:strRef>
              <c:f>市区町村別_年齢調整脂質異常症医療費!$B$79:$C$79</c:f>
              <c:strCache>
                <c:ptCount val="1"/>
                <c:pt idx="0">
                  <c:v>広域連合全体</c:v>
                </c:pt>
              </c:strCache>
            </c:strRef>
          </c:tx>
          <c:spPr>
            <a:ln w="28575">
              <a:solidFill>
                <a:srgbClr val="BE4B48"/>
              </a:solidFill>
            </a:ln>
          </c:spPr>
          <c:marker>
            <c:symbol val="none"/>
          </c:marker>
          <c:dLbls>
            <c:dLbl>
              <c:idx val="0"/>
              <c:layout>
                <c:manualLayout>
                  <c:x val="-0.12121879588839941"/>
                  <c:y val="-0.86152906378600824"/>
                </c:manualLayout>
              </c:layout>
              <c:showLegendKey val="0"/>
              <c:showVal val="0"/>
              <c:showCatName val="1"/>
              <c:showSerName val="1"/>
              <c:showPercent val="0"/>
              <c:showBubbleSize val="0"/>
              <c:separator>
</c:separator>
            </c:dLbl>
            <c:showLegendKey val="0"/>
            <c:showVal val="0"/>
            <c:showCatName val="0"/>
            <c:showSerName val="0"/>
            <c:showPercent val="0"/>
            <c:showBubbleSize val="0"/>
          </c:dLbls>
          <c:xVal>
            <c:numRef>
              <c:f>市区町村別_年齢調整脂質異常症医療費!$I$5:$I$78</c:f>
              <c:numCache>
                <c:formatCode>#,##0_ </c:formatCode>
                <c:ptCount val="74"/>
                <c:pt idx="0">
                  <c:v>17535.446490165799</c:v>
                </c:pt>
                <c:pt idx="1">
                  <c:v>17535.446490165799</c:v>
                </c:pt>
                <c:pt idx="2">
                  <c:v>17535.446490165799</c:v>
                </c:pt>
                <c:pt idx="3">
                  <c:v>17535.446490165799</c:v>
                </c:pt>
                <c:pt idx="4">
                  <c:v>17535.446490165799</c:v>
                </c:pt>
                <c:pt idx="5">
                  <c:v>17535.446490165799</c:v>
                </c:pt>
                <c:pt idx="6">
                  <c:v>17535.446490165799</c:v>
                </c:pt>
                <c:pt idx="7">
                  <c:v>17535.446490165799</c:v>
                </c:pt>
                <c:pt idx="8">
                  <c:v>17535.446490165799</c:v>
                </c:pt>
                <c:pt idx="9">
                  <c:v>17535.446490165799</c:v>
                </c:pt>
                <c:pt idx="10">
                  <c:v>17535.446490165799</c:v>
                </c:pt>
                <c:pt idx="11">
                  <c:v>17535.446490165799</c:v>
                </c:pt>
                <c:pt idx="12">
                  <c:v>17535.446490165799</c:v>
                </c:pt>
                <c:pt idx="13">
                  <c:v>17535.446490165799</c:v>
                </c:pt>
                <c:pt idx="14">
                  <c:v>17535.446490165799</c:v>
                </c:pt>
                <c:pt idx="15">
                  <c:v>17535.446490165799</c:v>
                </c:pt>
                <c:pt idx="16">
                  <c:v>17535.446490165799</c:v>
                </c:pt>
                <c:pt idx="17">
                  <c:v>17535.446490165799</c:v>
                </c:pt>
                <c:pt idx="18">
                  <c:v>17535.446490165799</c:v>
                </c:pt>
                <c:pt idx="19">
                  <c:v>17535.446490165799</c:v>
                </c:pt>
                <c:pt idx="20">
                  <c:v>17535.446490165799</c:v>
                </c:pt>
                <c:pt idx="21">
                  <c:v>17535.446490165799</c:v>
                </c:pt>
                <c:pt idx="22">
                  <c:v>17535.446490165799</c:v>
                </c:pt>
                <c:pt idx="23">
                  <c:v>17535.446490165799</c:v>
                </c:pt>
                <c:pt idx="24">
                  <c:v>17535.446490165799</c:v>
                </c:pt>
                <c:pt idx="25">
                  <c:v>17535.446490165799</c:v>
                </c:pt>
                <c:pt idx="26">
                  <c:v>17535.446490165799</c:v>
                </c:pt>
                <c:pt idx="27">
                  <c:v>17535.446490165799</c:v>
                </c:pt>
                <c:pt idx="28">
                  <c:v>17535.446490165799</c:v>
                </c:pt>
                <c:pt idx="29">
                  <c:v>17535.446490165799</c:v>
                </c:pt>
                <c:pt idx="30">
                  <c:v>17535.446490165799</c:v>
                </c:pt>
                <c:pt idx="31">
                  <c:v>17535.446490165799</c:v>
                </c:pt>
                <c:pt idx="32">
                  <c:v>17535.446490165799</c:v>
                </c:pt>
                <c:pt idx="33">
                  <c:v>17535.446490165799</c:v>
                </c:pt>
                <c:pt idx="34">
                  <c:v>17535.446490165799</c:v>
                </c:pt>
                <c:pt idx="35">
                  <c:v>17535.446490165799</c:v>
                </c:pt>
                <c:pt idx="36">
                  <c:v>17535.446490165799</c:v>
                </c:pt>
                <c:pt idx="37">
                  <c:v>17535.446490165799</c:v>
                </c:pt>
                <c:pt idx="38">
                  <c:v>17535.446490165799</c:v>
                </c:pt>
                <c:pt idx="39">
                  <c:v>17535.446490165799</c:v>
                </c:pt>
                <c:pt idx="40">
                  <c:v>17535.446490165799</c:v>
                </c:pt>
                <c:pt idx="41">
                  <c:v>17535.446490165799</c:v>
                </c:pt>
                <c:pt idx="42">
                  <c:v>17535.446490165799</c:v>
                </c:pt>
                <c:pt idx="43">
                  <c:v>17535.446490165799</c:v>
                </c:pt>
                <c:pt idx="44">
                  <c:v>17535.446490165799</c:v>
                </c:pt>
                <c:pt idx="45">
                  <c:v>17535.446490165799</c:v>
                </c:pt>
                <c:pt idx="46">
                  <c:v>17535.446490165799</c:v>
                </c:pt>
                <c:pt idx="47">
                  <c:v>17535.446490165799</c:v>
                </c:pt>
                <c:pt idx="48">
                  <c:v>17535.446490165799</c:v>
                </c:pt>
                <c:pt idx="49">
                  <c:v>17535.446490165799</c:v>
                </c:pt>
                <c:pt idx="50">
                  <c:v>17535.446490165799</c:v>
                </c:pt>
                <c:pt idx="51">
                  <c:v>17535.446490165799</c:v>
                </c:pt>
                <c:pt idx="52">
                  <c:v>17535.446490165799</c:v>
                </c:pt>
                <c:pt idx="53">
                  <c:v>17535.446490165799</c:v>
                </c:pt>
                <c:pt idx="54">
                  <c:v>17535.446490165799</c:v>
                </c:pt>
                <c:pt idx="55">
                  <c:v>17535.446490165799</c:v>
                </c:pt>
                <c:pt idx="56">
                  <c:v>17535.446490165799</c:v>
                </c:pt>
                <c:pt idx="57">
                  <c:v>17535.446490165799</c:v>
                </c:pt>
                <c:pt idx="58">
                  <c:v>17535.446490165799</c:v>
                </c:pt>
                <c:pt idx="59">
                  <c:v>17535.446490165799</c:v>
                </c:pt>
                <c:pt idx="60">
                  <c:v>17535.446490165799</c:v>
                </c:pt>
                <c:pt idx="61">
                  <c:v>17535.446490165799</c:v>
                </c:pt>
                <c:pt idx="62">
                  <c:v>17535.446490165799</c:v>
                </c:pt>
                <c:pt idx="63">
                  <c:v>17535.446490165799</c:v>
                </c:pt>
                <c:pt idx="64">
                  <c:v>17535.446490165799</c:v>
                </c:pt>
                <c:pt idx="65">
                  <c:v>17535.446490165799</c:v>
                </c:pt>
                <c:pt idx="66">
                  <c:v>17535.446490165799</c:v>
                </c:pt>
                <c:pt idx="67">
                  <c:v>17535.446490165799</c:v>
                </c:pt>
                <c:pt idx="68">
                  <c:v>17535.446490165799</c:v>
                </c:pt>
                <c:pt idx="69">
                  <c:v>17535.446490165799</c:v>
                </c:pt>
                <c:pt idx="70">
                  <c:v>17535.446490165799</c:v>
                </c:pt>
                <c:pt idx="71">
                  <c:v>17535.446490165799</c:v>
                </c:pt>
                <c:pt idx="72">
                  <c:v>17535.446490165799</c:v>
                </c:pt>
                <c:pt idx="73">
                  <c:v>17535.446490165799</c:v>
                </c:pt>
              </c:numCache>
            </c:numRef>
          </c:xVal>
          <c:yVal>
            <c:numRef>
              <c:f>市区町村別_年齢調整脂質異常症医療費!$J$5:$J$78</c:f>
              <c:numCache>
                <c:formatCode>#,##0_ </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xmlns:c16r2="http://schemas.microsoft.com/office/drawing/2015/06/chart">
            <c:ext xmlns:c16="http://schemas.microsoft.com/office/drawing/2014/chart" uri="{C3380CC4-5D6E-409C-BE32-E72D297353CC}">
              <c16:uniqueId val="{0000001B-03D7-49A7-9530-E68E9ADADFEF}"/>
            </c:ext>
          </c:extLst>
        </c:ser>
        <c:dLbls>
          <c:showLegendKey val="0"/>
          <c:showVal val="0"/>
          <c:showCatName val="0"/>
          <c:showSerName val="0"/>
          <c:showPercent val="0"/>
          <c:showBubbleSize val="0"/>
        </c:dLbls>
        <c:axId val="28848064"/>
        <c:axId val="28847488"/>
      </c:scatterChart>
      <c:catAx>
        <c:axId val="459245056"/>
        <c:scaling>
          <c:orientation val="maxMin"/>
        </c:scaling>
        <c:delete val="0"/>
        <c:axPos val="l"/>
        <c:numFmt formatCode="General" sourceLinked="0"/>
        <c:majorTickMark val="none"/>
        <c:minorTickMark val="none"/>
        <c:tickLblPos val="nextTo"/>
        <c:spPr>
          <a:ln>
            <a:solidFill>
              <a:srgbClr val="7F7F7F"/>
            </a:solidFill>
          </a:ln>
        </c:spPr>
        <c:crossAx val="28846912"/>
        <c:crosses val="autoZero"/>
        <c:auto val="1"/>
        <c:lblAlgn val="ctr"/>
        <c:lblOffset val="100"/>
        <c:noMultiLvlLbl val="0"/>
      </c:catAx>
      <c:valAx>
        <c:axId val="28846912"/>
        <c:scaling>
          <c:orientation val="minMax"/>
          <c:min val="0"/>
        </c:scaling>
        <c:delete val="0"/>
        <c:axPos val="t"/>
        <c:majorGridlines>
          <c:spPr>
            <a:ln>
              <a:solidFill>
                <a:srgbClr val="D9D9D9"/>
              </a:solidFill>
            </a:ln>
          </c:spPr>
        </c:majorGridlines>
        <c:title>
          <c:tx>
            <c:rich>
              <a:bodyPr/>
              <a:lstStyle/>
              <a:p>
                <a:pPr>
                  <a:defRPr/>
                </a:pPr>
                <a:r>
                  <a:rPr lang="en-US"/>
                  <a:t>(</a:t>
                </a:r>
                <a:r>
                  <a:rPr lang="ja-JP"/>
                  <a:t>円</a:t>
                </a:r>
                <a:r>
                  <a:rPr lang="en-US"/>
                  <a:t>)</a:t>
                </a:r>
                <a:endParaRPr lang="ja-JP"/>
              </a:p>
            </c:rich>
          </c:tx>
          <c:layout>
            <c:manualLayout>
              <c:xMode val="edge"/>
              <c:yMode val="edge"/>
              <c:x val="0.89287536231884046"/>
              <c:y val="2.2323590982286635E-2"/>
            </c:manualLayout>
          </c:layout>
          <c:overlay val="0"/>
        </c:title>
        <c:numFmt formatCode="#,##0_ " sourceLinked="0"/>
        <c:majorTickMark val="out"/>
        <c:minorTickMark val="none"/>
        <c:tickLblPos val="nextTo"/>
        <c:spPr>
          <a:ln>
            <a:solidFill>
              <a:srgbClr val="7F7F7F"/>
            </a:solidFill>
          </a:ln>
        </c:spPr>
        <c:crossAx val="459245056"/>
        <c:crosses val="autoZero"/>
        <c:crossBetween val="between"/>
      </c:valAx>
      <c:valAx>
        <c:axId val="28847488"/>
        <c:scaling>
          <c:orientation val="minMax"/>
          <c:max val="50"/>
          <c:min val="0"/>
        </c:scaling>
        <c:delete val="1"/>
        <c:axPos val="r"/>
        <c:numFmt formatCode="#,##0_ " sourceLinked="1"/>
        <c:majorTickMark val="out"/>
        <c:minorTickMark val="none"/>
        <c:tickLblPos val="nextTo"/>
        <c:crossAx val="28848064"/>
        <c:crosses val="max"/>
        <c:crossBetween val="midCat"/>
      </c:valAx>
      <c:valAx>
        <c:axId val="28848064"/>
        <c:scaling>
          <c:orientation val="minMax"/>
        </c:scaling>
        <c:delete val="1"/>
        <c:axPos val="b"/>
        <c:numFmt formatCode="#,##0_ " sourceLinked="1"/>
        <c:majorTickMark val="out"/>
        <c:minorTickMark val="none"/>
        <c:tickLblPos val="nextTo"/>
        <c:crossAx val="28847488"/>
        <c:crosses val="autoZero"/>
        <c:crossBetween val="midCat"/>
      </c:valAx>
      <c:spPr>
        <a:ln>
          <a:solidFill>
            <a:srgbClr val="7F7F7F"/>
          </a:solidFill>
        </a:ln>
      </c:spPr>
    </c:plotArea>
    <c:legend>
      <c:legendPos val="r"/>
      <c:layout>
        <c:manualLayout>
          <c:xMode val="edge"/>
          <c:yMode val="edge"/>
          <c:x val="0.17252727568078444"/>
          <c:y val="1.2600679816983661E-2"/>
          <c:w val="0.61498862897985707"/>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311352657004831"/>
          <c:y val="7.9407769756184382E-2"/>
          <c:w val="0.77097801932367138"/>
          <c:h val="0.88173876350308644"/>
        </c:manualLayout>
      </c:layout>
      <c:barChart>
        <c:barDir val="bar"/>
        <c:grouping val="clustered"/>
        <c:varyColors val="0"/>
        <c:ser>
          <c:idx val="0"/>
          <c:order val="0"/>
          <c:tx>
            <c:strRef>
              <c:f>市区町村別_年齢調整脂質異常症医療費!$H$3:$H$4</c:f>
              <c:strCache>
                <c:ptCount val="1"/>
                <c:pt idx="0">
                  <c:v>年齢調整前被保険者一人当たりの脂質異常症医療費</c:v>
                </c:pt>
              </c:strCache>
            </c:strRef>
          </c:tx>
          <c:spPr>
            <a:solidFill>
              <a:schemeClr val="accent4">
                <a:lumMod val="60000"/>
                <a:lumOff val="40000"/>
              </a:schemeClr>
            </a:solidFill>
            <a:ln>
              <a:noFill/>
            </a:ln>
          </c:spPr>
          <c:invertIfNegative val="0"/>
          <c:dLbls>
            <c:numFmt formatCode="#,##0_ "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市区町村別_年齢調整脂質異常症医療費!$C$5:$C$78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市区町村別_年齢調整脂質異常症医療費!$D$5:$D$78</c:f>
              <c:numCache>
                <c:formatCode>#,##0_ </c:formatCode>
                <c:ptCount val="74"/>
                <c:pt idx="0">
                  <c:v>18918.113808956201</c:v>
                </c:pt>
                <c:pt idx="1">
                  <c:v>17686.5507048658</c:v>
                </c:pt>
                <c:pt idx="2">
                  <c:v>17939.8270250723</c:v>
                </c:pt>
                <c:pt idx="3">
                  <c:v>17351.1246382803</c:v>
                </c:pt>
                <c:pt idx="4">
                  <c:v>18546.601481481499</c:v>
                </c:pt>
                <c:pt idx="5">
                  <c:v>18516.4093143381</c:v>
                </c:pt>
                <c:pt idx="6">
                  <c:v>17431.0219519149</c:v>
                </c:pt>
                <c:pt idx="7">
                  <c:v>18491.949692234801</c:v>
                </c:pt>
                <c:pt idx="8">
                  <c:v>16059.652443471899</c:v>
                </c:pt>
                <c:pt idx="9">
                  <c:v>17357.347867223802</c:v>
                </c:pt>
                <c:pt idx="10">
                  <c:v>17753.3646130831</c:v>
                </c:pt>
                <c:pt idx="11">
                  <c:v>17762.530718050599</c:v>
                </c:pt>
                <c:pt idx="12">
                  <c:v>18097.967617921</c:v>
                </c:pt>
                <c:pt idx="13">
                  <c:v>18588.3931910971</c:v>
                </c:pt>
                <c:pt idx="14">
                  <c:v>18010.806080147398</c:v>
                </c:pt>
                <c:pt idx="15">
                  <c:v>19344.872153145399</c:v>
                </c:pt>
                <c:pt idx="16">
                  <c:v>19179.387329138601</c:v>
                </c:pt>
                <c:pt idx="17">
                  <c:v>20183.274544582899</c:v>
                </c:pt>
                <c:pt idx="18">
                  <c:v>15965.7647738864</c:v>
                </c:pt>
                <c:pt idx="19">
                  <c:v>18276.813001266401</c:v>
                </c:pt>
                <c:pt idx="20">
                  <c:v>20351.599943454901</c:v>
                </c:pt>
                <c:pt idx="21">
                  <c:v>17147.121094829999</c:v>
                </c:pt>
                <c:pt idx="22">
                  <c:v>20549.369157329402</c:v>
                </c:pt>
                <c:pt idx="23">
                  <c:v>19007.094754123998</c:v>
                </c:pt>
                <c:pt idx="24">
                  <c:v>17647.617424669901</c:v>
                </c:pt>
                <c:pt idx="25">
                  <c:v>16369.7114396466</c:v>
                </c:pt>
                <c:pt idx="26">
                  <c:v>16179.471070912399</c:v>
                </c:pt>
                <c:pt idx="27">
                  <c:v>15573.719437432401</c:v>
                </c:pt>
                <c:pt idx="28">
                  <c:v>15600.6067719152</c:v>
                </c:pt>
                <c:pt idx="29">
                  <c:v>16006.623307617599</c:v>
                </c:pt>
                <c:pt idx="30">
                  <c:v>16154.800683510301</c:v>
                </c:pt>
                <c:pt idx="31">
                  <c:v>16273.040202624899</c:v>
                </c:pt>
                <c:pt idx="32">
                  <c:v>17180.511420893501</c:v>
                </c:pt>
                <c:pt idx="33">
                  <c:v>15515.438452520501</c:v>
                </c:pt>
                <c:pt idx="34">
                  <c:v>17259.338281889701</c:v>
                </c:pt>
                <c:pt idx="35">
                  <c:v>16865.908438980699</c:v>
                </c:pt>
                <c:pt idx="36">
                  <c:v>18336.8990056002</c:v>
                </c:pt>
                <c:pt idx="37">
                  <c:v>16761.9566384883</c:v>
                </c:pt>
                <c:pt idx="38">
                  <c:v>16995.646725440802</c:v>
                </c:pt>
                <c:pt idx="39">
                  <c:v>16567.9970028352</c:v>
                </c:pt>
                <c:pt idx="40">
                  <c:v>17066.628672254101</c:v>
                </c:pt>
                <c:pt idx="41">
                  <c:v>15950.640469341901</c:v>
                </c:pt>
                <c:pt idx="42">
                  <c:v>17242.704385289198</c:v>
                </c:pt>
                <c:pt idx="43">
                  <c:v>15645.1969553988</c:v>
                </c:pt>
                <c:pt idx="44">
                  <c:v>17306.757934259</c:v>
                </c:pt>
                <c:pt idx="45">
                  <c:v>16769.741395874498</c:v>
                </c:pt>
                <c:pt idx="46">
                  <c:v>17519.7410893468</c:v>
                </c:pt>
                <c:pt idx="47">
                  <c:v>16292.570396159699</c:v>
                </c:pt>
                <c:pt idx="48">
                  <c:v>17217.2983812764</c:v>
                </c:pt>
                <c:pt idx="49">
                  <c:v>16389.7598441226</c:v>
                </c:pt>
                <c:pt idx="50">
                  <c:v>14632.458033253301</c:v>
                </c:pt>
                <c:pt idx="51">
                  <c:v>16440.521990803401</c:v>
                </c:pt>
                <c:pt idx="52">
                  <c:v>15823.039640491999</c:v>
                </c:pt>
                <c:pt idx="53">
                  <c:v>15531.519547440301</c:v>
                </c:pt>
                <c:pt idx="54">
                  <c:v>17156.817784728199</c:v>
                </c:pt>
                <c:pt idx="55">
                  <c:v>17184.342079602899</c:v>
                </c:pt>
                <c:pt idx="56">
                  <c:v>16020.028772821801</c:v>
                </c:pt>
                <c:pt idx="57">
                  <c:v>17148.5868383981</c:v>
                </c:pt>
                <c:pt idx="58">
                  <c:v>16661.692573959099</c:v>
                </c:pt>
                <c:pt idx="59">
                  <c:v>14536.5954181738</c:v>
                </c:pt>
                <c:pt idx="60">
                  <c:v>15209.691881443299</c:v>
                </c:pt>
                <c:pt idx="61">
                  <c:v>15447.4570589252</c:v>
                </c:pt>
                <c:pt idx="62">
                  <c:v>17495.585830102202</c:v>
                </c:pt>
                <c:pt idx="63">
                  <c:v>15054.238063364601</c:v>
                </c:pt>
                <c:pt idx="64">
                  <c:v>14855.000462214</c:v>
                </c:pt>
                <c:pt idx="65">
                  <c:v>14716.7938191882</c:v>
                </c:pt>
                <c:pt idx="66">
                  <c:v>13675.166748166301</c:v>
                </c:pt>
                <c:pt idx="67">
                  <c:v>14059.7970961887</c:v>
                </c:pt>
                <c:pt idx="68">
                  <c:v>13743.2308727089</c:v>
                </c:pt>
                <c:pt idx="69">
                  <c:v>19054.040940766601</c:v>
                </c:pt>
                <c:pt idx="70">
                  <c:v>15402.944948755499</c:v>
                </c:pt>
                <c:pt idx="71">
                  <c:v>15355.2340966921</c:v>
                </c:pt>
                <c:pt idx="72">
                  <c:v>16974.136883488201</c:v>
                </c:pt>
                <c:pt idx="73">
                  <c:v>11298.036858974399</c:v>
                </c:pt>
              </c:numCache>
            </c:numRef>
          </c:val>
          <c:extLst xmlns:c16r2="http://schemas.microsoft.com/office/drawing/2015/06/chart">
            <c:ext xmlns:c16="http://schemas.microsoft.com/office/drawing/2014/chart" uri="{C3380CC4-5D6E-409C-BE32-E72D297353CC}">
              <c16:uniqueId val="{0000001A-03D7-49A7-9530-E68E9ADADFEF}"/>
            </c:ext>
          </c:extLst>
        </c:ser>
        <c:dLbls>
          <c:showLegendKey val="0"/>
          <c:showVal val="0"/>
          <c:showCatName val="0"/>
          <c:showSerName val="0"/>
          <c:showPercent val="0"/>
          <c:showBubbleSize val="0"/>
        </c:dLbls>
        <c:gapWidth val="150"/>
        <c:axId val="458153984"/>
        <c:axId val="28850368"/>
      </c:barChart>
      <c:scatterChart>
        <c:scatterStyle val="lineMarker"/>
        <c:varyColors val="0"/>
        <c:ser>
          <c:idx val="1"/>
          <c:order val="1"/>
          <c:tx>
            <c:strRef>
              <c:f>市区町村別_年齢調整脂質異常症医療費!$B$79</c:f>
              <c:strCache>
                <c:ptCount val="1"/>
                <c:pt idx="0">
                  <c:v>広域連合全体</c:v>
                </c:pt>
              </c:strCache>
            </c:strRef>
          </c:tx>
          <c:spPr>
            <a:ln w="28575">
              <a:solidFill>
                <a:srgbClr val="BE4B48"/>
              </a:solidFill>
            </a:ln>
          </c:spPr>
          <c:marker>
            <c:symbol val="none"/>
          </c:marker>
          <c:dLbls>
            <c:dLbl>
              <c:idx val="0"/>
              <c:layout>
                <c:manualLayout>
                  <c:x val="-0.12898923152227118"/>
                  <c:y val="-0.86561213991769548"/>
                </c:manualLayout>
              </c:layout>
              <c:showLegendKey val="0"/>
              <c:showVal val="0"/>
              <c:showCatName val="1"/>
              <c:showSerName val="1"/>
              <c:showPercent val="0"/>
              <c:showBubbleSize val="0"/>
              <c:separator>
</c:separator>
            </c:dLbl>
            <c:showLegendKey val="0"/>
            <c:showVal val="0"/>
            <c:showCatName val="0"/>
            <c:showSerName val="0"/>
            <c:showPercent val="0"/>
            <c:showBubbleSize val="0"/>
          </c:dLbls>
          <c:xVal>
            <c:numRef>
              <c:f>市区町村別_年齢調整脂質異常症医療費!$H$5:$H$78</c:f>
              <c:numCache>
                <c:formatCode>#,##0_ </c:formatCode>
                <c:ptCount val="74"/>
                <c:pt idx="0">
                  <c:v>17535.446490165799</c:v>
                </c:pt>
                <c:pt idx="1">
                  <c:v>17535.446490165799</c:v>
                </c:pt>
                <c:pt idx="2">
                  <c:v>17535.446490165799</c:v>
                </c:pt>
                <c:pt idx="3">
                  <c:v>17535.446490165799</c:v>
                </c:pt>
                <c:pt idx="4">
                  <c:v>17535.446490165799</c:v>
                </c:pt>
                <c:pt idx="5">
                  <c:v>17535.446490165799</c:v>
                </c:pt>
                <c:pt idx="6">
                  <c:v>17535.446490165799</c:v>
                </c:pt>
                <c:pt idx="7">
                  <c:v>17535.446490165799</c:v>
                </c:pt>
                <c:pt idx="8">
                  <c:v>17535.446490165799</c:v>
                </c:pt>
                <c:pt idx="9">
                  <c:v>17535.446490165799</c:v>
                </c:pt>
                <c:pt idx="10">
                  <c:v>17535.446490165799</c:v>
                </c:pt>
                <c:pt idx="11">
                  <c:v>17535.446490165799</c:v>
                </c:pt>
                <c:pt idx="12">
                  <c:v>17535.446490165799</c:v>
                </c:pt>
                <c:pt idx="13">
                  <c:v>17535.446490165799</c:v>
                </c:pt>
                <c:pt idx="14">
                  <c:v>17535.446490165799</c:v>
                </c:pt>
                <c:pt idx="15">
                  <c:v>17535.446490165799</c:v>
                </c:pt>
                <c:pt idx="16">
                  <c:v>17535.446490165799</c:v>
                </c:pt>
                <c:pt idx="17">
                  <c:v>17535.446490165799</c:v>
                </c:pt>
                <c:pt idx="18">
                  <c:v>17535.446490165799</c:v>
                </c:pt>
                <c:pt idx="19">
                  <c:v>17535.446490165799</c:v>
                </c:pt>
                <c:pt idx="20">
                  <c:v>17535.446490165799</c:v>
                </c:pt>
                <c:pt idx="21">
                  <c:v>17535.446490165799</c:v>
                </c:pt>
                <c:pt idx="22">
                  <c:v>17535.446490165799</c:v>
                </c:pt>
                <c:pt idx="23">
                  <c:v>17535.446490165799</c:v>
                </c:pt>
                <c:pt idx="24">
                  <c:v>17535.446490165799</c:v>
                </c:pt>
                <c:pt idx="25">
                  <c:v>17535.446490165799</c:v>
                </c:pt>
                <c:pt idx="26">
                  <c:v>17535.446490165799</c:v>
                </c:pt>
                <c:pt idx="27">
                  <c:v>17535.446490165799</c:v>
                </c:pt>
                <c:pt idx="28">
                  <c:v>17535.446490165799</c:v>
                </c:pt>
                <c:pt idx="29">
                  <c:v>17535.446490165799</c:v>
                </c:pt>
                <c:pt idx="30">
                  <c:v>17535.446490165799</c:v>
                </c:pt>
                <c:pt idx="31">
                  <c:v>17535.446490165799</c:v>
                </c:pt>
                <c:pt idx="32">
                  <c:v>17535.446490165799</c:v>
                </c:pt>
                <c:pt idx="33">
                  <c:v>17535.446490165799</c:v>
                </c:pt>
                <c:pt idx="34">
                  <c:v>17535.446490165799</c:v>
                </c:pt>
                <c:pt idx="35">
                  <c:v>17535.446490165799</c:v>
                </c:pt>
                <c:pt idx="36">
                  <c:v>17535.446490165799</c:v>
                </c:pt>
                <c:pt idx="37">
                  <c:v>17535.446490165799</c:v>
                </c:pt>
                <c:pt idx="38">
                  <c:v>17535.446490165799</c:v>
                </c:pt>
                <c:pt idx="39">
                  <c:v>17535.446490165799</c:v>
                </c:pt>
                <c:pt idx="40">
                  <c:v>17535.446490165799</c:v>
                </c:pt>
                <c:pt idx="41">
                  <c:v>17535.446490165799</c:v>
                </c:pt>
                <c:pt idx="42">
                  <c:v>17535.446490165799</c:v>
                </c:pt>
                <c:pt idx="43">
                  <c:v>17535.446490165799</c:v>
                </c:pt>
                <c:pt idx="44">
                  <c:v>17535.446490165799</c:v>
                </c:pt>
                <c:pt idx="45">
                  <c:v>17535.446490165799</c:v>
                </c:pt>
                <c:pt idx="46">
                  <c:v>17535.446490165799</c:v>
                </c:pt>
                <c:pt idx="47">
                  <c:v>17535.446490165799</c:v>
                </c:pt>
                <c:pt idx="48">
                  <c:v>17535.446490165799</c:v>
                </c:pt>
                <c:pt idx="49">
                  <c:v>17535.446490165799</c:v>
                </c:pt>
                <c:pt idx="50">
                  <c:v>17535.446490165799</c:v>
                </c:pt>
                <c:pt idx="51">
                  <c:v>17535.446490165799</c:v>
                </c:pt>
                <c:pt idx="52">
                  <c:v>17535.446490165799</c:v>
                </c:pt>
                <c:pt idx="53">
                  <c:v>17535.446490165799</c:v>
                </c:pt>
                <c:pt idx="54">
                  <c:v>17535.446490165799</c:v>
                </c:pt>
                <c:pt idx="55">
                  <c:v>17535.446490165799</c:v>
                </c:pt>
                <c:pt idx="56">
                  <c:v>17535.446490165799</c:v>
                </c:pt>
                <c:pt idx="57">
                  <c:v>17535.446490165799</c:v>
                </c:pt>
                <c:pt idx="58">
                  <c:v>17535.446490165799</c:v>
                </c:pt>
                <c:pt idx="59">
                  <c:v>17535.446490165799</c:v>
                </c:pt>
                <c:pt idx="60">
                  <c:v>17535.446490165799</c:v>
                </c:pt>
                <c:pt idx="61">
                  <c:v>17535.446490165799</c:v>
                </c:pt>
                <c:pt idx="62">
                  <c:v>17535.446490165799</c:v>
                </c:pt>
                <c:pt idx="63">
                  <c:v>17535.446490165799</c:v>
                </c:pt>
                <c:pt idx="64">
                  <c:v>17535.446490165799</c:v>
                </c:pt>
                <c:pt idx="65">
                  <c:v>17535.446490165799</c:v>
                </c:pt>
                <c:pt idx="66">
                  <c:v>17535.446490165799</c:v>
                </c:pt>
                <c:pt idx="67">
                  <c:v>17535.446490165799</c:v>
                </c:pt>
                <c:pt idx="68">
                  <c:v>17535.446490165799</c:v>
                </c:pt>
                <c:pt idx="69">
                  <c:v>17535.446490165799</c:v>
                </c:pt>
                <c:pt idx="70">
                  <c:v>17535.446490165799</c:v>
                </c:pt>
                <c:pt idx="71">
                  <c:v>17535.446490165799</c:v>
                </c:pt>
                <c:pt idx="72">
                  <c:v>17535.446490165799</c:v>
                </c:pt>
                <c:pt idx="73">
                  <c:v>17535.446490165799</c:v>
                </c:pt>
              </c:numCache>
            </c:numRef>
          </c:xVal>
          <c:yVal>
            <c:numRef>
              <c:f>市区町村別_年齢調整脂質異常症医療費!$J$5:$J$78</c:f>
              <c:numCache>
                <c:formatCode>#,##0_ </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xmlns:c16r2="http://schemas.microsoft.com/office/drawing/2015/06/chart">
            <c:ext xmlns:c16="http://schemas.microsoft.com/office/drawing/2014/chart" uri="{C3380CC4-5D6E-409C-BE32-E72D297353CC}">
              <c16:uniqueId val="{0000001B-03D7-49A7-9530-E68E9ADADFEF}"/>
            </c:ext>
          </c:extLst>
        </c:ser>
        <c:dLbls>
          <c:showLegendKey val="0"/>
          <c:showVal val="0"/>
          <c:showCatName val="0"/>
          <c:showSerName val="0"/>
          <c:showPercent val="0"/>
          <c:showBubbleSize val="0"/>
        </c:dLbls>
        <c:axId val="28851520"/>
        <c:axId val="28850944"/>
      </c:scatterChart>
      <c:catAx>
        <c:axId val="458153984"/>
        <c:scaling>
          <c:orientation val="maxMin"/>
        </c:scaling>
        <c:delete val="0"/>
        <c:axPos val="l"/>
        <c:numFmt formatCode="General" sourceLinked="0"/>
        <c:majorTickMark val="none"/>
        <c:minorTickMark val="none"/>
        <c:tickLblPos val="nextTo"/>
        <c:spPr>
          <a:ln>
            <a:solidFill>
              <a:srgbClr val="7F7F7F"/>
            </a:solidFill>
          </a:ln>
        </c:spPr>
        <c:crossAx val="28850368"/>
        <c:crosses val="autoZero"/>
        <c:auto val="1"/>
        <c:lblAlgn val="ctr"/>
        <c:lblOffset val="100"/>
        <c:noMultiLvlLbl val="0"/>
      </c:catAx>
      <c:valAx>
        <c:axId val="28850368"/>
        <c:scaling>
          <c:orientation val="minMax"/>
          <c:min val="0"/>
        </c:scaling>
        <c:delete val="0"/>
        <c:axPos val="t"/>
        <c:majorGridlines>
          <c:spPr>
            <a:ln>
              <a:solidFill>
                <a:srgbClr val="D9D9D9"/>
              </a:solidFill>
            </a:ln>
          </c:spPr>
        </c:majorGridlines>
        <c:title>
          <c:tx>
            <c:rich>
              <a:bodyPr/>
              <a:lstStyle/>
              <a:p>
                <a:pPr>
                  <a:defRPr/>
                </a:pPr>
                <a:r>
                  <a:rPr lang="en-US"/>
                  <a:t>(</a:t>
                </a:r>
                <a:r>
                  <a:rPr lang="ja-JP"/>
                  <a:t>円</a:t>
                </a:r>
                <a:r>
                  <a:rPr lang="en-US"/>
                  <a:t>)</a:t>
                </a:r>
                <a:endParaRPr lang="ja-JP"/>
              </a:p>
            </c:rich>
          </c:tx>
          <c:layout>
            <c:manualLayout>
              <c:xMode val="edge"/>
              <c:yMode val="edge"/>
              <c:x val="0.88980772946859898"/>
              <c:y val="2.8458856682769727E-2"/>
            </c:manualLayout>
          </c:layout>
          <c:overlay val="0"/>
        </c:title>
        <c:numFmt formatCode="#,##0_ " sourceLinked="0"/>
        <c:majorTickMark val="out"/>
        <c:minorTickMark val="none"/>
        <c:tickLblPos val="nextTo"/>
        <c:spPr>
          <a:ln>
            <a:solidFill>
              <a:srgbClr val="7F7F7F"/>
            </a:solidFill>
          </a:ln>
        </c:spPr>
        <c:crossAx val="458153984"/>
        <c:crosses val="autoZero"/>
        <c:crossBetween val="between"/>
      </c:valAx>
      <c:valAx>
        <c:axId val="28850944"/>
        <c:scaling>
          <c:orientation val="minMax"/>
          <c:max val="50"/>
          <c:min val="0"/>
        </c:scaling>
        <c:delete val="1"/>
        <c:axPos val="r"/>
        <c:numFmt formatCode="#,##0_ " sourceLinked="1"/>
        <c:majorTickMark val="out"/>
        <c:minorTickMark val="none"/>
        <c:tickLblPos val="nextTo"/>
        <c:crossAx val="28851520"/>
        <c:crosses val="max"/>
        <c:crossBetween val="midCat"/>
      </c:valAx>
      <c:valAx>
        <c:axId val="28851520"/>
        <c:scaling>
          <c:orientation val="minMax"/>
        </c:scaling>
        <c:delete val="1"/>
        <c:axPos val="b"/>
        <c:numFmt formatCode="#,##0_ " sourceLinked="1"/>
        <c:majorTickMark val="out"/>
        <c:minorTickMark val="none"/>
        <c:tickLblPos val="nextTo"/>
        <c:crossAx val="28850944"/>
        <c:crosses val="autoZero"/>
        <c:crossBetween val="midCat"/>
      </c:valAx>
      <c:spPr>
        <a:ln>
          <a:solidFill>
            <a:srgbClr val="7F7F7F"/>
          </a:solidFill>
        </a:ln>
      </c:spPr>
    </c:plotArea>
    <c:legend>
      <c:legendPos val="r"/>
      <c:layout>
        <c:manualLayout>
          <c:xMode val="edge"/>
          <c:yMode val="edge"/>
          <c:x val="0.17252727568078444"/>
          <c:y val="1.2600679816983661E-2"/>
          <c:w val="0.61498862897985707"/>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64734299516907"/>
          <c:y val="7.9407769756184382E-2"/>
          <c:w val="0.76944420289855076"/>
          <c:h val="0.87403533307613168"/>
        </c:manualLayout>
      </c:layout>
      <c:barChart>
        <c:barDir val="bar"/>
        <c:grouping val="clustered"/>
        <c:varyColors val="0"/>
        <c:ser>
          <c:idx val="0"/>
          <c:order val="0"/>
          <c:tx>
            <c:strRef>
              <c:f>地区別_年齢調整高血圧性疾患!$I$3</c:f>
              <c:strCache>
                <c:ptCount val="1"/>
                <c:pt idx="0">
                  <c:v>年齢調整後被保険者一人当たりの高血圧性疾患医療費</c:v>
                </c:pt>
              </c:strCache>
            </c:strRef>
          </c:tx>
          <c:spPr>
            <a:solidFill>
              <a:schemeClr val="accent1">
                <a:lumMod val="75000"/>
              </a:schemeClr>
            </a:solidFill>
            <a:ln>
              <a:noFill/>
            </a:ln>
          </c:spPr>
          <c:invertIfNegative val="0"/>
          <c:dLbls>
            <c:dLbl>
              <c:idx val="9"/>
              <c:layout>
                <c:manualLayout>
                  <c:x val="1.8754799456553843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3D7-49A7-9530-E68E9ADADFEF}"/>
                </c:ext>
              </c:extLst>
            </c:dLbl>
            <c:dLbl>
              <c:idx val="10"/>
              <c:layout>
                <c:manualLayout>
                  <c:x val="2.8132199184830765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3D7-49A7-9530-E68E9ADADFEF}"/>
                </c:ext>
              </c:extLst>
            </c:dLbl>
            <c:dLbl>
              <c:idx val="11"/>
              <c:layout>
                <c:manualLayout>
                  <c:x val="8.4396597554492296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3D7-49A7-9530-E68E9ADADFEF}"/>
                </c:ext>
              </c:extLst>
            </c:dLbl>
            <c:dLbl>
              <c:idx val="12"/>
              <c:layout>
                <c:manualLayout>
                  <c:x val="2.8132199184830765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03D7-49A7-9530-E68E9ADADFEF}"/>
                </c:ext>
              </c:extLst>
            </c:dLbl>
            <c:dLbl>
              <c:idx val="14"/>
              <c:layout>
                <c:manualLayout>
                  <c:x val="2.4381239293519995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03D7-49A7-9530-E68E9ADADFEF}"/>
                </c:ext>
              </c:extLst>
            </c:dLbl>
            <c:dLbl>
              <c:idx val="25"/>
              <c:layout>
                <c:manualLayout>
                  <c:x val="3.8447338885935378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03D7-49A7-9530-E68E9ADADFEF}"/>
                </c:ext>
              </c:extLst>
            </c:dLbl>
            <c:dLbl>
              <c:idx val="26"/>
              <c:layout>
                <c:manualLayout>
                  <c:x val="2.6256719239175379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03D7-49A7-9530-E68E9ADADFEF}"/>
                </c:ext>
              </c:extLst>
            </c:dLbl>
            <c:dLbl>
              <c:idx val="27"/>
              <c:layout>
                <c:manualLayout>
                  <c:x val="3.4696378994624612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03D7-49A7-9530-E68E9ADADFEF}"/>
                </c:ext>
              </c:extLst>
            </c:dLbl>
            <c:dLbl>
              <c:idx val="29"/>
              <c:layout>
                <c:manualLayout>
                  <c:x val="7.5019197826215371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03D7-49A7-9530-E68E9ADADFEF}"/>
                </c:ext>
              </c:extLst>
            </c:dLbl>
            <c:dLbl>
              <c:idx val="31"/>
              <c:layout>
                <c:manualLayout>
                  <c:x val="1.8754799456553842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03D7-49A7-9530-E68E9ADADFEF}"/>
                </c:ext>
              </c:extLst>
            </c:dLbl>
            <c:dLbl>
              <c:idx val="33"/>
              <c:layout>
                <c:manualLayout>
                  <c:x val="2.8132199184830765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03D7-49A7-9530-E68E9ADADFEF}"/>
                </c:ext>
              </c:extLst>
            </c:dLbl>
            <c:dLbl>
              <c:idx val="36"/>
              <c:layout>
                <c:manualLayout>
                  <c:x val="2.5318979266347689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03D7-49A7-9530-E68E9ADADFEF}"/>
                </c:ext>
              </c:extLst>
            </c:dLbl>
            <c:dLbl>
              <c:idx val="37"/>
              <c:layout>
                <c:manualLayout>
                  <c:x val="4.8762478587039991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C-03D7-49A7-9530-E68E9ADADFEF}"/>
                </c:ext>
              </c:extLst>
            </c:dLbl>
            <c:dLbl>
              <c:idx val="38"/>
              <c:layout>
                <c:manualLayout>
                  <c:x val="4.5949258668556911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03D7-49A7-9530-E68E9ADADFEF}"/>
                </c:ext>
              </c:extLst>
            </c:dLbl>
            <c:dLbl>
              <c:idx val="39"/>
              <c:layout>
                <c:manualLayout>
                  <c:x val="1.6879319510898459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E-03D7-49A7-9530-E68E9ADADFEF}"/>
                </c:ext>
              </c:extLst>
            </c:dLbl>
            <c:dLbl>
              <c:idx val="40"/>
              <c:layout>
                <c:manualLayout>
                  <c:x val="-2.8132199184830765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F-03D7-49A7-9530-E68E9ADADFEF}"/>
                </c:ext>
              </c:extLst>
            </c:dLbl>
            <c:dLbl>
              <c:idx val="41"/>
              <c:layout>
                <c:manualLayout>
                  <c:x val="2.1568019375036919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0-03D7-49A7-9530-E68E9ADADFEF}"/>
                </c:ext>
              </c:extLst>
            </c:dLbl>
            <c:dLbl>
              <c:idx val="42"/>
              <c:layout>
                <c:manualLayout>
                  <c:x val="4.7824738614212298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1-03D7-49A7-9530-E68E9ADADFEF}"/>
                </c:ext>
              </c:extLst>
            </c:dLbl>
            <c:dLbl>
              <c:idx val="43"/>
              <c:layout>
                <c:manualLayout>
                  <c:x val="5.2513438478350757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2-03D7-49A7-9530-E68E9ADADFEF}"/>
                </c:ext>
              </c:extLst>
            </c:dLbl>
            <c:dLbl>
              <c:idx val="44"/>
              <c:layout>
                <c:manualLayout>
                  <c:x val="2.5318979266347689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3-03D7-49A7-9530-E68E9ADADFEF}"/>
                </c:ext>
              </c:extLst>
            </c:dLbl>
            <c:dLbl>
              <c:idx val="45"/>
              <c:layout>
                <c:manualLayout>
                  <c:x val="8.4396597554492296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4-03D7-49A7-9530-E68E9ADADFEF}"/>
                </c:ext>
              </c:extLst>
            </c:dLbl>
            <c:dLbl>
              <c:idx val="47"/>
              <c:layout>
                <c:manualLayout>
                  <c:x val="2.4381239293519995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5-03D7-49A7-9530-E68E9ADADFEF}"/>
                </c:ext>
              </c:extLst>
            </c:dLbl>
            <c:dLbl>
              <c:idx val="49"/>
              <c:layout>
                <c:manualLayout>
                  <c:x val="3.4696378994624612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6-03D7-49A7-9530-E68E9ADADFEF}"/>
                </c:ext>
              </c:extLst>
            </c:dLbl>
            <c:dLbl>
              <c:idx val="51"/>
              <c:layout>
                <c:manualLayout>
                  <c:x val="1.8754799456553843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7-03D7-49A7-9530-E68E9ADADFEF}"/>
                </c:ext>
              </c:extLst>
            </c:dLbl>
            <c:dLbl>
              <c:idx val="52"/>
              <c:layout>
                <c:manualLayout>
                  <c:x val="1.0315139701104613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8-03D7-49A7-9530-E68E9ADADFEF}"/>
                </c:ext>
              </c:extLst>
            </c:dLbl>
            <c:dLbl>
              <c:idx val="56"/>
              <c:layout>
                <c:manualLayout>
                  <c:x val="-5.6264398369661531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9-03D7-49A7-9530-E68E9ADADFEF}"/>
                </c:ext>
              </c:extLst>
            </c:dLbl>
            <c:numFmt formatCode="#,##0_ "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地区別_年齢調整高血圧性疾患!$C$5:$C$12</c:f>
              <c:strCache>
                <c:ptCount val="8"/>
                <c:pt idx="0">
                  <c:v>豊能医療圏</c:v>
                </c:pt>
                <c:pt idx="1">
                  <c:v>三島医療圏</c:v>
                </c:pt>
                <c:pt idx="2">
                  <c:v>北河内医療圏</c:v>
                </c:pt>
                <c:pt idx="3">
                  <c:v>中河内医療圏</c:v>
                </c:pt>
                <c:pt idx="4">
                  <c:v>南河内医療圏</c:v>
                </c:pt>
                <c:pt idx="5">
                  <c:v>堺市医療圏</c:v>
                </c:pt>
                <c:pt idx="6">
                  <c:v>泉州医療圏</c:v>
                </c:pt>
                <c:pt idx="7">
                  <c:v>大阪市医療圏</c:v>
                </c:pt>
              </c:strCache>
            </c:strRef>
          </c:cat>
          <c:val>
            <c:numRef>
              <c:f>地区別_年齢調整高血圧性疾患!$E$5:$E$12</c:f>
              <c:numCache>
                <c:formatCode>#,##0_ </c:formatCode>
                <c:ptCount val="8"/>
                <c:pt idx="0">
                  <c:v>33205.822617178499</c:v>
                </c:pt>
                <c:pt idx="1">
                  <c:v>32833.969083681899</c:v>
                </c:pt>
                <c:pt idx="2">
                  <c:v>32621.720127785</c:v>
                </c:pt>
                <c:pt idx="3">
                  <c:v>32834.533184542597</c:v>
                </c:pt>
                <c:pt idx="4">
                  <c:v>32967.335295879398</c:v>
                </c:pt>
                <c:pt idx="5">
                  <c:v>32880.4528385187</c:v>
                </c:pt>
                <c:pt idx="6">
                  <c:v>32974.403316456897</c:v>
                </c:pt>
                <c:pt idx="7">
                  <c:v>33350.491974465498</c:v>
                </c:pt>
              </c:numCache>
            </c:numRef>
          </c:val>
          <c:extLst xmlns:c16r2="http://schemas.microsoft.com/office/drawing/2015/06/chart">
            <c:ext xmlns:c16="http://schemas.microsoft.com/office/drawing/2014/chart" uri="{C3380CC4-5D6E-409C-BE32-E72D297353CC}">
              <c16:uniqueId val="{0000001A-03D7-49A7-9530-E68E9ADADFEF}"/>
            </c:ext>
          </c:extLst>
        </c:ser>
        <c:dLbls>
          <c:showLegendKey val="0"/>
          <c:showVal val="0"/>
          <c:showCatName val="0"/>
          <c:showSerName val="0"/>
          <c:showPercent val="0"/>
          <c:showBubbleSize val="0"/>
        </c:dLbls>
        <c:gapWidth val="150"/>
        <c:axId val="458156544"/>
        <c:axId val="459564736"/>
      </c:barChart>
      <c:scatterChart>
        <c:scatterStyle val="lineMarker"/>
        <c:varyColors val="0"/>
        <c:ser>
          <c:idx val="1"/>
          <c:order val="1"/>
          <c:tx>
            <c:v>広域連合全体</c:v>
          </c:tx>
          <c:spPr>
            <a:ln w="28575">
              <a:solidFill>
                <a:srgbClr val="BE4B48"/>
              </a:solidFill>
            </a:ln>
          </c:spPr>
          <c:marker>
            <c:symbol val="none"/>
          </c:marker>
          <c:dLbls>
            <c:dLbl>
              <c:idx val="0"/>
              <c:layout>
                <c:manualLayout>
                  <c:x val="3.1081742535487029E-3"/>
                  <c:y val="-0.85336291152263377"/>
                </c:manualLayout>
              </c:layout>
              <c:showLegendKey val="0"/>
              <c:showVal val="0"/>
              <c:showCatName val="1"/>
              <c:showSerName val="1"/>
              <c:showPercent val="0"/>
              <c:showBubbleSize val="0"/>
              <c:separator>
</c:separator>
            </c:dLbl>
            <c:showLegendKey val="0"/>
            <c:showVal val="0"/>
            <c:showCatName val="0"/>
            <c:showSerName val="0"/>
            <c:showPercent val="0"/>
            <c:showBubbleSize val="0"/>
          </c:dLbls>
          <c:xVal>
            <c:numRef>
              <c:f>地区別_年齢調整高血圧性疾患!$I$5:$I$12</c:f>
              <c:numCache>
                <c:formatCode>#,##0_ </c:formatCode>
                <c:ptCount val="8"/>
                <c:pt idx="0">
                  <c:v>32995.512411347503</c:v>
                </c:pt>
                <c:pt idx="1">
                  <c:v>32995.512411347503</c:v>
                </c:pt>
                <c:pt idx="2">
                  <c:v>32995.512411347503</c:v>
                </c:pt>
                <c:pt idx="3">
                  <c:v>32995.512411347503</c:v>
                </c:pt>
                <c:pt idx="4">
                  <c:v>32995.512411347503</c:v>
                </c:pt>
                <c:pt idx="5">
                  <c:v>32995.512411347503</c:v>
                </c:pt>
                <c:pt idx="6">
                  <c:v>32995.512411347503</c:v>
                </c:pt>
                <c:pt idx="7">
                  <c:v>32995.512411347503</c:v>
                </c:pt>
              </c:numCache>
            </c:numRef>
          </c:xVal>
          <c:yVal>
            <c:numRef>
              <c:f>地区別_年齢調整高血圧性疾患!$J$5:$J$12</c:f>
              <c:numCache>
                <c:formatCode>#,##0_ </c:formatCode>
                <c:ptCount val="8"/>
                <c:pt idx="0">
                  <c:v>0</c:v>
                </c:pt>
                <c:pt idx="1">
                  <c:v>0</c:v>
                </c:pt>
                <c:pt idx="2">
                  <c:v>0</c:v>
                </c:pt>
                <c:pt idx="3">
                  <c:v>0</c:v>
                </c:pt>
                <c:pt idx="4">
                  <c:v>0</c:v>
                </c:pt>
                <c:pt idx="5">
                  <c:v>0</c:v>
                </c:pt>
                <c:pt idx="6">
                  <c:v>0</c:v>
                </c:pt>
                <c:pt idx="7">
                  <c:v>999</c:v>
                </c:pt>
              </c:numCache>
            </c:numRef>
          </c:yVal>
          <c:smooth val="0"/>
          <c:extLst xmlns:c16r2="http://schemas.microsoft.com/office/drawing/2015/06/chart">
            <c:ext xmlns:c16="http://schemas.microsoft.com/office/drawing/2014/chart" uri="{C3380CC4-5D6E-409C-BE32-E72D297353CC}">
              <c16:uniqueId val="{0000001B-03D7-49A7-9530-E68E9ADADFEF}"/>
            </c:ext>
          </c:extLst>
        </c:ser>
        <c:dLbls>
          <c:showLegendKey val="0"/>
          <c:showVal val="0"/>
          <c:showCatName val="0"/>
          <c:showSerName val="0"/>
          <c:showPercent val="0"/>
          <c:showBubbleSize val="0"/>
        </c:dLbls>
        <c:axId val="459565888"/>
        <c:axId val="459565312"/>
      </c:scatterChart>
      <c:catAx>
        <c:axId val="458156544"/>
        <c:scaling>
          <c:orientation val="maxMin"/>
        </c:scaling>
        <c:delete val="0"/>
        <c:axPos val="l"/>
        <c:numFmt formatCode="General" sourceLinked="0"/>
        <c:majorTickMark val="none"/>
        <c:minorTickMark val="none"/>
        <c:tickLblPos val="nextTo"/>
        <c:spPr>
          <a:ln>
            <a:solidFill>
              <a:srgbClr val="7F7F7F"/>
            </a:solidFill>
          </a:ln>
        </c:spPr>
        <c:crossAx val="459564736"/>
        <c:crosses val="autoZero"/>
        <c:auto val="1"/>
        <c:lblAlgn val="ctr"/>
        <c:lblOffset val="100"/>
        <c:noMultiLvlLbl val="0"/>
      </c:catAx>
      <c:valAx>
        <c:axId val="459564736"/>
        <c:scaling>
          <c:orientation val="minMax"/>
          <c:min val="0"/>
        </c:scaling>
        <c:delete val="0"/>
        <c:axPos val="t"/>
        <c:majorGridlines>
          <c:spPr>
            <a:ln>
              <a:solidFill>
                <a:srgbClr val="D9D9D9"/>
              </a:solidFill>
            </a:ln>
          </c:spPr>
        </c:majorGridlines>
        <c:title>
          <c:tx>
            <c:rich>
              <a:bodyPr/>
              <a:lstStyle/>
              <a:p>
                <a:pPr>
                  <a:defRPr/>
                </a:pPr>
                <a:r>
                  <a:rPr lang="en-US"/>
                  <a:t>(</a:t>
                </a:r>
                <a:r>
                  <a:rPr lang="ja-JP"/>
                  <a:t>円</a:t>
                </a:r>
                <a:r>
                  <a:rPr lang="en-US"/>
                  <a:t>)</a:t>
                </a:r>
                <a:endParaRPr lang="ja-JP"/>
              </a:p>
            </c:rich>
          </c:tx>
          <c:layout>
            <c:manualLayout>
              <c:xMode val="edge"/>
              <c:yMode val="edge"/>
              <c:x val="0.88779417523250137"/>
              <c:y val="2.0266123328189299E-2"/>
            </c:manualLayout>
          </c:layout>
          <c:overlay val="0"/>
        </c:title>
        <c:numFmt formatCode="#,##0_ " sourceLinked="0"/>
        <c:majorTickMark val="out"/>
        <c:minorTickMark val="none"/>
        <c:tickLblPos val="nextTo"/>
        <c:spPr>
          <a:ln>
            <a:solidFill>
              <a:srgbClr val="7F7F7F"/>
            </a:solidFill>
          </a:ln>
        </c:spPr>
        <c:crossAx val="458156544"/>
        <c:crosses val="autoZero"/>
        <c:crossBetween val="between"/>
      </c:valAx>
      <c:valAx>
        <c:axId val="459565312"/>
        <c:scaling>
          <c:orientation val="minMax"/>
          <c:max val="50"/>
          <c:min val="0"/>
        </c:scaling>
        <c:delete val="1"/>
        <c:axPos val="r"/>
        <c:numFmt formatCode="#,##0_ " sourceLinked="1"/>
        <c:majorTickMark val="out"/>
        <c:minorTickMark val="none"/>
        <c:tickLblPos val="nextTo"/>
        <c:crossAx val="459565888"/>
        <c:crosses val="max"/>
        <c:crossBetween val="midCat"/>
      </c:valAx>
      <c:valAx>
        <c:axId val="459565888"/>
        <c:scaling>
          <c:orientation val="minMax"/>
        </c:scaling>
        <c:delete val="1"/>
        <c:axPos val="b"/>
        <c:numFmt formatCode="#,##0_ " sourceLinked="1"/>
        <c:majorTickMark val="out"/>
        <c:minorTickMark val="none"/>
        <c:tickLblPos val="nextTo"/>
        <c:crossAx val="459565312"/>
        <c:crosses val="autoZero"/>
        <c:crossBetween val="midCat"/>
      </c:valAx>
      <c:spPr>
        <a:ln>
          <a:solidFill>
            <a:srgbClr val="7F7F7F"/>
          </a:solidFill>
        </a:ln>
      </c:spPr>
    </c:plotArea>
    <c:legend>
      <c:legendPos val="r"/>
      <c:layout>
        <c:manualLayout>
          <c:xMode val="edge"/>
          <c:yMode val="edge"/>
          <c:x val="0.17252727568078444"/>
          <c:y val="1.2600679816983661E-2"/>
          <c:w val="0.61498862897985707"/>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157971014492754"/>
          <c:y val="7.9407769756184382E-2"/>
          <c:w val="0.77251183574879223"/>
          <c:h val="0.87505610210905349"/>
        </c:manualLayout>
      </c:layout>
      <c:barChart>
        <c:barDir val="bar"/>
        <c:grouping val="clustered"/>
        <c:varyColors val="0"/>
        <c:ser>
          <c:idx val="0"/>
          <c:order val="0"/>
          <c:tx>
            <c:strRef>
              <c:f>地区別_年齢調整高血圧性疾患!$H$3</c:f>
              <c:strCache>
                <c:ptCount val="1"/>
                <c:pt idx="0">
                  <c:v>年齢調整前被保険者一人当たりの高血圧性疾患医療費</c:v>
                </c:pt>
              </c:strCache>
            </c:strRef>
          </c:tx>
          <c:spPr>
            <a:solidFill>
              <a:schemeClr val="accent3">
                <a:lumMod val="60000"/>
                <a:lumOff val="40000"/>
              </a:schemeClr>
            </a:solidFill>
            <a:ln>
              <a:noFill/>
            </a:ln>
          </c:spPr>
          <c:invertIfNegative val="0"/>
          <c:dLbls>
            <c:dLbl>
              <c:idx val="9"/>
              <c:layout>
                <c:manualLayout>
                  <c:x val="1.8754799456553843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3D7-49A7-9530-E68E9ADADFEF}"/>
                </c:ext>
              </c:extLst>
            </c:dLbl>
            <c:dLbl>
              <c:idx val="10"/>
              <c:layout>
                <c:manualLayout>
                  <c:x val="2.8132199184830765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3D7-49A7-9530-E68E9ADADFEF}"/>
                </c:ext>
              </c:extLst>
            </c:dLbl>
            <c:dLbl>
              <c:idx val="11"/>
              <c:layout>
                <c:manualLayout>
                  <c:x val="8.4396597554492296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3D7-49A7-9530-E68E9ADADFEF}"/>
                </c:ext>
              </c:extLst>
            </c:dLbl>
            <c:dLbl>
              <c:idx val="12"/>
              <c:layout>
                <c:manualLayout>
                  <c:x val="2.8132199184830765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03D7-49A7-9530-E68E9ADADFEF}"/>
                </c:ext>
              </c:extLst>
            </c:dLbl>
            <c:dLbl>
              <c:idx val="14"/>
              <c:layout>
                <c:manualLayout>
                  <c:x val="2.4381239293519995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03D7-49A7-9530-E68E9ADADFEF}"/>
                </c:ext>
              </c:extLst>
            </c:dLbl>
            <c:dLbl>
              <c:idx val="25"/>
              <c:layout>
                <c:manualLayout>
                  <c:x val="3.8447338885935378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03D7-49A7-9530-E68E9ADADFEF}"/>
                </c:ext>
              </c:extLst>
            </c:dLbl>
            <c:dLbl>
              <c:idx val="26"/>
              <c:layout>
                <c:manualLayout>
                  <c:x val="2.6256719239175379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03D7-49A7-9530-E68E9ADADFEF}"/>
                </c:ext>
              </c:extLst>
            </c:dLbl>
            <c:dLbl>
              <c:idx val="27"/>
              <c:layout>
                <c:manualLayout>
                  <c:x val="3.4696378994624612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03D7-49A7-9530-E68E9ADADFEF}"/>
                </c:ext>
              </c:extLst>
            </c:dLbl>
            <c:dLbl>
              <c:idx val="29"/>
              <c:layout>
                <c:manualLayout>
                  <c:x val="7.5019197826215371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03D7-49A7-9530-E68E9ADADFEF}"/>
                </c:ext>
              </c:extLst>
            </c:dLbl>
            <c:dLbl>
              <c:idx val="31"/>
              <c:layout>
                <c:manualLayout>
                  <c:x val="1.8754799456553842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03D7-49A7-9530-E68E9ADADFEF}"/>
                </c:ext>
              </c:extLst>
            </c:dLbl>
            <c:dLbl>
              <c:idx val="33"/>
              <c:layout>
                <c:manualLayout>
                  <c:x val="2.8132199184830765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03D7-49A7-9530-E68E9ADADFEF}"/>
                </c:ext>
              </c:extLst>
            </c:dLbl>
            <c:dLbl>
              <c:idx val="36"/>
              <c:layout>
                <c:manualLayout>
                  <c:x val="2.5318979266347689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03D7-49A7-9530-E68E9ADADFEF}"/>
                </c:ext>
              </c:extLst>
            </c:dLbl>
            <c:dLbl>
              <c:idx val="37"/>
              <c:layout>
                <c:manualLayout>
                  <c:x val="4.8762478587039991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C-03D7-49A7-9530-E68E9ADADFEF}"/>
                </c:ext>
              </c:extLst>
            </c:dLbl>
            <c:dLbl>
              <c:idx val="38"/>
              <c:layout>
                <c:manualLayout>
                  <c:x val="4.5949258668556911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03D7-49A7-9530-E68E9ADADFEF}"/>
                </c:ext>
              </c:extLst>
            </c:dLbl>
            <c:dLbl>
              <c:idx val="39"/>
              <c:layout>
                <c:manualLayout>
                  <c:x val="1.6879319510898459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E-03D7-49A7-9530-E68E9ADADFEF}"/>
                </c:ext>
              </c:extLst>
            </c:dLbl>
            <c:dLbl>
              <c:idx val="40"/>
              <c:layout>
                <c:manualLayout>
                  <c:x val="-2.8132199184830765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F-03D7-49A7-9530-E68E9ADADFEF}"/>
                </c:ext>
              </c:extLst>
            </c:dLbl>
            <c:dLbl>
              <c:idx val="41"/>
              <c:layout>
                <c:manualLayout>
                  <c:x val="2.1568019375036919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0-03D7-49A7-9530-E68E9ADADFEF}"/>
                </c:ext>
              </c:extLst>
            </c:dLbl>
            <c:dLbl>
              <c:idx val="42"/>
              <c:layout>
                <c:manualLayout>
                  <c:x val="4.7824738614212298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1-03D7-49A7-9530-E68E9ADADFEF}"/>
                </c:ext>
              </c:extLst>
            </c:dLbl>
            <c:dLbl>
              <c:idx val="43"/>
              <c:layout>
                <c:manualLayout>
                  <c:x val="5.2513438478350757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2-03D7-49A7-9530-E68E9ADADFEF}"/>
                </c:ext>
              </c:extLst>
            </c:dLbl>
            <c:dLbl>
              <c:idx val="44"/>
              <c:layout>
                <c:manualLayout>
                  <c:x val="2.5318979266347689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3-03D7-49A7-9530-E68E9ADADFEF}"/>
                </c:ext>
              </c:extLst>
            </c:dLbl>
            <c:dLbl>
              <c:idx val="45"/>
              <c:layout>
                <c:manualLayout>
                  <c:x val="8.4396597554492296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4-03D7-49A7-9530-E68E9ADADFEF}"/>
                </c:ext>
              </c:extLst>
            </c:dLbl>
            <c:dLbl>
              <c:idx val="47"/>
              <c:layout>
                <c:manualLayout>
                  <c:x val="2.4381239293519995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5-03D7-49A7-9530-E68E9ADADFEF}"/>
                </c:ext>
              </c:extLst>
            </c:dLbl>
            <c:dLbl>
              <c:idx val="49"/>
              <c:layout>
                <c:manualLayout>
                  <c:x val="3.4696378994624612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6-03D7-49A7-9530-E68E9ADADFEF}"/>
                </c:ext>
              </c:extLst>
            </c:dLbl>
            <c:dLbl>
              <c:idx val="51"/>
              <c:layout>
                <c:manualLayout>
                  <c:x val="1.8754799456553843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7-03D7-49A7-9530-E68E9ADADFEF}"/>
                </c:ext>
              </c:extLst>
            </c:dLbl>
            <c:dLbl>
              <c:idx val="52"/>
              <c:layout>
                <c:manualLayout>
                  <c:x val="1.0315139701104613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8-03D7-49A7-9530-E68E9ADADFEF}"/>
                </c:ext>
              </c:extLst>
            </c:dLbl>
            <c:dLbl>
              <c:idx val="56"/>
              <c:layout>
                <c:manualLayout>
                  <c:x val="-5.6264398369661531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9-03D7-49A7-9530-E68E9ADADFEF}"/>
                </c:ext>
              </c:extLst>
            </c:dLbl>
            <c:numFmt formatCode="#,##0_ "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地区別_年齢調整高血圧性疾患!$C$5:$C$12</c:f>
              <c:strCache>
                <c:ptCount val="8"/>
                <c:pt idx="0">
                  <c:v>豊能医療圏</c:v>
                </c:pt>
                <c:pt idx="1">
                  <c:v>三島医療圏</c:v>
                </c:pt>
                <c:pt idx="2">
                  <c:v>北河内医療圏</c:v>
                </c:pt>
                <c:pt idx="3">
                  <c:v>中河内医療圏</c:v>
                </c:pt>
                <c:pt idx="4">
                  <c:v>南河内医療圏</c:v>
                </c:pt>
                <c:pt idx="5">
                  <c:v>堺市医療圏</c:v>
                </c:pt>
                <c:pt idx="6">
                  <c:v>泉州医療圏</c:v>
                </c:pt>
                <c:pt idx="7">
                  <c:v>大阪市医療圏</c:v>
                </c:pt>
              </c:strCache>
            </c:strRef>
          </c:cat>
          <c:val>
            <c:numRef>
              <c:f>地区別_年齢調整高血圧性疾患!$D$5:$D$12</c:f>
              <c:numCache>
                <c:formatCode>#,##0_ </c:formatCode>
                <c:ptCount val="8"/>
                <c:pt idx="0">
                  <c:v>31402.008011243899</c:v>
                </c:pt>
                <c:pt idx="1">
                  <c:v>30139.351834840701</c:v>
                </c:pt>
                <c:pt idx="2">
                  <c:v>30734.576656945799</c:v>
                </c:pt>
                <c:pt idx="3">
                  <c:v>33210.950198531798</c:v>
                </c:pt>
                <c:pt idx="4">
                  <c:v>32736.0539124192</c:v>
                </c:pt>
                <c:pt idx="5">
                  <c:v>31315.660236184998</c:v>
                </c:pt>
                <c:pt idx="6">
                  <c:v>33836.008052364297</c:v>
                </c:pt>
                <c:pt idx="7">
                  <c:v>34315.4655457177</c:v>
                </c:pt>
              </c:numCache>
            </c:numRef>
          </c:val>
          <c:extLst xmlns:c16r2="http://schemas.microsoft.com/office/drawing/2015/06/chart">
            <c:ext xmlns:c16="http://schemas.microsoft.com/office/drawing/2014/chart" uri="{C3380CC4-5D6E-409C-BE32-E72D297353CC}">
              <c16:uniqueId val="{0000001A-03D7-49A7-9530-E68E9ADADFEF}"/>
            </c:ext>
          </c:extLst>
        </c:ser>
        <c:dLbls>
          <c:showLegendKey val="0"/>
          <c:showVal val="0"/>
          <c:showCatName val="0"/>
          <c:showSerName val="0"/>
          <c:showPercent val="0"/>
          <c:showBubbleSize val="0"/>
        </c:dLbls>
        <c:gapWidth val="150"/>
        <c:axId val="28824064"/>
        <c:axId val="459568192"/>
      </c:barChart>
      <c:scatterChart>
        <c:scatterStyle val="lineMarker"/>
        <c:varyColors val="0"/>
        <c:ser>
          <c:idx val="1"/>
          <c:order val="1"/>
          <c:tx>
            <c:strRef>
              <c:f>地区別_年齢調整高血圧性疾患!$B$13</c:f>
              <c:strCache>
                <c:ptCount val="1"/>
                <c:pt idx="0">
                  <c:v>広域連合全体</c:v>
                </c:pt>
              </c:strCache>
            </c:strRef>
          </c:tx>
          <c:spPr>
            <a:ln w="28575">
              <a:solidFill>
                <a:srgbClr val="BE4B48"/>
              </a:solidFill>
            </a:ln>
          </c:spPr>
          <c:marker>
            <c:symbol val="none"/>
          </c:marker>
          <c:dLbls>
            <c:dLbl>
              <c:idx val="0"/>
              <c:layout>
                <c:manualLayout>
                  <c:x val="1.2432697014194811E-2"/>
                  <c:y val="-0.85540452996399174"/>
                </c:manualLayout>
              </c:layout>
              <c:showLegendKey val="0"/>
              <c:showVal val="0"/>
              <c:showCatName val="1"/>
              <c:showSerName val="1"/>
              <c:showPercent val="0"/>
              <c:showBubbleSize val="0"/>
              <c:separator>
</c:separator>
            </c:dLbl>
            <c:showLegendKey val="0"/>
            <c:showVal val="0"/>
            <c:showCatName val="0"/>
            <c:showSerName val="0"/>
            <c:showPercent val="0"/>
            <c:showBubbleSize val="0"/>
          </c:dLbls>
          <c:xVal>
            <c:numRef>
              <c:f>地区別_年齢調整高血圧性疾患!$H$5:$H$12</c:f>
              <c:numCache>
                <c:formatCode>#,##0_ </c:formatCode>
                <c:ptCount val="8"/>
                <c:pt idx="0">
                  <c:v>32995.512411347503</c:v>
                </c:pt>
                <c:pt idx="1">
                  <c:v>32995.512411347503</c:v>
                </c:pt>
                <c:pt idx="2">
                  <c:v>32995.512411347503</c:v>
                </c:pt>
                <c:pt idx="3">
                  <c:v>32995.512411347503</c:v>
                </c:pt>
                <c:pt idx="4">
                  <c:v>32995.512411347503</c:v>
                </c:pt>
                <c:pt idx="5">
                  <c:v>32995.512411347503</c:v>
                </c:pt>
                <c:pt idx="6">
                  <c:v>32995.512411347503</c:v>
                </c:pt>
                <c:pt idx="7">
                  <c:v>32995.512411347503</c:v>
                </c:pt>
              </c:numCache>
            </c:numRef>
          </c:xVal>
          <c:yVal>
            <c:numRef>
              <c:f>地区別_年齢調整高血圧性疾患!$J$5:$J$12</c:f>
              <c:numCache>
                <c:formatCode>#,##0_ </c:formatCode>
                <c:ptCount val="8"/>
                <c:pt idx="0">
                  <c:v>0</c:v>
                </c:pt>
                <c:pt idx="1">
                  <c:v>0</c:v>
                </c:pt>
                <c:pt idx="2">
                  <c:v>0</c:v>
                </c:pt>
                <c:pt idx="3">
                  <c:v>0</c:v>
                </c:pt>
                <c:pt idx="4">
                  <c:v>0</c:v>
                </c:pt>
                <c:pt idx="5">
                  <c:v>0</c:v>
                </c:pt>
                <c:pt idx="6">
                  <c:v>0</c:v>
                </c:pt>
                <c:pt idx="7">
                  <c:v>999</c:v>
                </c:pt>
              </c:numCache>
            </c:numRef>
          </c:yVal>
          <c:smooth val="0"/>
          <c:extLst xmlns:c16r2="http://schemas.microsoft.com/office/drawing/2015/06/chart">
            <c:ext xmlns:c16="http://schemas.microsoft.com/office/drawing/2014/chart" uri="{C3380CC4-5D6E-409C-BE32-E72D297353CC}">
              <c16:uniqueId val="{0000001B-03D7-49A7-9530-E68E9ADADFEF}"/>
            </c:ext>
          </c:extLst>
        </c:ser>
        <c:dLbls>
          <c:showLegendKey val="0"/>
          <c:showVal val="0"/>
          <c:showCatName val="0"/>
          <c:showSerName val="0"/>
          <c:showPercent val="0"/>
          <c:showBubbleSize val="0"/>
        </c:dLbls>
        <c:axId val="459569344"/>
        <c:axId val="459568768"/>
      </c:scatterChart>
      <c:catAx>
        <c:axId val="28824064"/>
        <c:scaling>
          <c:orientation val="maxMin"/>
        </c:scaling>
        <c:delete val="0"/>
        <c:axPos val="l"/>
        <c:numFmt formatCode="General" sourceLinked="0"/>
        <c:majorTickMark val="none"/>
        <c:minorTickMark val="none"/>
        <c:tickLblPos val="nextTo"/>
        <c:spPr>
          <a:ln>
            <a:solidFill>
              <a:srgbClr val="7F7F7F"/>
            </a:solidFill>
          </a:ln>
        </c:spPr>
        <c:crossAx val="459568192"/>
        <c:crosses val="autoZero"/>
        <c:auto val="1"/>
        <c:lblAlgn val="ctr"/>
        <c:lblOffset val="100"/>
        <c:noMultiLvlLbl val="0"/>
      </c:catAx>
      <c:valAx>
        <c:axId val="459568192"/>
        <c:scaling>
          <c:orientation val="minMax"/>
          <c:min val="0"/>
        </c:scaling>
        <c:delete val="0"/>
        <c:axPos val="t"/>
        <c:majorGridlines>
          <c:spPr>
            <a:ln>
              <a:solidFill>
                <a:srgbClr val="D9D9D9"/>
              </a:solidFill>
            </a:ln>
          </c:spPr>
        </c:majorGridlines>
        <c:title>
          <c:tx>
            <c:rich>
              <a:bodyPr/>
              <a:lstStyle/>
              <a:p>
                <a:pPr>
                  <a:defRPr/>
                </a:pPr>
                <a:r>
                  <a:rPr lang="en-US"/>
                  <a:t>(</a:t>
                </a:r>
                <a:r>
                  <a:rPr lang="ja-JP"/>
                  <a:t>円</a:t>
                </a:r>
                <a:r>
                  <a:rPr lang="en-US"/>
                  <a:t>)</a:t>
                </a:r>
                <a:endParaRPr lang="ja-JP"/>
              </a:p>
            </c:rich>
          </c:tx>
          <c:layout>
            <c:manualLayout>
              <c:xMode val="edge"/>
              <c:yMode val="edge"/>
              <c:x val="0.88624008810572696"/>
              <c:y val="2.4349199459876542E-2"/>
            </c:manualLayout>
          </c:layout>
          <c:overlay val="0"/>
        </c:title>
        <c:numFmt formatCode="#,##0_ " sourceLinked="0"/>
        <c:majorTickMark val="out"/>
        <c:minorTickMark val="none"/>
        <c:tickLblPos val="nextTo"/>
        <c:spPr>
          <a:ln>
            <a:solidFill>
              <a:srgbClr val="7F7F7F"/>
            </a:solidFill>
          </a:ln>
        </c:spPr>
        <c:crossAx val="28824064"/>
        <c:crosses val="autoZero"/>
        <c:crossBetween val="between"/>
      </c:valAx>
      <c:valAx>
        <c:axId val="459568768"/>
        <c:scaling>
          <c:orientation val="minMax"/>
          <c:max val="50"/>
          <c:min val="0"/>
        </c:scaling>
        <c:delete val="1"/>
        <c:axPos val="r"/>
        <c:numFmt formatCode="#,##0_ " sourceLinked="1"/>
        <c:majorTickMark val="out"/>
        <c:minorTickMark val="none"/>
        <c:tickLblPos val="nextTo"/>
        <c:crossAx val="459569344"/>
        <c:crosses val="max"/>
        <c:crossBetween val="midCat"/>
      </c:valAx>
      <c:valAx>
        <c:axId val="459569344"/>
        <c:scaling>
          <c:orientation val="minMax"/>
        </c:scaling>
        <c:delete val="1"/>
        <c:axPos val="b"/>
        <c:numFmt formatCode="#,##0_ " sourceLinked="1"/>
        <c:majorTickMark val="out"/>
        <c:minorTickMark val="none"/>
        <c:tickLblPos val="nextTo"/>
        <c:crossAx val="459568768"/>
        <c:crosses val="autoZero"/>
        <c:crossBetween val="midCat"/>
      </c:valAx>
      <c:spPr>
        <a:ln>
          <a:solidFill>
            <a:srgbClr val="7F7F7F"/>
          </a:solidFill>
        </a:ln>
      </c:spPr>
    </c:plotArea>
    <c:legend>
      <c:legendPos val="r"/>
      <c:layout>
        <c:manualLayout>
          <c:xMode val="edge"/>
          <c:yMode val="edge"/>
          <c:x val="0.17252727568078444"/>
          <c:y val="1.2600679816983661E-2"/>
          <c:w val="0.61498862897985707"/>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851207729468598"/>
          <c:y val="7.9407769756184382E-2"/>
          <c:w val="0.77557946859903382"/>
          <c:h val="0.88372447665056364"/>
        </c:manualLayout>
      </c:layout>
      <c:barChart>
        <c:barDir val="bar"/>
        <c:grouping val="clustered"/>
        <c:varyColors val="0"/>
        <c:ser>
          <c:idx val="0"/>
          <c:order val="0"/>
          <c:tx>
            <c:strRef>
              <c:f>市区町村別_年齢調整高血圧性疾患!$I$3:$I$4</c:f>
              <c:strCache>
                <c:ptCount val="1"/>
                <c:pt idx="0">
                  <c:v>年齢調整後被保険者一人当たりの高血圧性疾患医療費</c:v>
                </c:pt>
              </c:strCache>
            </c:strRef>
          </c:tx>
          <c:spPr>
            <a:solidFill>
              <a:schemeClr val="accent1">
                <a:lumMod val="75000"/>
              </a:schemeClr>
            </a:solidFill>
            <a:ln>
              <a:noFill/>
            </a:ln>
          </c:spPr>
          <c:invertIfNegative val="0"/>
          <c:dLbls>
            <c:numFmt formatCode="#,##0_ "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市区町村別_年齢調整高血圧性疾患!$C$5:$C$78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市区町村別_年齢調整高血圧性疾患!$E$5:$E$78</c:f>
              <c:numCache>
                <c:formatCode>#,##0_ </c:formatCode>
                <c:ptCount val="74"/>
                <c:pt idx="0">
                  <c:v>33350.491974465498</c:v>
                </c:pt>
                <c:pt idx="1">
                  <c:v>33500.541012947702</c:v>
                </c:pt>
                <c:pt idx="2">
                  <c:v>33543.576348868897</c:v>
                </c:pt>
                <c:pt idx="3">
                  <c:v>33311.188092896598</c:v>
                </c:pt>
                <c:pt idx="4">
                  <c:v>33424.956626533698</c:v>
                </c:pt>
                <c:pt idx="5">
                  <c:v>33224.480197769801</c:v>
                </c:pt>
                <c:pt idx="6">
                  <c:v>33128.931016110197</c:v>
                </c:pt>
                <c:pt idx="7">
                  <c:v>33788.358437413197</c:v>
                </c:pt>
                <c:pt idx="8">
                  <c:v>33396.692150921503</c:v>
                </c:pt>
                <c:pt idx="9">
                  <c:v>33219.302667562399</c:v>
                </c:pt>
                <c:pt idx="10">
                  <c:v>33210.986622899502</c:v>
                </c:pt>
                <c:pt idx="11">
                  <c:v>33624.820909893402</c:v>
                </c:pt>
                <c:pt idx="12">
                  <c:v>33394.896068467999</c:v>
                </c:pt>
                <c:pt idx="13">
                  <c:v>33678.150883160597</c:v>
                </c:pt>
                <c:pt idx="14">
                  <c:v>33316.3280686742</c:v>
                </c:pt>
                <c:pt idx="15">
                  <c:v>33845.2950036447</c:v>
                </c:pt>
                <c:pt idx="16">
                  <c:v>33639.123065726999</c:v>
                </c:pt>
                <c:pt idx="17">
                  <c:v>33654.379227561003</c:v>
                </c:pt>
                <c:pt idx="18">
                  <c:v>33385.930298998697</c:v>
                </c:pt>
                <c:pt idx="19">
                  <c:v>33288.249069578298</c:v>
                </c:pt>
                <c:pt idx="20">
                  <c:v>33127.532860343599</c:v>
                </c:pt>
                <c:pt idx="21">
                  <c:v>33121.800972907302</c:v>
                </c:pt>
                <c:pt idx="22">
                  <c:v>33029.835287406997</c:v>
                </c:pt>
                <c:pt idx="23">
                  <c:v>33516.266047928497</c:v>
                </c:pt>
                <c:pt idx="24">
                  <c:v>33548.253980700203</c:v>
                </c:pt>
                <c:pt idx="25">
                  <c:v>32880.4528385187</c:v>
                </c:pt>
                <c:pt idx="26">
                  <c:v>33368.751722150701</c:v>
                </c:pt>
                <c:pt idx="27">
                  <c:v>32556.629778118</c:v>
                </c:pt>
                <c:pt idx="28">
                  <c:v>33003.069239574601</c:v>
                </c:pt>
                <c:pt idx="29">
                  <c:v>33147.383087882401</c:v>
                </c:pt>
                <c:pt idx="30">
                  <c:v>32562.919462657901</c:v>
                </c:pt>
                <c:pt idx="31">
                  <c:v>32947.615481156601</c:v>
                </c:pt>
                <c:pt idx="32">
                  <c:v>32740.706284727199</c:v>
                </c:pt>
                <c:pt idx="33">
                  <c:v>33118.162782960397</c:v>
                </c:pt>
                <c:pt idx="34">
                  <c:v>33225.277359861801</c:v>
                </c:pt>
                <c:pt idx="35">
                  <c:v>33438.1238183069</c:v>
                </c:pt>
                <c:pt idx="36">
                  <c:v>33228.498530348697</c:v>
                </c:pt>
                <c:pt idx="37">
                  <c:v>33101.420539878898</c:v>
                </c:pt>
                <c:pt idx="38">
                  <c:v>32884.288902651002</c:v>
                </c:pt>
                <c:pt idx="39">
                  <c:v>33046.847427148299</c:v>
                </c:pt>
                <c:pt idx="40">
                  <c:v>32844.523841977498</c:v>
                </c:pt>
                <c:pt idx="41">
                  <c:v>32779.754190749503</c:v>
                </c:pt>
                <c:pt idx="42">
                  <c:v>32885.177004652498</c:v>
                </c:pt>
                <c:pt idx="43">
                  <c:v>32836.327033595902</c:v>
                </c:pt>
                <c:pt idx="44">
                  <c:v>33085.718625507499</c:v>
                </c:pt>
                <c:pt idx="45">
                  <c:v>33115.802553693902</c:v>
                </c:pt>
                <c:pt idx="46">
                  <c:v>32533.376236741798</c:v>
                </c:pt>
                <c:pt idx="47">
                  <c:v>33061.979281876898</c:v>
                </c:pt>
                <c:pt idx="48">
                  <c:v>32700.3816470317</c:v>
                </c:pt>
                <c:pt idx="49">
                  <c:v>32476.360824228501</c:v>
                </c:pt>
                <c:pt idx="50">
                  <c:v>32871.512808664404</c:v>
                </c:pt>
                <c:pt idx="51">
                  <c:v>33076.9934398037</c:v>
                </c:pt>
                <c:pt idx="52">
                  <c:v>32836.7716763809</c:v>
                </c:pt>
                <c:pt idx="53">
                  <c:v>32917.298390327698</c:v>
                </c:pt>
                <c:pt idx="54">
                  <c:v>32463.128594160498</c:v>
                </c:pt>
                <c:pt idx="55">
                  <c:v>32455.411835327199</c:v>
                </c:pt>
                <c:pt idx="56">
                  <c:v>33147.580153930998</c:v>
                </c:pt>
                <c:pt idx="57">
                  <c:v>33098.1798660407</c:v>
                </c:pt>
                <c:pt idx="58">
                  <c:v>32847.911912571399</c:v>
                </c:pt>
                <c:pt idx="59">
                  <c:v>32785.074965585198</c:v>
                </c:pt>
                <c:pt idx="60">
                  <c:v>32463.992949489799</c:v>
                </c:pt>
                <c:pt idx="61">
                  <c:v>32554.629374672499</c:v>
                </c:pt>
                <c:pt idx="62">
                  <c:v>33021.612401135397</c:v>
                </c:pt>
                <c:pt idx="63">
                  <c:v>32668.762203461501</c:v>
                </c:pt>
                <c:pt idx="64">
                  <c:v>33029.878343834702</c:v>
                </c:pt>
                <c:pt idx="65">
                  <c:v>32859.072900364197</c:v>
                </c:pt>
                <c:pt idx="66">
                  <c:v>33608.991161974503</c:v>
                </c:pt>
                <c:pt idx="67">
                  <c:v>33390.324809372098</c:v>
                </c:pt>
                <c:pt idx="68">
                  <c:v>32712.999799491801</c:v>
                </c:pt>
                <c:pt idx="69">
                  <c:v>33227.937850497001</c:v>
                </c:pt>
                <c:pt idx="70">
                  <c:v>33197.713509773101</c:v>
                </c:pt>
                <c:pt idx="71">
                  <c:v>33124.398899585001</c:v>
                </c:pt>
                <c:pt idx="72">
                  <c:v>33289.798231480301</c:v>
                </c:pt>
                <c:pt idx="73">
                  <c:v>33122.789945999597</c:v>
                </c:pt>
              </c:numCache>
            </c:numRef>
          </c:val>
          <c:extLst xmlns:c16r2="http://schemas.microsoft.com/office/drawing/2015/06/chart">
            <c:ext xmlns:c16="http://schemas.microsoft.com/office/drawing/2014/chart" uri="{C3380CC4-5D6E-409C-BE32-E72D297353CC}">
              <c16:uniqueId val="{0000001A-03D7-49A7-9530-E68E9ADADFEF}"/>
            </c:ext>
          </c:extLst>
        </c:ser>
        <c:dLbls>
          <c:showLegendKey val="0"/>
          <c:showVal val="0"/>
          <c:showCatName val="0"/>
          <c:showSerName val="0"/>
          <c:showPercent val="0"/>
          <c:showBubbleSize val="0"/>
        </c:dLbls>
        <c:gapWidth val="150"/>
        <c:axId val="460816384"/>
        <c:axId val="461455936"/>
      </c:barChart>
      <c:scatterChart>
        <c:scatterStyle val="lineMarker"/>
        <c:varyColors val="0"/>
        <c:ser>
          <c:idx val="1"/>
          <c:order val="1"/>
          <c:tx>
            <c:strRef>
              <c:f>市区町村別_年齢調整高血圧性疾患!$B$79:$C$79</c:f>
              <c:strCache>
                <c:ptCount val="1"/>
                <c:pt idx="0">
                  <c:v>広域連合全体</c:v>
                </c:pt>
              </c:strCache>
            </c:strRef>
          </c:tx>
          <c:spPr>
            <a:ln w="28575">
              <a:solidFill>
                <a:srgbClr val="BE4B48"/>
              </a:solidFill>
            </a:ln>
          </c:spPr>
          <c:marker>
            <c:symbol val="none"/>
          </c:marker>
          <c:dLbls>
            <c:dLbl>
              <c:idx val="0"/>
              <c:layout>
                <c:manualLayout>
                  <c:x val="-0.11344836025452766"/>
                  <c:y val="-0.86663298932613164"/>
                </c:manualLayout>
              </c:layout>
              <c:showLegendKey val="0"/>
              <c:showVal val="0"/>
              <c:showCatName val="1"/>
              <c:showSerName val="1"/>
              <c:showPercent val="0"/>
              <c:showBubbleSize val="0"/>
              <c:separator>
</c:separator>
            </c:dLbl>
            <c:showLegendKey val="0"/>
            <c:showVal val="0"/>
            <c:showCatName val="0"/>
            <c:showSerName val="0"/>
            <c:showPercent val="0"/>
            <c:showBubbleSize val="0"/>
          </c:dLbls>
          <c:xVal>
            <c:numRef>
              <c:f>市区町村別_年齢調整高血圧性疾患!$I$5:$I$78</c:f>
              <c:numCache>
                <c:formatCode>#,##0_ </c:formatCode>
                <c:ptCount val="74"/>
                <c:pt idx="0">
                  <c:v>32995.512411347503</c:v>
                </c:pt>
                <c:pt idx="1">
                  <c:v>32995.512411347503</c:v>
                </c:pt>
                <c:pt idx="2">
                  <c:v>32995.512411347503</c:v>
                </c:pt>
                <c:pt idx="3">
                  <c:v>32995.512411347503</c:v>
                </c:pt>
                <c:pt idx="4">
                  <c:v>32995.512411347503</c:v>
                </c:pt>
                <c:pt idx="5">
                  <c:v>32995.512411347503</c:v>
                </c:pt>
                <c:pt idx="6">
                  <c:v>32995.512411347503</c:v>
                </c:pt>
                <c:pt idx="7">
                  <c:v>32995.512411347503</c:v>
                </c:pt>
                <c:pt idx="8">
                  <c:v>32995.512411347503</c:v>
                </c:pt>
                <c:pt idx="9">
                  <c:v>32995.512411347503</c:v>
                </c:pt>
                <c:pt idx="10">
                  <c:v>32995.512411347503</c:v>
                </c:pt>
                <c:pt idx="11">
                  <c:v>32995.512411347503</c:v>
                </c:pt>
                <c:pt idx="12">
                  <c:v>32995.512411347503</c:v>
                </c:pt>
                <c:pt idx="13">
                  <c:v>32995.512411347503</c:v>
                </c:pt>
                <c:pt idx="14">
                  <c:v>32995.512411347503</c:v>
                </c:pt>
                <c:pt idx="15">
                  <c:v>32995.512411347503</c:v>
                </c:pt>
                <c:pt idx="16">
                  <c:v>32995.512411347503</c:v>
                </c:pt>
                <c:pt idx="17">
                  <c:v>32995.512411347503</c:v>
                </c:pt>
                <c:pt idx="18">
                  <c:v>32995.512411347503</c:v>
                </c:pt>
                <c:pt idx="19">
                  <c:v>32995.512411347503</c:v>
                </c:pt>
                <c:pt idx="20">
                  <c:v>32995.512411347503</c:v>
                </c:pt>
                <c:pt idx="21">
                  <c:v>32995.512411347503</c:v>
                </c:pt>
                <c:pt idx="22">
                  <c:v>32995.512411347503</c:v>
                </c:pt>
                <c:pt idx="23">
                  <c:v>32995.512411347503</c:v>
                </c:pt>
                <c:pt idx="24">
                  <c:v>32995.512411347503</c:v>
                </c:pt>
                <c:pt idx="25">
                  <c:v>32995.512411347503</c:v>
                </c:pt>
                <c:pt idx="26">
                  <c:v>32995.512411347503</c:v>
                </c:pt>
                <c:pt idx="27">
                  <c:v>32995.512411347503</c:v>
                </c:pt>
                <c:pt idx="28">
                  <c:v>32995.512411347503</c:v>
                </c:pt>
                <c:pt idx="29">
                  <c:v>32995.512411347503</c:v>
                </c:pt>
                <c:pt idx="30">
                  <c:v>32995.512411347503</c:v>
                </c:pt>
                <c:pt idx="31">
                  <c:v>32995.512411347503</c:v>
                </c:pt>
                <c:pt idx="32">
                  <c:v>32995.512411347503</c:v>
                </c:pt>
                <c:pt idx="33">
                  <c:v>32995.512411347503</c:v>
                </c:pt>
                <c:pt idx="34">
                  <c:v>32995.512411347503</c:v>
                </c:pt>
                <c:pt idx="35">
                  <c:v>32995.512411347503</c:v>
                </c:pt>
                <c:pt idx="36">
                  <c:v>32995.512411347503</c:v>
                </c:pt>
                <c:pt idx="37">
                  <c:v>32995.512411347503</c:v>
                </c:pt>
                <c:pt idx="38">
                  <c:v>32995.512411347503</c:v>
                </c:pt>
                <c:pt idx="39">
                  <c:v>32995.512411347503</c:v>
                </c:pt>
                <c:pt idx="40">
                  <c:v>32995.512411347503</c:v>
                </c:pt>
                <c:pt idx="41">
                  <c:v>32995.512411347503</c:v>
                </c:pt>
                <c:pt idx="42">
                  <c:v>32995.512411347503</c:v>
                </c:pt>
                <c:pt idx="43">
                  <c:v>32995.512411347503</c:v>
                </c:pt>
                <c:pt idx="44">
                  <c:v>32995.512411347503</c:v>
                </c:pt>
                <c:pt idx="45">
                  <c:v>32995.512411347503</c:v>
                </c:pt>
                <c:pt idx="46">
                  <c:v>32995.512411347503</c:v>
                </c:pt>
                <c:pt idx="47">
                  <c:v>32995.512411347503</c:v>
                </c:pt>
                <c:pt idx="48">
                  <c:v>32995.512411347503</c:v>
                </c:pt>
                <c:pt idx="49">
                  <c:v>32995.512411347503</c:v>
                </c:pt>
                <c:pt idx="50">
                  <c:v>32995.512411347503</c:v>
                </c:pt>
                <c:pt idx="51">
                  <c:v>32995.512411347503</c:v>
                </c:pt>
                <c:pt idx="52">
                  <c:v>32995.512411347503</c:v>
                </c:pt>
                <c:pt idx="53">
                  <c:v>32995.512411347503</c:v>
                </c:pt>
                <c:pt idx="54">
                  <c:v>32995.512411347503</c:v>
                </c:pt>
                <c:pt idx="55">
                  <c:v>32995.512411347503</c:v>
                </c:pt>
                <c:pt idx="56">
                  <c:v>32995.512411347503</c:v>
                </c:pt>
                <c:pt idx="57">
                  <c:v>32995.512411347503</c:v>
                </c:pt>
                <c:pt idx="58">
                  <c:v>32995.512411347503</c:v>
                </c:pt>
                <c:pt idx="59">
                  <c:v>32995.512411347503</c:v>
                </c:pt>
                <c:pt idx="60">
                  <c:v>32995.512411347503</c:v>
                </c:pt>
                <c:pt idx="61">
                  <c:v>32995.512411347503</c:v>
                </c:pt>
                <c:pt idx="62">
                  <c:v>32995.512411347503</c:v>
                </c:pt>
                <c:pt idx="63">
                  <c:v>32995.512411347503</c:v>
                </c:pt>
                <c:pt idx="64">
                  <c:v>32995.512411347503</c:v>
                </c:pt>
                <c:pt idx="65">
                  <c:v>32995.512411347503</c:v>
                </c:pt>
                <c:pt idx="66">
                  <c:v>32995.512411347503</c:v>
                </c:pt>
                <c:pt idx="67">
                  <c:v>32995.512411347503</c:v>
                </c:pt>
                <c:pt idx="68">
                  <c:v>32995.512411347503</c:v>
                </c:pt>
                <c:pt idx="69">
                  <c:v>32995.512411347503</c:v>
                </c:pt>
                <c:pt idx="70">
                  <c:v>32995.512411347503</c:v>
                </c:pt>
                <c:pt idx="71">
                  <c:v>32995.512411347503</c:v>
                </c:pt>
                <c:pt idx="72">
                  <c:v>32995.512411347503</c:v>
                </c:pt>
                <c:pt idx="73">
                  <c:v>32995.512411347503</c:v>
                </c:pt>
              </c:numCache>
            </c:numRef>
          </c:xVal>
          <c:yVal>
            <c:numRef>
              <c:f>市区町村別_年齢調整高血圧性疾患!$J$5:$J$78</c:f>
              <c:numCache>
                <c:formatCode>#,##0_ </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xmlns:c16r2="http://schemas.microsoft.com/office/drawing/2015/06/chart">
            <c:ext xmlns:c16="http://schemas.microsoft.com/office/drawing/2014/chart" uri="{C3380CC4-5D6E-409C-BE32-E72D297353CC}">
              <c16:uniqueId val="{0000001B-03D7-49A7-9530-E68E9ADADFEF}"/>
            </c:ext>
          </c:extLst>
        </c:ser>
        <c:dLbls>
          <c:showLegendKey val="0"/>
          <c:showVal val="0"/>
          <c:showCatName val="0"/>
          <c:showSerName val="0"/>
          <c:showPercent val="0"/>
          <c:showBubbleSize val="0"/>
        </c:dLbls>
        <c:axId val="461457088"/>
        <c:axId val="461456512"/>
      </c:scatterChart>
      <c:catAx>
        <c:axId val="460816384"/>
        <c:scaling>
          <c:orientation val="maxMin"/>
        </c:scaling>
        <c:delete val="0"/>
        <c:axPos val="l"/>
        <c:numFmt formatCode="General" sourceLinked="0"/>
        <c:majorTickMark val="none"/>
        <c:minorTickMark val="none"/>
        <c:tickLblPos val="nextTo"/>
        <c:spPr>
          <a:ln>
            <a:solidFill>
              <a:srgbClr val="7F7F7F"/>
            </a:solidFill>
          </a:ln>
        </c:spPr>
        <c:crossAx val="461455936"/>
        <c:crosses val="autoZero"/>
        <c:auto val="1"/>
        <c:lblAlgn val="ctr"/>
        <c:lblOffset val="100"/>
        <c:noMultiLvlLbl val="0"/>
      </c:catAx>
      <c:valAx>
        <c:axId val="461455936"/>
        <c:scaling>
          <c:orientation val="minMax"/>
          <c:min val="0"/>
        </c:scaling>
        <c:delete val="0"/>
        <c:axPos val="t"/>
        <c:majorGridlines>
          <c:spPr>
            <a:ln>
              <a:solidFill>
                <a:srgbClr val="D9D9D9"/>
              </a:solidFill>
            </a:ln>
          </c:spPr>
        </c:majorGridlines>
        <c:title>
          <c:tx>
            <c:rich>
              <a:bodyPr/>
              <a:lstStyle/>
              <a:p>
                <a:pPr>
                  <a:defRPr/>
                </a:pPr>
                <a:r>
                  <a:rPr lang="en-US"/>
                  <a:t>(</a:t>
                </a:r>
                <a:r>
                  <a:rPr lang="ja-JP"/>
                  <a:t>円</a:t>
                </a:r>
                <a:r>
                  <a:rPr lang="en-US"/>
                  <a:t>)</a:t>
                </a:r>
                <a:endParaRPr lang="ja-JP"/>
              </a:p>
            </c:rich>
          </c:tx>
          <c:layout>
            <c:manualLayout>
              <c:xMode val="edge"/>
              <c:yMode val="edge"/>
              <c:x val="0.89287536231884046"/>
              <c:y val="2.2323590982286635E-2"/>
            </c:manualLayout>
          </c:layout>
          <c:overlay val="0"/>
        </c:title>
        <c:numFmt formatCode="#,##0_ " sourceLinked="0"/>
        <c:majorTickMark val="out"/>
        <c:minorTickMark val="none"/>
        <c:tickLblPos val="nextTo"/>
        <c:spPr>
          <a:ln>
            <a:solidFill>
              <a:srgbClr val="7F7F7F"/>
            </a:solidFill>
          </a:ln>
        </c:spPr>
        <c:crossAx val="460816384"/>
        <c:crosses val="autoZero"/>
        <c:crossBetween val="between"/>
      </c:valAx>
      <c:valAx>
        <c:axId val="461456512"/>
        <c:scaling>
          <c:orientation val="minMax"/>
          <c:max val="50"/>
          <c:min val="0"/>
        </c:scaling>
        <c:delete val="1"/>
        <c:axPos val="r"/>
        <c:numFmt formatCode="#,##0_ " sourceLinked="1"/>
        <c:majorTickMark val="out"/>
        <c:minorTickMark val="none"/>
        <c:tickLblPos val="nextTo"/>
        <c:crossAx val="461457088"/>
        <c:crosses val="max"/>
        <c:crossBetween val="midCat"/>
      </c:valAx>
      <c:valAx>
        <c:axId val="461457088"/>
        <c:scaling>
          <c:orientation val="minMax"/>
        </c:scaling>
        <c:delete val="1"/>
        <c:axPos val="b"/>
        <c:numFmt formatCode="#,##0_ " sourceLinked="1"/>
        <c:majorTickMark val="out"/>
        <c:minorTickMark val="none"/>
        <c:tickLblPos val="nextTo"/>
        <c:crossAx val="461456512"/>
        <c:crosses val="autoZero"/>
        <c:crossBetween val="midCat"/>
      </c:valAx>
      <c:spPr>
        <a:ln>
          <a:solidFill>
            <a:srgbClr val="7F7F7F"/>
          </a:solidFill>
        </a:ln>
      </c:spPr>
    </c:plotArea>
    <c:legend>
      <c:legendPos val="r"/>
      <c:layout>
        <c:manualLayout>
          <c:xMode val="edge"/>
          <c:yMode val="edge"/>
          <c:x val="0.17252727568078444"/>
          <c:y val="1.2600679816983661E-2"/>
          <c:w val="0.61498862897985707"/>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311352657004831"/>
          <c:y val="7.9407769756184382E-2"/>
          <c:w val="0.77097801932367138"/>
          <c:h val="0.87862598058127572"/>
        </c:manualLayout>
      </c:layout>
      <c:barChart>
        <c:barDir val="bar"/>
        <c:grouping val="clustered"/>
        <c:varyColors val="0"/>
        <c:ser>
          <c:idx val="0"/>
          <c:order val="0"/>
          <c:tx>
            <c:strRef>
              <c:f>市区町村別_年齢調整高血圧性疾患!$H$3:$H$4</c:f>
              <c:strCache>
                <c:ptCount val="1"/>
                <c:pt idx="0">
                  <c:v>年齢調整前被保険者一人当たりの高血圧性疾患医療費</c:v>
                </c:pt>
              </c:strCache>
            </c:strRef>
          </c:tx>
          <c:spPr>
            <a:solidFill>
              <a:schemeClr val="accent4">
                <a:lumMod val="60000"/>
                <a:lumOff val="40000"/>
              </a:schemeClr>
            </a:solidFill>
            <a:ln>
              <a:noFill/>
            </a:ln>
          </c:spPr>
          <c:invertIfNegative val="0"/>
          <c:dLbls>
            <c:numFmt formatCode="#,##0_ "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市区町村別_年齢調整高血圧性疾患!$C$5:$C$78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市区町村別_年齢調整高血圧性疾患!$D$5:$D$78</c:f>
              <c:numCache>
                <c:formatCode>#,##0_ </c:formatCode>
                <c:ptCount val="74"/>
                <c:pt idx="0">
                  <c:v>34315.4655457177</c:v>
                </c:pt>
                <c:pt idx="1">
                  <c:v>31870.707063816899</c:v>
                </c:pt>
                <c:pt idx="2">
                  <c:v>31445.683702989401</c:v>
                </c:pt>
                <c:pt idx="3">
                  <c:v>36037.9746796197</c:v>
                </c:pt>
                <c:pt idx="4">
                  <c:v>28202.682962963001</c:v>
                </c:pt>
                <c:pt idx="5">
                  <c:v>31877.373156710801</c:v>
                </c:pt>
                <c:pt idx="6">
                  <c:v>31368.191390287899</c:v>
                </c:pt>
                <c:pt idx="7">
                  <c:v>32418.914891098499</c:v>
                </c:pt>
                <c:pt idx="8">
                  <c:v>32684.722100656501</c:v>
                </c:pt>
                <c:pt idx="9">
                  <c:v>31318.993928881198</c:v>
                </c:pt>
                <c:pt idx="10">
                  <c:v>33103.219320912103</c:v>
                </c:pt>
                <c:pt idx="11">
                  <c:v>34957.122699386498</c:v>
                </c:pt>
                <c:pt idx="12">
                  <c:v>37163.356892897602</c:v>
                </c:pt>
                <c:pt idx="13">
                  <c:v>33308.016857631999</c:v>
                </c:pt>
                <c:pt idx="14">
                  <c:v>33423.544491436704</c:v>
                </c:pt>
                <c:pt idx="15">
                  <c:v>32641.0779884279</c:v>
                </c:pt>
                <c:pt idx="16">
                  <c:v>33477.3155999132</c:v>
                </c:pt>
                <c:pt idx="17">
                  <c:v>34916.917545541699</c:v>
                </c:pt>
                <c:pt idx="18">
                  <c:v>37456.825297517797</c:v>
                </c:pt>
                <c:pt idx="19">
                  <c:v>32937.1515407345</c:v>
                </c:pt>
                <c:pt idx="20">
                  <c:v>35267.0173169353</c:v>
                </c:pt>
                <c:pt idx="21">
                  <c:v>32152.026486038201</c:v>
                </c:pt>
                <c:pt idx="22">
                  <c:v>34629.630444871698</c:v>
                </c:pt>
                <c:pt idx="23">
                  <c:v>30988.2384489094</c:v>
                </c:pt>
                <c:pt idx="24">
                  <c:v>30819.5527592822</c:v>
                </c:pt>
                <c:pt idx="25">
                  <c:v>31315.660236184998</c:v>
                </c:pt>
                <c:pt idx="26">
                  <c:v>30044.627581705401</c:v>
                </c:pt>
                <c:pt idx="27">
                  <c:v>30462.185479023901</c:v>
                </c:pt>
                <c:pt idx="28">
                  <c:v>32248.147417255201</c:v>
                </c:pt>
                <c:pt idx="29">
                  <c:v>31758.959944821901</c:v>
                </c:pt>
                <c:pt idx="30">
                  <c:v>27635.243459864101</c:v>
                </c:pt>
                <c:pt idx="31">
                  <c:v>32238.728160257899</c:v>
                </c:pt>
                <c:pt idx="32">
                  <c:v>34148.009909304703</c:v>
                </c:pt>
                <c:pt idx="33">
                  <c:v>32360.720451881101</c:v>
                </c:pt>
                <c:pt idx="34">
                  <c:v>31259.701057353399</c:v>
                </c:pt>
                <c:pt idx="35">
                  <c:v>30217.5662056601</c:v>
                </c:pt>
                <c:pt idx="36">
                  <c:v>31540.746672912701</c:v>
                </c:pt>
                <c:pt idx="37">
                  <c:v>33147.5009448036</c:v>
                </c:pt>
                <c:pt idx="38">
                  <c:v>30285.6720942785</c:v>
                </c:pt>
                <c:pt idx="39">
                  <c:v>34994.247630619699</c:v>
                </c:pt>
                <c:pt idx="40">
                  <c:v>33913.364887516502</c:v>
                </c:pt>
                <c:pt idx="41">
                  <c:v>29056.205994808501</c:v>
                </c:pt>
                <c:pt idx="42">
                  <c:v>29142.8860737824</c:v>
                </c:pt>
                <c:pt idx="43">
                  <c:v>31037.8321992649</c:v>
                </c:pt>
                <c:pt idx="44">
                  <c:v>35472.059719467303</c:v>
                </c:pt>
                <c:pt idx="45">
                  <c:v>31317.509013845702</c:v>
                </c:pt>
                <c:pt idx="46">
                  <c:v>29562.796545973601</c:v>
                </c:pt>
                <c:pt idx="47">
                  <c:v>31324.861792477699</c:v>
                </c:pt>
                <c:pt idx="48">
                  <c:v>33130.592999278299</c:v>
                </c:pt>
                <c:pt idx="49">
                  <c:v>31481.396149595799</c:v>
                </c:pt>
                <c:pt idx="50">
                  <c:v>32456.487241042101</c:v>
                </c:pt>
                <c:pt idx="51">
                  <c:v>30695.105977819901</c:v>
                </c:pt>
                <c:pt idx="52">
                  <c:v>34351.417691579903</c:v>
                </c:pt>
                <c:pt idx="53">
                  <c:v>32009.482692954</c:v>
                </c:pt>
                <c:pt idx="54">
                  <c:v>32156.766663071601</c:v>
                </c:pt>
                <c:pt idx="55">
                  <c:v>30568.010637354801</c:v>
                </c:pt>
                <c:pt idx="56">
                  <c:v>34531.973884908701</c:v>
                </c:pt>
                <c:pt idx="57">
                  <c:v>34589.702455222403</c:v>
                </c:pt>
                <c:pt idx="58">
                  <c:v>34011.431296158698</c:v>
                </c:pt>
                <c:pt idx="59">
                  <c:v>32750.920092075001</c:v>
                </c:pt>
                <c:pt idx="60">
                  <c:v>30134.5479381443</c:v>
                </c:pt>
                <c:pt idx="61">
                  <c:v>28674.861672714698</c:v>
                </c:pt>
                <c:pt idx="62">
                  <c:v>33751.627540829497</c:v>
                </c:pt>
                <c:pt idx="63">
                  <c:v>32851.272757697501</c:v>
                </c:pt>
                <c:pt idx="64">
                  <c:v>30741.959787381598</c:v>
                </c:pt>
                <c:pt idx="65">
                  <c:v>30720.083717712201</c:v>
                </c:pt>
                <c:pt idx="66">
                  <c:v>28660.5877750611</c:v>
                </c:pt>
                <c:pt idx="67">
                  <c:v>39089.807259528097</c:v>
                </c:pt>
                <c:pt idx="68">
                  <c:v>31173.275937447499</c:v>
                </c:pt>
                <c:pt idx="69">
                  <c:v>35305.515679442498</c:v>
                </c:pt>
                <c:pt idx="70">
                  <c:v>32584.781259150801</c:v>
                </c:pt>
                <c:pt idx="71">
                  <c:v>32093.845801526699</c:v>
                </c:pt>
                <c:pt idx="72">
                  <c:v>32773.905646890598</c:v>
                </c:pt>
                <c:pt idx="73">
                  <c:v>35385.403044871797</c:v>
                </c:pt>
              </c:numCache>
            </c:numRef>
          </c:val>
          <c:extLst xmlns:c16r2="http://schemas.microsoft.com/office/drawing/2015/06/chart">
            <c:ext xmlns:c16="http://schemas.microsoft.com/office/drawing/2014/chart" uri="{C3380CC4-5D6E-409C-BE32-E72D297353CC}">
              <c16:uniqueId val="{0000001A-03D7-49A7-9530-E68E9ADADFEF}"/>
            </c:ext>
          </c:extLst>
        </c:ser>
        <c:dLbls>
          <c:showLegendKey val="0"/>
          <c:showVal val="0"/>
          <c:showCatName val="0"/>
          <c:showSerName val="0"/>
          <c:showPercent val="0"/>
          <c:showBubbleSize val="0"/>
        </c:dLbls>
        <c:gapWidth val="150"/>
        <c:axId val="460818944"/>
        <c:axId val="461459392"/>
      </c:barChart>
      <c:scatterChart>
        <c:scatterStyle val="lineMarker"/>
        <c:varyColors val="0"/>
        <c:ser>
          <c:idx val="1"/>
          <c:order val="1"/>
          <c:tx>
            <c:strRef>
              <c:f>市区町村別_年齢調整高血圧性疾患!$B$79</c:f>
              <c:strCache>
                <c:ptCount val="1"/>
                <c:pt idx="0">
                  <c:v>広域連合全体</c:v>
                </c:pt>
              </c:strCache>
            </c:strRef>
          </c:tx>
          <c:spPr>
            <a:ln w="28575">
              <a:solidFill>
                <a:srgbClr val="BE4B48"/>
              </a:solidFill>
            </a:ln>
          </c:spPr>
          <c:marker>
            <c:symbol val="none"/>
          </c:marker>
          <c:dLbls>
            <c:dLbl>
              <c:idx val="0"/>
              <c:layout>
                <c:manualLayout>
                  <c:x val="-0.14142192853646599"/>
                  <c:y val="-0.86357060185185186"/>
                </c:manualLayout>
              </c:layout>
              <c:showLegendKey val="0"/>
              <c:showVal val="0"/>
              <c:showCatName val="1"/>
              <c:showSerName val="1"/>
              <c:showPercent val="0"/>
              <c:showBubbleSize val="0"/>
              <c:separator>
</c:separator>
            </c:dLbl>
            <c:showLegendKey val="0"/>
            <c:showVal val="0"/>
            <c:showCatName val="0"/>
            <c:showSerName val="0"/>
            <c:showPercent val="0"/>
            <c:showBubbleSize val="0"/>
          </c:dLbls>
          <c:xVal>
            <c:numRef>
              <c:f>市区町村別_年齢調整高血圧性疾患!$H$5:$H$78</c:f>
              <c:numCache>
                <c:formatCode>#,##0_ </c:formatCode>
                <c:ptCount val="74"/>
                <c:pt idx="0">
                  <c:v>32995.512411347503</c:v>
                </c:pt>
                <c:pt idx="1">
                  <c:v>32995.512411347503</c:v>
                </c:pt>
                <c:pt idx="2">
                  <c:v>32995.512411347503</c:v>
                </c:pt>
                <c:pt idx="3">
                  <c:v>32995.512411347503</c:v>
                </c:pt>
                <c:pt idx="4">
                  <c:v>32995.512411347503</c:v>
                </c:pt>
                <c:pt idx="5">
                  <c:v>32995.512411347503</c:v>
                </c:pt>
                <c:pt idx="6">
                  <c:v>32995.512411347503</c:v>
                </c:pt>
                <c:pt idx="7">
                  <c:v>32995.512411347503</c:v>
                </c:pt>
                <c:pt idx="8">
                  <c:v>32995.512411347503</c:v>
                </c:pt>
                <c:pt idx="9">
                  <c:v>32995.512411347503</c:v>
                </c:pt>
                <c:pt idx="10">
                  <c:v>32995.512411347503</c:v>
                </c:pt>
                <c:pt idx="11">
                  <c:v>32995.512411347503</c:v>
                </c:pt>
                <c:pt idx="12">
                  <c:v>32995.512411347503</c:v>
                </c:pt>
                <c:pt idx="13">
                  <c:v>32995.512411347503</c:v>
                </c:pt>
                <c:pt idx="14">
                  <c:v>32995.512411347503</c:v>
                </c:pt>
                <c:pt idx="15">
                  <c:v>32995.512411347503</c:v>
                </c:pt>
                <c:pt idx="16">
                  <c:v>32995.512411347503</c:v>
                </c:pt>
                <c:pt idx="17">
                  <c:v>32995.512411347503</c:v>
                </c:pt>
                <c:pt idx="18">
                  <c:v>32995.512411347503</c:v>
                </c:pt>
                <c:pt idx="19">
                  <c:v>32995.512411347503</c:v>
                </c:pt>
                <c:pt idx="20">
                  <c:v>32995.512411347503</c:v>
                </c:pt>
                <c:pt idx="21">
                  <c:v>32995.512411347503</c:v>
                </c:pt>
                <c:pt idx="22">
                  <c:v>32995.512411347503</c:v>
                </c:pt>
                <c:pt idx="23">
                  <c:v>32995.512411347503</c:v>
                </c:pt>
                <c:pt idx="24">
                  <c:v>32995.512411347503</c:v>
                </c:pt>
                <c:pt idx="25">
                  <c:v>32995.512411347503</c:v>
                </c:pt>
                <c:pt idx="26">
                  <c:v>32995.512411347503</c:v>
                </c:pt>
                <c:pt idx="27">
                  <c:v>32995.512411347503</c:v>
                </c:pt>
                <c:pt idx="28">
                  <c:v>32995.512411347503</c:v>
                </c:pt>
                <c:pt idx="29">
                  <c:v>32995.512411347503</c:v>
                </c:pt>
                <c:pt idx="30">
                  <c:v>32995.512411347503</c:v>
                </c:pt>
                <c:pt idx="31">
                  <c:v>32995.512411347503</c:v>
                </c:pt>
                <c:pt idx="32">
                  <c:v>32995.512411347503</c:v>
                </c:pt>
                <c:pt idx="33">
                  <c:v>32995.512411347503</c:v>
                </c:pt>
                <c:pt idx="34">
                  <c:v>32995.512411347503</c:v>
                </c:pt>
                <c:pt idx="35">
                  <c:v>32995.512411347503</c:v>
                </c:pt>
                <c:pt idx="36">
                  <c:v>32995.512411347503</c:v>
                </c:pt>
                <c:pt idx="37">
                  <c:v>32995.512411347503</c:v>
                </c:pt>
                <c:pt idx="38">
                  <c:v>32995.512411347503</c:v>
                </c:pt>
                <c:pt idx="39">
                  <c:v>32995.512411347503</c:v>
                </c:pt>
                <c:pt idx="40">
                  <c:v>32995.512411347503</c:v>
                </c:pt>
                <c:pt idx="41">
                  <c:v>32995.512411347503</c:v>
                </c:pt>
                <c:pt idx="42">
                  <c:v>32995.512411347503</c:v>
                </c:pt>
                <c:pt idx="43">
                  <c:v>32995.512411347503</c:v>
                </c:pt>
                <c:pt idx="44">
                  <c:v>32995.512411347503</c:v>
                </c:pt>
                <c:pt idx="45">
                  <c:v>32995.512411347503</c:v>
                </c:pt>
                <c:pt idx="46">
                  <c:v>32995.512411347503</c:v>
                </c:pt>
                <c:pt idx="47">
                  <c:v>32995.512411347503</c:v>
                </c:pt>
                <c:pt idx="48">
                  <c:v>32995.512411347503</c:v>
                </c:pt>
                <c:pt idx="49">
                  <c:v>32995.512411347503</c:v>
                </c:pt>
                <c:pt idx="50">
                  <c:v>32995.512411347503</c:v>
                </c:pt>
                <c:pt idx="51">
                  <c:v>32995.512411347503</c:v>
                </c:pt>
                <c:pt idx="52">
                  <c:v>32995.512411347503</c:v>
                </c:pt>
                <c:pt idx="53">
                  <c:v>32995.512411347503</c:v>
                </c:pt>
                <c:pt idx="54">
                  <c:v>32995.512411347503</c:v>
                </c:pt>
                <c:pt idx="55">
                  <c:v>32995.512411347503</c:v>
                </c:pt>
                <c:pt idx="56">
                  <c:v>32995.512411347503</c:v>
                </c:pt>
                <c:pt idx="57">
                  <c:v>32995.512411347503</c:v>
                </c:pt>
                <c:pt idx="58">
                  <c:v>32995.512411347503</c:v>
                </c:pt>
                <c:pt idx="59">
                  <c:v>32995.512411347503</c:v>
                </c:pt>
                <c:pt idx="60">
                  <c:v>32995.512411347503</c:v>
                </c:pt>
                <c:pt idx="61">
                  <c:v>32995.512411347503</c:v>
                </c:pt>
                <c:pt idx="62">
                  <c:v>32995.512411347503</c:v>
                </c:pt>
                <c:pt idx="63">
                  <c:v>32995.512411347503</c:v>
                </c:pt>
                <c:pt idx="64">
                  <c:v>32995.512411347503</c:v>
                </c:pt>
                <c:pt idx="65">
                  <c:v>32995.512411347503</c:v>
                </c:pt>
                <c:pt idx="66">
                  <c:v>32995.512411347503</c:v>
                </c:pt>
                <c:pt idx="67">
                  <c:v>32995.512411347503</c:v>
                </c:pt>
                <c:pt idx="68">
                  <c:v>32995.512411347503</c:v>
                </c:pt>
                <c:pt idx="69">
                  <c:v>32995.512411347503</c:v>
                </c:pt>
                <c:pt idx="70">
                  <c:v>32995.512411347503</c:v>
                </c:pt>
                <c:pt idx="71">
                  <c:v>32995.512411347503</c:v>
                </c:pt>
                <c:pt idx="72">
                  <c:v>32995.512411347503</c:v>
                </c:pt>
                <c:pt idx="73">
                  <c:v>32995.512411347503</c:v>
                </c:pt>
              </c:numCache>
            </c:numRef>
          </c:xVal>
          <c:yVal>
            <c:numRef>
              <c:f>市区町村別_年齢調整高血圧性疾患!$J$5:$J$78</c:f>
              <c:numCache>
                <c:formatCode>#,##0_ </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xmlns:c16r2="http://schemas.microsoft.com/office/drawing/2015/06/chart">
            <c:ext xmlns:c16="http://schemas.microsoft.com/office/drawing/2014/chart" uri="{C3380CC4-5D6E-409C-BE32-E72D297353CC}">
              <c16:uniqueId val="{0000001B-03D7-49A7-9530-E68E9ADADFEF}"/>
            </c:ext>
          </c:extLst>
        </c:ser>
        <c:dLbls>
          <c:showLegendKey val="0"/>
          <c:showVal val="0"/>
          <c:showCatName val="0"/>
          <c:showSerName val="0"/>
          <c:showPercent val="0"/>
          <c:showBubbleSize val="0"/>
        </c:dLbls>
        <c:axId val="461460544"/>
        <c:axId val="461459968"/>
      </c:scatterChart>
      <c:catAx>
        <c:axId val="460818944"/>
        <c:scaling>
          <c:orientation val="maxMin"/>
        </c:scaling>
        <c:delete val="0"/>
        <c:axPos val="l"/>
        <c:numFmt formatCode="General" sourceLinked="0"/>
        <c:majorTickMark val="none"/>
        <c:minorTickMark val="none"/>
        <c:tickLblPos val="nextTo"/>
        <c:spPr>
          <a:ln>
            <a:solidFill>
              <a:srgbClr val="7F7F7F"/>
            </a:solidFill>
          </a:ln>
        </c:spPr>
        <c:crossAx val="461459392"/>
        <c:crosses val="autoZero"/>
        <c:auto val="1"/>
        <c:lblAlgn val="ctr"/>
        <c:lblOffset val="100"/>
        <c:noMultiLvlLbl val="0"/>
      </c:catAx>
      <c:valAx>
        <c:axId val="461459392"/>
        <c:scaling>
          <c:orientation val="minMax"/>
          <c:min val="0"/>
        </c:scaling>
        <c:delete val="0"/>
        <c:axPos val="t"/>
        <c:majorGridlines>
          <c:spPr>
            <a:ln>
              <a:solidFill>
                <a:srgbClr val="D9D9D9"/>
              </a:solidFill>
            </a:ln>
          </c:spPr>
        </c:majorGridlines>
        <c:title>
          <c:tx>
            <c:rich>
              <a:bodyPr/>
              <a:lstStyle/>
              <a:p>
                <a:pPr>
                  <a:defRPr/>
                </a:pPr>
                <a:r>
                  <a:rPr lang="en-US"/>
                  <a:t>(</a:t>
                </a:r>
                <a:r>
                  <a:rPr lang="ja-JP"/>
                  <a:t>円</a:t>
                </a:r>
                <a:r>
                  <a:rPr lang="en-US"/>
                  <a:t>)</a:t>
                </a:r>
                <a:endParaRPr lang="ja-JP"/>
              </a:p>
            </c:rich>
          </c:tx>
          <c:layout>
            <c:manualLayout>
              <c:xMode val="edge"/>
              <c:yMode val="edge"/>
              <c:x val="0.88980772946859887"/>
              <c:y val="2.5391223832528179E-2"/>
            </c:manualLayout>
          </c:layout>
          <c:overlay val="0"/>
        </c:title>
        <c:numFmt formatCode="#,##0_ " sourceLinked="0"/>
        <c:majorTickMark val="out"/>
        <c:minorTickMark val="none"/>
        <c:tickLblPos val="nextTo"/>
        <c:spPr>
          <a:ln>
            <a:solidFill>
              <a:srgbClr val="7F7F7F"/>
            </a:solidFill>
          </a:ln>
        </c:spPr>
        <c:crossAx val="460818944"/>
        <c:crosses val="autoZero"/>
        <c:crossBetween val="between"/>
      </c:valAx>
      <c:valAx>
        <c:axId val="461459968"/>
        <c:scaling>
          <c:orientation val="minMax"/>
          <c:max val="50"/>
          <c:min val="0"/>
        </c:scaling>
        <c:delete val="1"/>
        <c:axPos val="r"/>
        <c:numFmt formatCode="#,##0_ " sourceLinked="1"/>
        <c:majorTickMark val="out"/>
        <c:minorTickMark val="none"/>
        <c:tickLblPos val="nextTo"/>
        <c:crossAx val="461460544"/>
        <c:crosses val="max"/>
        <c:crossBetween val="midCat"/>
      </c:valAx>
      <c:valAx>
        <c:axId val="461460544"/>
        <c:scaling>
          <c:orientation val="minMax"/>
        </c:scaling>
        <c:delete val="1"/>
        <c:axPos val="b"/>
        <c:numFmt formatCode="#,##0_ " sourceLinked="1"/>
        <c:majorTickMark val="out"/>
        <c:minorTickMark val="none"/>
        <c:tickLblPos val="nextTo"/>
        <c:crossAx val="461459968"/>
        <c:crosses val="autoZero"/>
        <c:crossBetween val="midCat"/>
      </c:valAx>
      <c:spPr>
        <a:ln>
          <a:solidFill>
            <a:srgbClr val="7F7F7F"/>
          </a:solidFill>
        </a:ln>
      </c:spPr>
    </c:plotArea>
    <c:legend>
      <c:legendPos val="r"/>
      <c:layout>
        <c:manualLayout>
          <c:xMode val="edge"/>
          <c:yMode val="edge"/>
          <c:x val="0.17252727568078444"/>
          <c:y val="1.2600679816983661E-2"/>
          <c:w val="0.61498862897985707"/>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24263285024154"/>
          <c:y val="7.2786609996886034E-2"/>
          <c:w val="0.79241195652173924"/>
          <c:h val="0.88593412422839501"/>
        </c:manualLayout>
      </c:layout>
      <c:barChart>
        <c:barDir val="bar"/>
        <c:grouping val="clustered"/>
        <c:varyColors val="0"/>
        <c:ser>
          <c:idx val="0"/>
          <c:order val="0"/>
          <c:tx>
            <c:strRef>
              <c:f>'地区別　生活習慣病の状況'!$M$4</c:f>
              <c:strCache>
                <c:ptCount val="1"/>
                <c:pt idx="0">
                  <c:v>患者一人当たりの生活習慣医療費</c:v>
                </c:pt>
              </c:strCache>
            </c:strRef>
          </c:tx>
          <c:spPr>
            <a:solidFill>
              <a:schemeClr val="accent3">
                <a:lumMod val="60000"/>
                <a:lumOff val="40000"/>
              </a:schemeClr>
            </a:solidFill>
            <a:ln>
              <a:noFill/>
            </a:ln>
          </c:spPr>
          <c:invertIfNegative val="0"/>
          <c:dLbls>
            <c:dLbl>
              <c:idx val="4"/>
              <c:layout>
                <c:manualLayout>
                  <c:x val="1.4066099592415383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1A7D-4F94-AD89-5F927158D746}"/>
                </c:ext>
              </c:extLst>
            </c:dLbl>
            <c:dLbl>
              <c:idx val="5"/>
              <c:layout>
                <c:manualLayout>
                  <c:x val="1.0315139701104613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1A7D-4F94-AD89-5F927158D746}"/>
                </c:ext>
              </c:extLst>
            </c:dLbl>
            <c:dLbl>
              <c:idx val="6"/>
              <c:layout>
                <c:manualLayout>
                  <c:x val="5.6264398369661531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1A7D-4F94-AD89-5F927158D746}"/>
                </c:ext>
              </c:extLst>
            </c:dLbl>
            <c:dLbl>
              <c:idx val="7"/>
              <c:layout>
                <c:manualLayout>
                  <c:x val="2.4381239293519995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1A7D-4F94-AD89-5F927158D746}"/>
                </c:ext>
              </c:extLst>
            </c:dLbl>
            <c:dLbl>
              <c:idx val="10"/>
              <c:layout>
                <c:manualLayout>
                  <c:x val="4.5949258668556911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1A7D-4F94-AD89-5F927158D746}"/>
                </c:ext>
              </c:extLst>
            </c:dLbl>
            <c:dLbl>
              <c:idx val="11"/>
              <c:layout>
                <c:manualLayout>
                  <c:x val="3.1883011400555258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1A7D-4F94-AD89-5F927158D746}"/>
                </c:ext>
              </c:extLst>
            </c:dLbl>
            <c:dLbl>
              <c:idx val="12"/>
              <c:layout>
                <c:manualLayout>
                  <c:x val="6.5641798097938447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1A7D-4F94-AD89-5F927158D746}"/>
                </c:ext>
              </c:extLst>
            </c:dLbl>
            <c:dLbl>
              <c:idx val="13"/>
              <c:layout>
                <c:manualLayout>
                  <c:x val="4.7824738614212298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1A7D-4F94-AD89-5F927158D746}"/>
                </c:ext>
              </c:extLst>
            </c:dLbl>
            <c:dLbl>
              <c:idx val="14"/>
              <c:layout>
                <c:manualLayout>
                  <c:x val="2.1568019375036919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1A7D-4F94-AD89-5F927158D746}"/>
                </c:ext>
              </c:extLst>
            </c:dLbl>
            <c:dLbl>
              <c:idx val="15"/>
              <c:layout>
                <c:manualLayout>
                  <c:x val="3.4696378994624612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1A7D-4F94-AD89-5F927158D746}"/>
                </c:ext>
              </c:extLst>
            </c:dLbl>
            <c:dLbl>
              <c:idx val="17"/>
              <c:layout>
                <c:manualLayout>
                  <c:x val="1.6879319510898459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1A7D-4F94-AD89-5F927158D746}"/>
                </c:ext>
              </c:extLst>
            </c:dLbl>
            <c:dLbl>
              <c:idx val="22"/>
              <c:layout>
                <c:manualLayout>
                  <c:x val="9.3773997282769212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1A7D-4F94-AD89-5F927158D746}"/>
                </c:ext>
              </c:extLst>
            </c:dLbl>
            <c:dLbl>
              <c:idx val="27"/>
              <c:layout>
                <c:manualLayout>
                  <c:x val="9.3773997282769212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C-1A7D-4F94-AD89-5F927158D746}"/>
                </c:ext>
              </c:extLst>
            </c:dLbl>
            <c:dLbl>
              <c:idx val="28"/>
              <c:layout>
                <c:manualLayout>
                  <c:x val="2.5318831590761415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1A7D-4F94-AD89-5F927158D746}"/>
                </c:ext>
              </c:extLst>
            </c:dLbl>
            <c:dLbl>
              <c:idx val="31"/>
              <c:layout>
                <c:manualLayout>
                  <c:x val="3.2820899048969225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E-1A7D-4F94-AD89-5F927158D746}"/>
                </c:ext>
              </c:extLst>
            </c:dLbl>
            <c:dLbl>
              <c:idx val="33"/>
              <c:layout>
                <c:manualLayout>
                  <c:x val="1.4066099592415383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F-1A7D-4F94-AD89-5F927158D746}"/>
                </c:ext>
              </c:extLst>
            </c:dLbl>
            <c:dLbl>
              <c:idx val="34"/>
              <c:layout>
                <c:manualLayout>
                  <c:x val="1.5003839565243074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0-1A7D-4F94-AD89-5F927158D746}"/>
                </c:ext>
              </c:extLst>
            </c:dLbl>
            <c:dLbl>
              <c:idx val="38"/>
              <c:layout>
                <c:manualLayout>
                  <c:x val="2.2505759347864612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1-1A7D-4F94-AD89-5F927158D746}"/>
                </c:ext>
              </c:extLst>
            </c:dLbl>
            <c:dLbl>
              <c:idx val="42"/>
              <c:layout>
                <c:manualLayout>
                  <c:x val="2.5318979266347689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2-1A7D-4F94-AD89-5F927158D746}"/>
                </c:ext>
              </c:extLst>
            </c:dLbl>
            <c:dLbl>
              <c:idx val="44"/>
              <c:layout>
                <c:manualLayout>
                  <c:x val="1.5003839565243074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3-1A7D-4F94-AD89-5F927158D746}"/>
                </c:ext>
              </c:extLst>
            </c:dLbl>
            <c:dLbl>
              <c:idx val="52"/>
              <c:layout>
                <c:manualLayout>
                  <c:x val="1.7817059483726149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4-1A7D-4F94-AD89-5F927158D746}"/>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'地区別　生活習慣病の状況'!$M$5:$M$12</c:f>
              <c:strCache>
                <c:ptCount val="8"/>
                <c:pt idx="0">
                  <c:v>大阪市医療圏</c:v>
                </c:pt>
                <c:pt idx="1">
                  <c:v>堺市医療圏</c:v>
                </c:pt>
                <c:pt idx="2">
                  <c:v>泉州医療圏</c:v>
                </c:pt>
                <c:pt idx="3">
                  <c:v>北河内医療圏</c:v>
                </c:pt>
                <c:pt idx="4">
                  <c:v>三島医療圏</c:v>
                </c:pt>
                <c:pt idx="5">
                  <c:v>豊能医療圏</c:v>
                </c:pt>
                <c:pt idx="6">
                  <c:v>南河内医療圏</c:v>
                </c:pt>
                <c:pt idx="7">
                  <c:v>中河内医療圏</c:v>
                </c:pt>
              </c:strCache>
            </c:strRef>
          </c:cat>
          <c:val>
            <c:numRef>
              <c:f>'地区別　生活習慣病の状況'!$N$5:$N$12</c:f>
              <c:numCache>
                <c:formatCode>#,##0_ ;[Red]\-#,##0\ </c:formatCode>
                <c:ptCount val="8"/>
                <c:pt idx="0">
                  <c:v>235800.1272108937</c:v>
                </c:pt>
                <c:pt idx="1">
                  <c:v>230981.97207875224</c:v>
                </c:pt>
                <c:pt idx="2">
                  <c:v>223379.2186164695</c:v>
                </c:pt>
                <c:pt idx="3">
                  <c:v>212246.57365192909</c:v>
                </c:pt>
                <c:pt idx="4">
                  <c:v>210703.80100996158</c:v>
                </c:pt>
                <c:pt idx="5">
                  <c:v>208217.06485926438</c:v>
                </c:pt>
                <c:pt idx="6">
                  <c:v>203979.41696261222</c:v>
                </c:pt>
                <c:pt idx="7">
                  <c:v>203175.45700701344</c:v>
                </c:pt>
              </c:numCache>
            </c:numRef>
          </c:val>
          <c:extLst xmlns:c16r2="http://schemas.microsoft.com/office/drawing/2015/06/chart">
            <c:ext xmlns:c16="http://schemas.microsoft.com/office/drawing/2014/chart" uri="{C3380CC4-5D6E-409C-BE32-E72D297353CC}">
              <c16:uniqueId val="{00000015-1A7D-4F94-AD89-5F927158D746}"/>
            </c:ext>
          </c:extLst>
        </c:ser>
        <c:dLbls>
          <c:showLegendKey val="0"/>
          <c:showVal val="0"/>
          <c:showCatName val="0"/>
          <c:showSerName val="0"/>
          <c:showPercent val="0"/>
          <c:showBubbleSize val="0"/>
        </c:dLbls>
        <c:gapWidth val="150"/>
        <c:axId val="449631744"/>
        <c:axId val="449393152"/>
      </c:barChart>
      <c:scatterChart>
        <c:scatterStyle val="lineMarker"/>
        <c:varyColors val="0"/>
        <c:ser>
          <c:idx val="1"/>
          <c:order val="1"/>
          <c:tx>
            <c:v>広域連合全体</c:v>
          </c:tx>
          <c:spPr>
            <a:ln w="28575" cmpd="sng">
              <a:solidFill>
                <a:srgbClr val="BE4B48"/>
              </a:solidFill>
              <a:prstDash val="solid"/>
            </a:ln>
          </c:spPr>
          <c:marker>
            <c:symbol val="none"/>
          </c:marker>
          <c:dPt>
            <c:idx val="1"/>
            <c:bubble3D val="0"/>
            <c:extLst xmlns:c16r2="http://schemas.microsoft.com/office/drawing/2015/06/chart">
              <c:ext xmlns:c16="http://schemas.microsoft.com/office/drawing/2014/chart" uri="{C3380CC4-5D6E-409C-BE32-E72D297353CC}">
                <c16:uniqueId val="{00000016-1A7D-4F94-AD89-5F927158D746}"/>
              </c:ext>
            </c:extLst>
          </c:dPt>
          <c:dLbls>
            <c:dLbl>
              <c:idx val="0"/>
              <c:layout>
                <c:manualLayout>
                  <c:x val="-0.11667535487028879"/>
                  <c:y val="-0.86459153163580249"/>
                </c:manualLayout>
              </c:layout>
              <c:showLegendKey val="0"/>
              <c:showVal val="0"/>
              <c:showCatName val="1"/>
              <c:showSerName val="1"/>
              <c:showPercent val="0"/>
              <c:showBubbleSize val="0"/>
              <c:separator>
</c:separator>
            </c:dLbl>
            <c:numFmt formatCode="#,##0_);[Red]\(#,##0\)" sourceLinked="0"/>
            <c:showLegendKey val="0"/>
            <c:showVal val="0"/>
            <c:showCatName val="0"/>
            <c:showSerName val="0"/>
            <c:showPercent val="0"/>
            <c:showBubbleSize val="0"/>
          </c:dLbls>
          <c:xVal>
            <c:numRef>
              <c:f>'地区別　生活習慣病の状況'!$Q$5:$Q$12</c:f>
              <c:numCache>
                <c:formatCode>#,##0_ ;[Red]\-#,##0\ </c:formatCode>
                <c:ptCount val="8"/>
                <c:pt idx="0">
                  <c:v>219781.58039848553</c:v>
                </c:pt>
                <c:pt idx="1">
                  <c:v>219781.58039848553</c:v>
                </c:pt>
                <c:pt idx="2">
                  <c:v>219781.58039848553</c:v>
                </c:pt>
                <c:pt idx="3">
                  <c:v>219781.58039848553</c:v>
                </c:pt>
                <c:pt idx="4">
                  <c:v>219781.58039848553</c:v>
                </c:pt>
                <c:pt idx="5">
                  <c:v>219781.58039848553</c:v>
                </c:pt>
                <c:pt idx="6">
                  <c:v>219781.58039848553</c:v>
                </c:pt>
                <c:pt idx="7">
                  <c:v>219781.58039848553</c:v>
                </c:pt>
              </c:numCache>
            </c:numRef>
          </c:xVal>
          <c:yVal>
            <c:numRef>
              <c:f>'地区別　生活習慣病の状況'!$R$5:$R$12</c:f>
              <c:numCache>
                <c:formatCode>#,##0_ ;[Red]\-#,##0\ </c:formatCode>
                <c:ptCount val="8"/>
                <c:pt idx="0">
                  <c:v>0</c:v>
                </c:pt>
                <c:pt idx="1">
                  <c:v>0</c:v>
                </c:pt>
                <c:pt idx="2">
                  <c:v>0</c:v>
                </c:pt>
                <c:pt idx="3">
                  <c:v>0</c:v>
                </c:pt>
                <c:pt idx="4">
                  <c:v>0</c:v>
                </c:pt>
                <c:pt idx="5">
                  <c:v>0</c:v>
                </c:pt>
                <c:pt idx="6">
                  <c:v>0</c:v>
                </c:pt>
                <c:pt idx="7">
                  <c:v>9999</c:v>
                </c:pt>
              </c:numCache>
            </c:numRef>
          </c:yVal>
          <c:smooth val="0"/>
          <c:extLst xmlns:c16r2="http://schemas.microsoft.com/office/drawing/2015/06/chart">
            <c:ext xmlns:c16="http://schemas.microsoft.com/office/drawing/2014/chart" uri="{C3380CC4-5D6E-409C-BE32-E72D297353CC}">
              <c16:uniqueId val="{00000017-1A7D-4F94-AD89-5F927158D746}"/>
            </c:ext>
          </c:extLst>
        </c:ser>
        <c:dLbls>
          <c:showLegendKey val="0"/>
          <c:showVal val="0"/>
          <c:showCatName val="0"/>
          <c:showSerName val="0"/>
          <c:showPercent val="0"/>
          <c:showBubbleSize val="0"/>
        </c:dLbls>
        <c:axId val="449394304"/>
        <c:axId val="449393728"/>
      </c:scatterChart>
      <c:catAx>
        <c:axId val="449631744"/>
        <c:scaling>
          <c:orientation val="maxMin"/>
        </c:scaling>
        <c:delete val="0"/>
        <c:axPos val="l"/>
        <c:numFmt formatCode="General" sourceLinked="0"/>
        <c:majorTickMark val="none"/>
        <c:minorTickMark val="none"/>
        <c:tickLblPos val="nextTo"/>
        <c:spPr>
          <a:ln>
            <a:solidFill>
              <a:srgbClr val="7F7F7F"/>
            </a:solidFill>
          </a:ln>
        </c:spPr>
        <c:crossAx val="449393152"/>
        <c:crossesAt val="0"/>
        <c:auto val="1"/>
        <c:lblAlgn val="ctr"/>
        <c:lblOffset val="100"/>
        <c:noMultiLvlLbl val="0"/>
      </c:catAx>
      <c:valAx>
        <c:axId val="449393152"/>
        <c:scaling>
          <c:orientation val="minMax"/>
          <c:min val="0"/>
        </c:scaling>
        <c:delete val="0"/>
        <c:axPos val="t"/>
        <c:majorGridlines>
          <c:spPr>
            <a:ln>
              <a:solidFill>
                <a:srgbClr val="D9D9D9"/>
              </a:solidFill>
            </a:ln>
          </c:spPr>
        </c:majorGridlines>
        <c:title>
          <c:tx>
            <c:rich>
              <a:bodyPr/>
              <a:lstStyle/>
              <a:p>
                <a:pPr>
                  <a:defRPr/>
                </a:pPr>
                <a:r>
                  <a:rPr lang="en-US"/>
                  <a:t>(</a:t>
                </a:r>
                <a:r>
                  <a:rPr lang="ja-JP" altLang="en-US"/>
                  <a:t>円</a:t>
                </a:r>
                <a:r>
                  <a:rPr lang="en-US"/>
                  <a:t>)</a:t>
                </a:r>
                <a:endParaRPr lang="ja-JP"/>
              </a:p>
            </c:rich>
          </c:tx>
          <c:layout>
            <c:manualLayout>
              <c:xMode val="edge"/>
              <c:yMode val="edge"/>
              <c:x val="0.90969260890846804"/>
              <c:y val="2.4555603780864198E-2"/>
            </c:manualLayout>
          </c:layout>
          <c:overlay val="0"/>
        </c:title>
        <c:numFmt formatCode="#,##0_ ;[Red]\-#,##0\ " sourceLinked="1"/>
        <c:majorTickMark val="out"/>
        <c:minorTickMark val="none"/>
        <c:tickLblPos val="nextTo"/>
        <c:spPr>
          <a:ln>
            <a:solidFill>
              <a:srgbClr val="7F7F7F"/>
            </a:solidFill>
          </a:ln>
        </c:spPr>
        <c:crossAx val="449631744"/>
        <c:crosses val="autoZero"/>
        <c:crossBetween val="between"/>
      </c:valAx>
      <c:valAx>
        <c:axId val="449393728"/>
        <c:scaling>
          <c:orientation val="minMax"/>
          <c:max val="50"/>
          <c:min val="0"/>
        </c:scaling>
        <c:delete val="1"/>
        <c:axPos val="r"/>
        <c:numFmt formatCode="#,##0_ ;[Red]\-#,##0\ " sourceLinked="1"/>
        <c:majorTickMark val="out"/>
        <c:minorTickMark val="none"/>
        <c:tickLblPos val="nextTo"/>
        <c:crossAx val="449394304"/>
        <c:crosses val="max"/>
        <c:crossBetween val="midCat"/>
      </c:valAx>
      <c:valAx>
        <c:axId val="449394304"/>
        <c:scaling>
          <c:orientation val="minMax"/>
        </c:scaling>
        <c:delete val="1"/>
        <c:axPos val="b"/>
        <c:numFmt formatCode="#,##0_ ;[Red]\-#,##0\ " sourceLinked="1"/>
        <c:majorTickMark val="out"/>
        <c:minorTickMark val="none"/>
        <c:tickLblPos val="nextTo"/>
        <c:crossAx val="449393728"/>
        <c:crosses val="autoZero"/>
        <c:crossBetween val="midCat"/>
      </c:valAx>
      <c:spPr>
        <a:ln>
          <a:solidFill>
            <a:srgbClr val="7F7F7F"/>
          </a:solidFill>
        </a:ln>
      </c:spPr>
    </c:plotArea>
    <c:legend>
      <c:legendPos val="r"/>
      <c:layout>
        <c:manualLayout>
          <c:xMode val="edge"/>
          <c:yMode val="edge"/>
          <c:x val="0.1681161025459271"/>
          <c:y val="1.3454459233539095E-2"/>
          <c:w val="0.63560202906255536"/>
          <c:h val="3.4145960419188395E-2"/>
        </c:manualLayout>
      </c:layout>
      <c:overlay val="1"/>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3102657004831"/>
          <c:y val="7.2786609996886034E-2"/>
          <c:w val="0.78934432367149765"/>
          <c:h val="0.89056471836419748"/>
        </c:manualLayout>
      </c:layout>
      <c:barChart>
        <c:barDir val="bar"/>
        <c:grouping val="clustered"/>
        <c:varyColors val="0"/>
        <c:ser>
          <c:idx val="0"/>
          <c:order val="0"/>
          <c:tx>
            <c:strRef>
              <c:f>市区町村別_生活習慣病の状況!$K$4</c:f>
              <c:strCache>
                <c:ptCount val="1"/>
                <c:pt idx="0">
                  <c:v>生活習慣病患者割合</c:v>
                </c:pt>
              </c:strCache>
            </c:strRef>
          </c:tx>
          <c:spPr>
            <a:solidFill>
              <a:schemeClr val="accent4">
                <a:lumMod val="40000"/>
                <a:lumOff val="60000"/>
              </a:schemeClr>
            </a:solidFill>
            <a:ln>
              <a:noFill/>
            </a:ln>
          </c:spPr>
          <c:invertIfNegative val="0"/>
          <c:dLbls>
            <c:numFmt formatCode="0.0%"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市区町村別_生活習慣病の状況!$K$5:$K$78</c:f>
              <c:strCache>
                <c:ptCount val="74"/>
                <c:pt idx="0">
                  <c:v>田尻町</c:v>
                </c:pt>
                <c:pt idx="1">
                  <c:v>阪南市</c:v>
                </c:pt>
                <c:pt idx="2">
                  <c:v>忠岡町</c:v>
                </c:pt>
                <c:pt idx="3">
                  <c:v>泉佐野市</c:v>
                </c:pt>
                <c:pt idx="4">
                  <c:v>柏原市</c:v>
                </c:pt>
                <c:pt idx="5">
                  <c:v>太子町</c:v>
                </c:pt>
                <c:pt idx="6">
                  <c:v>泉大津市</c:v>
                </c:pt>
                <c:pt idx="7">
                  <c:v>泉南市</c:v>
                </c:pt>
                <c:pt idx="8">
                  <c:v>平野区</c:v>
                </c:pt>
                <c:pt idx="9">
                  <c:v>高石市</c:v>
                </c:pt>
                <c:pt idx="10">
                  <c:v>島本町</c:v>
                </c:pt>
                <c:pt idx="11">
                  <c:v>岬町</c:v>
                </c:pt>
                <c:pt idx="12">
                  <c:v>熊取町</c:v>
                </c:pt>
                <c:pt idx="13">
                  <c:v>松原市</c:v>
                </c:pt>
                <c:pt idx="14">
                  <c:v>大阪狭山市</c:v>
                </c:pt>
                <c:pt idx="15">
                  <c:v>東大阪市</c:v>
                </c:pt>
                <c:pt idx="16">
                  <c:v>守口市</c:v>
                </c:pt>
                <c:pt idx="17">
                  <c:v>鶴見区</c:v>
                </c:pt>
                <c:pt idx="18">
                  <c:v>住之江区</c:v>
                </c:pt>
                <c:pt idx="19">
                  <c:v>大阪市</c:v>
                </c:pt>
                <c:pt idx="20">
                  <c:v>交野市</c:v>
                </c:pt>
                <c:pt idx="21">
                  <c:v>四條畷市</c:v>
                </c:pt>
                <c:pt idx="22">
                  <c:v>藤井寺市</c:v>
                </c:pt>
                <c:pt idx="23">
                  <c:v>八尾市</c:v>
                </c:pt>
                <c:pt idx="24">
                  <c:v>大正区</c:v>
                </c:pt>
                <c:pt idx="25">
                  <c:v>池田市</c:v>
                </c:pt>
                <c:pt idx="26">
                  <c:v>羽曳野市</c:v>
                </c:pt>
                <c:pt idx="27">
                  <c:v>高槻市</c:v>
                </c:pt>
                <c:pt idx="28">
                  <c:v>西淀川区</c:v>
                </c:pt>
                <c:pt idx="29">
                  <c:v>門真市</c:v>
                </c:pt>
                <c:pt idx="30">
                  <c:v>河南町</c:v>
                </c:pt>
                <c:pt idx="31">
                  <c:v>河内長野市</c:v>
                </c:pt>
                <c:pt idx="32">
                  <c:v>此花区</c:v>
                </c:pt>
                <c:pt idx="33">
                  <c:v>富田林市</c:v>
                </c:pt>
                <c:pt idx="34">
                  <c:v>枚方市</c:v>
                </c:pt>
                <c:pt idx="35">
                  <c:v>摂津市</c:v>
                </c:pt>
                <c:pt idx="36">
                  <c:v>吹田市</c:v>
                </c:pt>
                <c:pt idx="37">
                  <c:v>貝塚市</c:v>
                </c:pt>
                <c:pt idx="38">
                  <c:v>淀川区</c:v>
                </c:pt>
                <c:pt idx="39">
                  <c:v>岸和田市</c:v>
                </c:pt>
                <c:pt idx="40">
                  <c:v>東住吉区</c:v>
                </c:pt>
                <c:pt idx="41">
                  <c:v>大東市</c:v>
                </c:pt>
                <c:pt idx="42">
                  <c:v>北区</c:v>
                </c:pt>
                <c:pt idx="43">
                  <c:v>茨木市</c:v>
                </c:pt>
                <c:pt idx="44">
                  <c:v>和泉市</c:v>
                </c:pt>
                <c:pt idx="45">
                  <c:v>住吉区</c:v>
                </c:pt>
                <c:pt idx="46">
                  <c:v>千早赤阪村</c:v>
                </c:pt>
                <c:pt idx="47">
                  <c:v>寝屋川市</c:v>
                </c:pt>
                <c:pt idx="48">
                  <c:v>港区</c:v>
                </c:pt>
                <c:pt idx="49">
                  <c:v>堺市美原区</c:v>
                </c:pt>
                <c:pt idx="50">
                  <c:v>生野区</c:v>
                </c:pt>
                <c:pt idx="51">
                  <c:v>東淀川区</c:v>
                </c:pt>
                <c:pt idx="52">
                  <c:v>城東区</c:v>
                </c:pt>
                <c:pt idx="53">
                  <c:v>箕面市</c:v>
                </c:pt>
                <c:pt idx="54">
                  <c:v>旭区</c:v>
                </c:pt>
                <c:pt idx="55">
                  <c:v>堺市</c:v>
                </c:pt>
                <c:pt idx="56">
                  <c:v>堺市西区</c:v>
                </c:pt>
                <c:pt idx="57">
                  <c:v>中央区</c:v>
                </c:pt>
                <c:pt idx="58">
                  <c:v>豊能町</c:v>
                </c:pt>
                <c:pt idx="59">
                  <c:v>堺市東区</c:v>
                </c:pt>
                <c:pt idx="60">
                  <c:v>東成区</c:v>
                </c:pt>
                <c:pt idx="61">
                  <c:v>豊中市</c:v>
                </c:pt>
                <c:pt idx="62">
                  <c:v>堺市北区</c:v>
                </c:pt>
                <c:pt idx="63">
                  <c:v>能勢町</c:v>
                </c:pt>
                <c:pt idx="64">
                  <c:v>福島区</c:v>
                </c:pt>
                <c:pt idx="65">
                  <c:v>堺市堺区</c:v>
                </c:pt>
                <c:pt idx="66">
                  <c:v>阿倍野区</c:v>
                </c:pt>
                <c:pt idx="67">
                  <c:v>堺市中区</c:v>
                </c:pt>
                <c:pt idx="68">
                  <c:v>西成区</c:v>
                </c:pt>
                <c:pt idx="69">
                  <c:v>堺市南区</c:v>
                </c:pt>
                <c:pt idx="70">
                  <c:v>都島区</c:v>
                </c:pt>
                <c:pt idx="71">
                  <c:v>西区</c:v>
                </c:pt>
                <c:pt idx="72">
                  <c:v>浪速区</c:v>
                </c:pt>
                <c:pt idx="73">
                  <c:v>天王寺区</c:v>
                </c:pt>
              </c:strCache>
            </c:strRef>
          </c:cat>
          <c:val>
            <c:numRef>
              <c:f>市区町村別_生活習慣病の状況!$L$5:$L$78</c:f>
              <c:numCache>
                <c:formatCode>0.0%</c:formatCode>
                <c:ptCount val="74"/>
                <c:pt idx="0">
                  <c:v>0.86846689895470386</c:v>
                </c:pt>
                <c:pt idx="1">
                  <c:v>0.84303882195448465</c:v>
                </c:pt>
                <c:pt idx="2">
                  <c:v>0.84283121597096189</c:v>
                </c:pt>
                <c:pt idx="3">
                  <c:v>0.84124397846415411</c:v>
                </c:pt>
                <c:pt idx="4">
                  <c:v>0.84049195837275303</c:v>
                </c:pt>
                <c:pt idx="5">
                  <c:v>0.84020356234096694</c:v>
                </c:pt>
                <c:pt idx="6">
                  <c:v>0.8377921432123322</c:v>
                </c:pt>
                <c:pt idx="7">
                  <c:v>0.83722459717198294</c:v>
                </c:pt>
                <c:pt idx="8">
                  <c:v>0.8356096267320825</c:v>
                </c:pt>
                <c:pt idx="9">
                  <c:v>0.83452738617980127</c:v>
                </c:pt>
                <c:pt idx="10">
                  <c:v>0.83429627917725913</c:v>
                </c:pt>
                <c:pt idx="11">
                  <c:v>0.83191800878477307</c:v>
                </c:pt>
                <c:pt idx="12">
                  <c:v>0.83151168656465446</c:v>
                </c:pt>
                <c:pt idx="13">
                  <c:v>0.83091040313434372</c:v>
                </c:pt>
                <c:pt idx="14">
                  <c:v>0.83068969568793327</c:v>
                </c:pt>
                <c:pt idx="15">
                  <c:v>0.83050016116148384</c:v>
                </c:pt>
                <c:pt idx="16">
                  <c:v>0.8303484781649757</c:v>
                </c:pt>
                <c:pt idx="17">
                  <c:v>0.82880972575629064</c:v>
                </c:pt>
                <c:pt idx="18">
                  <c:v>0.82737074923970144</c:v>
                </c:pt>
                <c:pt idx="19">
                  <c:v>0.82694250525001423</c:v>
                </c:pt>
                <c:pt idx="20">
                  <c:v>0.82624848799032313</c:v>
                </c:pt>
                <c:pt idx="21">
                  <c:v>0.82590206185567006</c:v>
                </c:pt>
                <c:pt idx="22">
                  <c:v>0.82551821292010463</c:v>
                </c:pt>
                <c:pt idx="23">
                  <c:v>0.82527068640111256</c:v>
                </c:pt>
                <c:pt idx="24">
                  <c:v>0.82438468117456998</c:v>
                </c:pt>
                <c:pt idx="25">
                  <c:v>0.8230887437572032</c:v>
                </c:pt>
                <c:pt idx="26">
                  <c:v>0.82261678055337739</c:v>
                </c:pt>
                <c:pt idx="27">
                  <c:v>0.82245412018711772</c:v>
                </c:pt>
                <c:pt idx="28">
                  <c:v>0.82188756603327284</c:v>
                </c:pt>
                <c:pt idx="29">
                  <c:v>0.82172131147540983</c:v>
                </c:pt>
                <c:pt idx="30">
                  <c:v>0.82130092923516795</c:v>
                </c:pt>
                <c:pt idx="31">
                  <c:v>0.82122698739251987</c:v>
                </c:pt>
                <c:pt idx="32">
                  <c:v>0.81996692848284414</c:v>
                </c:pt>
                <c:pt idx="33">
                  <c:v>0.81898841480644247</c:v>
                </c:pt>
                <c:pt idx="34">
                  <c:v>0.81822646274729904</c:v>
                </c:pt>
                <c:pt idx="35">
                  <c:v>0.81818987678397304</c:v>
                </c:pt>
                <c:pt idx="36">
                  <c:v>0.81802695739198938</c:v>
                </c:pt>
                <c:pt idx="37">
                  <c:v>0.81717294451194811</c:v>
                </c:pt>
                <c:pt idx="38">
                  <c:v>0.81712865250222788</c:v>
                </c:pt>
                <c:pt idx="39">
                  <c:v>0.81551742513055525</c:v>
                </c:pt>
                <c:pt idx="40">
                  <c:v>0.81452540747842761</c:v>
                </c:pt>
                <c:pt idx="41">
                  <c:v>0.81172570232071195</c:v>
                </c:pt>
                <c:pt idx="42">
                  <c:v>0.80994449222109299</c:v>
                </c:pt>
                <c:pt idx="43">
                  <c:v>0.80978059288424775</c:v>
                </c:pt>
                <c:pt idx="44">
                  <c:v>0.80977149462078779</c:v>
                </c:pt>
                <c:pt idx="45">
                  <c:v>0.80915599913213276</c:v>
                </c:pt>
                <c:pt idx="46">
                  <c:v>0.80849358974358976</c:v>
                </c:pt>
                <c:pt idx="47">
                  <c:v>0.80830436134430028</c:v>
                </c:pt>
                <c:pt idx="48">
                  <c:v>0.80804798800299926</c:v>
                </c:pt>
                <c:pt idx="49">
                  <c:v>0.80786026200873362</c:v>
                </c:pt>
                <c:pt idx="50">
                  <c:v>0.80738331115382722</c:v>
                </c:pt>
                <c:pt idx="51">
                  <c:v>0.80638288227027521</c:v>
                </c:pt>
                <c:pt idx="52">
                  <c:v>0.80628951886436917</c:v>
                </c:pt>
                <c:pt idx="53">
                  <c:v>0.80297538544766023</c:v>
                </c:pt>
                <c:pt idx="54">
                  <c:v>0.80198867377848015</c:v>
                </c:pt>
                <c:pt idx="55">
                  <c:v>0.80128336461158967</c:v>
                </c:pt>
                <c:pt idx="56">
                  <c:v>0.80043938077964538</c:v>
                </c:pt>
                <c:pt idx="57">
                  <c:v>0.79945830041756005</c:v>
                </c:pt>
                <c:pt idx="58">
                  <c:v>0.79866236162361626</c:v>
                </c:pt>
                <c:pt idx="59">
                  <c:v>0.79552693532751695</c:v>
                </c:pt>
                <c:pt idx="60">
                  <c:v>0.79529940378467123</c:v>
                </c:pt>
                <c:pt idx="61">
                  <c:v>0.79435010146320628</c:v>
                </c:pt>
                <c:pt idx="62">
                  <c:v>0.79323048583928157</c:v>
                </c:pt>
                <c:pt idx="63">
                  <c:v>0.79168704156479219</c:v>
                </c:pt>
                <c:pt idx="64">
                  <c:v>0.78471552555448409</c:v>
                </c:pt>
                <c:pt idx="65">
                  <c:v>0.78325329852207559</c:v>
                </c:pt>
                <c:pt idx="66">
                  <c:v>0.78166933398990524</c:v>
                </c:pt>
                <c:pt idx="67">
                  <c:v>0.77725688183675923</c:v>
                </c:pt>
                <c:pt idx="68">
                  <c:v>0.77647058823529413</c:v>
                </c:pt>
                <c:pt idx="69">
                  <c:v>0.76707758655763048</c:v>
                </c:pt>
                <c:pt idx="70">
                  <c:v>0.76640897377595874</c:v>
                </c:pt>
                <c:pt idx="71">
                  <c:v>0.76629629629629625</c:v>
                </c:pt>
                <c:pt idx="72">
                  <c:v>0.75911743253099928</c:v>
                </c:pt>
                <c:pt idx="73">
                  <c:v>0.75295928030303028</c:v>
                </c:pt>
              </c:numCache>
            </c:numRef>
          </c:val>
          <c:extLst xmlns:c16r2="http://schemas.microsoft.com/office/drawing/2015/06/chart">
            <c:ext xmlns:c16="http://schemas.microsoft.com/office/drawing/2014/chart" uri="{C3380CC4-5D6E-409C-BE32-E72D297353CC}">
              <c16:uniqueId val="{00000015-1A7D-4F94-AD89-5F927158D746}"/>
            </c:ext>
          </c:extLst>
        </c:ser>
        <c:dLbls>
          <c:showLegendKey val="0"/>
          <c:showVal val="0"/>
          <c:showCatName val="0"/>
          <c:showSerName val="0"/>
          <c:showPercent val="0"/>
          <c:showBubbleSize val="0"/>
        </c:dLbls>
        <c:gapWidth val="150"/>
        <c:axId val="305451520"/>
        <c:axId val="451035712"/>
      </c:barChart>
      <c:scatterChart>
        <c:scatterStyle val="lineMarker"/>
        <c:varyColors val="0"/>
        <c:ser>
          <c:idx val="1"/>
          <c:order val="1"/>
          <c:tx>
            <c:v>広域連合全体</c:v>
          </c:tx>
          <c:spPr>
            <a:ln w="28575" cmpd="sng">
              <a:solidFill>
                <a:srgbClr val="BE4B48"/>
              </a:solidFill>
              <a:prstDash val="solid"/>
            </a:ln>
          </c:spPr>
          <c:marker>
            <c:symbol val="none"/>
          </c:marker>
          <c:dPt>
            <c:idx val="1"/>
            <c:bubble3D val="0"/>
            <c:extLst xmlns:c16r2="http://schemas.microsoft.com/office/drawing/2015/06/chart">
              <c:ext xmlns:c16="http://schemas.microsoft.com/office/drawing/2014/chart" uri="{C3380CC4-5D6E-409C-BE32-E72D297353CC}">
                <c16:uniqueId val="{00000016-1A7D-4F94-AD89-5F927158D746}"/>
              </c:ext>
            </c:extLst>
          </c:dPt>
          <c:dLbls>
            <c:dLbl>
              <c:idx val="0"/>
              <c:layout>
                <c:manualLayout>
                  <c:x val="-0.10735083210964268"/>
                  <c:y val="-0.86864896797839508"/>
                </c:manualLayout>
              </c:layout>
              <c:spPr/>
              <c:txPr>
                <a:bodyPr/>
                <a:lstStyle/>
                <a:p>
                  <a:pPr>
                    <a:defRPr sz="800"/>
                  </a:pPr>
                  <a:endParaRPr lang="ja-JP"/>
                </a:p>
              </c:txPr>
              <c:showLegendKey val="0"/>
              <c:showVal val="0"/>
              <c:showCatName val="1"/>
              <c:showSerName val="1"/>
              <c:showPercent val="0"/>
              <c:showBubbleSize val="0"/>
              <c:separator>
</c:separator>
            </c:dLbl>
            <c:showLegendKey val="0"/>
            <c:showVal val="0"/>
            <c:showCatName val="0"/>
            <c:showSerName val="0"/>
            <c:showPercent val="0"/>
            <c:showBubbleSize val="0"/>
          </c:dLbls>
          <c:xVal>
            <c:numRef>
              <c:f>市区町村別_生活習慣病の状況!$P$5:$P$78</c:f>
              <c:numCache>
                <c:formatCode>0.0%</c:formatCode>
                <c:ptCount val="74"/>
                <c:pt idx="0">
                  <c:v>0.83582512036389778</c:v>
                </c:pt>
                <c:pt idx="1">
                  <c:v>0.83582512036389778</c:v>
                </c:pt>
                <c:pt idx="2">
                  <c:v>0.83582512036389778</c:v>
                </c:pt>
                <c:pt idx="3">
                  <c:v>0.83582512036389778</c:v>
                </c:pt>
                <c:pt idx="4">
                  <c:v>0.83582512036389778</c:v>
                </c:pt>
                <c:pt idx="5">
                  <c:v>0.83582512036389778</c:v>
                </c:pt>
                <c:pt idx="6">
                  <c:v>0.83582512036389778</c:v>
                </c:pt>
                <c:pt idx="7">
                  <c:v>0.83582512036389778</c:v>
                </c:pt>
                <c:pt idx="8">
                  <c:v>0.83582512036389778</c:v>
                </c:pt>
                <c:pt idx="9">
                  <c:v>0.83582512036389778</c:v>
                </c:pt>
                <c:pt idx="10">
                  <c:v>0.83582512036389778</c:v>
                </c:pt>
                <c:pt idx="11">
                  <c:v>0.83582512036389778</c:v>
                </c:pt>
                <c:pt idx="12">
                  <c:v>0.83582512036389778</c:v>
                </c:pt>
                <c:pt idx="13">
                  <c:v>0.83582512036389778</c:v>
                </c:pt>
                <c:pt idx="14">
                  <c:v>0.83582512036389778</c:v>
                </c:pt>
                <c:pt idx="15">
                  <c:v>0.83582512036389778</c:v>
                </c:pt>
                <c:pt idx="16">
                  <c:v>0.83582512036389778</c:v>
                </c:pt>
                <c:pt idx="17">
                  <c:v>0.83582512036389778</c:v>
                </c:pt>
                <c:pt idx="18">
                  <c:v>0.83582512036389778</c:v>
                </c:pt>
                <c:pt idx="19">
                  <c:v>0.83582512036389778</c:v>
                </c:pt>
                <c:pt idx="20">
                  <c:v>0.83582512036389778</c:v>
                </c:pt>
                <c:pt idx="21">
                  <c:v>0.83582512036389778</c:v>
                </c:pt>
                <c:pt idx="22">
                  <c:v>0.83582512036389778</c:v>
                </c:pt>
                <c:pt idx="23">
                  <c:v>0.83582512036389778</c:v>
                </c:pt>
                <c:pt idx="24">
                  <c:v>0.83582512036389778</c:v>
                </c:pt>
                <c:pt idx="25">
                  <c:v>0.83582512036389778</c:v>
                </c:pt>
                <c:pt idx="26">
                  <c:v>0.83582512036389778</c:v>
                </c:pt>
                <c:pt idx="27">
                  <c:v>0.83582512036389778</c:v>
                </c:pt>
                <c:pt idx="28">
                  <c:v>0.83582512036389778</c:v>
                </c:pt>
                <c:pt idx="29">
                  <c:v>0.83582512036389778</c:v>
                </c:pt>
                <c:pt idx="30">
                  <c:v>0.83582512036389778</c:v>
                </c:pt>
                <c:pt idx="31">
                  <c:v>0.83582512036389778</c:v>
                </c:pt>
                <c:pt idx="32">
                  <c:v>0.83582512036389778</c:v>
                </c:pt>
                <c:pt idx="33">
                  <c:v>0.83582512036389778</c:v>
                </c:pt>
                <c:pt idx="34">
                  <c:v>0.83582512036389778</c:v>
                </c:pt>
                <c:pt idx="35">
                  <c:v>0.83582512036389778</c:v>
                </c:pt>
                <c:pt idx="36">
                  <c:v>0.83582512036389778</c:v>
                </c:pt>
                <c:pt idx="37">
                  <c:v>0.83582512036389778</c:v>
                </c:pt>
                <c:pt idx="38">
                  <c:v>0.83582512036389778</c:v>
                </c:pt>
                <c:pt idx="39">
                  <c:v>0.83582512036389778</c:v>
                </c:pt>
                <c:pt idx="40">
                  <c:v>0.83582512036389778</c:v>
                </c:pt>
                <c:pt idx="41">
                  <c:v>0.83582512036389778</c:v>
                </c:pt>
                <c:pt idx="42">
                  <c:v>0.83582512036389778</c:v>
                </c:pt>
                <c:pt idx="43">
                  <c:v>0.83582512036389778</c:v>
                </c:pt>
                <c:pt idx="44">
                  <c:v>0.83582512036389778</c:v>
                </c:pt>
                <c:pt idx="45">
                  <c:v>0.83582512036389778</c:v>
                </c:pt>
                <c:pt idx="46">
                  <c:v>0.83582512036389778</c:v>
                </c:pt>
                <c:pt idx="47">
                  <c:v>0.83582512036389778</c:v>
                </c:pt>
                <c:pt idx="48">
                  <c:v>0.83582512036389778</c:v>
                </c:pt>
                <c:pt idx="49">
                  <c:v>0.83582512036389778</c:v>
                </c:pt>
                <c:pt idx="50">
                  <c:v>0.83582512036389778</c:v>
                </c:pt>
                <c:pt idx="51">
                  <c:v>0.83582512036389778</c:v>
                </c:pt>
                <c:pt idx="52">
                  <c:v>0.83582512036389778</c:v>
                </c:pt>
                <c:pt idx="53">
                  <c:v>0.83582512036389778</c:v>
                </c:pt>
                <c:pt idx="54">
                  <c:v>0.83582512036389778</c:v>
                </c:pt>
                <c:pt idx="55">
                  <c:v>0.83582512036389778</c:v>
                </c:pt>
                <c:pt idx="56">
                  <c:v>0.83582512036389778</c:v>
                </c:pt>
                <c:pt idx="57">
                  <c:v>0.83582512036389778</c:v>
                </c:pt>
                <c:pt idx="58">
                  <c:v>0.83582512036389778</c:v>
                </c:pt>
                <c:pt idx="59">
                  <c:v>0.83582512036389778</c:v>
                </c:pt>
                <c:pt idx="60">
                  <c:v>0.83582512036389778</c:v>
                </c:pt>
                <c:pt idx="61">
                  <c:v>0.83582512036389778</c:v>
                </c:pt>
                <c:pt idx="62">
                  <c:v>0.83582512036389778</c:v>
                </c:pt>
                <c:pt idx="63">
                  <c:v>0.83582512036389778</c:v>
                </c:pt>
                <c:pt idx="64">
                  <c:v>0.83582512036389778</c:v>
                </c:pt>
                <c:pt idx="65">
                  <c:v>0.83582512036389778</c:v>
                </c:pt>
                <c:pt idx="66">
                  <c:v>0.83582512036389778</c:v>
                </c:pt>
                <c:pt idx="67">
                  <c:v>0.83582512036389778</c:v>
                </c:pt>
                <c:pt idx="68">
                  <c:v>0.83582512036389778</c:v>
                </c:pt>
                <c:pt idx="69">
                  <c:v>0.83582512036389778</c:v>
                </c:pt>
                <c:pt idx="70">
                  <c:v>0.83582512036389778</c:v>
                </c:pt>
                <c:pt idx="71">
                  <c:v>0.83582512036389778</c:v>
                </c:pt>
                <c:pt idx="72">
                  <c:v>0.83582512036389778</c:v>
                </c:pt>
                <c:pt idx="73">
                  <c:v>0.83582512036389778</c:v>
                </c:pt>
              </c:numCache>
            </c:numRef>
          </c:xVal>
          <c:yVal>
            <c:numRef>
              <c:f>市区町村別_生活習慣病の状況!$R$5:$R$78</c:f>
              <c:numCache>
                <c:formatCode>#,##0_ ;[Red]\-#,##0\ </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c:v>
                </c:pt>
              </c:numCache>
            </c:numRef>
          </c:yVal>
          <c:smooth val="0"/>
          <c:extLst xmlns:c16r2="http://schemas.microsoft.com/office/drawing/2015/06/chart">
            <c:ext xmlns:c16="http://schemas.microsoft.com/office/drawing/2014/chart" uri="{C3380CC4-5D6E-409C-BE32-E72D297353CC}">
              <c16:uniqueId val="{00000017-1A7D-4F94-AD89-5F927158D746}"/>
            </c:ext>
          </c:extLst>
        </c:ser>
        <c:dLbls>
          <c:showLegendKey val="0"/>
          <c:showVal val="0"/>
          <c:showCatName val="0"/>
          <c:showSerName val="0"/>
          <c:showPercent val="0"/>
          <c:showBubbleSize val="0"/>
        </c:dLbls>
        <c:axId val="451036864"/>
        <c:axId val="451036288"/>
      </c:scatterChart>
      <c:catAx>
        <c:axId val="305451520"/>
        <c:scaling>
          <c:orientation val="maxMin"/>
        </c:scaling>
        <c:delete val="0"/>
        <c:axPos val="l"/>
        <c:numFmt formatCode="General" sourceLinked="0"/>
        <c:majorTickMark val="none"/>
        <c:minorTickMark val="none"/>
        <c:tickLblPos val="nextTo"/>
        <c:spPr>
          <a:ln>
            <a:solidFill>
              <a:srgbClr val="7F7F7F"/>
            </a:solidFill>
          </a:ln>
        </c:spPr>
        <c:crossAx val="451035712"/>
        <c:crossesAt val="0"/>
        <c:auto val="1"/>
        <c:lblAlgn val="ctr"/>
        <c:lblOffset val="100"/>
        <c:noMultiLvlLbl val="0"/>
      </c:catAx>
      <c:valAx>
        <c:axId val="451035712"/>
        <c:scaling>
          <c:orientation val="minMax"/>
          <c:max val="1"/>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90969260890846804"/>
              <c:y val="2.4555603780864198E-2"/>
            </c:manualLayout>
          </c:layout>
          <c:overlay val="0"/>
        </c:title>
        <c:numFmt formatCode="0.0%" sourceLinked="0"/>
        <c:majorTickMark val="out"/>
        <c:minorTickMark val="none"/>
        <c:tickLblPos val="nextTo"/>
        <c:spPr>
          <a:ln>
            <a:solidFill>
              <a:srgbClr val="7F7F7F"/>
            </a:solidFill>
          </a:ln>
        </c:spPr>
        <c:crossAx val="305451520"/>
        <c:crosses val="autoZero"/>
        <c:crossBetween val="between"/>
      </c:valAx>
      <c:valAx>
        <c:axId val="451036288"/>
        <c:scaling>
          <c:orientation val="minMax"/>
          <c:max val="50"/>
          <c:min val="0"/>
        </c:scaling>
        <c:delete val="1"/>
        <c:axPos val="r"/>
        <c:numFmt formatCode="#,##0_ ;[Red]\-#,##0\ " sourceLinked="1"/>
        <c:majorTickMark val="out"/>
        <c:minorTickMark val="none"/>
        <c:tickLblPos val="nextTo"/>
        <c:crossAx val="451036864"/>
        <c:crosses val="max"/>
        <c:crossBetween val="midCat"/>
      </c:valAx>
      <c:valAx>
        <c:axId val="451036864"/>
        <c:scaling>
          <c:orientation val="minMax"/>
        </c:scaling>
        <c:delete val="1"/>
        <c:axPos val="b"/>
        <c:numFmt formatCode="0.0%" sourceLinked="1"/>
        <c:majorTickMark val="out"/>
        <c:minorTickMark val="none"/>
        <c:tickLblPos val="nextTo"/>
        <c:crossAx val="451036288"/>
        <c:crosses val="autoZero"/>
        <c:crossBetween val="midCat"/>
      </c:valAx>
      <c:spPr>
        <a:ln>
          <a:solidFill>
            <a:srgbClr val="7F7F7F"/>
          </a:solidFill>
        </a:ln>
      </c:spPr>
    </c:plotArea>
    <c:legend>
      <c:legendPos val="r"/>
      <c:layout>
        <c:manualLayout>
          <c:xMode val="edge"/>
          <c:yMode val="edge"/>
          <c:x val="0.1681161025459271"/>
          <c:y val="1.3454459233539095E-2"/>
          <c:w val="0.63560202906255536"/>
          <c:h val="3.4145960419188395E-2"/>
        </c:manualLayout>
      </c:layout>
      <c:overlay val="1"/>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24263285024154"/>
          <c:y val="7.2786609996886034E-2"/>
          <c:w val="0.79241195652173924"/>
          <c:h val="0.8956963734567901"/>
        </c:manualLayout>
      </c:layout>
      <c:barChart>
        <c:barDir val="bar"/>
        <c:grouping val="clustered"/>
        <c:varyColors val="0"/>
        <c:ser>
          <c:idx val="0"/>
          <c:order val="0"/>
          <c:tx>
            <c:strRef>
              <c:f>市区町村別_生活習慣病の状況!$M$4</c:f>
              <c:strCache>
                <c:ptCount val="1"/>
                <c:pt idx="0">
                  <c:v>患者一人当たりの生活習慣医療費</c:v>
                </c:pt>
              </c:strCache>
            </c:strRef>
          </c:tx>
          <c:spPr>
            <a:solidFill>
              <a:schemeClr val="accent4">
                <a:lumMod val="40000"/>
                <a:lumOff val="60000"/>
              </a:schemeClr>
            </a:solidFill>
            <a:ln>
              <a:noFill/>
            </a:ln>
          </c:spPr>
          <c:invertIfNegative val="0"/>
          <c:dLbls>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市区町村別_生活習慣病の状況!$M$5:$M$78</c:f>
              <c:strCache>
                <c:ptCount val="74"/>
                <c:pt idx="0">
                  <c:v>千早赤阪村</c:v>
                </c:pt>
                <c:pt idx="1">
                  <c:v>此花区</c:v>
                </c:pt>
                <c:pt idx="2">
                  <c:v>西成区</c:v>
                </c:pt>
                <c:pt idx="3">
                  <c:v>浪速区</c:v>
                </c:pt>
                <c:pt idx="4">
                  <c:v>大正区</c:v>
                </c:pt>
                <c:pt idx="5">
                  <c:v>能勢町</c:v>
                </c:pt>
                <c:pt idx="6">
                  <c:v>生野区</c:v>
                </c:pt>
                <c:pt idx="7">
                  <c:v>天王寺区</c:v>
                </c:pt>
                <c:pt idx="8">
                  <c:v>福島区</c:v>
                </c:pt>
                <c:pt idx="9">
                  <c:v>港区</c:v>
                </c:pt>
                <c:pt idx="10">
                  <c:v>堺市中区</c:v>
                </c:pt>
                <c:pt idx="11">
                  <c:v>住之江区</c:v>
                </c:pt>
                <c:pt idx="12">
                  <c:v>堺市美原区</c:v>
                </c:pt>
                <c:pt idx="13">
                  <c:v>平野区</c:v>
                </c:pt>
                <c:pt idx="14">
                  <c:v>阪南市</c:v>
                </c:pt>
                <c:pt idx="15">
                  <c:v>淀川区</c:v>
                </c:pt>
                <c:pt idx="16">
                  <c:v>西区</c:v>
                </c:pt>
                <c:pt idx="17">
                  <c:v>鶴見区</c:v>
                </c:pt>
                <c:pt idx="18">
                  <c:v>大阪市</c:v>
                </c:pt>
                <c:pt idx="19">
                  <c:v>堺市南区</c:v>
                </c:pt>
                <c:pt idx="20">
                  <c:v>東住吉区</c:v>
                </c:pt>
                <c:pt idx="21">
                  <c:v>泉佐野市</c:v>
                </c:pt>
                <c:pt idx="22">
                  <c:v>東成区</c:v>
                </c:pt>
                <c:pt idx="23">
                  <c:v>住吉区</c:v>
                </c:pt>
                <c:pt idx="24">
                  <c:v>貝塚市</c:v>
                </c:pt>
                <c:pt idx="25">
                  <c:v>西淀川区</c:v>
                </c:pt>
                <c:pt idx="26">
                  <c:v>門真市</c:v>
                </c:pt>
                <c:pt idx="27">
                  <c:v>堺市</c:v>
                </c:pt>
                <c:pt idx="28">
                  <c:v>都島区</c:v>
                </c:pt>
                <c:pt idx="29">
                  <c:v>堺市堺区</c:v>
                </c:pt>
                <c:pt idx="30">
                  <c:v>堺市北区</c:v>
                </c:pt>
                <c:pt idx="31">
                  <c:v>忠岡町</c:v>
                </c:pt>
                <c:pt idx="32">
                  <c:v>城東区</c:v>
                </c:pt>
                <c:pt idx="33">
                  <c:v>北区</c:v>
                </c:pt>
                <c:pt idx="34">
                  <c:v>旭区</c:v>
                </c:pt>
                <c:pt idx="35">
                  <c:v>中央区</c:v>
                </c:pt>
                <c:pt idx="36">
                  <c:v>阿倍野区</c:v>
                </c:pt>
                <c:pt idx="37">
                  <c:v>泉大津市</c:v>
                </c:pt>
                <c:pt idx="38">
                  <c:v>堺市東区</c:v>
                </c:pt>
                <c:pt idx="39">
                  <c:v>岸和田市</c:v>
                </c:pt>
                <c:pt idx="40">
                  <c:v>守口市</c:v>
                </c:pt>
                <c:pt idx="41">
                  <c:v>堺市西区</c:v>
                </c:pt>
                <c:pt idx="42">
                  <c:v>東淀川区</c:v>
                </c:pt>
                <c:pt idx="43">
                  <c:v>田尻町</c:v>
                </c:pt>
                <c:pt idx="44">
                  <c:v>高石市</c:v>
                </c:pt>
                <c:pt idx="45">
                  <c:v>岬町</c:v>
                </c:pt>
                <c:pt idx="46">
                  <c:v>大阪狭山市</c:v>
                </c:pt>
                <c:pt idx="47">
                  <c:v>和泉市</c:v>
                </c:pt>
                <c:pt idx="48">
                  <c:v>泉南市</c:v>
                </c:pt>
                <c:pt idx="49">
                  <c:v>摂津市</c:v>
                </c:pt>
                <c:pt idx="50">
                  <c:v>寝屋川市</c:v>
                </c:pt>
                <c:pt idx="51">
                  <c:v>大東市</c:v>
                </c:pt>
                <c:pt idx="52">
                  <c:v>茨木市</c:v>
                </c:pt>
                <c:pt idx="53">
                  <c:v>高槻市</c:v>
                </c:pt>
                <c:pt idx="54">
                  <c:v>吹田市</c:v>
                </c:pt>
                <c:pt idx="55">
                  <c:v>富田林市</c:v>
                </c:pt>
                <c:pt idx="56">
                  <c:v>豊中市</c:v>
                </c:pt>
                <c:pt idx="57">
                  <c:v>河内長野市</c:v>
                </c:pt>
                <c:pt idx="58">
                  <c:v>箕面市</c:v>
                </c:pt>
                <c:pt idx="59">
                  <c:v>島本町</c:v>
                </c:pt>
                <c:pt idx="60">
                  <c:v>東大阪市</c:v>
                </c:pt>
                <c:pt idx="61">
                  <c:v>藤井寺市</c:v>
                </c:pt>
                <c:pt idx="62">
                  <c:v>池田市</c:v>
                </c:pt>
                <c:pt idx="63">
                  <c:v>交野市</c:v>
                </c:pt>
                <c:pt idx="64">
                  <c:v>枚方市</c:v>
                </c:pt>
                <c:pt idx="65">
                  <c:v>四條畷市</c:v>
                </c:pt>
                <c:pt idx="66">
                  <c:v>熊取町</c:v>
                </c:pt>
                <c:pt idx="67">
                  <c:v>柏原市</c:v>
                </c:pt>
                <c:pt idx="68">
                  <c:v>八尾市</c:v>
                </c:pt>
                <c:pt idx="69">
                  <c:v>羽曳野市</c:v>
                </c:pt>
                <c:pt idx="70">
                  <c:v>河南町</c:v>
                </c:pt>
                <c:pt idx="71">
                  <c:v>松原市</c:v>
                </c:pt>
                <c:pt idx="72">
                  <c:v>太子町</c:v>
                </c:pt>
                <c:pt idx="73">
                  <c:v>豊能町</c:v>
                </c:pt>
              </c:strCache>
            </c:strRef>
          </c:cat>
          <c:val>
            <c:numRef>
              <c:f>市区町村別_生活習慣病の状況!$N$5:$N$78</c:f>
              <c:numCache>
                <c:formatCode>#,##0_ ;[Red]\-#,##0\ </c:formatCode>
                <c:ptCount val="74"/>
                <c:pt idx="0">
                  <c:v>266111.91674925666</c:v>
                </c:pt>
                <c:pt idx="1">
                  <c:v>252651.31056213763</c:v>
                </c:pt>
                <c:pt idx="2">
                  <c:v>250541.95629707479</c:v>
                </c:pt>
                <c:pt idx="3">
                  <c:v>249831.34950756666</c:v>
                </c:pt>
                <c:pt idx="4">
                  <c:v>248556.20265129683</c:v>
                </c:pt>
                <c:pt idx="5">
                  <c:v>247719.33786287831</c:v>
                </c:pt>
                <c:pt idx="6">
                  <c:v>245535.69934680423</c:v>
                </c:pt>
                <c:pt idx="7">
                  <c:v>245368.62804590474</c:v>
                </c:pt>
                <c:pt idx="8">
                  <c:v>244815.56820276499</c:v>
                </c:pt>
                <c:pt idx="9">
                  <c:v>244355.80286627487</c:v>
                </c:pt>
                <c:pt idx="10">
                  <c:v>243930.29059696876</c:v>
                </c:pt>
                <c:pt idx="11">
                  <c:v>243782.74624072714</c:v>
                </c:pt>
                <c:pt idx="12">
                  <c:v>242475.8659043659</c:v>
                </c:pt>
                <c:pt idx="13">
                  <c:v>240345.11734835562</c:v>
                </c:pt>
                <c:pt idx="14">
                  <c:v>238929.42768294297</c:v>
                </c:pt>
                <c:pt idx="15">
                  <c:v>237531.9722190334</c:v>
                </c:pt>
                <c:pt idx="16">
                  <c:v>237462.44804253263</c:v>
                </c:pt>
                <c:pt idx="17">
                  <c:v>236102.04895104896</c:v>
                </c:pt>
                <c:pt idx="18">
                  <c:v>235800.1272108937</c:v>
                </c:pt>
                <c:pt idx="19">
                  <c:v>235396.61032141722</c:v>
                </c:pt>
                <c:pt idx="20">
                  <c:v>234884.97863574832</c:v>
                </c:pt>
                <c:pt idx="21">
                  <c:v>233482.87722105262</c:v>
                </c:pt>
                <c:pt idx="22">
                  <c:v>232636.32159930465</c:v>
                </c:pt>
                <c:pt idx="23">
                  <c:v>232444.09068482867</c:v>
                </c:pt>
                <c:pt idx="24">
                  <c:v>232259.52844964314</c:v>
                </c:pt>
                <c:pt idx="25">
                  <c:v>231495.45308902534</c:v>
                </c:pt>
                <c:pt idx="26">
                  <c:v>231334.27536422102</c:v>
                </c:pt>
                <c:pt idx="27">
                  <c:v>230981.97207875224</c:v>
                </c:pt>
                <c:pt idx="28">
                  <c:v>230619.27056962025</c:v>
                </c:pt>
                <c:pt idx="29">
                  <c:v>229764.48874999999</c:v>
                </c:pt>
                <c:pt idx="30">
                  <c:v>228181.37195936139</c:v>
                </c:pt>
                <c:pt idx="31">
                  <c:v>227981.0990525409</c:v>
                </c:pt>
                <c:pt idx="32">
                  <c:v>226600.18348480915</c:v>
                </c:pt>
                <c:pt idx="33">
                  <c:v>225763.80984555985</c:v>
                </c:pt>
                <c:pt idx="34">
                  <c:v>224810.88184580015</c:v>
                </c:pt>
                <c:pt idx="35">
                  <c:v>224419.48715415021</c:v>
                </c:pt>
                <c:pt idx="36">
                  <c:v>224258.79699188913</c:v>
                </c:pt>
                <c:pt idx="37">
                  <c:v>224089.70465337133</c:v>
                </c:pt>
                <c:pt idx="38">
                  <c:v>223623.55043955086</c:v>
                </c:pt>
                <c:pt idx="39">
                  <c:v>223174.18078062381</c:v>
                </c:pt>
                <c:pt idx="40">
                  <c:v>223060.51152783682</c:v>
                </c:pt>
                <c:pt idx="41">
                  <c:v>221203.84770536798</c:v>
                </c:pt>
                <c:pt idx="42">
                  <c:v>220785.10355295704</c:v>
                </c:pt>
                <c:pt idx="43">
                  <c:v>220096.46038114344</c:v>
                </c:pt>
                <c:pt idx="44">
                  <c:v>219766.8037939629</c:v>
                </c:pt>
                <c:pt idx="45">
                  <c:v>219452.12495600141</c:v>
                </c:pt>
                <c:pt idx="46">
                  <c:v>217705.76082036775</c:v>
                </c:pt>
                <c:pt idx="47">
                  <c:v>216327.06933845731</c:v>
                </c:pt>
                <c:pt idx="48">
                  <c:v>215252.54883477351</c:v>
                </c:pt>
                <c:pt idx="49">
                  <c:v>214955.54528710726</c:v>
                </c:pt>
                <c:pt idx="50">
                  <c:v>214381.31279504843</c:v>
                </c:pt>
                <c:pt idx="51">
                  <c:v>213990.04564345084</c:v>
                </c:pt>
                <c:pt idx="52">
                  <c:v>211405.49933056164</c:v>
                </c:pt>
                <c:pt idx="53">
                  <c:v>209688.40947672384</c:v>
                </c:pt>
                <c:pt idx="54">
                  <c:v>209674.06614259313</c:v>
                </c:pt>
                <c:pt idx="55">
                  <c:v>209608.17347502071</c:v>
                </c:pt>
                <c:pt idx="56">
                  <c:v>209403.67325490195</c:v>
                </c:pt>
                <c:pt idx="57">
                  <c:v>208308.24460431654</c:v>
                </c:pt>
                <c:pt idx="58">
                  <c:v>207561.2106716971</c:v>
                </c:pt>
                <c:pt idx="59">
                  <c:v>207173.71135734071</c:v>
                </c:pt>
                <c:pt idx="60">
                  <c:v>206751.82066079444</c:v>
                </c:pt>
                <c:pt idx="61">
                  <c:v>205870.23366650415</c:v>
                </c:pt>
                <c:pt idx="62">
                  <c:v>204830.38101905872</c:v>
                </c:pt>
                <c:pt idx="63">
                  <c:v>203045.9995817212</c:v>
                </c:pt>
                <c:pt idx="64">
                  <c:v>203029.51341850296</c:v>
                </c:pt>
                <c:pt idx="65">
                  <c:v>202501.47277266343</c:v>
                </c:pt>
                <c:pt idx="66">
                  <c:v>201494.35975733065</c:v>
                </c:pt>
                <c:pt idx="67">
                  <c:v>199586.56494822152</c:v>
                </c:pt>
                <c:pt idx="68">
                  <c:v>197751.10935243141</c:v>
                </c:pt>
                <c:pt idx="69">
                  <c:v>197668.93334241165</c:v>
                </c:pt>
                <c:pt idx="70">
                  <c:v>196951.99825935595</c:v>
                </c:pt>
                <c:pt idx="71">
                  <c:v>192284.51842660378</c:v>
                </c:pt>
                <c:pt idx="72">
                  <c:v>187573.08419139916</c:v>
                </c:pt>
                <c:pt idx="73">
                  <c:v>173557.5304649148</c:v>
                </c:pt>
              </c:numCache>
            </c:numRef>
          </c:val>
          <c:extLst xmlns:c16r2="http://schemas.microsoft.com/office/drawing/2015/06/chart">
            <c:ext xmlns:c16="http://schemas.microsoft.com/office/drawing/2014/chart" uri="{C3380CC4-5D6E-409C-BE32-E72D297353CC}">
              <c16:uniqueId val="{00000015-1A7D-4F94-AD89-5F927158D746}"/>
            </c:ext>
          </c:extLst>
        </c:ser>
        <c:dLbls>
          <c:showLegendKey val="0"/>
          <c:showVal val="0"/>
          <c:showCatName val="0"/>
          <c:showSerName val="0"/>
          <c:showPercent val="0"/>
          <c:showBubbleSize val="0"/>
        </c:dLbls>
        <c:gapWidth val="150"/>
        <c:axId val="452829696"/>
        <c:axId val="451039744"/>
      </c:barChart>
      <c:scatterChart>
        <c:scatterStyle val="lineMarker"/>
        <c:varyColors val="0"/>
        <c:ser>
          <c:idx val="1"/>
          <c:order val="1"/>
          <c:tx>
            <c:v>広域連合全体</c:v>
          </c:tx>
          <c:spPr>
            <a:ln w="28575" cmpd="sng">
              <a:solidFill>
                <a:srgbClr val="BE4B48"/>
              </a:solidFill>
              <a:prstDash val="solid"/>
            </a:ln>
          </c:spPr>
          <c:marker>
            <c:symbol val="none"/>
          </c:marker>
          <c:dPt>
            <c:idx val="1"/>
            <c:bubble3D val="0"/>
            <c:extLst xmlns:c16r2="http://schemas.microsoft.com/office/drawing/2015/06/chart">
              <c:ext xmlns:c16="http://schemas.microsoft.com/office/drawing/2014/chart" uri="{C3380CC4-5D6E-409C-BE32-E72D297353CC}">
                <c16:uniqueId val="{00000016-1A7D-4F94-AD89-5F927158D746}"/>
              </c:ext>
            </c:extLst>
          </c:dPt>
          <c:dLbls>
            <c:dLbl>
              <c:idx val="0"/>
              <c:layout>
                <c:manualLayout>
                  <c:x val="-0.11045900636319139"/>
                  <c:y val="-0.87786152906378601"/>
                </c:manualLayout>
              </c:layout>
              <c:numFmt formatCode="#,##0_);[Red]\(#,##0\)" sourceLinked="0"/>
              <c:spPr/>
              <c:txPr>
                <a:bodyPr/>
                <a:lstStyle/>
                <a:p>
                  <a:pPr>
                    <a:defRPr sz="800"/>
                  </a:pPr>
                  <a:endParaRPr lang="ja-JP"/>
                </a:p>
              </c:txPr>
              <c:showLegendKey val="0"/>
              <c:showVal val="0"/>
              <c:showCatName val="1"/>
              <c:showSerName val="1"/>
              <c:showPercent val="0"/>
              <c:showBubbleSize val="0"/>
              <c:separator>
</c:separator>
            </c:dLbl>
            <c:numFmt formatCode="#,##0_);[Red]\(#,##0\)" sourceLinked="0"/>
            <c:showLegendKey val="0"/>
            <c:showVal val="0"/>
            <c:showCatName val="0"/>
            <c:showSerName val="0"/>
            <c:showPercent val="0"/>
            <c:showBubbleSize val="0"/>
          </c:dLbls>
          <c:xVal>
            <c:numRef>
              <c:f>市区町村別_生活習慣病の状況!$Q$5:$Q$78</c:f>
              <c:numCache>
                <c:formatCode>#,##0_ ;[Red]\-#,##0\ </c:formatCode>
                <c:ptCount val="74"/>
                <c:pt idx="0">
                  <c:v>219781.58039848553</c:v>
                </c:pt>
                <c:pt idx="1">
                  <c:v>219781.58039848553</c:v>
                </c:pt>
                <c:pt idx="2">
                  <c:v>219781.58039848553</c:v>
                </c:pt>
                <c:pt idx="3">
                  <c:v>219781.58039848553</c:v>
                </c:pt>
                <c:pt idx="4">
                  <c:v>219781.58039848553</c:v>
                </c:pt>
                <c:pt idx="5">
                  <c:v>219781.58039848553</c:v>
                </c:pt>
                <c:pt idx="6">
                  <c:v>219781.58039848553</c:v>
                </c:pt>
                <c:pt idx="7">
                  <c:v>219781.58039848553</c:v>
                </c:pt>
                <c:pt idx="8">
                  <c:v>219781.58039848553</c:v>
                </c:pt>
                <c:pt idx="9">
                  <c:v>219781.58039848553</c:v>
                </c:pt>
                <c:pt idx="10">
                  <c:v>219781.58039848553</c:v>
                </c:pt>
                <c:pt idx="11">
                  <c:v>219781.58039848553</c:v>
                </c:pt>
                <c:pt idx="12">
                  <c:v>219781.58039848553</c:v>
                </c:pt>
                <c:pt idx="13">
                  <c:v>219781.58039848553</c:v>
                </c:pt>
                <c:pt idx="14">
                  <c:v>219781.58039848553</c:v>
                </c:pt>
                <c:pt idx="15">
                  <c:v>219781.58039848553</c:v>
                </c:pt>
                <c:pt idx="16">
                  <c:v>219781.58039848553</c:v>
                </c:pt>
                <c:pt idx="17">
                  <c:v>219781.58039848553</c:v>
                </c:pt>
                <c:pt idx="18">
                  <c:v>219781.58039848553</c:v>
                </c:pt>
                <c:pt idx="19">
                  <c:v>219781.58039848553</c:v>
                </c:pt>
                <c:pt idx="20">
                  <c:v>219781.58039848553</c:v>
                </c:pt>
                <c:pt idx="21">
                  <c:v>219781.58039848553</c:v>
                </c:pt>
                <c:pt idx="22">
                  <c:v>219781.58039848553</c:v>
                </c:pt>
                <c:pt idx="23">
                  <c:v>219781.58039848553</c:v>
                </c:pt>
                <c:pt idx="24">
                  <c:v>219781.58039848553</c:v>
                </c:pt>
                <c:pt idx="25">
                  <c:v>219781.58039848553</c:v>
                </c:pt>
                <c:pt idx="26">
                  <c:v>219781.58039848553</c:v>
                </c:pt>
                <c:pt idx="27">
                  <c:v>219781.58039848553</c:v>
                </c:pt>
                <c:pt idx="28">
                  <c:v>219781.58039848553</c:v>
                </c:pt>
                <c:pt idx="29">
                  <c:v>219781.58039848553</c:v>
                </c:pt>
                <c:pt idx="30">
                  <c:v>219781.58039848553</c:v>
                </c:pt>
                <c:pt idx="31">
                  <c:v>219781.58039848553</c:v>
                </c:pt>
                <c:pt idx="32">
                  <c:v>219781.58039848553</c:v>
                </c:pt>
                <c:pt idx="33">
                  <c:v>219781.58039848553</c:v>
                </c:pt>
                <c:pt idx="34">
                  <c:v>219781.58039848553</c:v>
                </c:pt>
                <c:pt idx="35">
                  <c:v>219781.58039848553</c:v>
                </c:pt>
                <c:pt idx="36">
                  <c:v>219781.58039848553</c:v>
                </c:pt>
                <c:pt idx="37">
                  <c:v>219781.58039848553</c:v>
                </c:pt>
                <c:pt idx="38">
                  <c:v>219781.58039848553</c:v>
                </c:pt>
                <c:pt idx="39">
                  <c:v>219781.58039848553</c:v>
                </c:pt>
                <c:pt idx="40">
                  <c:v>219781.58039848553</c:v>
                </c:pt>
                <c:pt idx="41">
                  <c:v>219781.58039848553</c:v>
                </c:pt>
                <c:pt idx="42">
                  <c:v>219781.58039848553</c:v>
                </c:pt>
                <c:pt idx="43">
                  <c:v>219781.58039848553</c:v>
                </c:pt>
                <c:pt idx="44">
                  <c:v>219781.58039848553</c:v>
                </c:pt>
                <c:pt idx="45">
                  <c:v>219781.58039848553</c:v>
                </c:pt>
                <c:pt idx="46">
                  <c:v>219781.58039848553</c:v>
                </c:pt>
                <c:pt idx="47">
                  <c:v>219781.58039848553</c:v>
                </c:pt>
                <c:pt idx="48">
                  <c:v>219781.58039848553</c:v>
                </c:pt>
                <c:pt idx="49">
                  <c:v>219781.58039848553</c:v>
                </c:pt>
                <c:pt idx="50">
                  <c:v>219781.58039848553</c:v>
                </c:pt>
                <c:pt idx="51">
                  <c:v>219781.58039848553</c:v>
                </c:pt>
                <c:pt idx="52">
                  <c:v>219781.58039848553</c:v>
                </c:pt>
                <c:pt idx="53">
                  <c:v>219781.58039848553</c:v>
                </c:pt>
                <c:pt idx="54">
                  <c:v>219781.58039848553</c:v>
                </c:pt>
                <c:pt idx="55">
                  <c:v>219781.58039848553</c:v>
                </c:pt>
                <c:pt idx="56">
                  <c:v>219781.58039848553</c:v>
                </c:pt>
                <c:pt idx="57">
                  <c:v>219781.58039848553</c:v>
                </c:pt>
                <c:pt idx="58">
                  <c:v>219781.58039848553</c:v>
                </c:pt>
                <c:pt idx="59">
                  <c:v>219781.58039848553</c:v>
                </c:pt>
                <c:pt idx="60">
                  <c:v>219781.58039848553</c:v>
                </c:pt>
                <c:pt idx="61">
                  <c:v>219781.58039848553</c:v>
                </c:pt>
                <c:pt idx="62">
                  <c:v>219781.58039848553</c:v>
                </c:pt>
                <c:pt idx="63">
                  <c:v>219781.58039848553</c:v>
                </c:pt>
                <c:pt idx="64">
                  <c:v>219781.58039848553</c:v>
                </c:pt>
                <c:pt idx="65">
                  <c:v>219781.58039848553</c:v>
                </c:pt>
                <c:pt idx="66">
                  <c:v>219781.58039848553</c:v>
                </c:pt>
                <c:pt idx="67">
                  <c:v>219781.58039848553</c:v>
                </c:pt>
                <c:pt idx="68">
                  <c:v>219781.58039848553</c:v>
                </c:pt>
                <c:pt idx="69">
                  <c:v>219781.58039848553</c:v>
                </c:pt>
                <c:pt idx="70">
                  <c:v>219781.58039848553</c:v>
                </c:pt>
                <c:pt idx="71">
                  <c:v>219781.58039848553</c:v>
                </c:pt>
                <c:pt idx="72">
                  <c:v>219781.58039848553</c:v>
                </c:pt>
                <c:pt idx="73">
                  <c:v>219781.58039848553</c:v>
                </c:pt>
              </c:numCache>
            </c:numRef>
          </c:xVal>
          <c:yVal>
            <c:numRef>
              <c:f>市区町村別_生活習慣病の状況!$R$5:$R$78</c:f>
              <c:numCache>
                <c:formatCode>#,##0_ ;[Red]\-#,##0\ </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c:v>
                </c:pt>
              </c:numCache>
            </c:numRef>
          </c:yVal>
          <c:smooth val="0"/>
          <c:extLst xmlns:c16r2="http://schemas.microsoft.com/office/drawing/2015/06/chart">
            <c:ext xmlns:c16="http://schemas.microsoft.com/office/drawing/2014/chart" uri="{C3380CC4-5D6E-409C-BE32-E72D297353CC}">
              <c16:uniqueId val="{00000017-1A7D-4F94-AD89-5F927158D746}"/>
            </c:ext>
          </c:extLst>
        </c:ser>
        <c:dLbls>
          <c:showLegendKey val="0"/>
          <c:showVal val="0"/>
          <c:showCatName val="0"/>
          <c:showSerName val="0"/>
          <c:showPercent val="0"/>
          <c:showBubbleSize val="0"/>
        </c:dLbls>
        <c:axId val="451040896"/>
        <c:axId val="451040320"/>
      </c:scatterChart>
      <c:catAx>
        <c:axId val="452829696"/>
        <c:scaling>
          <c:orientation val="maxMin"/>
        </c:scaling>
        <c:delete val="0"/>
        <c:axPos val="l"/>
        <c:numFmt formatCode="General" sourceLinked="0"/>
        <c:majorTickMark val="none"/>
        <c:minorTickMark val="none"/>
        <c:tickLblPos val="nextTo"/>
        <c:spPr>
          <a:ln>
            <a:solidFill>
              <a:srgbClr val="7F7F7F"/>
            </a:solidFill>
          </a:ln>
        </c:spPr>
        <c:crossAx val="451039744"/>
        <c:crossesAt val="0"/>
        <c:auto val="1"/>
        <c:lblAlgn val="ctr"/>
        <c:lblOffset val="100"/>
        <c:noMultiLvlLbl val="0"/>
      </c:catAx>
      <c:valAx>
        <c:axId val="451039744"/>
        <c:scaling>
          <c:orientation val="minMax"/>
          <c:min val="0"/>
        </c:scaling>
        <c:delete val="0"/>
        <c:axPos val="t"/>
        <c:majorGridlines>
          <c:spPr>
            <a:ln>
              <a:solidFill>
                <a:srgbClr val="D9D9D9"/>
              </a:solidFill>
            </a:ln>
          </c:spPr>
        </c:majorGridlines>
        <c:title>
          <c:tx>
            <c:rich>
              <a:bodyPr/>
              <a:lstStyle/>
              <a:p>
                <a:pPr>
                  <a:defRPr/>
                </a:pPr>
                <a:r>
                  <a:rPr lang="en-US"/>
                  <a:t>(</a:t>
                </a:r>
                <a:r>
                  <a:rPr lang="ja-JP" altLang="en-US"/>
                  <a:t>円</a:t>
                </a:r>
                <a:r>
                  <a:rPr lang="en-US"/>
                  <a:t>)</a:t>
                </a:r>
                <a:endParaRPr lang="ja-JP"/>
              </a:p>
            </c:rich>
          </c:tx>
          <c:layout>
            <c:manualLayout>
              <c:xMode val="edge"/>
              <c:yMode val="edge"/>
              <c:x val="0.90969260890846804"/>
              <c:y val="2.4555603780864198E-2"/>
            </c:manualLayout>
          </c:layout>
          <c:overlay val="0"/>
        </c:title>
        <c:numFmt formatCode="#,##0_ ;[Red]\-#,##0\ " sourceLinked="1"/>
        <c:majorTickMark val="out"/>
        <c:minorTickMark val="none"/>
        <c:tickLblPos val="nextTo"/>
        <c:spPr>
          <a:ln>
            <a:solidFill>
              <a:srgbClr val="7F7F7F"/>
            </a:solidFill>
          </a:ln>
        </c:spPr>
        <c:crossAx val="452829696"/>
        <c:crosses val="autoZero"/>
        <c:crossBetween val="between"/>
      </c:valAx>
      <c:valAx>
        <c:axId val="451040320"/>
        <c:scaling>
          <c:orientation val="minMax"/>
          <c:max val="50"/>
          <c:min val="0"/>
        </c:scaling>
        <c:delete val="1"/>
        <c:axPos val="r"/>
        <c:numFmt formatCode="#,##0_ ;[Red]\-#,##0\ " sourceLinked="1"/>
        <c:majorTickMark val="out"/>
        <c:minorTickMark val="none"/>
        <c:tickLblPos val="nextTo"/>
        <c:crossAx val="451040896"/>
        <c:crosses val="max"/>
        <c:crossBetween val="midCat"/>
      </c:valAx>
      <c:valAx>
        <c:axId val="451040896"/>
        <c:scaling>
          <c:orientation val="minMax"/>
        </c:scaling>
        <c:delete val="1"/>
        <c:axPos val="b"/>
        <c:numFmt formatCode="#,##0_ ;[Red]\-#,##0\ " sourceLinked="1"/>
        <c:majorTickMark val="out"/>
        <c:minorTickMark val="none"/>
        <c:tickLblPos val="nextTo"/>
        <c:crossAx val="451040320"/>
        <c:crosses val="autoZero"/>
        <c:crossBetween val="midCat"/>
      </c:valAx>
      <c:spPr>
        <a:ln>
          <a:solidFill>
            <a:srgbClr val="7F7F7F"/>
          </a:solidFill>
        </a:ln>
      </c:spPr>
    </c:plotArea>
    <c:legend>
      <c:legendPos val="r"/>
      <c:layout>
        <c:manualLayout>
          <c:xMode val="edge"/>
          <c:yMode val="edge"/>
          <c:x val="0.1681161025459271"/>
          <c:y val="1.3454459233539095E-2"/>
          <c:w val="0.63560202906255536"/>
          <c:h val="3.4145960419188395E-2"/>
        </c:manualLayout>
      </c:layout>
      <c:overlay val="1"/>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64734299516907"/>
          <c:y val="7.9407769756184382E-2"/>
          <c:w val="0.76944420289855076"/>
          <c:h val="0.87505610210905349"/>
        </c:manualLayout>
      </c:layout>
      <c:barChart>
        <c:barDir val="bar"/>
        <c:grouping val="clustered"/>
        <c:varyColors val="0"/>
        <c:ser>
          <c:idx val="0"/>
          <c:order val="0"/>
          <c:tx>
            <c:strRef>
              <c:f>地区別_年齢調整生活習慣病医療費!$I$3</c:f>
              <c:strCache>
                <c:ptCount val="1"/>
                <c:pt idx="0">
                  <c:v>年齢調整後被保険者一人当たりの生活習慣病医療費</c:v>
                </c:pt>
              </c:strCache>
            </c:strRef>
          </c:tx>
          <c:spPr>
            <a:solidFill>
              <a:schemeClr val="accent1">
                <a:lumMod val="75000"/>
              </a:schemeClr>
            </a:solidFill>
            <a:ln>
              <a:noFill/>
            </a:ln>
          </c:spPr>
          <c:invertIfNegative val="0"/>
          <c:dLbls>
            <c:dLbl>
              <c:idx val="9"/>
              <c:layout>
                <c:manualLayout>
                  <c:x val="1.8754799456553843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3D7-49A7-9530-E68E9ADADFEF}"/>
                </c:ext>
              </c:extLst>
            </c:dLbl>
            <c:dLbl>
              <c:idx val="10"/>
              <c:layout>
                <c:manualLayout>
                  <c:x val="2.8132199184830765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3D7-49A7-9530-E68E9ADADFEF}"/>
                </c:ext>
              </c:extLst>
            </c:dLbl>
            <c:dLbl>
              <c:idx val="11"/>
              <c:layout>
                <c:manualLayout>
                  <c:x val="8.4396597554492296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3D7-49A7-9530-E68E9ADADFEF}"/>
                </c:ext>
              </c:extLst>
            </c:dLbl>
            <c:dLbl>
              <c:idx val="12"/>
              <c:layout>
                <c:manualLayout>
                  <c:x val="2.8132199184830765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03D7-49A7-9530-E68E9ADADFEF}"/>
                </c:ext>
              </c:extLst>
            </c:dLbl>
            <c:dLbl>
              <c:idx val="14"/>
              <c:layout>
                <c:manualLayout>
                  <c:x val="2.4381239293519995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03D7-49A7-9530-E68E9ADADFEF}"/>
                </c:ext>
              </c:extLst>
            </c:dLbl>
            <c:dLbl>
              <c:idx val="25"/>
              <c:layout>
                <c:manualLayout>
                  <c:x val="3.8447338885935378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03D7-49A7-9530-E68E9ADADFEF}"/>
                </c:ext>
              </c:extLst>
            </c:dLbl>
            <c:dLbl>
              <c:idx val="26"/>
              <c:layout>
                <c:manualLayout>
                  <c:x val="2.6256719239175379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03D7-49A7-9530-E68E9ADADFEF}"/>
                </c:ext>
              </c:extLst>
            </c:dLbl>
            <c:dLbl>
              <c:idx val="27"/>
              <c:layout>
                <c:manualLayout>
                  <c:x val="3.4696378994624612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03D7-49A7-9530-E68E9ADADFEF}"/>
                </c:ext>
              </c:extLst>
            </c:dLbl>
            <c:dLbl>
              <c:idx val="29"/>
              <c:layout>
                <c:manualLayout>
                  <c:x val="7.5019197826215371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03D7-49A7-9530-E68E9ADADFEF}"/>
                </c:ext>
              </c:extLst>
            </c:dLbl>
            <c:dLbl>
              <c:idx val="31"/>
              <c:layout>
                <c:manualLayout>
                  <c:x val="1.8754799456553842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03D7-49A7-9530-E68E9ADADFEF}"/>
                </c:ext>
              </c:extLst>
            </c:dLbl>
            <c:dLbl>
              <c:idx val="33"/>
              <c:layout>
                <c:manualLayout>
                  <c:x val="2.8132199184830765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03D7-49A7-9530-E68E9ADADFEF}"/>
                </c:ext>
              </c:extLst>
            </c:dLbl>
            <c:dLbl>
              <c:idx val="36"/>
              <c:layout>
                <c:manualLayout>
                  <c:x val="2.5318979266347689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03D7-49A7-9530-E68E9ADADFEF}"/>
                </c:ext>
              </c:extLst>
            </c:dLbl>
            <c:dLbl>
              <c:idx val="37"/>
              <c:layout>
                <c:manualLayout>
                  <c:x val="4.8762478587039991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C-03D7-49A7-9530-E68E9ADADFEF}"/>
                </c:ext>
              </c:extLst>
            </c:dLbl>
            <c:dLbl>
              <c:idx val="38"/>
              <c:layout>
                <c:manualLayout>
                  <c:x val="4.5949258668556911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03D7-49A7-9530-E68E9ADADFEF}"/>
                </c:ext>
              </c:extLst>
            </c:dLbl>
            <c:dLbl>
              <c:idx val="39"/>
              <c:layout>
                <c:manualLayout>
                  <c:x val="1.6879319510898459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E-03D7-49A7-9530-E68E9ADADFEF}"/>
                </c:ext>
              </c:extLst>
            </c:dLbl>
            <c:dLbl>
              <c:idx val="40"/>
              <c:layout>
                <c:manualLayout>
                  <c:x val="-2.8132199184830765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F-03D7-49A7-9530-E68E9ADADFEF}"/>
                </c:ext>
              </c:extLst>
            </c:dLbl>
            <c:dLbl>
              <c:idx val="41"/>
              <c:layout>
                <c:manualLayout>
                  <c:x val="2.1568019375036919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0-03D7-49A7-9530-E68E9ADADFEF}"/>
                </c:ext>
              </c:extLst>
            </c:dLbl>
            <c:dLbl>
              <c:idx val="42"/>
              <c:layout>
                <c:manualLayout>
                  <c:x val="4.7824738614212298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1-03D7-49A7-9530-E68E9ADADFEF}"/>
                </c:ext>
              </c:extLst>
            </c:dLbl>
            <c:dLbl>
              <c:idx val="43"/>
              <c:layout>
                <c:manualLayout>
                  <c:x val="5.2513438478350757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2-03D7-49A7-9530-E68E9ADADFEF}"/>
                </c:ext>
              </c:extLst>
            </c:dLbl>
            <c:dLbl>
              <c:idx val="44"/>
              <c:layout>
                <c:manualLayout>
                  <c:x val="2.5318979266347689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3-03D7-49A7-9530-E68E9ADADFEF}"/>
                </c:ext>
              </c:extLst>
            </c:dLbl>
            <c:dLbl>
              <c:idx val="45"/>
              <c:layout>
                <c:manualLayout>
                  <c:x val="8.4396597554492296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4-03D7-49A7-9530-E68E9ADADFEF}"/>
                </c:ext>
              </c:extLst>
            </c:dLbl>
            <c:dLbl>
              <c:idx val="47"/>
              <c:layout>
                <c:manualLayout>
                  <c:x val="2.4381239293519995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5-03D7-49A7-9530-E68E9ADADFEF}"/>
                </c:ext>
              </c:extLst>
            </c:dLbl>
            <c:dLbl>
              <c:idx val="49"/>
              <c:layout>
                <c:manualLayout>
                  <c:x val="3.4696378994624612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6-03D7-49A7-9530-E68E9ADADFEF}"/>
                </c:ext>
              </c:extLst>
            </c:dLbl>
            <c:dLbl>
              <c:idx val="51"/>
              <c:layout>
                <c:manualLayout>
                  <c:x val="1.8754799456553843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7-03D7-49A7-9530-E68E9ADADFEF}"/>
                </c:ext>
              </c:extLst>
            </c:dLbl>
            <c:dLbl>
              <c:idx val="52"/>
              <c:layout>
                <c:manualLayout>
                  <c:x val="1.0315139701104613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8-03D7-49A7-9530-E68E9ADADFEF}"/>
                </c:ext>
              </c:extLst>
            </c:dLbl>
            <c:dLbl>
              <c:idx val="56"/>
              <c:layout>
                <c:manualLayout>
                  <c:x val="-5.6264398369661531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9-03D7-49A7-9530-E68E9ADADFEF}"/>
                </c:ext>
              </c:extLst>
            </c:dLbl>
            <c:numFmt formatCode="#,##0_ "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地区別_年齢調整生活習慣病医療費!$C$5:$C$12</c:f>
              <c:strCache>
                <c:ptCount val="8"/>
                <c:pt idx="0">
                  <c:v>豊能医療圏</c:v>
                </c:pt>
                <c:pt idx="1">
                  <c:v>三島医療圏</c:v>
                </c:pt>
                <c:pt idx="2">
                  <c:v>北河内医療圏</c:v>
                </c:pt>
                <c:pt idx="3">
                  <c:v>中河内医療圏</c:v>
                </c:pt>
                <c:pt idx="4">
                  <c:v>南河内医療圏</c:v>
                </c:pt>
                <c:pt idx="5">
                  <c:v>堺市医療圏</c:v>
                </c:pt>
                <c:pt idx="6">
                  <c:v>泉州医療圏</c:v>
                </c:pt>
                <c:pt idx="7">
                  <c:v>大阪市医療圏</c:v>
                </c:pt>
              </c:strCache>
            </c:strRef>
          </c:cat>
          <c:val>
            <c:numRef>
              <c:f>地区別_年齢調整生活習慣病医療費!$E$5:$E$12</c:f>
              <c:numCache>
                <c:formatCode>#,##0_ </c:formatCode>
                <c:ptCount val="8"/>
                <c:pt idx="0">
                  <c:v>180406.26625875299</c:v>
                </c:pt>
                <c:pt idx="1">
                  <c:v>181053.802837194</c:v>
                </c:pt>
                <c:pt idx="2">
                  <c:v>181694.54840049401</c:v>
                </c:pt>
                <c:pt idx="3">
                  <c:v>179129.439887018</c:v>
                </c:pt>
                <c:pt idx="4">
                  <c:v>182640.68398063601</c:v>
                </c:pt>
                <c:pt idx="5">
                  <c:v>186135.246325115</c:v>
                </c:pt>
                <c:pt idx="6">
                  <c:v>186745.15452504199</c:v>
                </c:pt>
                <c:pt idx="7">
                  <c:v>187223.80354150501</c:v>
                </c:pt>
              </c:numCache>
            </c:numRef>
          </c:val>
          <c:extLst xmlns:c16r2="http://schemas.microsoft.com/office/drawing/2015/06/chart">
            <c:ext xmlns:c16="http://schemas.microsoft.com/office/drawing/2014/chart" uri="{C3380CC4-5D6E-409C-BE32-E72D297353CC}">
              <c16:uniqueId val="{0000001A-03D7-49A7-9530-E68E9ADADFEF}"/>
            </c:ext>
          </c:extLst>
        </c:ser>
        <c:dLbls>
          <c:showLegendKey val="0"/>
          <c:showVal val="0"/>
          <c:showCatName val="0"/>
          <c:showSerName val="0"/>
          <c:showPercent val="0"/>
          <c:showBubbleSize val="0"/>
        </c:dLbls>
        <c:gapWidth val="150"/>
        <c:axId val="450827776"/>
        <c:axId val="452878912"/>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1966483113069004"/>
                  <c:y val="-0.85744598765432101"/>
                </c:manualLayout>
              </c:layout>
              <c:showLegendKey val="0"/>
              <c:showVal val="0"/>
              <c:showCatName val="1"/>
              <c:showSerName val="1"/>
              <c:showPercent val="0"/>
              <c:showBubbleSize val="0"/>
              <c:separator>
</c:separator>
            </c:dLbl>
            <c:showLegendKey val="0"/>
            <c:showVal val="0"/>
            <c:showCatName val="0"/>
            <c:showSerName val="0"/>
            <c:showPercent val="0"/>
            <c:showBubbleSize val="0"/>
          </c:dLbls>
          <c:xVal>
            <c:numRef>
              <c:f>地区別_年齢調整生活習慣病医療費!$I$5:$I$12</c:f>
              <c:numCache>
                <c:formatCode>#,##0_ </c:formatCode>
                <c:ptCount val="8"/>
                <c:pt idx="0">
                  <c:v>183698.96589033201</c:v>
                </c:pt>
                <c:pt idx="1">
                  <c:v>183698.96589033201</c:v>
                </c:pt>
                <c:pt idx="2">
                  <c:v>183698.96589033201</c:v>
                </c:pt>
                <c:pt idx="3">
                  <c:v>183698.96589033201</c:v>
                </c:pt>
                <c:pt idx="4">
                  <c:v>183698.96589033201</c:v>
                </c:pt>
                <c:pt idx="5">
                  <c:v>183698.96589033201</c:v>
                </c:pt>
                <c:pt idx="6">
                  <c:v>183698.96589033201</c:v>
                </c:pt>
                <c:pt idx="7">
                  <c:v>183698.96589033201</c:v>
                </c:pt>
              </c:numCache>
            </c:numRef>
          </c:xVal>
          <c:yVal>
            <c:numRef>
              <c:f>地区別_年齢調整生活習慣病医療費!$J$5:$J$12</c:f>
              <c:numCache>
                <c:formatCode>#,##0_ </c:formatCode>
                <c:ptCount val="8"/>
                <c:pt idx="0">
                  <c:v>0</c:v>
                </c:pt>
                <c:pt idx="1">
                  <c:v>0</c:v>
                </c:pt>
                <c:pt idx="2">
                  <c:v>0</c:v>
                </c:pt>
                <c:pt idx="3">
                  <c:v>0</c:v>
                </c:pt>
                <c:pt idx="4">
                  <c:v>0</c:v>
                </c:pt>
                <c:pt idx="5">
                  <c:v>0</c:v>
                </c:pt>
                <c:pt idx="6">
                  <c:v>0</c:v>
                </c:pt>
                <c:pt idx="7">
                  <c:v>999</c:v>
                </c:pt>
              </c:numCache>
            </c:numRef>
          </c:yVal>
          <c:smooth val="0"/>
          <c:extLst xmlns:c16r2="http://schemas.microsoft.com/office/drawing/2015/06/chart">
            <c:ext xmlns:c16="http://schemas.microsoft.com/office/drawing/2014/chart" uri="{C3380CC4-5D6E-409C-BE32-E72D297353CC}">
              <c16:uniqueId val="{0000001B-03D7-49A7-9530-E68E9ADADFEF}"/>
            </c:ext>
          </c:extLst>
        </c:ser>
        <c:dLbls>
          <c:showLegendKey val="0"/>
          <c:showVal val="0"/>
          <c:showCatName val="0"/>
          <c:showSerName val="0"/>
          <c:showPercent val="0"/>
          <c:showBubbleSize val="0"/>
        </c:dLbls>
        <c:axId val="452880064"/>
        <c:axId val="452879488"/>
      </c:scatterChart>
      <c:catAx>
        <c:axId val="450827776"/>
        <c:scaling>
          <c:orientation val="maxMin"/>
        </c:scaling>
        <c:delete val="0"/>
        <c:axPos val="l"/>
        <c:numFmt formatCode="General" sourceLinked="0"/>
        <c:majorTickMark val="none"/>
        <c:minorTickMark val="none"/>
        <c:tickLblPos val="nextTo"/>
        <c:spPr>
          <a:ln>
            <a:solidFill>
              <a:srgbClr val="7F7F7F"/>
            </a:solidFill>
          </a:ln>
        </c:spPr>
        <c:crossAx val="452878912"/>
        <c:crosses val="autoZero"/>
        <c:auto val="1"/>
        <c:lblAlgn val="ctr"/>
        <c:lblOffset val="100"/>
        <c:noMultiLvlLbl val="0"/>
      </c:catAx>
      <c:valAx>
        <c:axId val="452878912"/>
        <c:scaling>
          <c:orientation val="minMax"/>
          <c:min val="0"/>
        </c:scaling>
        <c:delete val="0"/>
        <c:axPos val="t"/>
        <c:majorGridlines>
          <c:spPr>
            <a:ln>
              <a:solidFill>
                <a:srgbClr val="D9D9D9"/>
              </a:solidFill>
            </a:ln>
          </c:spPr>
        </c:majorGridlines>
        <c:title>
          <c:tx>
            <c:rich>
              <a:bodyPr/>
              <a:lstStyle/>
              <a:p>
                <a:pPr>
                  <a:defRPr/>
                </a:pPr>
                <a:r>
                  <a:rPr lang="en-US"/>
                  <a:t>(</a:t>
                </a:r>
                <a:r>
                  <a:rPr lang="ja-JP"/>
                  <a:t>円</a:t>
                </a:r>
                <a:r>
                  <a:rPr lang="en-US"/>
                  <a:t>)</a:t>
                </a:r>
                <a:endParaRPr lang="ja-JP"/>
              </a:p>
            </c:rich>
          </c:tx>
          <c:layout>
            <c:manualLayout>
              <c:xMode val="edge"/>
              <c:yMode val="edge"/>
              <c:x val="0.88779417523250137"/>
              <c:y val="2.5369968492798354E-2"/>
            </c:manualLayout>
          </c:layout>
          <c:overlay val="0"/>
        </c:title>
        <c:numFmt formatCode="#,##0_ " sourceLinked="0"/>
        <c:majorTickMark val="out"/>
        <c:minorTickMark val="none"/>
        <c:tickLblPos val="nextTo"/>
        <c:spPr>
          <a:ln>
            <a:solidFill>
              <a:srgbClr val="7F7F7F"/>
            </a:solidFill>
          </a:ln>
        </c:spPr>
        <c:crossAx val="450827776"/>
        <c:crosses val="autoZero"/>
        <c:crossBetween val="between"/>
      </c:valAx>
      <c:valAx>
        <c:axId val="452879488"/>
        <c:scaling>
          <c:orientation val="minMax"/>
          <c:max val="50"/>
          <c:min val="0"/>
        </c:scaling>
        <c:delete val="1"/>
        <c:axPos val="r"/>
        <c:numFmt formatCode="#,##0_ " sourceLinked="1"/>
        <c:majorTickMark val="out"/>
        <c:minorTickMark val="none"/>
        <c:tickLblPos val="nextTo"/>
        <c:crossAx val="452880064"/>
        <c:crosses val="max"/>
        <c:crossBetween val="midCat"/>
      </c:valAx>
      <c:valAx>
        <c:axId val="452880064"/>
        <c:scaling>
          <c:orientation val="minMax"/>
        </c:scaling>
        <c:delete val="1"/>
        <c:axPos val="b"/>
        <c:numFmt formatCode="#,##0_ " sourceLinked="1"/>
        <c:majorTickMark val="out"/>
        <c:minorTickMark val="none"/>
        <c:tickLblPos val="nextTo"/>
        <c:crossAx val="452879488"/>
        <c:crosses val="autoZero"/>
        <c:crossBetween val="midCat"/>
      </c:valAx>
      <c:spPr>
        <a:ln>
          <a:solidFill>
            <a:srgbClr val="7F7F7F"/>
          </a:solidFill>
        </a:ln>
      </c:spPr>
    </c:plotArea>
    <c:legend>
      <c:legendPos val="r"/>
      <c:layout>
        <c:manualLayout>
          <c:xMode val="edge"/>
          <c:yMode val="edge"/>
          <c:x val="0.17252727568078444"/>
          <c:y val="1.2600679816983661E-2"/>
          <c:w val="0.61498862897985707"/>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157971014492754"/>
          <c:y val="7.9407769756184382E-2"/>
          <c:w val="0.77251183574879223"/>
          <c:h val="0.87301456404320987"/>
        </c:manualLayout>
      </c:layout>
      <c:barChart>
        <c:barDir val="bar"/>
        <c:grouping val="clustered"/>
        <c:varyColors val="0"/>
        <c:ser>
          <c:idx val="0"/>
          <c:order val="0"/>
          <c:tx>
            <c:strRef>
              <c:f>地区別_年齢調整生活習慣病医療費!$H$3</c:f>
              <c:strCache>
                <c:ptCount val="1"/>
                <c:pt idx="0">
                  <c:v>年齢調整前被保険者一人当たりの生活習慣病医療費</c:v>
                </c:pt>
              </c:strCache>
            </c:strRef>
          </c:tx>
          <c:spPr>
            <a:solidFill>
              <a:schemeClr val="accent3">
                <a:lumMod val="60000"/>
                <a:lumOff val="40000"/>
              </a:schemeClr>
            </a:solidFill>
            <a:ln>
              <a:noFill/>
            </a:ln>
          </c:spPr>
          <c:invertIfNegative val="0"/>
          <c:dLbls>
            <c:dLbl>
              <c:idx val="9"/>
              <c:layout>
                <c:manualLayout>
                  <c:x val="1.8754799456553843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3D7-49A7-9530-E68E9ADADFEF}"/>
                </c:ext>
              </c:extLst>
            </c:dLbl>
            <c:dLbl>
              <c:idx val="10"/>
              <c:layout>
                <c:manualLayout>
                  <c:x val="2.8132199184830765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3D7-49A7-9530-E68E9ADADFEF}"/>
                </c:ext>
              </c:extLst>
            </c:dLbl>
            <c:dLbl>
              <c:idx val="11"/>
              <c:layout>
                <c:manualLayout>
                  <c:x val="8.4396597554492296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3D7-49A7-9530-E68E9ADADFEF}"/>
                </c:ext>
              </c:extLst>
            </c:dLbl>
            <c:dLbl>
              <c:idx val="12"/>
              <c:layout>
                <c:manualLayout>
                  <c:x val="2.8132199184830765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03D7-49A7-9530-E68E9ADADFEF}"/>
                </c:ext>
              </c:extLst>
            </c:dLbl>
            <c:dLbl>
              <c:idx val="14"/>
              <c:layout>
                <c:manualLayout>
                  <c:x val="2.4381239293519995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03D7-49A7-9530-E68E9ADADFEF}"/>
                </c:ext>
              </c:extLst>
            </c:dLbl>
            <c:dLbl>
              <c:idx val="25"/>
              <c:layout>
                <c:manualLayout>
                  <c:x val="3.8447338885935378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03D7-49A7-9530-E68E9ADADFEF}"/>
                </c:ext>
              </c:extLst>
            </c:dLbl>
            <c:dLbl>
              <c:idx val="26"/>
              <c:layout>
                <c:manualLayout>
                  <c:x val="2.6256719239175379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03D7-49A7-9530-E68E9ADADFEF}"/>
                </c:ext>
              </c:extLst>
            </c:dLbl>
            <c:dLbl>
              <c:idx val="27"/>
              <c:layout>
                <c:manualLayout>
                  <c:x val="3.4696378994624612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03D7-49A7-9530-E68E9ADADFEF}"/>
                </c:ext>
              </c:extLst>
            </c:dLbl>
            <c:dLbl>
              <c:idx val="29"/>
              <c:layout>
                <c:manualLayout>
                  <c:x val="7.5019197826215371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03D7-49A7-9530-E68E9ADADFEF}"/>
                </c:ext>
              </c:extLst>
            </c:dLbl>
            <c:dLbl>
              <c:idx val="31"/>
              <c:layout>
                <c:manualLayout>
                  <c:x val="1.8754799456553842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03D7-49A7-9530-E68E9ADADFEF}"/>
                </c:ext>
              </c:extLst>
            </c:dLbl>
            <c:dLbl>
              <c:idx val="33"/>
              <c:layout>
                <c:manualLayout>
                  <c:x val="2.8132199184830765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03D7-49A7-9530-E68E9ADADFEF}"/>
                </c:ext>
              </c:extLst>
            </c:dLbl>
            <c:dLbl>
              <c:idx val="36"/>
              <c:layout>
                <c:manualLayout>
                  <c:x val="2.5318979266347689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03D7-49A7-9530-E68E9ADADFEF}"/>
                </c:ext>
              </c:extLst>
            </c:dLbl>
            <c:dLbl>
              <c:idx val="37"/>
              <c:layout>
                <c:manualLayout>
                  <c:x val="4.8762478587039991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C-03D7-49A7-9530-E68E9ADADFEF}"/>
                </c:ext>
              </c:extLst>
            </c:dLbl>
            <c:dLbl>
              <c:idx val="38"/>
              <c:layout>
                <c:manualLayout>
                  <c:x val="4.5949258668556911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03D7-49A7-9530-E68E9ADADFEF}"/>
                </c:ext>
              </c:extLst>
            </c:dLbl>
            <c:dLbl>
              <c:idx val="39"/>
              <c:layout>
                <c:manualLayout>
                  <c:x val="1.6879319510898459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E-03D7-49A7-9530-E68E9ADADFEF}"/>
                </c:ext>
              </c:extLst>
            </c:dLbl>
            <c:dLbl>
              <c:idx val="40"/>
              <c:layout>
                <c:manualLayout>
                  <c:x val="-2.8132199184830765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F-03D7-49A7-9530-E68E9ADADFEF}"/>
                </c:ext>
              </c:extLst>
            </c:dLbl>
            <c:dLbl>
              <c:idx val="41"/>
              <c:layout>
                <c:manualLayout>
                  <c:x val="2.1568019375036919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0-03D7-49A7-9530-E68E9ADADFEF}"/>
                </c:ext>
              </c:extLst>
            </c:dLbl>
            <c:dLbl>
              <c:idx val="42"/>
              <c:layout>
                <c:manualLayout>
                  <c:x val="4.7824738614212298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1-03D7-49A7-9530-E68E9ADADFEF}"/>
                </c:ext>
              </c:extLst>
            </c:dLbl>
            <c:dLbl>
              <c:idx val="43"/>
              <c:layout>
                <c:manualLayout>
                  <c:x val="5.2513438478350757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2-03D7-49A7-9530-E68E9ADADFEF}"/>
                </c:ext>
              </c:extLst>
            </c:dLbl>
            <c:dLbl>
              <c:idx val="44"/>
              <c:layout>
                <c:manualLayout>
                  <c:x val="2.5318979266347689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3-03D7-49A7-9530-E68E9ADADFEF}"/>
                </c:ext>
              </c:extLst>
            </c:dLbl>
            <c:dLbl>
              <c:idx val="45"/>
              <c:layout>
                <c:manualLayout>
                  <c:x val="8.4396597554492296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4-03D7-49A7-9530-E68E9ADADFEF}"/>
                </c:ext>
              </c:extLst>
            </c:dLbl>
            <c:dLbl>
              <c:idx val="47"/>
              <c:layout>
                <c:manualLayout>
                  <c:x val="2.4381239293519995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5-03D7-49A7-9530-E68E9ADADFEF}"/>
                </c:ext>
              </c:extLst>
            </c:dLbl>
            <c:dLbl>
              <c:idx val="49"/>
              <c:layout>
                <c:manualLayout>
                  <c:x val="3.4696378994624612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6-03D7-49A7-9530-E68E9ADADFEF}"/>
                </c:ext>
              </c:extLst>
            </c:dLbl>
            <c:dLbl>
              <c:idx val="51"/>
              <c:layout>
                <c:manualLayout>
                  <c:x val="1.8754799456553843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7-03D7-49A7-9530-E68E9ADADFEF}"/>
                </c:ext>
              </c:extLst>
            </c:dLbl>
            <c:dLbl>
              <c:idx val="52"/>
              <c:layout>
                <c:manualLayout>
                  <c:x val="1.0315139701104613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8-03D7-49A7-9530-E68E9ADADFEF}"/>
                </c:ext>
              </c:extLst>
            </c:dLbl>
            <c:dLbl>
              <c:idx val="56"/>
              <c:layout>
                <c:manualLayout>
                  <c:x val="-5.6264398369661531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9-03D7-49A7-9530-E68E9ADADFEF}"/>
                </c:ext>
              </c:extLst>
            </c:dLbl>
            <c:numFmt formatCode="#,##0_ "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地区別_年齢調整生活習慣病医療費!$C$5:$C$12</c:f>
              <c:strCache>
                <c:ptCount val="8"/>
                <c:pt idx="0">
                  <c:v>豊能医療圏</c:v>
                </c:pt>
                <c:pt idx="1">
                  <c:v>三島医療圏</c:v>
                </c:pt>
                <c:pt idx="2">
                  <c:v>北河内医療圏</c:v>
                </c:pt>
                <c:pt idx="3">
                  <c:v>中河内医療圏</c:v>
                </c:pt>
                <c:pt idx="4">
                  <c:v>南河内医療圏</c:v>
                </c:pt>
                <c:pt idx="5">
                  <c:v>堺市医療圏</c:v>
                </c:pt>
                <c:pt idx="6">
                  <c:v>泉州医療圏</c:v>
                </c:pt>
                <c:pt idx="7">
                  <c:v>大阪市医療圏</c:v>
                </c:pt>
              </c:strCache>
            </c:strRef>
          </c:cat>
          <c:val>
            <c:numRef>
              <c:f>地区別_年齢調整生活習慣病医療費!$D$5:$D$12</c:f>
              <c:numCache>
                <c:formatCode>#,##0_ </c:formatCode>
                <c:ptCount val="8"/>
                <c:pt idx="0">
                  <c:v>169470.83943780701</c:v>
                </c:pt>
                <c:pt idx="1">
                  <c:v>173467.72325394201</c:v>
                </c:pt>
                <c:pt idx="2">
                  <c:v>175523.49289944</c:v>
                </c:pt>
                <c:pt idx="3">
                  <c:v>169325.964543788</c:v>
                </c:pt>
                <c:pt idx="4">
                  <c:v>169643.265285612</c:v>
                </c:pt>
                <c:pt idx="5">
                  <c:v>185082.01175188299</c:v>
                </c:pt>
                <c:pt idx="6">
                  <c:v>187137.46352916799</c:v>
                </c:pt>
                <c:pt idx="7">
                  <c:v>194993.147934048</c:v>
                </c:pt>
              </c:numCache>
            </c:numRef>
          </c:val>
          <c:extLst xmlns:c16r2="http://schemas.microsoft.com/office/drawing/2015/06/chart">
            <c:ext xmlns:c16="http://schemas.microsoft.com/office/drawing/2014/chart" uri="{C3380CC4-5D6E-409C-BE32-E72D297353CC}">
              <c16:uniqueId val="{0000001A-03D7-49A7-9530-E68E9ADADFEF}"/>
            </c:ext>
          </c:extLst>
        </c:ser>
        <c:dLbls>
          <c:showLegendKey val="0"/>
          <c:showVal val="0"/>
          <c:showCatName val="0"/>
          <c:showSerName val="0"/>
          <c:showPercent val="0"/>
          <c:showBubbleSize val="0"/>
        </c:dLbls>
        <c:gapWidth val="150"/>
        <c:axId val="450829824"/>
        <c:axId val="452882368"/>
      </c:barChart>
      <c:scatterChart>
        <c:scatterStyle val="lineMarker"/>
        <c:varyColors val="0"/>
        <c:ser>
          <c:idx val="1"/>
          <c:order val="1"/>
          <c:tx>
            <c:strRef>
              <c:f>地区別_年齢調整生活習慣病医療費!$B$13</c:f>
              <c:strCache>
                <c:ptCount val="1"/>
                <c:pt idx="0">
                  <c:v>広域連合全体</c:v>
                </c:pt>
              </c:strCache>
            </c:strRef>
          </c:tx>
          <c:spPr>
            <a:ln w="28575">
              <a:solidFill>
                <a:srgbClr val="BE4B48"/>
              </a:solidFill>
            </a:ln>
          </c:spPr>
          <c:marker>
            <c:symbol val="none"/>
          </c:marker>
          <c:dLbls>
            <c:dLbl>
              <c:idx val="0"/>
              <c:layout>
                <c:manualLayout>
                  <c:x val="-0.13054344101811063"/>
                  <c:y val="-0.85642529899691355"/>
                </c:manualLayout>
              </c:layout>
              <c:showLegendKey val="0"/>
              <c:showVal val="0"/>
              <c:showCatName val="1"/>
              <c:showSerName val="1"/>
              <c:showPercent val="0"/>
              <c:showBubbleSize val="0"/>
              <c:separator>
</c:separator>
            </c:dLbl>
            <c:showLegendKey val="0"/>
            <c:showVal val="0"/>
            <c:showCatName val="0"/>
            <c:showSerName val="0"/>
            <c:showPercent val="0"/>
            <c:showBubbleSize val="0"/>
          </c:dLbls>
          <c:xVal>
            <c:numRef>
              <c:f>地区別_年齢調整生活習慣病医療費!$H$5:$H$12</c:f>
              <c:numCache>
                <c:formatCode>#,##0_ </c:formatCode>
                <c:ptCount val="8"/>
                <c:pt idx="0">
                  <c:v>183698.96589033201</c:v>
                </c:pt>
                <c:pt idx="1">
                  <c:v>183698.96589033201</c:v>
                </c:pt>
                <c:pt idx="2">
                  <c:v>183698.96589033201</c:v>
                </c:pt>
                <c:pt idx="3">
                  <c:v>183698.96589033201</c:v>
                </c:pt>
                <c:pt idx="4">
                  <c:v>183698.96589033201</c:v>
                </c:pt>
                <c:pt idx="5">
                  <c:v>183698.96589033201</c:v>
                </c:pt>
                <c:pt idx="6">
                  <c:v>183698.96589033201</c:v>
                </c:pt>
                <c:pt idx="7">
                  <c:v>183698.96589033201</c:v>
                </c:pt>
              </c:numCache>
            </c:numRef>
          </c:xVal>
          <c:yVal>
            <c:numRef>
              <c:f>地区別_年齢調整生活習慣病医療費!$J$5:$J$12</c:f>
              <c:numCache>
                <c:formatCode>#,##0_ </c:formatCode>
                <c:ptCount val="8"/>
                <c:pt idx="0">
                  <c:v>0</c:v>
                </c:pt>
                <c:pt idx="1">
                  <c:v>0</c:v>
                </c:pt>
                <c:pt idx="2">
                  <c:v>0</c:v>
                </c:pt>
                <c:pt idx="3">
                  <c:v>0</c:v>
                </c:pt>
                <c:pt idx="4">
                  <c:v>0</c:v>
                </c:pt>
                <c:pt idx="5">
                  <c:v>0</c:v>
                </c:pt>
                <c:pt idx="6">
                  <c:v>0</c:v>
                </c:pt>
                <c:pt idx="7">
                  <c:v>999</c:v>
                </c:pt>
              </c:numCache>
            </c:numRef>
          </c:yVal>
          <c:smooth val="0"/>
          <c:extLst xmlns:c16r2="http://schemas.microsoft.com/office/drawing/2015/06/chart">
            <c:ext xmlns:c16="http://schemas.microsoft.com/office/drawing/2014/chart" uri="{C3380CC4-5D6E-409C-BE32-E72D297353CC}">
              <c16:uniqueId val="{0000001B-03D7-49A7-9530-E68E9ADADFEF}"/>
            </c:ext>
          </c:extLst>
        </c:ser>
        <c:dLbls>
          <c:showLegendKey val="0"/>
          <c:showVal val="0"/>
          <c:showCatName val="0"/>
          <c:showSerName val="0"/>
          <c:showPercent val="0"/>
          <c:showBubbleSize val="0"/>
        </c:dLbls>
        <c:axId val="452883520"/>
        <c:axId val="452882944"/>
      </c:scatterChart>
      <c:catAx>
        <c:axId val="450829824"/>
        <c:scaling>
          <c:orientation val="maxMin"/>
        </c:scaling>
        <c:delete val="0"/>
        <c:axPos val="l"/>
        <c:numFmt formatCode="General" sourceLinked="0"/>
        <c:majorTickMark val="none"/>
        <c:minorTickMark val="none"/>
        <c:tickLblPos val="nextTo"/>
        <c:spPr>
          <a:ln>
            <a:solidFill>
              <a:srgbClr val="7F7F7F"/>
            </a:solidFill>
          </a:ln>
        </c:spPr>
        <c:crossAx val="452882368"/>
        <c:crosses val="autoZero"/>
        <c:auto val="1"/>
        <c:lblAlgn val="ctr"/>
        <c:lblOffset val="100"/>
        <c:noMultiLvlLbl val="0"/>
      </c:catAx>
      <c:valAx>
        <c:axId val="452882368"/>
        <c:scaling>
          <c:orientation val="minMax"/>
          <c:min val="0"/>
        </c:scaling>
        <c:delete val="0"/>
        <c:axPos val="t"/>
        <c:majorGridlines>
          <c:spPr>
            <a:ln>
              <a:solidFill>
                <a:srgbClr val="D9D9D9"/>
              </a:solidFill>
            </a:ln>
          </c:spPr>
        </c:majorGridlines>
        <c:title>
          <c:tx>
            <c:rich>
              <a:bodyPr/>
              <a:lstStyle/>
              <a:p>
                <a:pPr>
                  <a:defRPr/>
                </a:pPr>
                <a:r>
                  <a:rPr lang="en-US"/>
                  <a:t>(</a:t>
                </a:r>
                <a:r>
                  <a:rPr lang="ja-JP"/>
                  <a:t>円</a:t>
                </a:r>
                <a:r>
                  <a:rPr lang="en-US"/>
                  <a:t>)</a:t>
                </a:r>
                <a:endParaRPr lang="ja-JP"/>
              </a:p>
            </c:rich>
          </c:tx>
          <c:layout>
            <c:manualLayout>
              <c:xMode val="edge"/>
              <c:yMode val="edge"/>
              <c:x val="0.89090234948605007"/>
              <c:y val="2.8432275591563787E-2"/>
            </c:manualLayout>
          </c:layout>
          <c:overlay val="0"/>
        </c:title>
        <c:numFmt formatCode="#,##0_ " sourceLinked="0"/>
        <c:majorTickMark val="out"/>
        <c:minorTickMark val="none"/>
        <c:tickLblPos val="nextTo"/>
        <c:spPr>
          <a:ln>
            <a:solidFill>
              <a:srgbClr val="7F7F7F"/>
            </a:solidFill>
          </a:ln>
        </c:spPr>
        <c:crossAx val="450829824"/>
        <c:crosses val="autoZero"/>
        <c:crossBetween val="between"/>
      </c:valAx>
      <c:valAx>
        <c:axId val="452882944"/>
        <c:scaling>
          <c:orientation val="minMax"/>
          <c:max val="50"/>
          <c:min val="0"/>
        </c:scaling>
        <c:delete val="1"/>
        <c:axPos val="r"/>
        <c:numFmt formatCode="#,##0_ " sourceLinked="1"/>
        <c:majorTickMark val="out"/>
        <c:minorTickMark val="none"/>
        <c:tickLblPos val="nextTo"/>
        <c:crossAx val="452883520"/>
        <c:crosses val="max"/>
        <c:crossBetween val="midCat"/>
      </c:valAx>
      <c:valAx>
        <c:axId val="452883520"/>
        <c:scaling>
          <c:orientation val="minMax"/>
        </c:scaling>
        <c:delete val="1"/>
        <c:axPos val="b"/>
        <c:numFmt formatCode="#,##0_ " sourceLinked="1"/>
        <c:majorTickMark val="out"/>
        <c:minorTickMark val="none"/>
        <c:tickLblPos val="nextTo"/>
        <c:crossAx val="452882944"/>
        <c:crosses val="autoZero"/>
        <c:crossBetween val="midCat"/>
      </c:valAx>
      <c:spPr>
        <a:ln>
          <a:solidFill>
            <a:srgbClr val="7F7F7F"/>
          </a:solidFill>
        </a:ln>
      </c:spPr>
    </c:plotArea>
    <c:legend>
      <c:legendPos val="r"/>
      <c:layout>
        <c:manualLayout>
          <c:xMode val="edge"/>
          <c:yMode val="edge"/>
          <c:x val="0.17252727568078444"/>
          <c:y val="1.2600679816983661E-2"/>
          <c:w val="0.61498862897985707"/>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851207729468598"/>
          <c:y val="7.9407769756184382E-2"/>
          <c:w val="0.77557946859903382"/>
          <c:h val="0.87563143004115229"/>
        </c:manualLayout>
      </c:layout>
      <c:barChart>
        <c:barDir val="bar"/>
        <c:grouping val="clustered"/>
        <c:varyColors val="0"/>
        <c:ser>
          <c:idx val="0"/>
          <c:order val="0"/>
          <c:tx>
            <c:strRef>
              <c:f>市区町村別_年齢調整生活習慣病医療費!$I$3:$I$4</c:f>
              <c:strCache>
                <c:ptCount val="1"/>
                <c:pt idx="0">
                  <c:v>年齢調整後被保険者一人当たりの生活習慣病医療費</c:v>
                </c:pt>
              </c:strCache>
            </c:strRef>
          </c:tx>
          <c:spPr>
            <a:solidFill>
              <a:schemeClr val="accent1">
                <a:lumMod val="75000"/>
              </a:schemeClr>
            </a:solidFill>
            <a:ln>
              <a:noFill/>
            </a:ln>
          </c:spPr>
          <c:invertIfNegative val="0"/>
          <c:dLbls>
            <c:numFmt formatCode="#,##0_ "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市区町村別_年齢調整生活習慣病医療費!$C$5:$C$78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市区町村別_年齢調整生活習慣病医療費!$E$5:$E$78</c:f>
              <c:numCache>
                <c:formatCode>#,##0_ </c:formatCode>
                <c:ptCount val="74"/>
                <c:pt idx="0">
                  <c:v>187223.80354150501</c:v>
                </c:pt>
                <c:pt idx="1">
                  <c:v>187315.515851448</c:v>
                </c:pt>
                <c:pt idx="2">
                  <c:v>189471.73595114</c:v>
                </c:pt>
                <c:pt idx="3">
                  <c:v>186927.98429610301</c:v>
                </c:pt>
                <c:pt idx="4">
                  <c:v>186575.87177459401</c:v>
                </c:pt>
                <c:pt idx="5">
                  <c:v>188573.99599506901</c:v>
                </c:pt>
                <c:pt idx="6">
                  <c:v>187797.96056322599</c:v>
                </c:pt>
                <c:pt idx="7">
                  <c:v>190073.36456839601</c:v>
                </c:pt>
                <c:pt idx="8">
                  <c:v>188721.42403952399</c:v>
                </c:pt>
                <c:pt idx="9">
                  <c:v>186046.1571137</c:v>
                </c:pt>
                <c:pt idx="10">
                  <c:v>185855.97182579999</c:v>
                </c:pt>
                <c:pt idx="11">
                  <c:v>187327.82401788401</c:v>
                </c:pt>
                <c:pt idx="12">
                  <c:v>188713.24634191999</c:v>
                </c:pt>
                <c:pt idx="13">
                  <c:v>187309.07943474301</c:v>
                </c:pt>
                <c:pt idx="14">
                  <c:v>187686.18405526399</c:v>
                </c:pt>
                <c:pt idx="15">
                  <c:v>188156.919450157</c:v>
                </c:pt>
                <c:pt idx="16">
                  <c:v>188334.57005751799</c:v>
                </c:pt>
                <c:pt idx="17">
                  <c:v>187042.924935324</c:v>
                </c:pt>
                <c:pt idx="18">
                  <c:v>189745.52365143999</c:v>
                </c:pt>
                <c:pt idx="19">
                  <c:v>186431.73655924201</c:v>
                </c:pt>
                <c:pt idx="20">
                  <c:v>185961.50705877799</c:v>
                </c:pt>
                <c:pt idx="21">
                  <c:v>187387.39168396199</c:v>
                </c:pt>
                <c:pt idx="22">
                  <c:v>187120.51400757299</c:v>
                </c:pt>
                <c:pt idx="23">
                  <c:v>187338.529924851</c:v>
                </c:pt>
                <c:pt idx="24">
                  <c:v>185146.09245127501</c:v>
                </c:pt>
                <c:pt idx="25">
                  <c:v>186135.246325115</c:v>
                </c:pt>
                <c:pt idx="26">
                  <c:v>187677.19482324799</c:v>
                </c:pt>
                <c:pt idx="27">
                  <c:v>186105.96747996201</c:v>
                </c:pt>
                <c:pt idx="28">
                  <c:v>185465.46694840101</c:v>
                </c:pt>
                <c:pt idx="29">
                  <c:v>184928.94830507599</c:v>
                </c:pt>
                <c:pt idx="30">
                  <c:v>186927.620220818</c:v>
                </c:pt>
                <c:pt idx="31">
                  <c:v>186325.81396596</c:v>
                </c:pt>
                <c:pt idx="32">
                  <c:v>187373.07690813401</c:v>
                </c:pt>
                <c:pt idx="33">
                  <c:v>187817.43065645301</c:v>
                </c:pt>
                <c:pt idx="34">
                  <c:v>179504.14562943499</c:v>
                </c:pt>
                <c:pt idx="35">
                  <c:v>182428.45753541999</c:v>
                </c:pt>
                <c:pt idx="36">
                  <c:v>180917.64617409499</c:v>
                </c:pt>
                <c:pt idx="37">
                  <c:v>183192.85739808501</c:v>
                </c:pt>
                <c:pt idx="38">
                  <c:v>179473.090615689</c:v>
                </c:pt>
                <c:pt idx="39">
                  <c:v>190983.39759597601</c:v>
                </c:pt>
                <c:pt idx="40">
                  <c:v>182039.55934350201</c:v>
                </c:pt>
                <c:pt idx="41">
                  <c:v>182671.38022340901</c:v>
                </c:pt>
                <c:pt idx="42">
                  <c:v>183953.16486159299</c:v>
                </c:pt>
                <c:pt idx="43">
                  <c:v>179408.39208588901</c:v>
                </c:pt>
                <c:pt idx="44">
                  <c:v>190851.74100179601</c:v>
                </c:pt>
                <c:pt idx="45">
                  <c:v>187723.00052715701</c:v>
                </c:pt>
                <c:pt idx="46">
                  <c:v>181325.915107785</c:v>
                </c:pt>
                <c:pt idx="47">
                  <c:v>182561.63292717299</c:v>
                </c:pt>
                <c:pt idx="48">
                  <c:v>177670.82470506799</c:v>
                </c:pt>
                <c:pt idx="49">
                  <c:v>183543.135889086</c:v>
                </c:pt>
                <c:pt idx="50">
                  <c:v>183484.71297494401</c:v>
                </c:pt>
                <c:pt idx="51">
                  <c:v>179185.25951581501</c:v>
                </c:pt>
                <c:pt idx="52">
                  <c:v>183040.34732488901</c:v>
                </c:pt>
                <c:pt idx="53">
                  <c:v>185830.46861809501</c:v>
                </c:pt>
                <c:pt idx="54">
                  <c:v>180639.04811409899</c:v>
                </c:pt>
                <c:pt idx="55">
                  <c:v>180134.66233056301</c:v>
                </c:pt>
                <c:pt idx="56">
                  <c:v>186789.73766809501</c:v>
                </c:pt>
                <c:pt idx="57">
                  <c:v>182377.67867226299</c:v>
                </c:pt>
                <c:pt idx="58">
                  <c:v>178468.07415063301</c:v>
                </c:pt>
                <c:pt idx="59">
                  <c:v>184079.27498607599</c:v>
                </c:pt>
                <c:pt idx="60">
                  <c:v>177822.35125519501</c:v>
                </c:pt>
                <c:pt idx="61">
                  <c:v>180528.846505486</c:v>
                </c:pt>
                <c:pt idx="62">
                  <c:v>179334.97047617901</c:v>
                </c:pt>
                <c:pt idx="63">
                  <c:v>191287.37836732299</c:v>
                </c:pt>
                <c:pt idx="64">
                  <c:v>181672.760636583</c:v>
                </c:pt>
                <c:pt idx="65">
                  <c:v>178702.12281348801</c:v>
                </c:pt>
                <c:pt idx="66">
                  <c:v>199988.21375906601</c:v>
                </c:pt>
                <c:pt idx="67">
                  <c:v>190344.76896645001</c:v>
                </c:pt>
                <c:pt idx="68">
                  <c:v>182528.34229436601</c:v>
                </c:pt>
                <c:pt idx="69">
                  <c:v>184563.19701016499</c:v>
                </c:pt>
                <c:pt idx="70">
                  <c:v>183703.98974155801</c:v>
                </c:pt>
                <c:pt idx="71">
                  <c:v>183004.643015657</c:v>
                </c:pt>
                <c:pt idx="72">
                  <c:v>181088.09396141599</c:v>
                </c:pt>
                <c:pt idx="73">
                  <c:v>179305.57491209</c:v>
                </c:pt>
              </c:numCache>
            </c:numRef>
          </c:val>
          <c:extLst xmlns:c16r2="http://schemas.microsoft.com/office/drawing/2015/06/chart">
            <c:ext xmlns:c16="http://schemas.microsoft.com/office/drawing/2014/chart" uri="{C3380CC4-5D6E-409C-BE32-E72D297353CC}">
              <c16:uniqueId val="{0000001A-03D7-49A7-9530-E68E9ADADFEF}"/>
            </c:ext>
          </c:extLst>
        </c:ser>
        <c:dLbls>
          <c:showLegendKey val="0"/>
          <c:showVal val="0"/>
          <c:showCatName val="0"/>
          <c:showSerName val="0"/>
          <c:showPercent val="0"/>
          <c:showBubbleSize val="0"/>
        </c:dLbls>
        <c:gapWidth val="150"/>
        <c:axId val="452512256"/>
        <c:axId val="452885824"/>
      </c:barChart>
      <c:scatterChart>
        <c:scatterStyle val="lineMarker"/>
        <c:varyColors val="0"/>
        <c:ser>
          <c:idx val="1"/>
          <c:order val="1"/>
          <c:tx>
            <c:strRef>
              <c:f>市区町村別_年齢調整生活習慣病医療費!$B$79:$C$79</c:f>
              <c:strCache>
                <c:ptCount val="1"/>
                <c:pt idx="0">
                  <c:v>広域連合全体</c:v>
                </c:pt>
              </c:strCache>
            </c:strRef>
          </c:tx>
          <c:spPr>
            <a:ln w="28575">
              <a:solidFill>
                <a:srgbClr val="BE4B48"/>
              </a:solidFill>
            </a:ln>
          </c:spPr>
          <c:marker>
            <c:symbol val="none"/>
          </c:marker>
          <c:dLbls>
            <c:dLbl>
              <c:idx val="0"/>
              <c:layout>
                <c:manualLayout>
                  <c:x val="8.3920704845815097E-2"/>
                  <c:y val="-0.85234222286522632"/>
                </c:manualLayout>
              </c:layout>
              <c:showLegendKey val="0"/>
              <c:showVal val="0"/>
              <c:showCatName val="1"/>
              <c:showSerName val="1"/>
              <c:showPercent val="0"/>
              <c:showBubbleSize val="0"/>
              <c:separator>
</c:separator>
            </c:dLbl>
            <c:showLegendKey val="0"/>
            <c:showVal val="0"/>
            <c:showCatName val="0"/>
            <c:showSerName val="0"/>
            <c:showPercent val="0"/>
            <c:showBubbleSize val="0"/>
          </c:dLbls>
          <c:xVal>
            <c:numRef>
              <c:f>市区町村別_年齢調整生活習慣病医療費!$I$5:$I$78</c:f>
              <c:numCache>
                <c:formatCode>#,##0_ </c:formatCode>
                <c:ptCount val="74"/>
                <c:pt idx="0">
                  <c:v>183698.96589033201</c:v>
                </c:pt>
                <c:pt idx="1">
                  <c:v>183698.96589033201</c:v>
                </c:pt>
                <c:pt idx="2">
                  <c:v>183698.96589033201</c:v>
                </c:pt>
                <c:pt idx="3">
                  <c:v>183698.96589033201</c:v>
                </c:pt>
                <c:pt idx="4">
                  <c:v>183698.96589033201</c:v>
                </c:pt>
                <c:pt idx="5">
                  <c:v>183698.96589033201</c:v>
                </c:pt>
                <c:pt idx="6">
                  <c:v>183698.96589033201</c:v>
                </c:pt>
                <c:pt idx="7">
                  <c:v>183698.96589033201</c:v>
                </c:pt>
                <c:pt idx="8">
                  <c:v>183698.96589033201</c:v>
                </c:pt>
                <c:pt idx="9">
                  <c:v>183698.96589033201</c:v>
                </c:pt>
                <c:pt idx="10">
                  <c:v>183698.96589033201</c:v>
                </c:pt>
                <c:pt idx="11">
                  <c:v>183698.96589033201</c:v>
                </c:pt>
                <c:pt idx="12">
                  <c:v>183698.96589033201</c:v>
                </c:pt>
                <c:pt idx="13">
                  <c:v>183698.96589033201</c:v>
                </c:pt>
                <c:pt idx="14">
                  <c:v>183698.96589033201</c:v>
                </c:pt>
                <c:pt idx="15">
                  <c:v>183698.96589033201</c:v>
                </c:pt>
                <c:pt idx="16">
                  <c:v>183698.96589033201</c:v>
                </c:pt>
                <c:pt idx="17">
                  <c:v>183698.96589033201</c:v>
                </c:pt>
                <c:pt idx="18">
                  <c:v>183698.96589033201</c:v>
                </c:pt>
                <c:pt idx="19">
                  <c:v>183698.96589033201</c:v>
                </c:pt>
                <c:pt idx="20">
                  <c:v>183698.96589033201</c:v>
                </c:pt>
                <c:pt idx="21">
                  <c:v>183698.96589033201</c:v>
                </c:pt>
                <c:pt idx="22">
                  <c:v>183698.96589033201</c:v>
                </c:pt>
                <c:pt idx="23">
                  <c:v>183698.96589033201</c:v>
                </c:pt>
                <c:pt idx="24">
                  <c:v>183698.96589033201</c:v>
                </c:pt>
                <c:pt idx="25">
                  <c:v>183698.96589033201</c:v>
                </c:pt>
                <c:pt idx="26">
                  <c:v>183698.96589033201</c:v>
                </c:pt>
                <c:pt idx="27">
                  <c:v>183698.96589033201</c:v>
                </c:pt>
                <c:pt idx="28">
                  <c:v>183698.96589033201</c:v>
                </c:pt>
                <c:pt idx="29">
                  <c:v>183698.96589033201</c:v>
                </c:pt>
                <c:pt idx="30">
                  <c:v>183698.96589033201</c:v>
                </c:pt>
                <c:pt idx="31">
                  <c:v>183698.96589033201</c:v>
                </c:pt>
                <c:pt idx="32">
                  <c:v>183698.96589033201</c:v>
                </c:pt>
                <c:pt idx="33">
                  <c:v>183698.96589033201</c:v>
                </c:pt>
                <c:pt idx="34">
                  <c:v>183698.96589033201</c:v>
                </c:pt>
                <c:pt idx="35">
                  <c:v>183698.96589033201</c:v>
                </c:pt>
                <c:pt idx="36">
                  <c:v>183698.96589033201</c:v>
                </c:pt>
                <c:pt idx="37">
                  <c:v>183698.96589033201</c:v>
                </c:pt>
                <c:pt idx="38">
                  <c:v>183698.96589033201</c:v>
                </c:pt>
                <c:pt idx="39">
                  <c:v>183698.96589033201</c:v>
                </c:pt>
                <c:pt idx="40">
                  <c:v>183698.96589033201</c:v>
                </c:pt>
                <c:pt idx="41">
                  <c:v>183698.96589033201</c:v>
                </c:pt>
                <c:pt idx="42">
                  <c:v>183698.96589033201</c:v>
                </c:pt>
                <c:pt idx="43">
                  <c:v>183698.96589033201</c:v>
                </c:pt>
                <c:pt idx="44">
                  <c:v>183698.96589033201</c:v>
                </c:pt>
                <c:pt idx="45">
                  <c:v>183698.96589033201</c:v>
                </c:pt>
                <c:pt idx="46">
                  <c:v>183698.96589033201</c:v>
                </c:pt>
                <c:pt idx="47">
                  <c:v>183698.96589033201</c:v>
                </c:pt>
                <c:pt idx="48">
                  <c:v>183698.96589033201</c:v>
                </c:pt>
                <c:pt idx="49">
                  <c:v>183698.96589033201</c:v>
                </c:pt>
                <c:pt idx="50">
                  <c:v>183698.96589033201</c:v>
                </c:pt>
                <c:pt idx="51">
                  <c:v>183698.96589033201</c:v>
                </c:pt>
                <c:pt idx="52">
                  <c:v>183698.96589033201</c:v>
                </c:pt>
                <c:pt idx="53">
                  <c:v>183698.96589033201</c:v>
                </c:pt>
                <c:pt idx="54">
                  <c:v>183698.96589033201</c:v>
                </c:pt>
                <c:pt idx="55">
                  <c:v>183698.96589033201</c:v>
                </c:pt>
                <c:pt idx="56">
                  <c:v>183698.96589033201</c:v>
                </c:pt>
                <c:pt idx="57">
                  <c:v>183698.96589033201</c:v>
                </c:pt>
                <c:pt idx="58">
                  <c:v>183698.96589033201</c:v>
                </c:pt>
                <c:pt idx="59">
                  <c:v>183698.96589033201</c:v>
                </c:pt>
                <c:pt idx="60">
                  <c:v>183698.96589033201</c:v>
                </c:pt>
                <c:pt idx="61">
                  <c:v>183698.96589033201</c:v>
                </c:pt>
                <c:pt idx="62">
                  <c:v>183698.96589033201</c:v>
                </c:pt>
                <c:pt idx="63">
                  <c:v>183698.96589033201</c:v>
                </c:pt>
                <c:pt idx="64">
                  <c:v>183698.96589033201</c:v>
                </c:pt>
                <c:pt idx="65">
                  <c:v>183698.96589033201</c:v>
                </c:pt>
                <c:pt idx="66">
                  <c:v>183698.96589033201</c:v>
                </c:pt>
                <c:pt idx="67">
                  <c:v>183698.96589033201</c:v>
                </c:pt>
                <c:pt idx="68">
                  <c:v>183698.96589033201</c:v>
                </c:pt>
                <c:pt idx="69">
                  <c:v>183698.96589033201</c:v>
                </c:pt>
                <c:pt idx="70">
                  <c:v>183698.96589033201</c:v>
                </c:pt>
                <c:pt idx="71">
                  <c:v>183698.96589033201</c:v>
                </c:pt>
                <c:pt idx="72">
                  <c:v>183698.96589033201</c:v>
                </c:pt>
                <c:pt idx="73">
                  <c:v>183698.96589033201</c:v>
                </c:pt>
              </c:numCache>
            </c:numRef>
          </c:xVal>
          <c:yVal>
            <c:numRef>
              <c:f>市区町村別_年齢調整生活習慣病医療費!$J$5:$J$78</c:f>
              <c:numCache>
                <c:formatCode>#,##0_ </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xmlns:c16r2="http://schemas.microsoft.com/office/drawing/2015/06/chart">
            <c:ext xmlns:c16="http://schemas.microsoft.com/office/drawing/2014/chart" uri="{C3380CC4-5D6E-409C-BE32-E72D297353CC}">
              <c16:uniqueId val="{0000001B-03D7-49A7-9530-E68E9ADADFEF}"/>
            </c:ext>
          </c:extLst>
        </c:ser>
        <c:dLbls>
          <c:showLegendKey val="0"/>
          <c:showVal val="0"/>
          <c:showCatName val="0"/>
          <c:showSerName val="0"/>
          <c:showPercent val="0"/>
          <c:showBubbleSize val="0"/>
        </c:dLbls>
        <c:axId val="453427776"/>
        <c:axId val="453427200"/>
      </c:scatterChart>
      <c:catAx>
        <c:axId val="452512256"/>
        <c:scaling>
          <c:orientation val="maxMin"/>
        </c:scaling>
        <c:delete val="0"/>
        <c:axPos val="l"/>
        <c:numFmt formatCode="General" sourceLinked="0"/>
        <c:majorTickMark val="none"/>
        <c:minorTickMark val="none"/>
        <c:tickLblPos val="nextTo"/>
        <c:spPr>
          <a:ln>
            <a:solidFill>
              <a:srgbClr val="7F7F7F"/>
            </a:solidFill>
          </a:ln>
        </c:spPr>
        <c:crossAx val="452885824"/>
        <c:crosses val="autoZero"/>
        <c:auto val="1"/>
        <c:lblAlgn val="ctr"/>
        <c:lblOffset val="100"/>
        <c:noMultiLvlLbl val="0"/>
      </c:catAx>
      <c:valAx>
        <c:axId val="452885824"/>
        <c:scaling>
          <c:orientation val="minMax"/>
          <c:min val="0"/>
        </c:scaling>
        <c:delete val="0"/>
        <c:axPos val="t"/>
        <c:majorGridlines>
          <c:spPr>
            <a:ln>
              <a:solidFill>
                <a:srgbClr val="D9D9D9"/>
              </a:solidFill>
            </a:ln>
          </c:spPr>
        </c:majorGridlines>
        <c:title>
          <c:tx>
            <c:rich>
              <a:bodyPr/>
              <a:lstStyle/>
              <a:p>
                <a:pPr>
                  <a:defRPr/>
                </a:pPr>
                <a:r>
                  <a:rPr lang="en-US"/>
                  <a:t>(</a:t>
                </a:r>
                <a:r>
                  <a:rPr lang="ja-JP"/>
                  <a:t>円</a:t>
                </a:r>
                <a:r>
                  <a:rPr lang="en-US"/>
                  <a:t>)</a:t>
                </a:r>
                <a:endParaRPr lang="ja-JP"/>
              </a:p>
            </c:rich>
          </c:tx>
          <c:layout>
            <c:manualLayout>
              <c:xMode val="edge"/>
              <c:yMode val="edge"/>
              <c:x val="0.89287530592266273"/>
              <c:y val="2.6406651877572015E-2"/>
            </c:manualLayout>
          </c:layout>
          <c:overlay val="0"/>
        </c:title>
        <c:numFmt formatCode="#,##0_ " sourceLinked="0"/>
        <c:majorTickMark val="out"/>
        <c:minorTickMark val="none"/>
        <c:tickLblPos val="nextTo"/>
        <c:spPr>
          <a:ln>
            <a:solidFill>
              <a:srgbClr val="7F7F7F"/>
            </a:solidFill>
          </a:ln>
        </c:spPr>
        <c:crossAx val="452512256"/>
        <c:crosses val="autoZero"/>
        <c:crossBetween val="between"/>
      </c:valAx>
      <c:valAx>
        <c:axId val="453427200"/>
        <c:scaling>
          <c:orientation val="minMax"/>
          <c:max val="50"/>
          <c:min val="0"/>
        </c:scaling>
        <c:delete val="1"/>
        <c:axPos val="r"/>
        <c:numFmt formatCode="#,##0_ " sourceLinked="1"/>
        <c:majorTickMark val="out"/>
        <c:minorTickMark val="none"/>
        <c:tickLblPos val="nextTo"/>
        <c:crossAx val="453427776"/>
        <c:crosses val="max"/>
        <c:crossBetween val="midCat"/>
      </c:valAx>
      <c:valAx>
        <c:axId val="453427776"/>
        <c:scaling>
          <c:orientation val="minMax"/>
        </c:scaling>
        <c:delete val="1"/>
        <c:axPos val="b"/>
        <c:numFmt formatCode="#,##0_ " sourceLinked="1"/>
        <c:majorTickMark val="out"/>
        <c:minorTickMark val="none"/>
        <c:tickLblPos val="nextTo"/>
        <c:crossAx val="453427200"/>
        <c:crosses val="autoZero"/>
        <c:crossBetween val="midCat"/>
      </c:valAx>
      <c:spPr>
        <a:ln>
          <a:solidFill>
            <a:srgbClr val="7F7F7F"/>
          </a:solidFill>
        </a:ln>
      </c:spPr>
    </c:plotArea>
    <c:legend>
      <c:legendPos val="r"/>
      <c:layout>
        <c:manualLayout>
          <c:xMode val="edge"/>
          <c:yMode val="edge"/>
          <c:x val="0.17252727568078444"/>
          <c:y val="1.2600679816983661E-2"/>
          <c:w val="0.61498862897985707"/>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311352657004831"/>
          <c:y val="7.9407769756184382E-2"/>
          <c:w val="0.77097801932367138"/>
          <c:h val="0.87665211869855963"/>
        </c:manualLayout>
      </c:layout>
      <c:barChart>
        <c:barDir val="bar"/>
        <c:grouping val="clustered"/>
        <c:varyColors val="0"/>
        <c:ser>
          <c:idx val="0"/>
          <c:order val="0"/>
          <c:tx>
            <c:strRef>
              <c:f>市区町村別_年齢調整生活習慣病医療費!$H$3:$H$4</c:f>
              <c:strCache>
                <c:ptCount val="1"/>
                <c:pt idx="0">
                  <c:v>年齢調整前被保険者一人当たりの生活習慣病医療費</c:v>
                </c:pt>
              </c:strCache>
            </c:strRef>
          </c:tx>
          <c:spPr>
            <a:solidFill>
              <a:schemeClr val="accent4">
                <a:lumMod val="60000"/>
                <a:lumOff val="40000"/>
              </a:schemeClr>
            </a:solidFill>
            <a:ln>
              <a:noFill/>
            </a:ln>
          </c:spPr>
          <c:invertIfNegative val="0"/>
          <c:dLbls>
            <c:numFmt formatCode="#,##0_ "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市区町村別_年齢調整生活習慣病医療費!$C$5:$C$78</c:f>
              <c:strCache>
                <c:ptCount val="74"/>
                <c:pt idx="0">
                  <c:v>大阪市</c:v>
                </c:pt>
                <c:pt idx="1">
                  <c:v>都島区</c:v>
                </c:pt>
                <c:pt idx="2">
                  <c:v>福島区</c:v>
                </c:pt>
                <c:pt idx="3">
                  <c:v>此花区</c:v>
                </c:pt>
                <c:pt idx="4">
                  <c:v>西区</c:v>
                </c:pt>
                <c:pt idx="5">
                  <c:v>港区</c:v>
                </c:pt>
                <c:pt idx="6">
                  <c:v>大正区</c:v>
                </c:pt>
                <c:pt idx="7">
                  <c:v>天王寺区</c:v>
                </c:pt>
                <c:pt idx="8">
                  <c:v>浪速区</c:v>
                </c:pt>
                <c:pt idx="9">
                  <c:v>西淀川区</c:v>
                </c:pt>
                <c:pt idx="10">
                  <c:v>東淀川区</c:v>
                </c:pt>
                <c:pt idx="11">
                  <c:v>東成区</c:v>
                </c:pt>
                <c:pt idx="12">
                  <c:v>生野区</c:v>
                </c:pt>
                <c:pt idx="13">
                  <c:v>旭区</c:v>
                </c:pt>
                <c:pt idx="14">
                  <c:v>城東区</c:v>
                </c:pt>
                <c:pt idx="15">
                  <c:v>阿倍野区</c:v>
                </c:pt>
                <c:pt idx="16">
                  <c:v>住吉区</c:v>
                </c:pt>
                <c:pt idx="17">
                  <c:v>東住吉区</c:v>
                </c:pt>
                <c:pt idx="18">
                  <c:v>西成区</c:v>
                </c:pt>
                <c:pt idx="19">
                  <c:v>淀川区</c:v>
                </c:pt>
                <c:pt idx="20">
                  <c:v>鶴見区</c:v>
                </c:pt>
                <c:pt idx="21">
                  <c:v>住之江区</c:v>
                </c:pt>
                <c:pt idx="22">
                  <c:v>平野区</c:v>
                </c:pt>
                <c:pt idx="23">
                  <c:v>北区</c:v>
                </c:pt>
                <c:pt idx="24">
                  <c:v>中央区</c:v>
                </c:pt>
                <c:pt idx="25">
                  <c:v>堺市</c:v>
                </c:pt>
                <c:pt idx="26">
                  <c:v>堺市堺区</c:v>
                </c:pt>
                <c:pt idx="27">
                  <c:v>堺市中区</c:v>
                </c:pt>
                <c:pt idx="28">
                  <c:v>堺市東区</c:v>
                </c:pt>
                <c:pt idx="29">
                  <c:v>堺市西区</c:v>
                </c:pt>
                <c:pt idx="30">
                  <c:v>堺市南区</c:v>
                </c:pt>
                <c:pt idx="31">
                  <c:v>堺市北区</c:v>
                </c:pt>
                <c:pt idx="32">
                  <c:v>堺市美原区</c:v>
                </c:pt>
                <c:pt idx="33">
                  <c:v>岸和田市</c:v>
                </c:pt>
                <c:pt idx="34">
                  <c:v>豊中市</c:v>
                </c:pt>
                <c:pt idx="35">
                  <c:v>池田市</c:v>
                </c:pt>
                <c:pt idx="36">
                  <c:v>吹田市</c:v>
                </c:pt>
                <c:pt idx="37">
                  <c:v>泉大津市</c:v>
                </c:pt>
                <c:pt idx="38">
                  <c:v>高槻市</c:v>
                </c:pt>
                <c:pt idx="39">
                  <c:v>貝塚市</c:v>
                </c:pt>
                <c:pt idx="40">
                  <c:v>守口市</c:v>
                </c:pt>
                <c:pt idx="41">
                  <c:v>枚方市</c:v>
                </c:pt>
                <c:pt idx="42">
                  <c:v>茨木市</c:v>
                </c:pt>
                <c:pt idx="43">
                  <c:v>八尾市</c:v>
                </c:pt>
                <c:pt idx="44">
                  <c:v>泉佐野市</c:v>
                </c:pt>
                <c:pt idx="45">
                  <c:v>富田林市</c:v>
                </c:pt>
                <c:pt idx="46">
                  <c:v>寝屋川市</c:v>
                </c:pt>
                <c:pt idx="47">
                  <c:v>河内長野市</c:v>
                </c:pt>
                <c:pt idx="48">
                  <c:v>松原市</c:v>
                </c:pt>
                <c:pt idx="49">
                  <c:v>大東市</c:v>
                </c:pt>
                <c:pt idx="50">
                  <c:v>和泉市</c:v>
                </c:pt>
                <c:pt idx="51">
                  <c:v>箕面市</c:v>
                </c:pt>
                <c:pt idx="52">
                  <c:v>柏原市</c:v>
                </c:pt>
                <c:pt idx="53">
                  <c:v>羽曳野市</c:v>
                </c:pt>
                <c:pt idx="54">
                  <c:v>門真市</c:v>
                </c:pt>
                <c:pt idx="55">
                  <c:v>摂津市</c:v>
                </c:pt>
                <c:pt idx="56">
                  <c:v>高石市</c:v>
                </c:pt>
                <c:pt idx="57">
                  <c:v>藤井寺市</c:v>
                </c:pt>
                <c:pt idx="58">
                  <c:v>東大阪市</c:v>
                </c:pt>
                <c:pt idx="59">
                  <c:v>泉南市</c:v>
                </c:pt>
                <c:pt idx="60">
                  <c:v>四條畷市</c:v>
                </c:pt>
                <c:pt idx="61">
                  <c:v>交野市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市区町村別_年齢調整生活習慣病医療費!$D$5:$D$78</c:f>
              <c:numCache>
                <c:formatCode>#,##0_ </c:formatCode>
                <c:ptCount val="74"/>
                <c:pt idx="0">
                  <c:v>194993.147934048</c:v>
                </c:pt>
                <c:pt idx="1">
                  <c:v>176748.67849022301</c:v>
                </c:pt>
                <c:pt idx="2">
                  <c:v>192110.57726615199</c:v>
                </c:pt>
                <c:pt idx="3">
                  <c:v>207165.719098801</c:v>
                </c:pt>
                <c:pt idx="4">
                  <c:v>181966.594444444</c:v>
                </c:pt>
                <c:pt idx="5">
                  <c:v>197451.21486295099</c:v>
                </c:pt>
                <c:pt idx="6">
                  <c:v>204905.92587665099</c:v>
                </c:pt>
                <c:pt idx="7">
                  <c:v>184752.585582386</c:v>
                </c:pt>
                <c:pt idx="8">
                  <c:v>189651.33260393899</c:v>
                </c:pt>
                <c:pt idx="9">
                  <c:v>190263.234487109</c:v>
                </c:pt>
                <c:pt idx="10">
                  <c:v>178037.32816537499</c:v>
                </c:pt>
                <c:pt idx="11">
                  <c:v>185015.527866586</c:v>
                </c:pt>
                <c:pt idx="12">
                  <c:v>198241.42594509301</c:v>
                </c:pt>
                <c:pt idx="13">
                  <c:v>180295.78098248399</c:v>
                </c:pt>
                <c:pt idx="14">
                  <c:v>182705.352916545</c:v>
                </c:pt>
                <c:pt idx="15">
                  <c:v>175296.224486027</c:v>
                </c:pt>
                <c:pt idx="16">
                  <c:v>188083.53044044299</c:v>
                </c:pt>
                <c:pt idx="17">
                  <c:v>191319.78293384501</c:v>
                </c:pt>
                <c:pt idx="18">
                  <c:v>194538.46018361099</c:v>
                </c:pt>
                <c:pt idx="19">
                  <c:v>194094.180385535</c:v>
                </c:pt>
                <c:pt idx="20">
                  <c:v>195683.67444161701</c:v>
                </c:pt>
                <c:pt idx="21">
                  <c:v>201698.713408902</c:v>
                </c:pt>
                <c:pt idx="22">
                  <c:v>200834.693794338</c:v>
                </c:pt>
                <c:pt idx="23">
                  <c:v>182856.154327261</c:v>
                </c:pt>
                <c:pt idx="24">
                  <c:v>179414.02178083701</c:v>
                </c:pt>
                <c:pt idx="25">
                  <c:v>185082.01175188299</c:v>
                </c:pt>
                <c:pt idx="26">
                  <c:v>179963.793696676</c:v>
                </c:pt>
                <c:pt idx="27">
                  <c:v>189596.497054935</c:v>
                </c:pt>
                <c:pt idx="28">
                  <c:v>177898.55774823399</c:v>
                </c:pt>
                <c:pt idx="29">
                  <c:v>177060.27088336</c:v>
                </c:pt>
                <c:pt idx="30">
                  <c:v>180567.46372920001</c:v>
                </c:pt>
                <c:pt idx="31">
                  <c:v>181000.420538798</c:v>
                </c:pt>
                <c:pt idx="32">
                  <c:v>195886.61656029601</c:v>
                </c:pt>
                <c:pt idx="33">
                  <c:v>182002.43326583499</c:v>
                </c:pt>
                <c:pt idx="34">
                  <c:v>166339.82909679899</c:v>
                </c:pt>
                <c:pt idx="35">
                  <c:v>168593.58099628601</c:v>
                </c:pt>
                <c:pt idx="36">
                  <c:v>171519.03837063201</c:v>
                </c:pt>
                <c:pt idx="37">
                  <c:v>187740.59393336601</c:v>
                </c:pt>
                <c:pt idx="38">
                  <c:v>172459.09632961499</c:v>
                </c:pt>
                <c:pt idx="39">
                  <c:v>189796.20275415099</c:v>
                </c:pt>
                <c:pt idx="40">
                  <c:v>185217.95628583999</c:v>
                </c:pt>
                <c:pt idx="41">
                  <c:v>166124.12059772699</c:v>
                </c:pt>
                <c:pt idx="42">
                  <c:v>171192.07058689301</c:v>
                </c:pt>
                <c:pt idx="43">
                  <c:v>163198.193751863</c:v>
                </c:pt>
                <c:pt idx="44">
                  <c:v>196416.06453669601</c:v>
                </c:pt>
                <c:pt idx="45">
                  <c:v>171666.66572478099</c:v>
                </c:pt>
                <c:pt idx="46">
                  <c:v>173285.350122954</c:v>
                </c:pt>
                <c:pt idx="47">
                  <c:v>171068.352165427</c:v>
                </c:pt>
                <c:pt idx="48">
                  <c:v>159771.206722342</c:v>
                </c:pt>
                <c:pt idx="49">
                  <c:v>173701.220089571</c:v>
                </c:pt>
                <c:pt idx="50">
                  <c:v>175175.49426513701</c:v>
                </c:pt>
                <c:pt idx="51">
                  <c:v>166666.54314308899</c:v>
                </c:pt>
                <c:pt idx="52">
                  <c:v>167750.90283822099</c:v>
                </c:pt>
                <c:pt idx="53">
                  <c:v>162605.78156155499</c:v>
                </c:pt>
                <c:pt idx="54">
                  <c:v>190092.30414150099</c:v>
                </c:pt>
                <c:pt idx="55">
                  <c:v>175874.45111249</c:v>
                </c:pt>
                <c:pt idx="56">
                  <c:v>183401.41633926501</c:v>
                </c:pt>
                <c:pt idx="57">
                  <c:v>169949.627389817</c:v>
                </c:pt>
                <c:pt idx="58">
                  <c:v>171707.42037922001</c:v>
                </c:pt>
                <c:pt idx="59">
                  <c:v>180214.728488436</c:v>
                </c:pt>
                <c:pt idx="60">
                  <c:v>167246.38389175301</c:v>
                </c:pt>
                <c:pt idx="61">
                  <c:v>167766.45014688099</c:v>
                </c:pt>
                <c:pt idx="62">
                  <c:v>180845.93220538099</c:v>
                </c:pt>
                <c:pt idx="63">
                  <c:v>201426.78324408701</c:v>
                </c:pt>
                <c:pt idx="64">
                  <c:v>172844.256528773</c:v>
                </c:pt>
                <c:pt idx="65">
                  <c:v>138613.86715867199</c:v>
                </c:pt>
                <c:pt idx="66">
                  <c:v>196116.18973105101</c:v>
                </c:pt>
                <c:pt idx="67">
                  <c:v>192149.58693284899</c:v>
                </c:pt>
                <c:pt idx="68">
                  <c:v>167544.91491508301</c:v>
                </c:pt>
                <c:pt idx="69">
                  <c:v>191146.49041811799</c:v>
                </c:pt>
                <c:pt idx="70">
                  <c:v>182566.17481698401</c:v>
                </c:pt>
                <c:pt idx="71">
                  <c:v>157599.573536896</c:v>
                </c:pt>
                <c:pt idx="72">
                  <c:v>161756.85918513199</c:v>
                </c:pt>
                <c:pt idx="73">
                  <c:v>215149.77884615399</c:v>
                </c:pt>
              </c:numCache>
            </c:numRef>
          </c:val>
          <c:extLst xmlns:c16r2="http://schemas.microsoft.com/office/drawing/2015/06/chart">
            <c:ext xmlns:c16="http://schemas.microsoft.com/office/drawing/2014/chart" uri="{C3380CC4-5D6E-409C-BE32-E72D297353CC}">
              <c16:uniqueId val="{0000001A-03D7-49A7-9530-E68E9ADADFEF}"/>
            </c:ext>
          </c:extLst>
        </c:ser>
        <c:dLbls>
          <c:showLegendKey val="0"/>
          <c:showVal val="0"/>
          <c:showCatName val="0"/>
          <c:showSerName val="0"/>
          <c:showPercent val="0"/>
          <c:showBubbleSize val="0"/>
        </c:dLbls>
        <c:gapWidth val="150"/>
        <c:axId val="453087744"/>
        <c:axId val="453430080"/>
      </c:barChart>
      <c:scatterChart>
        <c:scatterStyle val="lineMarker"/>
        <c:varyColors val="0"/>
        <c:ser>
          <c:idx val="1"/>
          <c:order val="1"/>
          <c:tx>
            <c:strRef>
              <c:f>市区町村別_年齢調整生活習慣病医療費!$B$79</c:f>
              <c:strCache>
                <c:ptCount val="1"/>
                <c:pt idx="0">
                  <c:v>広域連合全体</c:v>
                </c:pt>
              </c:strCache>
            </c:strRef>
          </c:tx>
          <c:spPr>
            <a:ln w="28575">
              <a:solidFill>
                <a:srgbClr val="BE4B48"/>
              </a:solidFill>
            </a:ln>
          </c:spPr>
          <c:marker>
            <c:symbol val="none"/>
          </c:marker>
          <c:dLbls>
            <c:dLbl>
              <c:idx val="0"/>
              <c:layout>
                <c:manualLayout>
                  <c:x val="-0.15230053842388644"/>
                  <c:y val="-0.85948752572016462"/>
                </c:manualLayout>
              </c:layout>
              <c:showLegendKey val="0"/>
              <c:showVal val="0"/>
              <c:showCatName val="1"/>
              <c:showSerName val="1"/>
              <c:showPercent val="0"/>
              <c:showBubbleSize val="0"/>
              <c:separator>
</c:separator>
            </c:dLbl>
            <c:showLegendKey val="0"/>
            <c:showVal val="0"/>
            <c:showCatName val="0"/>
            <c:showSerName val="0"/>
            <c:showPercent val="0"/>
            <c:showBubbleSize val="0"/>
          </c:dLbls>
          <c:xVal>
            <c:numRef>
              <c:f>市区町村別_年齢調整生活習慣病医療費!$H$5:$H$78</c:f>
              <c:numCache>
                <c:formatCode>#,##0_ </c:formatCode>
                <c:ptCount val="74"/>
                <c:pt idx="0">
                  <c:v>183698.96589033201</c:v>
                </c:pt>
                <c:pt idx="1">
                  <c:v>183698.96589033201</c:v>
                </c:pt>
                <c:pt idx="2">
                  <c:v>183698.96589033201</c:v>
                </c:pt>
                <c:pt idx="3">
                  <c:v>183698.96589033201</c:v>
                </c:pt>
                <c:pt idx="4">
                  <c:v>183698.96589033201</c:v>
                </c:pt>
                <c:pt idx="5">
                  <c:v>183698.96589033201</c:v>
                </c:pt>
                <c:pt idx="6">
                  <c:v>183698.96589033201</c:v>
                </c:pt>
                <c:pt idx="7">
                  <c:v>183698.96589033201</c:v>
                </c:pt>
                <c:pt idx="8">
                  <c:v>183698.96589033201</c:v>
                </c:pt>
                <c:pt idx="9">
                  <c:v>183698.96589033201</c:v>
                </c:pt>
                <c:pt idx="10">
                  <c:v>183698.96589033201</c:v>
                </c:pt>
                <c:pt idx="11">
                  <c:v>183698.96589033201</c:v>
                </c:pt>
                <c:pt idx="12">
                  <c:v>183698.96589033201</c:v>
                </c:pt>
                <c:pt idx="13">
                  <c:v>183698.96589033201</c:v>
                </c:pt>
                <c:pt idx="14">
                  <c:v>183698.96589033201</c:v>
                </c:pt>
                <c:pt idx="15">
                  <c:v>183698.96589033201</c:v>
                </c:pt>
                <c:pt idx="16">
                  <c:v>183698.96589033201</c:v>
                </c:pt>
                <c:pt idx="17">
                  <c:v>183698.96589033201</c:v>
                </c:pt>
                <c:pt idx="18">
                  <c:v>183698.96589033201</c:v>
                </c:pt>
                <c:pt idx="19">
                  <c:v>183698.96589033201</c:v>
                </c:pt>
                <c:pt idx="20">
                  <c:v>183698.96589033201</c:v>
                </c:pt>
                <c:pt idx="21">
                  <c:v>183698.96589033201</c:v>
                </c:pt>
                <c:pt idx="22">
                  <c:v>183698.96589033201</c:v>
                </c:pt>
                <c:pt idx="23">
                  <c:v>183698.96589033201</c:v>
                </c:pt>
                <c:pt idx="24">
                  <c:v>183698.96589033201</c:v>
                </c:pt>
                <c:pt idx="25">
                  <c:v>183698.96589033201</c:v>
                </c:pt>
                <c:pt idx="26">
                  <c:v>183698.96589033201</c:v>
                </c:pt>
                <c:pt idx="27">
                  <c:v>183698.96589033201</c:v>
                </c:pt>
                <c:pt idx="28">
                  <c:v>183698.96589033201</c:v>
                </c:pt>
                <c:pt idx="29">
                  <c:v>183698.96589033201</c:v>
                </c:pt>
                <c:pt idx="30">
                  <c:v>183698.96589033201</c:v>
                </c:pt>
                <c:pt idx="31">
                  <c:v>183698.96589033201</c:v>
                </c:pt>
                <c:pt idx="32">
                  <c:v>183698.96589033201</c:v>
                </c:pt>
                <c:pt idx="33">
                  <c:v>183698.96589033201</c:v>
                </c:pt>
                <c:pt idx="34">
                  <c:v>183698.96589033201</c:v>
                </c:pt>
                <c:pt idx="35">
                  <c:v>183698.96589033201</c:v>
                </c:pt>
                <c:pt idx="36">
                  <c:v>183698.96589033201</c:v>
                </c:pt>
                <c:pt idx="37">
                  <c:v>183698.96589033201</c:v>
                </c:pt>
                <c:pt idx="38">
                  <c:v>183698.96589033201</c:v>
                </c:pt>
                <c:pt idx="39">
                  <c:v>183698.96589033201</c:v>
                </c:pt>
                <c:pt idx="40">
                  <c:v>183698.96589033201</c:v>
                </c:pt>
                <c:pt idx="41">
                  <c:v>183698.96589033201</c:v>
                </c:pt>
                <c:pt idx="42">
                  <c:v>183698.96589033201</c:v>
                </c:pt>
                <c:pt idx="43">
                  <c:v>183698.96589033201</c:v>
                </c:pt>
                <c:pt idx="44">
                  <c:v>183698.96589033201</c:v>
                </c:pt>
                <c:pt idx="45">
                  <c:v>183698.96589033201</c:v>
                </c:pt>
                <c:pt idx="46">
                  <c:v>183698.96589033201</c:v>
                </c:pt>
                <c:pt idx="47">
                  <c:v>183698.96589033201</c:v>
                </c:pt>
                <c:pt idx="48">
                  <c:v>183698.96589033201</c:v>
                </c:pt>
                <c:pt idx="49">
                  <c:v>183698.96589033201</c:v>
                </c:pt>
                <c:pt idx="50">
                  <c:v>183698.96589033201</c:v>
                </c:pt>
                <c:pt idx="51">
                  <c:v>183698.96589033201</c:v>
                </c:pt>
                <c:pt idx="52">
                  <c:v>183698.96589033201</c:v>
                </c:pt>
                <c:pt idx="53">
                  <c:v>183698.96589033201</c:v>
                </c:pt>
                <c:pt idx="54">
                  <c:v>183698.96589033201</c:v>
                </c:pt>
                <c:pt idx="55">
                  <c:v>183698.96589033201</c:v>
                </c:pt>
                <c:pt idx="56">
                  <c:v>183698.96589033201</c:v>
                </c:pt>
                <c:pt idx="57">
                  <c:v>183698.96589033201</c:v>
                </c:pt>
                <c:pt idx="58">
                  <c:v>183698.96589033201</c:v>
                </c:pt>
                <c:pt idx="59">
                  <c:v>183698.96589033201</c:v>
                </c:pt>
                <c:pt idx="60">
                  <c:v>183698.96589033201</c:v>
                </c:pt>
                <c:pt idx="61">
                  <c:v>183698.96589033201</c:v>
                </c:pt>
                <c:pt idx="62">
                  <c:v>183698.96589033201</c:v>
                </c:pt>
                <c:pt idx="63">
                  <c:v>183698.96589033201</c:v>
                </c:pt>
                <c:pt idx="64">
                  <c:v>183698.96589033201</c:v>
                </c:pt>
                <c:pt idx="65">
                  <c:v>183698.96589033201</c:v>
                </c:pt>
                <c:pt idx="66">
                  <c:v>183698.96589033201</c:v>
                </c:pt>
                <c:pt idx="67">
                  <c:v>183698.96589033201</c:v>
                </c:pt>
                <c:pt idx="68">
                  <c:v>183698.96589033201</c:v>
                </c:pt>
                <c:pt idx="69">
                  <c:v>183698.96589033201</c:v>
                </c:pt>
                <c:pt idx="70">
                  <c:v>183698.96589033201</c:v>
                </c:pt>
                <c:pt idx="71">
                  <c:v>183698.96589033201</c:v>
                </c:pt>
                <c:pt idx="72">
                  <c:v>183698.96589033201</c:v>
                </c:pt>
                <c:pt idx="73">
                  <c:v>183698.96589033201</c:v>
                </c:pt>
              </c:numCache>
            </c:numRef>
          </c:xVal>
          <c:yVal>
            <c:numRef>
              <c:f>市区町村別_年齢調整生活習慣病医療費!$J$5:$J$78</c:f>
              <c:numCache>
                <c:formatCode>#,##0_ </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xmlns:c16r2="http://schemas.microsoft.com/office/drawing/2015/06/chart">
            <c:ext xmlns:c16="http://schemas.microsoft.com/office/drawing/2014/chart" uri="{C3380CC4-5D6E-409C-BE32-E72D297353CC}">
              <c16:uniqueId val="{0000001B-03D7-49A7-9530-E68E9ADADFEF}"/>
            </c:ext>
          </c:extLst>
        </c:ser>
        <c:dLbls>
          <c:showLegendKey val="0"/>
          <c:showVal val="0"/>
          <c:showCatName val="0"/>
          <c:showSerName val="0"/>
          <c:showPercent val="0"/>
          <c:showBubbleSize val="0"/>
        </c:dLbls>
        <c:axId val="453431232"/>
        <c:axId val="453430656"/>
      </c:scatterChart>
      <c:catAx>
        <c:axId val="453087744"/>
        <c:scaling>
          <c:orientation val="maxMin"/>
        </c:scaling>
        <c:delete val="0"/>
        <c:axPos val="l"/>
        <c:numFmt formatCode="General" sourceLinked="0"/>
        <c:majorTickMark val="none"/>
        <c:minorTickMark val="none"/>
        <c:tickLblPos val="nextTo"/>
        <c:spPr>
          <a:ln>
            <a:solidFill>
              <a:srgbClr val="7F7F7F"/>
            </a:solidFill>
          </a:ln>
        </c:spPr>
        <c:crossAx val="453430080"/>
        <c:crosses val="autoZero"/>
        <c:auto val="1"/>
        <c:lblAlgn val="ctr"/>
        <c:lblOffset val="100"/>
        <c:noMultiLvlLbl val="0"/>
      </c:catAx>
      <c:valAx>
        <c:axId val="453430080"/>
        <c:scaling>
          <c:orientation val="minMax"/>
          <c:min val="0"/>
        </c:scaling>
        <c:delete val="0"/>
        <c:axPos val="t"/>
        <c:majorGridlines>
          <c:spPr>
            <a:ln>
              <a:solidFill>
                <a:srgbClr val="D9D9D9"/>
              </a:solidFill>
            </a:ln>
          </c:spPr>
        </c:majorGridlines>
        <c:title>
          <c:tx>
            <c:rich>
              <a:bodyPr/>
              <a:lstStyle/>
              <a:p>
                <a:pPr>
                  <a:defRPr/>
                </a:pPr>
                <a:r>
                  <a:rPr lang="en-US"/>
                  <a:t>(</a:t>
                </a:r>
                <a:r>
                  <a:rPr lang="ja-JP"/>
                  <a:t>円</a:t>
                </a:r>
                <a:r>
                  <a:rPr lang="en-US"/>
                  <a:t>)</a:t>
                </a:r>
                <a:endParaRPr lang="ja-JP"/>
              </a:p>
            </c:rich>
          </c:tx>
          <c:layout>
            <c:manualLayout>
              <c:xMode val="edge"/>
              <c:yMode val="edge"/>
              <c:x val="0.88980772946859898"/>
              <c:y val="2.8458856682769727E-2"/>
            </c:manualLayout>
          </c:layout>
          <c:overlay val="0"/>
        </c:title>
        <c:numFmt formatCode="#,##0_ " sourceLinked="0"/>
        <c:majorTickMark val="out"/>
        <c:minorTickMark val="none"/>
        <c:tickLblPos val="nextTo"/>
        <c:spPr>
          <a:ln>
            <a:solidFill>
              <a:srgbClr val="7F7F7F"/>
            </a:solidFill>
          </a:ln>
        </c:spPr>
        <c:crossAx val="453087744"/>
        <c:crosses val="autoZero"/>
        <c:crossBetween val="between"/>
      </c:valAx>
      <c:valAx>
        <c:axId val="453430656"/>
        <c:scaling>
          <c:orientation val="minMax"/>
          <c:max val="50"/>
          <c:min val="0"/>
        </c:scaling>
        <c:delete val="1"/>
        <c:axPos val="r"/>
        <c:numFmt formatCode="#,##0_ " sourceLinked="1"/>
        <c:majorTickMark val="out"/>
        <c:minorTickMark val="none"/>
        <c:tickLblPos val="nextTo"/>
        <c:crossAx val="453431232"/>
        <c:crosses val="max"/>
        <c:crossBetween val="midCat"/>
      </c:valAx>
      <c:valAx>
        <c:axId val="453431232"/>
        <c:scaling>
          <c:orientation val="minMax"/>
        </c:scaling>
        <c:delete val="1"/>
        <c:axPos val="b"/>
        <c:numFmt formatCode="#,##0_ " sourceLinked="1"/>
        <c:majorTickMark val="out"/>
        <c:minorTickMark val="none"/>
        <c:tickLblPos val="nextTo"/>
        <c:crossAx val="453430656"/>
        <c:crosses val="autoZero"/>
        <c:crossBetween val="midCat"/>
      </c:valAx>
      <c:spPr>
        <a:ln>
          <a:solidFill>
            <a:srgbClr val="7F7F7F"/>
          </a:solidFill>
        </a:ln>
      </c:spPr>
    </c:plotArea>
    <c:legend>
      <c:legendPos val="r"/>
      <c:layout>
        <c:manualLayout>
          <c:xMode val="edge"/>
          <c:yMode val="edge"/>
          <c:x val="0.17252727568078444"/>
          <c:y val="1.2600679816983661E-2"/>
          <c:w val="0.61498862897985707"/>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333374</xdr:colOff>
      <xdr:row>23</xdr:row>
      <xdr:rowOff>28575</xdr:rowOff>
    </xdr:from>
    <xdr:to>
      <xdr:col>8</xdr:col>
      <xdr:colOff>15974</xdr:colOff>
      <xdr:row>50</xdr:row>
      <xdr:rowOff>142875</xdr:rowOff>
    </xdr:to>
    <xdr:graphicFrame macro="">
      <xdr:nvGraphicFramePr>
        <xdr:cNvPr id="2" name="生活習慣病医療費と有病率">
          <a:extLst>
            <a:ext uri="{FF2B5EF4-FFF2-40B4-BE49-F238E27FC236}">
              <a16:creationId xmlns:a16="http://schemas.microsoft.com/office/drawing/2014/main" xmlns=""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9</xdr:col>
      <xdr:colOff>7285</xdr:colOff>
      <xdr:row>3</xdr:row>
      <xdr:rowOff>1677</xdr:rowOff>
    </xdr:from>
    <xdr:to>
      <xdr:col>19</xdr:col>
      <xdr:colOff>435460</xdr:colOff>
      <xdr:row>75</xdr:row>
      <xdr:rowOff>98877</xdr:rowOff>
    </xdr:to>
    <xdr:graphicFrame macro="">
      <xdr:nvGraphicFramePr>
        <xdr:cNvPr id="2" name="グラフ 1">
          <a:extLst>
            <a:ext uri="{FF2B5EF4-FFF2-40B4-BE49-F238E27FC236}">
              <a16:creationId xmlns:a16="http://schemas.microsoft.com/office/drawing/2014/main" xmlns=""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333374</xdr:colOff>
      <xdr:row>3</xdr:row>
      <xdr:rowOff>19049</xdr:rowOff>
    </xdr:from>
    <xdr:to>
      <xdr:col>8</xdr:col>
      <xdr:colOff>342449</xdr:colOff>
      <xdr:row>75</xdr:row>
      <xdr:rowOff>116249</xdr:rowOff>
    </xdr:to>
    <xdr:graphicFrame macro="">
      <xdr:nvGraphicFramePr>
        <xdr:cNvPr id="3" name="グラフ 2">
          <a:extLst>
            <a:ext uri="{FF2B5EF4-FFF2-40B4-BE49-F238E27FC236}">
              <a16:creationId xmlns:a16="http://schemas.microsoft.com/office/drawing/2014/main" xmlns=""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9</xdr:col>
      <xdr:colOff>1</xdr:colOff>
      <xdr:row>3</xdr:row>
      <xdr:rowOff>9524</xdr:rowOff>
    </xdr:from>
    <xdr:to>
      <xdr:col>19</xdr:col>
      <xdr:colOff>428176</xdr:colOff>
      <xdr:row>75</xdr:row>
      <xdr:rowOff>106724</xdr:rowOff>
    </xdr:to>
    <xdr:graphicFrame macro="">
      <xdr:nvGraphicFramePr>
        <xdr:cNvPr id="2" name="グラフ 1">
          <a:extLst>
            <a:ext uri="{FF2B5EF4-FFF2-40B4-BE49-F238E27FC236}">
              <a16:creationId xmlns:a16="http://schemas.microsoft.com/office/drawing/2014/main" xmlns=""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333375</xdr:colOff>
      <xdr:row>3</xdr:row>
      <xdr:rowOff>19050</xdr:rowOff>
    </xdr:from>
    <xdr:to>
      <xdr:col>8</xdr:col>
      <xdr:colOff>342450</xdr:colOff>
      <xdr:row>75</xdr:row>
      <xdr:rowOff>116250</xdr:rowOff>
    </xdr:to>
    <xdr:graphicFrame macro="">
      <xdr:nvGraphicFramePr>
        <xdr:cNvPr id="3" name="グラフ 2">
          <a:extLst>
            <a:ext uri="{FF2B5EF4-FFF2-40B4-BE49-F238E27FC236}">
              <a16:creationId xmlns:a16="http://schemas.microsoft.com/office/drawing/2014/main" xmlns=""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342898</xdr:colOff>
      <xdr:row>27</xdr:row>
      <xdr:rowOff>47625</xdr:rowOff>
    </xdr:from>
    <xdr:to>
      <xdr:col>11</xdr:col>
      <xdr:colOff>47625</xdr:colOff>
      <xdr:row>54</xdr:row>
      <xdr:rowOff>152400</xdr:rowOff>
    </xdr:to>
    <xdr:graphicFrame macro="">
      <xdr:nvGraphicFramePr>
        <xdr:cNvPr id="2" name="生活習慣病疾病別の医療費割合">
          <a:extLst>
            <a:ext uri="{FF2B5EF4-FFF2-40B4-BE49-F238E27FC236}">
              <a16:creationId xmlns:a16="http://schemas.microsoft.com/office/drawing/2014/main" xmlns=""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304800</xdr:colOff>
      <xdr:row>65</xdr:row>
      <xdr:rowOff>0</xdr:rowOff>
    </xdr:from>
    <xdr:to>
      <xdr:col>11</xdr:col>
      <xdr:colOff>8625</xdr:colOff>
      <xdr:row>97</xdr:row>
      <xdr:rowOff>0</xdr:rowOff>
    </xdr:to>
    <xdr:graphicFrame macro="">
      <xdr:nvGraphicFramePr>
        <xdr:cNvPr id="3" name="生活習慣病疾病別 患者一人当たりの医療費と有病率">
          <a:extLst>
            <a:ext uri="{FF2B5EF4-FFF2-40B4-BE49-F238E27FC236}">
              <a16:creationId xmlns:a16="http://schemas.microsoft.com/office/drawing/2014/main" xmlns=""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2</xdr:row>
      <xdr:rowOff>38100</xdr:rowOff>
    </xdr:from>
    <xdr:to>
      <xdr:col>12</xdr:col>
      <xdr:colOff>628200</xdr:colOff>
      <xdr:row>74</xdr:row>
      <xdr:rowOff>135300</xdr:rowOff>
    </xdr:to>
    <xdr:graphicFrame macro="">
      <xdr:nvGraphicFramePr>
        <xdr:cNvPr id="2" name="グラフ 1">
          <a:extLst>
            <a:ext uri="{FF2B5EF4-FFF2-40B4-BE49-F238E27FC236}">
              <a16:creationId xmlns:a16="http://schemas.microsoft.com/office/drawing/2014/main" xmlns=""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2</xdr:row>
      <xdr:rowOff>38100</xdr:rowOff>
    </xdr:from>
    <xdr:to>
      <xdr:col>12</xdr:col>
      <xdr:colOff>628200</xdr:colOff>
      <xdr:row>74</xdr:row>
      <xdr:rowOff>135300</xdr:rowOff>
    </xdr:to>
    <xdr:graphicFrame macro="">
      <xdr:nvGraphicFramePr>
        <xdr:cNvPr id="2" name="グラフ 1">
          <a:extLst>
            <a:ext uri="{FF2B5EF4-FFF2-40B4-BE49-F238E27FC236}">
              <a16:creationId xmlns:a16="http://schemas.microsoft.com/office/drawing/2014/main" xmlns=""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oneCell">
    <xdr:from>
      <xdr:col>9</xdr:col>
      <xdr:colOff>7285</xdr:colOff>
      <xdr:row>3</xdr:row>
      <xdr:rowOff>1677</xdr:rowOff>
    </xdr:from>
    <xdr:to>
      <xdr:col>19</xdr:col>
      <xdr:colOff>435460</xdr:colOff>
      <xdr:row>75</xdr:row>
      <xdr:rowOff>98877</xdr:rowOff>
    </xdr:to>
    <xdr:graphicFrame macro="">
      <xdr:nvGraphicFramePr>
        <xdr:cNvPr id="2" name="グラフ 1">
          <a:extLst>
            <a:ext uri="{FF2B5EF4-FFF2-40B4-BE49-F238E27FC236}">
              <a16:creationId xmlns:a16="http://schemas.microsoft.com/office/drawing/2014/main" xmlns=""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333374</xdr:colOff>
      <xdr:row>3</xdr:row>
      <xdr:rowOff>19049</xdr:rowOff>
    </xdr:from>
    <xdr:to>
      <xdr:col>8</xdr:col>
      <xdr:colOff>342449</xdr:colOff>
      <xdr:row>75</xdr:row>
      <xdr:rowOff>116249</xdr:rowOff>
    </xdr:to>
    <xdr:graphicFrame macro="">
      <xdr:nvGraphicFramePr>
        <xdr:cNvPr id="3" name="グラフ 2">
          <a:extLst>
            <a:ext uri="{FF2B5EF4-FFF2-40B4-BE49-F238E27FC236}">
              <a16:creationId xmlns:a16="http://schemas.microsoft.com/office/drawing/2014/main" xmlns=""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oneCell">
    <xdr:from>
      <xdr:col>9</xdr:col>
      <xdr:colOff>1</xdr:colOff>
      <xdr:row>3</xdr:row>
      <xdr:rowOff>9524</xdr:rowOff>
    </xdr:from>
    <xdr:to>
      <xdr:col>19</xdr:col>
      <xdr:colOff>428176</xdr:colOff>
      <xdr:row>75</xdr:row>
      <xdr:rowOff>106724</xdr:rowOff>
    </xdr:to>
    <xdr:graphicFrame macro="">
      <xdr:nvGraphicFramePr>
        <xdr:cNvPr id="2" name="グラフ 1">
          <a:extLst>
            <a:ext uri="{FF2B5EF4-FFF2-40B4-BE49-F238E27FC236}">
              <a16:creationId xmlns:a16="http://schemas.microsoft.com/office/drawing/2014/main" xmlns=""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333375</xdr:colOff>
      <xdr:row>3</xdr:row>
      <xdr:rowOff>19050</xdr:rowOff>
    </xdr:from>
    <xdr:to>
      <xdr:col>8</xdr:col>
      <xdr:colOff>342450</xdr:colOff>
      <xdr:row>75</xdr:row>
      <xdr:rowOff>116250</xdr:rowOff>
    </xdr:to>
    <xdr:graphicFrame macro="">
      <xdr:nvGraphicFramePr>
        <xdr:cNvPr id="3" name="グラフ 2">
          <a:extLst>
            <a:ext uri="{FF2B5EF4-FFF2-40B4-BE49-F238E27FC236}">
              <a16:creationId xmlns:a16="http://schemas.microsoft.com/office/drawing/2014/main" xmlns=""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oneCell">
    <xdr:from>
      <xdr:col>9</xdr:col>
      <xdr:colOff>7285</xdr:colOff>
      <xdr:row>3</xdr:row>
      <xdr:rowOff>1677</xdr:rowOff>
    </xdr:from>
    <xdr:to>
      <xdr:col>19</xdr:col>
      <xdr:colOff>435460</xdr:colOff>
      <xdr:row>75</xdr:row>
      <xdr:rowOff>98877</xdr:rowOff>
    </xdr:to>
    <xdr:graphicFrame macro="">
      <xdr:nvGraphicFramePr>
        <xdr:cNvPr id="2" name="グラフ 1">
          <a:extLst>
            <a:ext uri="{FF2B5EF4-FFF2-40B4-BE49-F238E27FC236}">
              <a16:creationId xmlns=""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333374</xdr:colOff>
      <xdr:row>3</xdr:row>
      <xdr:rowOff>19049</xdr:rowOff>
    </xdr:from>
    <xdr:to>
      <xdr:col>8</xdr:col>
      <xdr:colOff>342449</xdr:colOff>
      <xdr:row>75</xdr:row>
      <xdr:rowOff>116249</xdr:rowOff>
    </xdr:to>
    <xdr:graphicFrame macro="">
      <xdr:nvGraphicFramePr>
        <xdr:cNvPr id="3" name="グラフ 2">
          <a:extLst>
            <a:ext uri="{FF2B5EF4-FFF2-40B4-BE49-F238E27FC236}">
              <a16:creationId xmlns=""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9</xdr:col>
      <xdr:colOff>1</xdr:colOff>
      <xdr:row>3</xdr:row>
      <xdr:rowOff>9524</xdr:rowOff>
    </xdr:from>
    <xdr:to>
      <xdr:col>19</xdr:col>
      <xdr:colOff>428176</xdr:colOff>
      <xdr:row>75</xdr:row>
      <xdr:rowOff>106724</xdr:rowOff>
    </xdr:to>
    <xdr:graphicFrame macro="">
      <xdr:nvGraphicFramePr>
        <xdr:cNvPr id="2" name="グラフ 1">
          <a:extLst>
            <a:ext uri="{FF2B5EF4-FFF2-40B4-BE49-F238E27FC236}">
              <a16:creationId xmlns=""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333375</xdr:colOff>
      <xdr:row>3</xdr:row>
      <xdr:rowOff>19050</xdr:rowOff>
    </xdr:from>
    <xdr:to>
      <xdr:col>8</xdr:col>
      <xdr:colOff>342450</xdr:colOff>
      <xdr:row>75</xdr:row>
      <xdr:rowOff>116250</xdr:rowOff>
    </xdr:to>
    <xdr:graphicFrame macro="">
      <xdr:nvGraphicFramePr>
        <xdr:cNvPr id="3" name="グラフ 2">
          <a:extLst>
            <a:ext uri="{FF2B5EF4-FFF2-40B4-BE49-F238E27FC236}">
              <a16:creationId xmlns=""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oneCell">
    <xdr:from>
      <xdr:col>9</xdr:col>
      <xdr:colOff>7285</xdr:colOff>
      <xdr:row>3</xdr:row>
      <xdr:rowOff>1677</xdr:rowOff>
    </xdr:from>
    <xdr:to>
      <xdr:col>19</xdr:col>
      <xdr:colOff>435460</xdr:colOff>
      <xdr:row>75</xdr:row>
      <xdr:rowOff>98877</xdr:rowOff>
    </xdr:to>
    <xdr:graphicFrame macro="">
      <xdr:nvGraphicFramePr>
        <xdr:cNvPr id="2" name="グラフ 1">
          <a:extLst>
            <a:ext uri="{FF2B5EF4-FFF2-40B4-BE49-F238E27FC236}">
              <a16:creationId xmlns:a16="http://schemas.microsoft.com/office/drawing/2014/main" xmlns=""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333374</xdr:colOff>
      <xdr:row>3</xdr:row>
      <xdr:rowOff>19049</xdr:rowOff>
    </xdr:from>
    <xdr:to>
      <xdr:col>8</xdr:col>
      <xdr:colOff>342449</xdr:colOff>
      <xdr:row>75</xdr:row>
      <xdr:rowOff>116249</xdr:rowOff>
    </xdr:to>
    <xdr:graphicFrame macro="">
      <xdr:nvGraphicFramePr>
        <xdr:cNvPr id="3" name="グラフ 2">
          <a:extLst>
            <a:ext uri="{FF2B5EF4-FFF2-40B4-BE49-F238E27FC236}">
              <a16:creationId xmlns:a16="http://schemas.microsoft.com/office/drawing/2014/main" xmlns=""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314325</xdr:colOff>
      <xdr:row>2</xdr:row>
      <xdr:rowOff>28571</xdr:rowOff>
    </xdr:from>
    <xdr:to>
      <xdr:col>9</xdr:col>
      <xdr:colOff>1123500</xdr:colOff>
      <xdr:row>74</xdr:row>
      <xdr:rowOff>125771</xdr:rowOff>
    </xdr:to>
    <xdr:graphicFrame macro="">
      <xdr:nvGraphicFramePr>
        <xdr:cNvPr id="2" name="グラフ 1">
          <a:extLst>
            <a:ext uri="{FF2B5EF4-FFF2-40B4-BE49-F238E27FC236}">
              <a16:creationId xmlns:a16="http://schemas.microsoft.com/office/drawing/2014/main" xmlns=""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editAs="oneCell">
    <xdr:from>
      <xdr:col>9</xdr:col>
      <xdr:colOff>1</xdr:colOff>
      <xdr:row>3</xdr:row>
      <xdr:rowOff>9524</xdr:rowOff>
    </xdr:from>
    <xdr:to>
      <xdr:col>19</xdr:col>
      <xdr:colOff>428176</xdr:colOff>
      <xdr:row>75</xdr:row>
      <xdr:rowOff>106724</xdr:rowOff>
    </xdr:to>
    <xdr:graphicFrame macro="">
      <xdr:nvGraphicFramePr>
        <xdr:cNvPr id="2" name="グラフ 1">
          <a:extLst>
            <a:ext uri="{FF2B5EF4-FFF2-40B4-BE49-F238E27FC236}">
              <a16:creationId xmlns:a16="http://schemas.microsoft.com/office/drawing/2014/main" xmlns=""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333375</xdr:colOff>
      <xdr:row>3</xdr:row>
      <xdr:rowOff>19050</xdr:rowOff>
    </xdr:from>
    <xdr:to>
      <xdr:col>8</xdr:col>
      <xdr:colOff>342450</xdr:colOff>
      <xdr:row>75</xdr:row>
      <xdr:rowOff>116250</xdr:rowOff>
    </xdr:to>
    <xdr:graphicFrame macro="">
      <xdr:nvGraphicFramePr>
        <xdr:cNvPr id="3" name="グラフ 2">
          <a:extLst>
            <a:ext uri="{FF2B5EF4-FFF2-40B4-BE49-F238E27FC236}">
              <a16:creationId xmlns:a16="http://schemas.microsoft.com/office/drawing/2014/main" xmlns=""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18</xdr:row>
      <xdr:rowOff>0</xdr:rowOff>
    </xdr:from>
    <xdr:to>
      <xdr:col>13</xdr:col>
      <xdr:colOff>548971</xdr:colOff>
      <xdr:row>81</xdr:row>
      <xdr:rowOff>162557</xdr:rowOff>
    </xdr:to>
    <xdr:pic>
      <xdr:nvPicPr>
        <xdr:cNvPr id="2" name="図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71368"/>
        <a:stretch/>
      </xdr:blipFill>
      <xdr:spPr>
        <a:xfrm>
          <a:off x="1152525" y="3086100"/>
          <a:ext cx="7216471" cy="1096390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342900</xdr:colOff>
      <xdr:row>2</xdr:row>
      <xdr:rowOff>47625</xdr:rowOff>
    </xdr:from>
    <xdr:to>
      <xdr:col>9</xdr:col>
      <xdr:colOff>1152075</xdr:colOff>
      <xdr:row>74</xdr:row>
      <xdr:rowOff>144825</xdr:rowOff>
    </xdr:to>
    <xdr:graphicFrame macro="">
      <xdr:nvGraphicFramePr>
        <xdr:cNvPr id="3" name="グラフ 2">
          <a:extLst>
            <a:ext uri="{FF2B5EF4-FFF2-40B4-BE49-F238E27FC236}">
              <a16:creationId xmlns:a16="http://schemas.microsoft.com/office/drawing/2014/main" xmlns=""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0</xdr:colOff>
      <xdr:row>18</xdr:row>
      <xdr:rowOff>0</xdr:rowOff>
    </xdr:from>
    <xdr:to>
      <xdr:col>13</xdr:col>
      <xdr:colOff>548971</xdr:colOff>
      <xdr:row>81</xdr:row>
      <xdr:rowOff>162557</xdr:rowOff>
    </xdr:to>
    <xdr:pic>
      <xdr:nvPicPr>
        <xdr:cNvPr id="2" name="図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71368"/>
        <a:stretch/>
      </xdr:blipFill>
      <xdr:spPr>
        <a:xfrm>
          <a:off x="1152525" y="3086100"/>
          <a:ext cx="7216471" cy="1096390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xdr:colOff>
      <xdr:row>2</xdr:row>
      <xdr:rowOff>38100</xdr:rowOff>
    </xdr:from>
    <xdr:to>
      <xdr:col>9</xdr:col>
      <xdr:colOff>1180650</xdr:colOff>
      <xdr:row>74</xdr:row>
      <xdr:rowOff>135300</xdr:rowOff>
    </xdr:to>
    <xdr:graphicFrame macro="">
      <xdr:nvGraphicFramePr>
        <xdr:cNvPr id="3" name="グラフ 2">
          <a:extLst>
            <a:ext uri="{FF2B5EF4-FFF2-40B4-BE49-F238E27FC236}">
              <a16:creationId xmlns:a16="http://schemas.microsoft.com/office/drawing/2014/main" xmlns=""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0</xdr:colOff>
      <xdr:row>18</xdr:row>
      <xdr:rowOff>0</xdr:rowOff>
    </xdr:from>
    <xdr:to>
      <xdr:col>13</xdr:col>
      <xdr:colOff>548971</xdr:colOff>
      <xdr:row>81</xdr:row>
      <xdr:rowOff>162557</xdr:rowOff>
    </xdr:to>
    <xdr:pic>
      <xdr:nvPicPr>
        <xdr:cNvPr id="2" name="図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71368"/>
        <a:stretch/>
      </xdr:blipFill>
      <xdr:spPr>
        <a:xfrm>
          <a:off x="1152525" y="3086100"/>
          <a:ext cx="7216471" cy="1096390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19050</xdr:colOff>
      <xdr:row>2</xdr:row>
      <xdr:rowOff>57150</xdr:rowOff>
    </xdr:from>
    <xdr:to>
      <xdr:col>9</xdr:col>
      <xdr:colOff>1180650</xdr:colOff>
      <xdr:row>74</xdr:row>
      <xdr:rowOff>154350</xdr:rowOff>
    </xdr:to>
    <xdr:graphicFrame macro="">
      <xdr:nvGraphicFramePr>
        <xdr:cNvPr id="3" name="グラフ 2">
          <a:extLst>
            <a:ext uri="{FF2B5EF4-FFF2-40B4-BE49-F238E27FC236}">
              <a16:creationId xmlns:a16="http://schemas.microsoft.com/office/drawing/2014/main" xmlns=""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0</xdr:colOff>
      <xdr:row>18</xdr:row>
      <xdr:rowOff>0</xdr:rowOff>
    </xdr:from>
    <xdr:to>
      <xdr:col>13</xdr:col>
      <xdr:colOff>548971</xdr:colOff>
      <xdr:row>81</xdr:row>
      <xdr:rowOff>162933</xdr:rowOff>
    </xdr:to>
    <xdr:pic>
      <xdr:nvPicPr>
        <xdr:cNvPr id="2" name="図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71367"/>
        <a:stretch/>
      </xdr:blipFill>
      <xdr:spPr>
        <a:xfrm>
          <a:off x="1152525" y="3086100"/>
          <a:ext cx="7216471" cy="1096428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showGridLines="0" tabSelected="1" zoomScaleNormal="100" zoomScaleSheetLayoutView="100" workbookViewId="0"/>
  </sheetViews>
  <sheetFormatPr defaultRowHeight="13.5"/>
  <cols>
    <col min="1" max="1" width="4.625" style="10" customWidth="1"/>
    <col min="2" max="2" width="16.625" style="10" customWidth="1"/>
    <col min="3" max="8" width="17.625" style="10" customWidth="1"/>
    <col min="9" max="16384" width="9" style="10"/>
  </cols>
  <sheetData>
    <row r="1" spans="1:8" ht="18" customHeight="1">
      <c r="A1" s="10" t="s">
        <v>137</v>
      </c>
    </row>
    <row r="2" spans="1:8">
      <c r="A2" s="10" t="s">
        <v>106</v>
      </c>
    </row>
    <row r="3" spans="1:8" ht="54">
      <c r="B3" s="11" t="s">
        <v>64</v>
      </c>
      <c r="C3" s="11" t="s">
        <v>154</v>
      </c>
      <c r="D3" s="12" t="s">
        <v>74</v>
      </c>
      <c r="E3" s="12" t="s">
        <v>75</v>
      </c>
      <c r="F3" s="12" t="s">
        <v>152</v>
      </c>
      <c r="G3" s="12" t="s">
        <v>163</v>
      </c>
      <c r="H3" s="12" t="s">
        <v>76</v>
      </c>
    </row>
    <row r="4" spans="1:8" ht="30" customHeight="1">
      <c r="B4" s="74" t="s">
        <v>155</v>
      </c>
      <c r="C4" s="114">
        <v>5031</v>
      </c>
      <c r="D4" s="114">
        <v>9204045610</v>
      </c>
      <c r="E4" s="114">
        <v>3736204079</v>
      </c>
      <c r="F4" s="114">
        <v>4066</v>
      </c>
      <c r="G4" s="115">
        <v>0.80818922679387795</v>
      </c>
      <c r="H4" s="114">
        <f>E4/F4</f>
        <v>918889.3455484506</v>
      </c>
    </row>
    <row r="5" spans="1:8" ht="30" customHeight="1">
      <c r="B5" s="74" t="s">
        <v>156</v>
      </c>
      <c r="C5" s="114">
        <v>8272</v>
      </c>
      <c r="D5" s="114">
        <v>15229940230</v>
      </c>
      <c r="E5" s="114">
        <v>6124765689</v>
      </c>
      <c r="F5" s="114">
        <v>7145</v>
      </c>
      <c r="G5" s="115">
        <v>0.86375725338491294</v>
      </c>
      <c r="H5" s="114">
        <f t="shared" ref="H5:H11" si="0">E5/F5</f>
        <v>857210.03344996506</v>
      </c>
    </row>
    <row r="6" spans="1:8" ht="30" customHeight="1">
      <c r="B6" s="74" t="s">
        <v>157</v>
      </c>
      <c r="C6" s="114">
        <v>499640</v>
      </c>
      <c r="D6" s="114">
        <v>329943151800</v>
      </c>
      <c r="E6" s="114">
        <v>74630353020</v>
      </c>
      <c r="F6" s="114">
        <v>397647</v>
      </c>
      <c r="G6" s="115">
        <v>0.79586702425746536</v>
      </c>
      <c r="H6" s="114">
        <f t="shared" si="0"/>
        <v>187679.90961832984</v>
      </c>
    </row>
    <row r="7" spans="1:8" ht="30" customHeight="1">
      <c r="B7" s="74" t="s">
        <v>158</v>
      </c>
      <c r="C7" s="114">
        <v>354778</v>
      </c>
      <c r="D7" s="114">
        <v>317774206170</v>
      </c>
      <c r="E7" s="114">
        <v>68248735135</v>
      </c>
      <c r="F7" s="114">
        <v>305585</v>
      </c>
      <c r="G7" s="115">
        <v>0.86134145860228084</v>
      </c>
      <c r="H7" s="114">
        <f t="shared" si="0"/>
        <v>223337.97514603139</v>
      </c>
    </row>
    <row r="8" spans="1:8" ht="30" customHeight="1">
      <c r="B8" s="74" t="s">
        <v>159</v>
      </c>
      <c r="C8" s="114">
        <v>216572</v>
      </c>
      <c r="D8" s="114">
        <v>225275031240</v>
      </c>
      <c r="E8" s="114">
        <v>44315567635</v>
      </c>
      <c r="F8" s="114">
        <v>190147</v>
      </c>
      <c r="G8" s="115">
        <v>0.87798515043495928</v>
      </c>
      <c r="H8" s="114">
        <f t="shared" si="0"/>
        <v>233059.51519087865</v>
      </c>
    </row>
    <row r="9" spans="1:8" ht="30" customHeight="1">
      <c r="B9" s="74" t="s">
        <v>160</v>
      </c>
      <c r="C9" s="114">
        <v>99193</v>
      </c>
      <c r="D9" s="114">
        <v>110515166990</v>
      </c>
      <c r="E9" s="114">
        <v>20147466554</v>
      </c>
      <c r="F9" s="114">
        <v>85533</v>
      </c>
      <c r="G9" s="115">
        <v>0.86228866956337646</v>
      </c>
      <c r="H9" s="114">
        <f t="shared" si="0"/>
        <v>235551.96887750927</v>
      </c>
    </row>
    <row r="10" spans="1:8" ht="30" customHeight="1" thickBot="1">
      <c r="B10" s="74" t="s">
        <v>161</v>
      </c>
      <c r="C10" s="114">
        <v>35318</v>
      </c>
      <c r="D10" s="114">
        <v>39353816060</v>
      </c>
      <c r="E10" s="114">
        <v>6689942311</v>
      </c>
      <c r="F10" s="114">
        <v>28584</v>
      </c>
      <c r="G10" s="115">
        <v>0.80933235177529872</v>
      </c>
      <c r="H10" s="114">
        <f t="shared" si="0"/>
        <v>234045.00108452281</v>
      </c>
    </row>
    <row r="11" spans="1:8" ht="30" customHeight="1" thickTop="1">
      <c r="B11" s="13" t="s">
        <v>66</v>
      </c>
      <c r="C11" s="116">
        <v>1218804</v>
      </c>
      <c r="D11" s="116">
        <v>1047295358100</v>
      </c>
      <c r="E11" s="116">
        <v>223893034423</v>
      </c>
      <c r="F11" s="116">
        <v>1018707</v>
      </c>
      <c r="G11" s="117">
        <v>0.83582512036389778</v>
      </c>
      <c r="H11" s="116">
        <f t="shared" si="0"/>
        <v>219781.58039848553</v>
      </c>
    </row>
    <row r="12" spans="1:8">
      <c r="B12" s="69" t="s">
        <v>228</v>
      </c>
    </row>
    <row r="13" spans="1:8">
      <c r="B13" s="72" t="s">
        <v>150</v>
      </c>
    </row>
    <row r="14" spans="1:8">
      <c r="B14" s="69" t="s">
        <v>68</v>
      </c>
    </row>
    <row r="15" spans="1:8">
      <c r="B15" s="89" t="s">
        <v>69</v>
      </c>
      <c r="C15" s="14"/>
    </row>
    <row r="16" spans="1:8">
      <c r="B16" s="89" t="s">
        <v>70</v>
      </c>
      <c r="C16" s="14"/>
    </row>
    <row r="17" spans="1:7">
      <c r="B17" s="90" t="s">
        <v>71</v>
      </c>
      <c r="C17" s="15"/>
      <c r="D17" s="15"/>
      <c r="E17" s="15"/>
      <c r="F17" s="15"/>
      <c r="G17" s="15"/>
    </row>
    <row r="18" spans="1:7">
      <c r="B18" s="90" t="s">
        <v>72</v>
      </c>
      <c r="C18" s="15"/>
      <c r="D18" s="15"/>
      <c r="E18" s="15"/>
      <c r="F18" s="15"/>
      <c r="G18" s="15"/>
    </row>
    <row r="19" spans="1:7">
      <c r="B19" s="70" t="s">
        <v>153</v>
      </c>
    </row>
    <row r="20" spans="1:7">
      <c r="B20" s="70" t="s">
        <v>73</v>
      </c>
    </row>
    <row r="22" spans="1:7" ht="18" customHeight="1">
      <c r="A22" s="10" t="s">
        <v>162</v>
      </c>
    </row>
    <row r="23" spans="1:7">
      <c r="A23" s="10" t="s">
        <v>106</v>
      </c>
    </row>
    <row r="52" spans="2:7">
      <c r="B52" s="69" t="s">
        <v>228</v>
      </c>
    </row>
    <row r="53" spans="2:7">
      <c r="B53" s="72" t="s">
        <v>150</v>
      </c>
    </row>
    <row r="54" spans="2:7">
      <c r="B54" s="69" t="s">
        <v>68</v>
      </c>
    </row>
    <row r="55" spans="2:7">
      <c r="B55" s="89" t="s">
        <v>69</v>
      </c>
      <c r="C55" s="14"/>
    </row>
    <row r="56" spans="2:7">
      <c r="B56" s="89" t="s">
        <v>70</v>
      </c>
      <c r="C56" s="14"/>
    </row>
    <row r="57" spans="2:7">
      <c r="B57" s="73" t="s">
        <v>71</v>
      </c>
      <c r="C57" s="15"/>
      <c r="D57" s="15"/>
      <c r="E57" s="15"/>
      <c r="F57" s="15"/>
      <c r="G57" s="15"/>
    </row>
    <row r="58" spans="2:7">
      <c r="B58" s="73" t="s">
        <v>72</v>
      </c>
      <c r="C58" s="15"/>
      <c r="D58" s="15"/>
      <c r="E58" s="15"/>
      <c r="F58" s="15"/>
      <c r="G58" s="15"/>
    </row>
    <row r="59" spans="2:7">
      <c r="B59" s="70" t="s">
        <v>153</v>
      </c>
    </row>
    <row r="60" spans="2:7">
      <c r="B60" s="70" t="s">
        <v>73</v>
      </c>
    </row>
  </sheetData>
  <phoneticPr fontId="3"/>
  <pageMargins left="0.19685039370078741" right="0.19685039370078741" top="0.47" bottom="0.39370078740157483" header="0.31496062992125984" footer="0.19685039370078741"/>
  <pageSetup paperSize="9" scale="75" fitToHeight="0" orientation="portrait" r:id="rId1"/>
  <headerFooter>
    <oddHeader>&amp;R&amp;"ＭＳ 明朝,標準"&amp;12 2-4.生活習慣病に係る医療費等の状況</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
  <sheetViews>
    <sheetView showGridLines="0" zoomScaleNormal="100" zoomScaleSheetLayoutView="100" workbookViewId="0"/>
  </sheetViews>
  <sheetFormatPr defaultRowHeight="13.5"/>
  <cols>
    <col min="1" max="1" width="4.625" style="4" customWidth="1"/>
    <col min="2" max="2" width="3.625" style="4" customWidth="1"/>
    <col min="3" max="3" width="9.625" style="4" customWidth="1"/>
    <col min="4" max="9" width="13.125" style="4" customWidth="1"/>
    <col min="10" max="12" width="20.625" style="4" customWidth="1"/>
    <col min="13" max="13" width="5.625" style="43" customWidth="1"/>
    <col min="14" max="16384" width="9" style="4"/>
  </cols>
  <sheetData>
    <row r="1" spans="1:12" ht="16.5" customHeight="1">
      <c r="A1" s="4" t="s">
        <v>149</v>
      </c>
      <c r="B1" s="43"/>
      <c r="C1" s="43"/>
      <c r="D1" s="43"/>
      <c r="E1" s="43"/>
      <c r="F1" s="43"/>
      <c r="G1" s="43"/>
      <c r="H1" s="43"/>
      <c r="I1" s="43"/>
      <c r="J1" s="43"/>
      <c r="K1" s="43"/>
      <c r="L1" s="43"/>
    </row>
    <row r="2" spans="1:12" ht="16.5" customHeight="1">
      <c r="A2" s="4" t="s">
        <v>148</v>
      </c>
      <c r="B2" s="43"/>
    </row>
  </sheetData>
  <phoneticPr fontId="3"/>
  <pageMargins left="0.19685039370078741" right="0.19685039370078741" top="0.59055118110236227" bottom="0.39370078740157483" header="0.31496062992125984" footer="0.19685039370078741"/>
  <pageSetup paperSize="9" scale="75" fitToHeight="0" orientation="portrait" r:id="rId1"/>
  <headerFooter>
    <oddHeader>&amp;R&amp;"ＭＳ 明朝,標準"&amp;12 2-4.生活習慣病に係る医療費等の状況</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4"/>
  <sheetViews>
    <sheetView showGridLines="0" zoomScaleNormal="100" zoomScaleSheetLayoutView="70" workbookViewId="0"/>
  </sheetViews>
  <sheetFormatPr defaultRowHeight="13.5"/>
  <cols>
    <col min="1" max="1" width="4.625" style="36" customWidth="1"/>
    <col min="2" max="2" width="2.125" style="36" customWidth="1"/>
    <col min="3" max="3" width="8.375" style="36" customWidth="1"/>
    <col min="4" max="4" width="11.625" style="36" customWidth="1"/>
    <col min="5" max="5" width="5.5" style="36" bestFit="1" customWidth="1"/>
    <col min="6" max="6" width="11.625" style="36" customWidth="1"/>
    <col min="7" max="7" width="5.5" style="36" customWidth="1"/>
    <col min="8" max="16" width="8.875" style="36" customWidth="1"/>
    <col min="17" max="17" width="2" style="4" customWidth="1"/>
    <col min="18" max="16384" width="9" style="4"/>
  </cols>
  <sheetData>
    <row r="1" spans="1:16">
      <c r="A1" s="36" t="s">
        <v>222</v>
      </c>
    </row>
    <row r="2" spans="1:16">
      <c r="A2" s="36" t="s">
        <v>223</v>
      </c>
    </row>
    <row r="4" spans="1:16" ht="13.5" customHeight="1">
      <c r="B4" s="156"/>
      <c r="C4" s="157"/>
      <c r="D4" s="157"/>
      <c r="E4" s="157"/>
      <c r="F4" s="157"/>
      <c r="G4" s="158"/>
    </row>
    <row r="5" spans="1:16" ht="13.5" customHeight="1">
      <c r="B5" s="159"/>
      <c r="C5" s="160"/>
      <c r="D5" s="173">
        <v>247660</v>
      </c>
      <c r="E5" s="147" t="s">
        <v>220</v>
      </c>
      <c r="F5" s="173">
        <v>266200</v>
      </c>
      <c r="G5" s="163" t="s">
        <v>227</v>
      </c>
    </row>
    <row r="6" spans="1:16">
      <c r="B6" s="159"/>
      <c r="D6" s="173"/>
      <c r="E6" s="147"/>
      <c r="F6" s="173"/>
      <c r="G6" s="163"/>
    </row>
    <row r="7" spans="1:16">
      <c r="B7" s="159"/>
      <c r="C7" s="164"/>
      <c r="D7" s="173">
        <v>229120</v>
      </c>
      <c r="E7" s="147" t="s">
        <v>220</v>
      </c>
      <c r="F7" s="173">
        <v>247660</v>
      </c>
      <c r="G7" s="163" t="s">
        <v>221</v>
      </c>
    </row>
    <row r="8" spans="1:16">
      <c r="B8" s="159"/>
      <c r="D8" s="173"/>
      <c r="E8" s="147"/>
      <c r="F8" s="173"/>
      <c r="G8" s="163"/>
    </row>
    <row r="9" spans="1:16">
      <c r="B9" s="159"/>
      <c r="C9" s="165"/>
      <c r="D9" s="173">
        <v>210580</v>
      </c>
      <c r="E9" s="147" t="s">
        <v>220</v>
      </c>
      <c r="F9" s="173">
        <v>229120</v>
      </c>
      <c r="G9" s="163" t="s">
        <v>221</v>
      </c>
    </row>
    <row r="10" spans="1:16">
      <c r="B10" s="159"/>
      <c r="D10" s="173"/>
      <c r="E10" s="147"/>
      <c r="F10" s="173"/>
      <c r="G10" s="163"/>
    </row>
    <row r="11" spans="1:16">
      <c r="B11" s="159"/>
      <c r="C11" s="166"/>
      <c r="D11" s="173">
        <v>192040</v>
      </c>
      <c r="E11" s="147" t="s">
        <v>220</v>
      </c>
      <c r="F11" s="173">
        <v>210580</v>
      </c>
      <c r="G11" s="163" t="s">
        <v>221</v>
      </c>
    </row>
    <row r="12" spans="1:16">
      <c r="B12" s="159"/>
      <c r="D12" s="173"/>
      <c r="E12" s="147"/>
      <c r="F12" s="173"/>
      <c r="G12" s="163"/>
    </row>
    <row r="13" spans="1:16">
      <c r="B13" s="159"/>
      <c r="C13" s="167"/>
      <c r="D13" s="173">
        <v>173500</v>
      </c>
      <c r="E13" s="147" t="s">
        <v>220</v>
      </c>
      <c r="F13" s="173">
        <v>192040</v>
      </c>
      <c r="G13" s="163" t="s">
        <v>221</v>
      </c>
    </row>
    <row r="14" spans="1:16">
      <c r="B14" s="168"/>
      <c r="C14" s="169"/>
      <c r="D14" s="169"/>
      <c r="E14" s="169"/>
      <c r="F14" s="169"/>
      <c r="G14" s="172"/>
    </row>
    <row r="16" spans="1:16">
      <c r="B16" s="156"/>
      <c r="C16" s="157"/>
      <c r="D16" s="157"/>
      <c r="E16" s="157"/>
      <c r="F16" s="157"/>
      <c r="G16" s="157"/>
      <c r="H16" s="157"/>
      <c r="I16" s="157"/>
      <c r="J16" s="157"/>
      <c r="K16" s="157"/>
      <c r="L16" s="157"/>
      <c r="M16" s="157"/>
      <c r="N16" s="157"/>
      <c r="O16" s="157"/>
      <c r="P16" s="158"/>
    </row>
    <row r="17" spans="2:16">
      <c r="B17" s="159"/>
      <c r="P17" s="171"/>
    </row>
    <row r="18" spans="2:16">
      <c r="B18" s="159"/>
      <c r="P18" s="171"/>
    </row>
    <row r="19" spans="2:16">
      <c r="B19" s="159"/>
      <c r="P19" s="171"/>
    </row>
    <row r="20" spans="2:16">
      <c r="B20" s="159"/>
      <c r="P20" s="171"/>
    </row>
    <row r="21" spans="2:16">
      <c r="B21" s="159"/>
      <c r="P21" s="171"/>
    </row>
    <row r="22" spans="2:16">
      <c r="B22" s="159"/>
      <c r="P22" s="171"/>
    </row>
    <row r="23" spans="2:16">
      <c r="B23" s="159"/>
      <c r="P23" s="171"/>
    </row>
    <row r="24" spans="2:16">
      <c r="B24" s="159"/>
      <c r="P24" s="171"/>
    </row>
    <row r="25" spans="2:16">
      <c r="B25" s="159"/>
      <c r="P25" s="171"/>
    </row>
    <row r="26" spans="2:16">
      <c r="B26" s="159"/>
      <c r="P26" s="171"/>
    </row>
    <row r="27" spans="2:16">
      <c r="B27" s="159"/>
      <c r="P27" s="171"/>
    </row>
    <row r="28" spans="2:16">
      <c r="B28" s="159"/>
      <c r="P28" s="171"/>
    </row>
    <row r="29" spans="2:16">
      <c r="B29" s="159"/>
      <c r="P29" s="171"/>
    </row>
    <row r="30" spans="2:16">
      <c r="B30" s="159"/>
      <c r="P30" s="171"/>
    </row>
    <row r="31" spans="2:16">
      <c r="B31" s="159"/>
      <c r="P31" s="171"/>
    </row>
    <row r="32" spans="2:16">
      <c r="B32" s="159"/>
      <c r="P32" s="171"/>
    </row>
    <row r="33" spans="2:16">
      <c r="B33" s="159"/>
      <c r="P33" s="171"/>
    </row>
    <row r="34" spans="2:16">
      <c r="B34" s="159"/>
      <c r="P34" s="171"/>
    </row>
    <row r="35" spans="2:16">
      <c r="B35" s="159"/>
      <c r="P35" s="171"/>
    </row>
    <row r="36" spans="2:16">
      <c r="B36" s="159"/>
      <c r="P36" s="171"/>
    </row>
    <row r="37" spans="2:16">
      <c r="B37" s="159"/>
      <c r="P37" s="171"/>
    </row>
    <row r="38" spans="2:16">
      <c r="B38" s="159"/>
      <c r="P38" s="171"/>
    </row>
    <row r="39" spans="2:16">
      <c r="B39" s="159"/>
      <c r="P39" s="171"/>
    </row>
    <row r="40" spans="2:16">
      <c r="B40" s="159"/>
      <c r="P40" s="171"/>
    </row>
    <row r="41" spans="2:16">
      <c r="B41" s="159"/>
      <c r="P41" s="171"/>
    </row>
    <row r="42" spans="2:16">
      <c r="B42" s="159"/>
      <c r="P42" s="171"/>
    </row>
    <row r="43" spans="2:16">
      <c r="B43" s="159"/>
      <c r="P43" s="171"/>
    </row>
    <row r="44" spans="2:16">
      <c r="B44" s="159"/>
      <c r="P44" s="171"/>
    </row>
    <row r="45" spans="2:16">
      <c r="B45" s="159"/>
      <c r="P45" s="171"/>
    </row>
    <row r="46" spans="2:16">
      <c r="B46" s="159"/>
      <c r="P46" s="171"/>
    </row>
    <row r="47" spans="2:16">
      <c r="B47" s="159"/>
      <c r="P47" s="171"/>
    </row>
    <row r="48" spans="2:16">
      <c r="B48" s="159"/>
      <c r="P48" s="171"/>
    </row>
    <row r="49" spans="2:16">
      <c r="B49" s="159"/>
      <c r="P49" s="171"/>
    </row>
    <row r="50" spans="2:16">
      <c r="B50" s="159"/>
      <c r="P50" s="171"/>
    </row>
    <row r="51" spans="2:16">
      <c r="B51" s="159"/>
      <c r="P51" s="171"/>
    </row>
    <row r="52" spans="2:16">
      <c r="B52" s="159"/>
      <c r="P52" s="171"/>
    </row>
    <row r="53" spans="2:16">
      <c r="B53" s="159"/>
      <c r="P53" s="171"/>
    </row>
    <row r="54" spans="2:16">
      <c r="B54" s="159"/>
      <c r="P54" s="171"/>
    </row>
    <row r="55" spans="2:16">
      <c r="B55" s="159"/>
      <c r="P55" s="171"/>
    </row>
    <row r="56" spans="2:16">
      <c r="B56" s="159"/>
      <c r="P56" s="171"/>
    </row>
    <row r="57" spans="2:16">
      <c r="B57" s="159"/>
      <c r="P57" s="171"/>
    </row>
    <row r="58" spans="2:16">
      <c r="B58" s="159"/>
      <c r="P58" s="171"/>
    </row>
    <row r="59" spans="2:16">
      <c r="B59" s="159"/>
      <c r="P59" s="171"/>
    </row>
    <row r="60" spans="2:16">
      <c r="B60" s="159"/>
      <c r="P60" s="171"/>
    </row>
    <row r="61" spans="2:16">
      <c r="B61" s="159"/>
      <c r="P61" s="171"/>
    </row>
    <row r="62" spans="2:16">
      <c r="B62" s="159"/>
      <c r="P62" s="171"/>
    </row>
    <row r="63" spans="2:16">
      <c r="B63" s="159"/>
      <c r="P63" s="171"/>
    </row>
    <row r="64" spans="2:16">
      <c r="B64" s="159"/>
      <c r="P64" s="171"/>
    </row>
    <row r="65" spans="2:16">
      <c r="B65" s="159"/>
      <c r="P65" s="171"/>
    </row>
    <row r="66" spans="2:16">
      <c r="B66" s="159"/>
      <c r="P66" s="171"/>
    </row>
    <row r="67" spans="2:16">
      <c r="B67" s="159"/>
      <c r="P67" s="171"/>
    </row>
    <row r="68" spans="2:16">
      <c r="B68" s="159"/>
      <c r="P68" s="171"/>
    </row>
    <row r="69" spans="2:16">
      <c r="B69" s="159"/>
      <c r="P69" s="171"/>
    </row>
    <row r="70" spans="2:16">
      <c r="B70" s="159"/>
      <c r="P70" s="171"/>
    </row>
    <row r="71" spans="2:16">
      <c r="B71" s="159"/>
      <c r="P71" s="171"/>
    </row>
    <row r="72" spans="2:16">
      <c r="B72" s="159"/>
      <c r="P72" s="171"/>
    </row>
    <row r="73" spans="2:16">
      <c r="B73" s="159"/>
      <c r="P73" s="171"/>
    </row>
    <row r="74" spans="2:16">
      <c r="B74" s="159"/>
      <c r="P74" s="171"/>
    </row>
    <row r="75" spans="2:16">
      <c r="B75" s="159"/>
      <c r="P75" s="171"/>
    </row>
    <row r="76" spans="2:16">
      <c r="B76" s="159"/>
      <c r="P76" s="171"/>
    </row>
    <row r="77" spans="2:16">
      <c r="B77" s="159"/>
      <c r="P77" s="171"/>
    </row>
    <row r="78" spans="2:16">
      <c r="B78" s="159"/>
      <c r="P78" s="171"/>
    </row>
    <row r="79" spans="2:16">
      <c r="B79" s="159"/>
      <c r="P79" s="171"/>
    </row>
    <row r="80" spans="2:16">
      <c r="B80" s="159"/>
      <c r="P80" s="171"/>
    </row>
    <row r="81" spans="2:16">
      <c r="B81" s="159"/>
      <c r="P81" s="171"/>
    </row>
    <row r="82" spans="2:16">
      <c r="B82" s="159"/>
      <c r="P82" s="171"/>
    </row>
    <row r="83" spans="2:16">
      <c r="B83" s="159"/>
      <c r="P83" s="171"/>
    </row>
    <row r="84" spans="2:16">
      <c r="B84" s="168"/>
      <c r="C84" s="169"/>
      <c r="D84" s="169"/>
      <c r="E84" s="169"/>
      <c r="F84" s="169"/>
      <c r="G84" s="169"/>
      <c r="H84" s="169"/>
      <c r="I84" s="169"/>
      <c r="J84" s="169"/>
      <c r="K84" s="169"/>
      <c r="L84" s="169"/>
      <c r="M84" s="169"/>
      <c r="N84" s="169"/>
      <c r="O84" s="169"/>
      <c r="P84" s="172"/>
    </row>
  </sheetData>
  <phoneticPr fontId="3"/>
  <pageMargins left="0.19685039370078741" right="0.19685039370078741" top="0.47" bottom="0.26" header="0.31496062992125984" footer="0.19685039370078741"/>
  <pageSetup paperSize="9" scale="75" orientation="portrait" r:id="rId1"/>
  <headerFooter>
    <oddHeader>&amp;R&amp;"ＭＳ 明朝,標準"&amp;12 2-4.生活習慣病に係る医療費等の状況</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zoomScaleNormal="100" zoomScaleSheetLayoutView="100" workbookViewId="0"/>
  </sheetViews>
  <sheetFormatPr defaultRowHeight="13.5"/>
  <cols>
    <col min="1" max="1" width="4.625" style="43" customWidth="1"/>
    <col min="2" max="2" width="3.25" style="43" customWidth="1"/>
    <col min="3" max="3" width="18.75" style="43" customWidth="1"/>
    <col min="4" max="7" width="20.625" style="43" customWidth="1"/>
    <col min="8" max="10" width="20.625" style="132" customWidth="1"/>
    <col min="11" max="16384" width="9" style="43"/>
  </cols>
  <sheetData>
    <row r="1" spans="1:10" ht="16.5" customHeight="1">
      <c r="A1" s="43" t="s">
        <v>171</v>
      </c>
      <c r="F1" s="132"/>
      <c r="G1" s="132"/>
    </row>
    <row r="2" spans="1:10" ht="16.5" customHeight="1">
      <c r="A2" s="43" t="s">
        <v>145</v>
      </c>
      <c r="F2" s="132"/>
      <c r="G2" s="133"/>
      <c r="H2" s="134" t="s">
        <v>107</v>
      </c>
      <c r="I2" s="135"/>
      <c r="J2" s="133"/>
    </row>
    <row r="3" spans="1:10" ht="16.5" customHeight="1">
      <c r="B3" s="185"/>
      <c r="C3" s="187" t="s">
        <v>108</v>
      </c>
      <c r="D3" s="189" t="s">
        <v>172</v>
      </c>
      <c r="E3" s="189" t="s">
        <v>173</v>
      </c>
      <c r="F3" s="136"/>
      <c r="G3" s="137"/>
      <c r="H3" s="183" t="s">
        <v>174</v>
      </c>
      <c r="I3" s="183" t="s">
        <v>175</v>
      </c>
      <c r="J3" s="138"/>
    </row>
    <row r="4" spans="1:10" ht="18" customHeight="1">
      <c r="B4" s="186"/>
      <c r="C4" s="188"/>
      <c r="D4" s="190"/>
      <c r="E4" s="190"/>
      <c r="F4" s="136"/>
      <c r="G4" s="137"/>
      <c r="H4" s="184"/>
      <c r="I4" s="184"/>
      <c r="J4" s="139"/>
    </row>
    <row r="5" spans="1:10" ht="13.5" customHeight="1">
      <c r="B5" s="140">
        <v>1</v>
      </c>
      <c r="C5" s="58" t="s">
        <v>133</v>
      </c>
      <c r="D5" s="131">
        <v>169470.83943780701</v>
      </c>
      <c r="E5" s="131">
        <v>180406.26625875299</v>
      </c>
      <c r="F5" s="141"/>
      <c r="G5" s="142"/>
      <c r="H5" s="143">
        <f t="shared" ref="H5:H12" si="0">$D$13</f>
        <v>183698.96589033201</v>
      </c>
      <c r="I5" s="143">
        <f t="shared" ref="I5:I12" si="1">$E$13</f>
        <v>183698.96589033201</v>
      </c>
      <c r="J5" s="144">
        <v>0</v>
      </c>
    </row>
    <row r="6" spans="1:10" ht="13.5" customHeight="1">
      <c r="B6" s="57">
        <v>2</v>
      </c>
      <c r="C6" s="58" t="s">
        <v>7</v>
      </c>
      <c r="D6" s="131">
        <v>173467.72325394201</v>
      </c>
      <c r="E6" s="131">
        <v>181053.802837194</v>
      </c>
      <c r="F6" s="141"/>
      <c r="G6" s="142"/>
      <c r="H6" s="143">
        <f t="shared" si="0"/>
        <v>183698.96589033201</v>
      </c>
      <c r="I6" s="143">
        <f t="shared" si="1"/>
        <v>183698.96589033201</v>
      </c>
      <c r="J6" s="144">
        <v>0</v>
      </c>
    </row>
    <row r="7" spans="1:10" ht="13.5" customHeight="1">
      <c r="B7" s="57">
        <v>3</v>
      </c>
      <c r="C7" s="61" t="s">
        <v>12</v>
      </c>
      <c r="D7" s="131">
        <v>175523.49289944</v>
      </c>
      <c r="E7" s="131">
        <v>181694.54840049401</v>
      </c>
      <c r="F7" s="141"/>
      <c r="G7" s="142"/>
      <c r="H7" s="143">
        <f t="shared" si="0"/>
        <v>183698.96589033201</v>
      </c>
      <c r="I7" s="143">
        <f t="shared" si="1"/>
        <v>183698.96589033201</v>
      </c>
      <c r="J7" s="144">
        <v>0</v>
      </c>
    </row>
    <row r="8" spans="1:10" ht="13.5" customHeight="1">
      <c r="B8" s="57">
        <v>4</v>
      </c>
      <c r="C8" s="61" t="s">
        <v>20</v>
      </c>
      <c r="D8" s="131">
        <v>169325.964543788</v>
      </c>
      <c r="E8" s="131">
        <v>179129.439887018</v>
      </c>
      <c r="F8" s="141"/>
      <c r="G8" s="142"/>
      <c r="H8" s="143">
        <f t="shared" si="0"/>
        <v>183698.96589033201</v>
      </c>
      <c r="I8" s="143">
        <f t="shared" si="1"/>
        <v>183698.96589033201</v>
      </c>
      <c r="J8" s="144">
        <v>0</v>
      </c>
    </row>
    <row r="9" spans="1:10" ht="13.5" customHeight="1">
      <c r="B9" s="57">
        <v>5</v>
      </c>
      <c r="C9" s="61" t="s">
        <v>24</v>
      </c>
      <c r="D9" s="131">
        <v>169643.265285612</v>
      </c>
      <c r="E9" s="131">
        <v>182640.68398063601</v>
      </c>
      <c r="F9" s="141"/>
      <c r="G9" s="142"/>
      <c r="H9" s="143">
        <f t="shared" si="0"/>
        <v>183698.96589033201</v>
      </c>
      <c r="I9" s="143">
        <f t="shared" si="1"/>
        <v>183698.96589033201</v>
      </c>
      <c r="J9" s="144">
        <v>0</v>
      </c>
    </row>
    <row r="10" spans="1:10" ht="13.5" customHeight="1">
      <c r="B10" s="57">
        <v>6</v>
      </c>
      <c r="C10" s="61" t="s">
        <v>34</v>
      </c>
      <c r="D10" s="131">
        <v>185082.01175188299</v>
      </c>
      <c r="E10" s="131">
        <v>186135.246325115</v>
      </c>
      <c r="F10" s="141"/>
      <c r="G10" s="142"/>
      <c r="H10" s="143">
        <f t="shared" si="0"/>
        <v>183698.96589033201</v>
      </c>
      <c r="I10" s="143">
        <f t="shared" si="1"/>
        <v>183698.96589033201</v>
      </c>
      <c r="J10" s="144">
        <v>0</v>
      </c>
    </row>
    <row r="11" spans="1:10" ht="13.5" customHeight="1">
      <c r="B11" s="57">
        <v>7</v>
      </c>
      <c r="C11" s="61" t="s">
        <v>43</v>
      </c>
      <c r="D11" s="131">
        <v>187137.46352916799</v>
      </c>
      <c r="E11" s="131">
        <v>186745.15452504199</v>
      </c>
      <c r="F11" s="141"/>
      <c r="G11" s="142"/>
      <c r="H11" s="143">
        <f t="shared" si="0"/>
        <v>183698.96589033201</v>
      </c>
      <c r="I11" s="143">
        <f t="shared" si="1"/>
        <v>183698.96589033201</v>
      </c>
      <c r="J11" s="144">
        <v>0</v>
      </c>
    </row>
    <row r="12" spans="1:10" ht="13.5" customHeight="1" thickBot="1">
      <c r="B12" s="57">
        <v>8</v>
      </c>
      <c r="C12" s="61" t="s">
        <v>56</v>
      </c>
      <c r="D12" s="131">
        <v>194993.147934048</v>
      </c>
      <c r="E12" s="131">
        <v>187223.80354150501</v>
      </c>
      <c r="F12" s="141"/>
      <c r="G12" s="142"/>
      <c r="H12" s="143">
        <f t="shared" si="0"/>
        <v>183698.96589033201</v>
      </c>
      <c r="I12" s="143">
        <f t="shared" si="1"/>
        <v>183698.96589033201</v>
      </c>
      <c r="J12" s="144">
        <v>999</v>
      </c>
    </row>
    <row r="13" spans="1:10" ht="13.5" customHeight="1" thickTop="1">
      <c r="B13" s="177" t="s">
        <v>0</v>
      </c>
      <c r="C13" s="178"/>
      <c r="D13" s="145">
        <v>183698.96589033201</v>
      </c>
      <c r="E13" s="145">
        <v>183698.96589033201</v>
      </c>
      <c r="F13" s="141"/>
      <c r="G13" s="142"/>
      <c r="H13" s="133"/>
    </row>
    <row r="14" spans="1:10" ht="13.5" customHeight="1">
      <c r="B14" s="72" t="s">
        <v>229</v>
      </c>
    </row>
    <row r="15" spans="1:10" ht="13.5" customHeight="1">
      <c r="B15" s="72" t="s">
        <v>177</v>
      </c>
    </row>
    <row r="16" spans="1:10" ht="13.5" customHeight="1">
      <c r="B16" s="72" t="s">
        <v>178</v>
      </c>
    </row>
    <row r="17" spans="2:2">
      <c r="B17" s="146"/>
    </row>
    <row r="18" spans="2:2">
      <c r="B18" s="146"/>
    </row>
  </sheetData>
  <mergeCells count="7">
    <mergeCell ref="H3:H4"/>
    <mergeCell ref="I3:I4"/>
    <mergeCell ref="B13:C13"/>
    <mergeCell ref="B3:B4"/>
    <mergeCell ref="C3:C4"/>
    <mergeCell ref="D3:D4"/>
    <mergeCell ref="E3:E4"/>
  </mergeCells>
  <phoneticPr fontId="3"/>
  <pageMargins left="0.19685039370078741" right="0.19685039370078741" top="0.59055118110236227" bottom="0.39370078740157483" header="0.31496062992125984" footer="0.19685039370078741"/>
  <pageSetup paperSize="9" scale="75" fitToHeight="0" orientation="portrait" r:id="rId1"/>
  <headerFooter>
    <oddHeader>&amp;R&amp;"ＭＳ 明朝,標準"&amp;12 2-4.生活習慣病に係る医療費等の状況</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showGridLines="0" zoomScaleNormal="100" zoomScaleSheetLayoutView="85" workbookViewId="0"/>
  </sheetViews>
  <sheetFormatPr defaultRowHeight="13.5"/>
  <cols>
    <col min="1" max="1" width="4.625" style="43" customWidth="1"/>
    <col min="2" max="2" width="3.25" style="43" customWidth="1"/>
    <col min="3" max="3" width="18.75" style="43" customWidth="1"/>
    <col min="4" max="5" width="20.625" style="43" customWidth="1"/>
    <col min="6" max="6" width="12.375" style="147" customWidth="1"/>
    <col min="7" max="7" width="6.25" style="43" customWidth="1"/>
    <col min="8" max="10" width="20.625" style="43" customWidth="1"/>
    <col min="11" max="16384" width="9" style="43"/>
  </cols>
  <sheetData>
    <row r="1" spans="1:10" ht="16.5" customHeight="1">
      <c r="A1" s="43" t="s">
        <v>171</v>
      </c>
    </row>
    <row r="2" spans="1:10" ht="16.5" customHeight="1">
      <c r="A2" s="43" t="s">
        <v>145</v>
      </c>
    </row>
    <row r="3" spans="1:10" ht="16.5" customHeight="1">
      <c r="A3" s="43" t="s">
        <v>179</v>
      </c>
      <c r="J3" s="43" t="s">
        <v>180</v>
      </c>
    </row>
  </sheetData>
  <phoneticPr fontId="3"/>
  <pageMargins left="0.19685039370078741" right="0.19685039370078741" top="0.59055118110236227" bottom="0.39370078740157483" header="0.31496062992125984" footer="0.19685039370078741"/>
  <pageSetup paperSize="8" scale="75" fitToHeight="0" orientation="landscape" r:id="rId1"/>
  <headerFooter>
    <oddHeader>&amp;R&amp;"ＭＳ 明朝,標準"&amp;12 2-4.生活習慣病に係る医療費等の状況</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2"/>
  <sheetViews>
    <sheetView showGridLines="0" zoomScaleNormal="100" zoomScaleSheetLayoutView="100" workbookViewId="0"/>
  </sheetViews>
  <sheetFormatPr defaultRowHeight="13.5"/>
  <cols>
    <col min="1" max="1" width="4.625" style="43" customWidth="1"/>
    <col min="2" max="2" width="3.25" style="43" customWidth="1"/>
    <col min="3" max="3" width="18.75" style="43" customWidth="1"/>
    <col min="4" max="5" width="20.625" style="43" customWidth="1"/>
    <col min="6" max="6" width="20.625" style="133" customWidth="1"/>
    <col min="7" max="7" width="20.625" style="148" customWidth="1"/>
    <col min="8" max="10" width="20.625" style="134" customWidth="1"/>
    <col min="11" max="11" width="9" style="149"/>
    <col min="12" max="16384" width="9" style="43"/>
  </cols>
  <sheetData>
    <row r="1" spans="1:10" ht="16.5" customHeight="1">
      <c r="A1" s="43" t="s">
        <v>171</v>
      </c>
    </row>
    <row r="2" spans="1:10" ht="16.5" customHeight="1">
      <c r="A2" s="43" t="s">
        <v>148</v>
      </c>
      <c r="H2" s="134" t="s">
        <v>107</v>
      </c>
      <c r="I2" s="135"/>
      <c r="J2" s="133"/>
    </row>
    <row r="3" spans="1:10" s="149" customFormat="1" ht="16.5" customHeight="1">
      <c r="B3" s="185"/>
      <c r="C3" s="187" t="s">
        <v>181</v>
      </c>
      <c r="D3" s="189" t="s">
        <v>182</v>
      </c>
      <c r="E3" s="189" t="s">
        <v>183</v>
      </c>
      <c r="F3" s="150"/>
      <c r="G3" s="151"/>
      <c r="H3" s="183" t="s">
        <v>184</v>
      </c>
      <c r="I3" s="183" t="s">
        <v>185</v>
      </c>
      <c r="J3" s="152"/>
    </row>
    <row r="4" spans="1:10" s="149" customFormat="1" ht="18" customHeight="1">
      <c r="B4" s="186"/>
      <c r="C4" s="188"/>
      <c r="D4" s="190"/>
      <c r="E4" s="190"/>
      <c r="F4" s="150"/>
      <c r="G4" s="151"/>
      <c r="H4" s="184"/>
      <c r="I4" s="184"/>
      <c r="J4" s="153"/>
    </row>
    <row r="5" spans="1:10" s="149" customFormat="1" ht="13.5" customHeight="1">
      <c r="B5" s="140">
        <v>1</v>
      </c>
      <c r="C5" s="104" t="s">
        <v>57</v>
      </c>
      <c r="D5" s="131">
        <v>194993.147934048</v>
      </c>
      <c r="E5" s="131">
        <v>187223.80354150501</v>
      </c>
      <c r="F5" s="154"/>
      <c r="G5" s="155"/>
      <c r="H5" s="143">
        <f t="shared" ref="H5:H68" si="0">$D$79</f>
        <v>183698.96589033201</v>
      </c>
      <c r="I5" s="143">
        <f t="shared" ref="I5:I68" si="1">$E$79</f>
        <v>183698.96589033201</v>
      </c>
      <c r="J5" s="144">
        <v>0</v>
      </c>
    </row>
    <row r="6" spans="1:10" s="149" customFormat="1" ht="13.5" customHeight="1">
      <c r="B6" s="57">
        <v>2</v>
      </c>
      <c r="C6" s="104" t="s">
        <v>109</v>
      </c>
      <c r="D6" s="131">
        <v>176748.67849022301</v>
      </c>
      <c r="E6" s="131">
        <v>187315.515851448</v>
      </c>
      <c r="F6" s="154"/>
      <c r="G6" s="155"/>
      <c r="H6" s="143">
        <f t="shared" si="0"/>
        <v>183698.96589033201</v>
      </c>
      <c r="I6" s="143">
        <f t="shared" si="1"/>
        <v>183698.96589033201</v>
      </c>
      <c r="J6" s="144">
        <v>0</v>
      </c>
    </row>
    <row r="7" spans="1:10" s="149" customFormat="1" ht="13.5" customHeight="1">
      <c r="B7" s="57">
        <v>3</v>
      </c>
      <c r="C7" s="105" t="s">
        <v>110</v>
      </c>
      <c r="D7" s="131">
        <v>192110.57726615199</v>
      </c>
      <c r="E7" s="131">
        <v>189471.73595114</v>
      </c>
      <c r="F7" s="154"/>
      <c r="G7" s="155"/>
      <c r="H7" s="143">
        <f t="shared" si="0"/>
        <v>183698.96589033201</v>
      </c>
      <c r="I7" s="143">
        <f t="shared" si="1"/>
        <v>183698.96589033201</v>
      </c>
      <c r="J7" s="144">
        <v>0</v>
      </c>
    </row>
    <row r="8" spans="1:10" s="149" customFormat="1" ht="13.5" customHeight="1">
      <c r="B8" s="57">
        <v>4</v>
      </c>
      <c r="C8" s="105" t="s">
        <v>111</v>
      </c>
      <c r="D8" s="131">
        <v>207165.719098801</v>
      </c>
      <c r="E8" s="131">
        <v>186927.98429610301</v>
      </c>
      <c r="F8" s="154"/>
      <c r="G8" s="155"/>
      <c r="H8" s="143">
        <f t="shared" si="0"/>
        <v>183698.96589033201</v>
      </c>
      <c r="I8" s="143">
        <f t="shared" si="1"/>
        <v>183698.96589033201</v>
      </c>
      <c r="J8" s="144">
        <v>0</v>
      </c>
    </row>
    <row r="9" spans="1:10" s="149" customFormat="1" ht="13.5" customHeight="1">
      <c r="B9" s="57">
        <v>5</v>
      </c>
      <c r="C9" s="105" t="s">
        <v>112</v>
      </c>
      <c r="D9" s="131">
        <v>181966.594444444</v>
      </c>
      <c r="E9" s="131">
        <v>186575.87177459401</v>
      </c>
      <c r="F9" s="154"/>
      <c r="G9" s="155"/>
      <c r="H9" s="143">
        <f t="shared" si="0"/>
        <v>183698.96589033201</v>
      </c>
      <c r="I9" s="143">
        <f t="shared" si="1"/>
        <v>183698.96589033201</v>
      </c>
      <c r="J9" s="144">
        <v>0</v>
      </c>
    </row>
    <row r="10" spans="1:10" s="149" customFormat="1" ht="13.5" customHeight="1">
      <c r="B10" s="57">
        <v>6</v>
      </c>
      <c r="C10" s="105" t="s">
        <v>113</v>
      </c>
      <c r="D10" s="131">
        <v>197451.21486295099</v>
      </c>
      <c r="E10" s="131">
        <v>188573.99599506901</v>
      </c>
      <c r="F10" s="154"/>
      <c r="G10" s="155"/>
      <c r="H10" s="143">
        <f t="shared" si="0"/>
        <v>183698.96589033201</v>
      </c>
      <c r="I10" s="143">
        <f t="shared" si="1"/>
        <v>183698.96589033201</v>
      </c>
      <c r="J10" s="144">
        <v>0</v>
      </c>
    </row>
    <row r="11" spans="1:10" s="149" customFormat="1" ht="13.5" customHeight="1">
      <c r="B11" s="57">
        <v>7</v>
      </c>
      <c r="C11" s="105" t="s">
        <v>114</v>
      </c>
      <c r="D11" s="131">
        <v>204905.92587665099</v>
      </c>
      <c r="E11" s="131">
        <v>187797.96056322599</v>
      </c>
      <c r="F11" s="154"/>
      <c r="G11" s="155"/>
      <c r="H11" s="143">
        <f t="shared" si="0"/>
        <v>183698.96589033201</v>
      </c>
      <c r="I11" s="143">
        <f t="shared" si="1"/>
        <v>183698.96589033201</v>
      </c>
      <c r="J11" s="144">
        <v>0</v>
      </c>
    </row>
    <row r="12" spans="1:10" s="149" customFormat="1" ht="13.5" customHeight="1">
      <c r="B12" s="57">
        <v>8</v>
      </c>
      <c r="C12" s="105" t="s">
        <v>58</v>
      </c>
      <c r="D12" s="131">
        <v>184752.585582386</v>
      </c>
      <c r="E12" s="131">
        <v>190073.36456839601</v>
      </c>
      <c r="F12" s="154"/>
      <c r="G12" s="155"/>
      <c r="H12" s="143">
        <f t="shared" si="0"/>
        <v>183698.96589033201</v>
      </c>
      <c r="I12" s="143">
        <f t="shared" si="1"/>
        <v>183698.96589033201</v>
      </c>
      <c r="J12" s="144">
        <v>0</v>
      </c>
    </row>
    <row r="13" spans="1:10" s="149" customFormat="1" ht="13.5" customHeight="1">
      <c r="B13" s="57">
        <v>9</v>
      </c>
      <c r="C13" s="105" t="s">
        <v>115</v>
      </c>
      <c r="D13" s="131">
        <v>189651.33260393899</v>
      </c>
      <c r="E13" s="131">
        <v>188721.42403952399</v>
      </c>
      <c r="F13" s="154"/>
      <c r="G13" s="155"/>
      <c r="H13" s="143">
        <f t="shared" si="0"/>
        <v>183698.96589033201</v>
      </c>
      <c r="I13" s="143">
        <f t="shared" si="1"/>
        <v>183698.96589033201</v>
      </c>
      <c r="J13" s="144">
        <v>0</v>
      </c>
    </row>
    <row r="14" spans="1:10" s="149" customFormat="1" ht="13.5" customHeight="1">
      <c r="B14" s="57">
        <v>10</v>
      </c>
      <c r="C14" s="105" t="s">
        <v>59</v>
      </c>
      <c r="D14" s="131">
        <v>190263.234487109</v>
      </c>
      <c r="E14" s="131">
        <v>186046.1571137</v>
      </c>
      <c r="F14" s="154"/>
      <c r="G14" s="155"/>
      <c r="H14" s="143">
        <f t="shared" si="0"/>
        <v>183698.96589033201</v>
      </c>
      <c r="I14" s="143">
        <f t="shared" si="1"/>
        <v>183698.96589033201</v>
      </c>
      <c r="J14" s="144">
        <v>0</v>
      </c>
    </row>
    <row r="15" spans="1:10" s="149" customFormat="1" ht="13.5" customHeight="1">
      <c r="B15" s="57">
        <v>11</v>
      </c>
      <c r="C15" s="105" t="s">
        <v>60</v>
      </c>
      <c r="D15" s="131">
        <v>178037.32816537499</v>
      </c>
      <c r="E15" s="131">
        <v>185855.97182579999</v>
      </c>
      <c r="F15" s="154"/>
      <c r="G15" s="155"/>
      <c r="H15" s="143">
        <f t="shared" si="0"/>
        <v>183698.96589033201</v>
      </c>
      <c r="I15" s="143">
        <f t="shared" si="1"/>
        <v>183698.96589033201</v>
      </c>
      <c r="J15" s="144">
        <v>0</v>
      </c>
    </row>
    <row r="16" spans="1:10" s="149" customFormat="1" ht="13.5" customHeight="1">
      <c r="B16" s="57">
        <v>12</v>
      </c>
      <c r="C16" s="105" t="s">
        <v>116</v>
      </c>
      <c r="D16" s="131">
        <v>185015.527866586</v>
      </c>
      <c r="E16" s="131">
        <v>187327.82401788401</v>
      </c>
      <c r="F16" s="154"/>
      <c r="G16" s="155"/>
      <c r="H16" s="143">
        <f t="shared" si="0"/>
        <v>183698.96589033201</v>
      </c>
      <c r="I16" s="143">
        <f t="shared" si="1"/>
        <v>183698.96589033201</v>
      </c>
      <c r="J16" s="144">
        <v>0</v>
      </c>
    </row>
    <row r="17" spans="2:10" s="149" customFormat="1" ht="13.5" customHeight="1">
      <c r="B17" s="57">
        <v>13</v>
      </c>
      <c r="C17" s="105" t="s">
        <v>117</v>
      </c>
      <c r="D17" s="131">
        <v>198241.42594509301</v>
      </c>
      <c r="E17" s="131">
        <v>188713.24634191999</v>
      </c>
      <c r="F17" s="154"/>
      <c r="G17" s="155"/>
      <c r="H17" s="143">
        <f t="shared" si="0"/>
        <v>183698.96589033201</v>
      </c>
      <c r="I17" s="143">
        <f t="shared" si="1"/>
        <v>183698.96589033201</v>
      </c>
      <c r="J17" s="144">
        <v>0</v>
      </c>
    </row>
    <row r="18" spans="2:10" s="149" customFormat="1" ht="13.5" customHeight="1">
      <c r="B18" s="57">
        <v>14</v>
      </c>
      <c r="C18" s="105" t="s">
        <v>118</v>
      </c>
      <c r="D18" s="131">
        <v>180295.78098248399</v>
      </c>
      <c r="E18" s="131">
        <v>187309.07943474301</v>
      </c>
      <c r="F18" s="154"/>
      <c r="G18" s="155"/>
      <c r="H18" s="143">
        <f t="shared" si="0"/>
        <v>183698.96589033201</v>
      </c>
      <c r="I18" s="143">
        <f t="shared" si="1"/>
        <v>183698.96589033201</v>
      </c>
      <c r="J18" s="144">
        <v>0</v>
      </c>
    </row>
    <row r="19" spans="2:10" s="149" customFormat="1" ht="13.5" customHeight="1">
      <c r="B19" s="57">
        <v>15</v>
      </c>
      <c r="C19" s="105" t="s">
        <v>119</v>
      </c>
      <c r="D19" s="131">
        <v>182705.352916545</v>
      </c>
      <c r="E19" s="131">
        <v>187686.18405526399</v>
      </c>
      <c r="F19" s="154"/>
      <c r="G19" s="155"/>
      <c r="H19" s="143">
        <f t="shared" si="0"/>
        <v>183698.96589033201</v>
      </c>
      <c r="I19" s="143">
        <f t="shared" si="1"/>
        <v>183698.96589033201</v>
      </c>
      <c r="J19" s="144">
        <v>0</v>
      </c>
    </row>
    <row r="20" spans="2:10" s="149" customFormat="1" ht="13.5" customHeight="1">
      <c r="B20" s="57">
        <v>16</v>
      </c>
      <c r="C20" s="105" t="s">
        <v>61</v>
      </c>
      <c r="D20" s="131">
        <v>175296.224486027</v>
      </c>
      <c r="E20" s="131">
        <v>188156.919450157</v>
      </c>
      <c r="F20" s="154"/>
      <c r="G20" s="155"/>
      <c r="H20" s="143">
        <f t="shared" si="0"/>
        <v>183698.96589033201</v>
      </c>
      <c r="I20" s="143">
        <f t="shared" si="1"/>
        <v>183698.96589033201</v>
      </c>
      <c r="J20" s="144">
        <v>0</v>
      </c>
    </row>
    <row r="21" spans="2:10" s="149" customFormat="1" ht="13.5" customHeight="1">
      <c r="B21" s="57">
        <v>17</v>
      </c>
      <c r="C21" s="105" t="s">
        <v>120</v>
      </c>
      <c r="D21" s="131">
        <v>188083.53044044299</v>
      </c>
      <c r="E21" s="131">
        <v>188334.57005751799</v>
      </c>
      <c r="F21" s="154"/>
      <c r="G21" s="155"/>
      <c r="H21" s="143">
        <f t="shared" si="0"/>
        <v>183698.96589033201</v>
      </c>
      <c r="I21" s="143">
        <f t="shared" si="1"/>
        <v>183698.96589033201</v>
      </c>
      <c r="J21" s="144">
        <v>0</v>
      </c>
    </row>
    <row r="22" spans="2:10" s="149" customFormat="1" ht="13.5" customHeight="1">
      <c r="B22" s="57">
        <v>18</v>
      </c>
      <c r="C22" s="105" t="s">
        <v>62</v>
      </c>
      <c r="D22" s="131">
        <v>191319.78293384501</v>
      </c>
      <c r="E22" s="131">
        <v>187042.924935324</v>
      </c>
      <c r="F22" s="154"/>
      <c r="G22" s="155"/>
      <c r="H22" s="143">
        <f t="shared" si="0"/>
        <v>183698.96589033201</v>
      </c>
      <c r="I22" s="143">
        <f t="shared" si="1"/>
        <v>183698.96589033201</v>
      </c>
      <c r="J22" s="144">
        <v>0</v>
      </c>
    </row>
    <row r="23" spans="2:10" s="149" customFormat="1" ht="13.5" customHeight="1">
      <c r="B23" s="57">
        <v>19</v>
      </c>
      <c r="C23" s="105" t="s">
        <v>121</v>
      </c>
      <c r="D23" s="131">
        <v>194538.46018361099</v>
      </c>
      <c r="E23" s="131">
        <v>189745.52365143999</v>
      </c>
      <c r="F23" s="154"/>
      <c r="G23" s="155"/>
      <c r="H23" s="143">
        <f t="shared" si="0"/>
        <v>183698.96589033201</v>
      </c>
      <c r="I23" s="143">
        <f t="shared" si="1"/>
        <v>183698.96589033201</v>
      </c>
      <c r="J23" s="144">
        <v>0</v>
      </c>
    </row>
    <row r="24" spans="2:10" s="149" customFormat="1" ht="13.5" customHeight="1">
      <c r="B24" s="57">
        <v>20</v>
      </c>
      <c r="C24" s="105" t="s">
        <v>122</v>
      </c>
      <c r="D24" s="131">
        <v>194094.180385535</v>
      </c>
      <c r="E24" s="131">
        <v>186431.73655924201</v>
      </c>
      <c r="F24" s="154"/>
      <c r="G24" s="155"/>
      <c r="H24" s="143">
        <f t="shared" si="0"/>
        <v>183698.96589033201</v>
      </c>
      <c r="I24" s="143">
        <f t="shared" si="1"/>
        <v>183698.96589033201</v>
      </c>
      <c r="J24" s="144">
        <v>0</v>
      </c>
    </row>
    <row r="25" spans="2:10" s="149" customFormat="1" ht="13.5" customHeight="1">
      <c r="B25" s="57">
        <v>21</v>
      </c>
      <c r="C25" s="105" t="s">
        <v>123</v>
      </c>
      <c r="D25" s="131">
        <v>195683.67444161701</v>
      </c>
      <c r="E25" s="131">
        <v>185961.50705877799</v>
      </c>
      <c r="F25" s="154"/>
      <c r="G25" s="155"/>
      <c r="H25" s="143">
        <f t="shared" si="0"/>
        <v>183698.96589033201</v>
      </c>
      <c r="I25" s="143">
        <f t="shared" si="1"/>
        <v>183698.96589033201</v>
      </c>
      <c r="J25" s="144">
        <v>0</v>
      </c>
    </row>
    <row r="26" spans="2:10" s="149" customFormat="1" ht="13.5" customHeight="1">
      <c r="B26" s="57">
        <v>22</v>
      </c>
      <c r="C26" s="105" t="s">
        <v>63</v>
      </c>
      <c r="D26" s="131">
        <v>201698.713408902</v>
      </c>
      <c r="E26" s="131">
        <v>187387.39168396199</v>
      </c>
      <c r="F26" s="154"/>
      <c r="G26" s="155"/>
      <c r="H26" s="143">
        <f t="shared" si="0"/>
        <v>183698.96589033201</v>
      </c>
      <c r="I26" s="143">
        <f t="shared" si="1"/>
        <v>183698.96589033201</v>
      </c>
      <c r="J26" s="144">
        <v>0</v>
      </c>
    </row>
    <row r="27" spans="2:10" s="149" customFormat="1" ht="13.5" customHeight="1">
      <c r="B27" s="57">
        <v>23</v>
      </c>
      <c r="C27" s="105" t="s">
        <v>124</v>
      </c>
      <c r="D27" s="131">
        <v>200834.693794338</v>
      </c>
      <c r="E27" s="131">
        <v>187120.51400757299</v>
      </c>
      <c r="F27" s="154"/>
      <c r="G27" s="155"/>
      <c r="H27" s="143">
        <f t="shared" si="0"/>
        <v>183698.96589033201</v>
      </c>
      <c r="I27" s="143">
        <f t="shared" si="1"/>
        <v>183698.96589033201</v>
      </c>
      <c r="J27" s="144">
        <v>0</v>
      </c>
    </row>
    <row r="28" spans="2:10" s="149" customFormat="1" ht="13.5" customHeight="1">
      <c r="B28" s="57">
        <v>24</v>
      </c>
      <c r="C28" s="105" t="s">
        <v>125</v>
      </c>
      <c r="D28" s="131">
        <v>182856.154327261</v>
      </c>
      <c r="E28" s="131">
        <v>187338.529924851</v>
      </c>
      <c r="F28" s="154"/>
      <c r="G28" s="155"/>
      <c r="H28" s="143">
        <f t="shared" si="0"/>
        <v>183698.96589033201</v>
      </c>
      <c r="I28" s="143">
        <f t="shared" si="1"/>
        <v>183698.96589033201</v>
      </c>
      <c r="J28" s="144">
        <v>0</v>
      </c>
    </row>
    <row r="29" spans="2:10" s="149" customFormat="1" ht="13.5" customHeight="1">
      <c r="B29" s="57">
        <v>25</v>
      </c>
      <c r="C29" s="105" t="s">
        <v>126</v>
      </c>
      <c r="D29" s="131">
        <v>179414.02178083701</v>
      </c>
      <c r="E29" s="131">
        <v>185146.09245127501</v>
      </c>
      <c r="F29" s="154"/>
      <c r="G29" s="155"/>
      <c r="H29" s="143">
        <f t="shared" si="0"/>
        <v>183698.96589033201</v>
      </c>
      <c r="I29" s="143">
        <f t="shared" si="1"/>
        <v>183698.96589033201</v>
      </c>
      <c r="J29" s="144">
        <v>0</v>
      </c>
    </row>
    <row r="30" spans="2:10" s="149" customFormat="1" ht="13.5" customHeight="1">
      <c r="B30" s="57">
        <v>26</v>
      </c>
      <c r="C30" s="105" t="s">
        <v>35</v>
      </c>
      <c r="D30" s="131">
        <v>185082.01175188299</v>
      </c>
      <c r="E30" s="131">
        <v>186135.246325115</v>
      </c>
      <c r="F30" s="154"/>
      <c r="G30" s="155"/>
      <c r="H30" s="143">
        <f t="shared" si="0"/>
        <v>183698.96589033201</v>
      </c>
      <c r="I30" s="143">
        <f t="shared" si="1"/>
        <v>183698.96589033201</v>
      </c>
      <c r="J30" s="144">
        <v>0</v>
      </c>
    </row>
    <row r="31" spans="2:10" s="149" customFormat="1" ht="13.5" customHeight="1">
      <c r="B31" s="57">
        <v>27</v>
      </c>
      <c r="C31" s="105" t="s">
        <v>36</v>
      </c>
      <c r="D31" s="131">
        <v>179963.793696676</v>
      </c>
      <c r="E31" s="131">
        <v>187677.19482324799</v>
      </c>
      <c r="F31" s="154"/>
      <c r="G31" s="155"/>
      <c r="H31" s="143">
        <f t="shared" si="0"/>
        <v>183698.96589033201</v>
      </c>
      <c r="I31" s="143">
        <f t="shared" si="1"/>
        <v>183698.96589033201</v>
      </c>
      <c r="J31" s="144">
        <v>0</v>
      </c>
    </row>
    <row r="32" spans="2:10" s="149" customFormat="1" ht="13.5" customHeight="1">
      <c r="B32" s="57">
        <v>28</v>
      </c>
      <c r="C32" s="105" t="s">
        <v>37</v>
      </c>
      <c r="D32" s="131">
        <v>189596.497054935</v>
      </c>
      <c r="E32" s="131">
        <v>186105.96747996201</v>
      </c>
      <c r="F32" s="154"/>
      <c r="G32" s="155"/>
      <c r="H32" s="143">
        <f t="shared" si="0"/>
        <v>183698.96589033201</v>
      </c>
      <c r="I32" s="143">
        <f t="shared" si="1"/>
        <v>183698.96589033201</v>
      </c>
      <c r="J32" s="144">
        <v>0</v>
      </c>
    </row>
    <row r="33" spans="2:10" s="149" customFormat="1" ht="13.5" customHeight="1">
      <c r="B33" s="57">
        <v>29</v>
      </c>
      <c r="C33" s="105" t="s">
        <v>38</v>
      </c>
      <c r="D33" s="131">
        <v>177898.55774823399</v>
      </c>
      <c r="E33" s="131">
        <v>185465.46694840101</v>
      </c>
      <c r="F33" s="154"/>
      <c r="G33" s="155"/>
      <c r="H33" s="143">
        <f t="shared" si="0"/>
        <v>183698.96589033201</v>
      </c>
      <c r="I33" s="143">
        <f t="shared" si="1"/>
        <v>183698.96589033201</v>
      </c>
      <c r="J33" s="144">
        <v>0</v>
      </c>
    </row>
    <row r="34" spans="2:10" s="149" customFormat="1" ht="13.5" customHeight="1">
      <c r="B34" s="57">
        <v>30</v>
      </c>
      <c r="C34" s="105" t="s">
        <v>39</v>
      </c>
      <c r="D34" s="131">
        <v>177060.27088336</v>
      </c>
      <c r="E34" s="131">
        <v>184928.94830507599</v>
      </c>
      <c r="F34" s="154"/>
      <c r="G34" s="155"/>
      <c r="H34" s="143">
        <f t="shared" si="0"/>
        <v>183698.96589033201</v>
      </c>
      <c r="I34" s="143">
        <f t="shared" si="1"/>
        <v>183698.96589033201</v>
      </c>
      <c r="J34" s="144">
        <v>0</v>
      </c>
    </row>
    <row r="35" spans="2:10" s="149" customFormat="1" ht="13.5" customHeight="1">
      <c r="B35" s="57">
        <v>31</v>
      </c>
      <c r="C35" s="105" t="s">
        <v>40</v>
      </c>
      <c r="D35" s="131">
        <v>180567.46372920001</v>
      </c>
      <c r="E35" s="131">
        <v>186927.620220818</v>
      </c>
      <c r="F35" s="154"/>
      <c r="G35" s="155"/>
      <c r="H35" s="143">
        <f t="shared" si="0"/>
        <v>183698.96589033201</v>
      </c>
      <c r="I35" s="143">
        <f t="shared" si="1"/>
        <v>183698.96589033201</v>
      </c>
      <c r="J35" s="144">
        <v>0</v>
      </c>
    </row>
    <row r="36" spans="2:10" s="149" customFormat="1" ht="13.5" customHeight="1">
      <c r="B36" s="57">
        <v>32</v>
      </c>
      <c r="C36" s="105" t="s">
        <v>41</v>
      </c>
      <c r="D36" s="131">
        <v>181000.420538798</v>
      </c>
      <c r="E36" s="131">
        <v>186325.81396596</v>
      </c>
      <c r="F36" s="154"/>
      <c r="G36" s="155"/>
      <c r="H36" s="143">
        <f t="shared" si="0"/>
        <v>183698.96589033201</v>
      </c>
      <c r="I36" s="143">
        <f t="shared" si="1"/>
        <v>183698.96589033201</v>
      </c>
      <c r="J36" s="144">
        <v>0</v>
      </c>
    </row>
    <row r="37" spans="2:10" s="149" customFormat="1" ht="13.5" customHeight="1">
      <c r="B37" s="57">
        <v>33</v>
      </c>
      <c r="C37" s="105" t="s">
        <v>42</v>
      </c>
      <c r="D37" s="131">
        <v>195886.61656029601</v>
      </c>
      <c r="E37" s="131">
        <v>187373.07690813401</v>
      </c>
      <c r="F37" s="154"/>
      <c r="G37" s="155"/>
      <c r="H37" s="143">
        <f t="shared" si="0"/>
        <v>183698.96589033201</v>
      </c>
      <c r="I37" s="143">
        <f t="shared" si="1"/>
        <v>183698.96589033201</v>
      </c>
      <c r="J37" s="144">
        <v>0</v>
      </c>
    </row>
    <row r="38" spans="2:10" s="149" customFormat="1" ht="13.5" customHeight="1">
      <c r="B38" s="57">
        <v>34</v>
      </c>
      <c r="C38" s="105" t="s">
        <v>44</v>
      </c>
      <c r="D38" s="131">
        <v>182002.43326583499</v>
      </c>
      <c r="E38" s="131">
        <v>187817.43065645301</v>
      </c>
      <c r="F38" s="154"/>
      <c r="G38" s="155"/>
      <c r="H38" s="143">
        <f t="shared" si="0"/>
        <v>183698.96589033201</v>
      </c>
      <c r="I38" s="143">
        <f t="shared" si="1"/>
        <v>183698.96589033201</v>
      </c>
      <c r="J38" s="144">
        <v>0</v>
      </c>
    </row>
    <row r="39" spans="2:10" s="149" customFormat="1" ht="13.5" customHeight="1">
      <c r="B39" s="57">
        <v>35</v>
      </c>
      <c r="C39" s="105" t="s">
        <v>1</v>
      </c>
      <c r="D39" s="131">
        <v>166339.82909679899</v>
      </c>
      <c r="E39" s="131">
        <v>179504.14562943499</v>
      </c>
      <c r="F39" s="154"/>
      <c r="G39" s="155"/>
      <c r="H39" s="143">
        <f t="shared" si="0"/>
        <v>183698.96589033201</v>
      </c>
      <c r="I39" s="143">
        <f t="shared" si="1"/>
        <v>183698.96589033201</v>
      </c>
      <c r="J39" s="144">
        <v>0</v>
      </c>
    </row>
    <row r="40" spans="2:10" s="149" customFormat="1" ht="13.5" customHeight="1">
      <c r="B40" s="57">
        <v>36</v>
      </c>
      <c r="C40" s="105" t="s">
        <v>2</v>
      </c>
      <c r="D40" s="131">
        <v>168593.58099628601</v>
      </c>
      <c r="E40" s="131">
        <v>182428.45753541999</v>
      </c>
      <c r="F40" s="154"/>
      <c r="G40" s="155"/>
      <c r="H40" s="143">
        <f t="shared" si="0"/>
        <v>183698.96589033201</v>
      </c>
      <c r="I40" s="143">
        <f t="shared" si="1"/>
        <v>183698.96589033201</v>
      </c>
      <c r="J40" s="144">
        <v>0</v>
      </c>
    </row>
    <row r="41" spans="2:10" s="149" customFormat="1" ht="13.5" customHeight="1">
      <c r="B41" s="57">
        <v>37</v>
      </c>
      <c r="C41" s="105" t="s">
        <v>3</v>
      </c>
      <c r="D41" s="131">
        <v>171519.03837063201</v>
      </c>
      <c r="E41" s="131">
        <v>180917.64617409499</v>
      </c>
      <c r="F41" s="154"/>
      <c r="G41" s="155"/>
      <c r="H41" s="143">
        <f t="shared" si="0"/>
        <v>183698.96589033201</v>
      </c>
      <c r="I41" s="143">
        <f t="shared" si="1"/>
        <v>183698.96589033201</v>
      </c>
      <c r="J41" s="144">
        <v>0</v>
      </c>
    </row>
    <row r="42" spans="2:10" s="149" customFormat="1" ht="13.5" customHeight="1">
      <c r="B42" s="57">
        <v>38</v>
      </c>
      <c r="C42" s="106" t="s">
        <v>45</v>
      </c>
      <c r="D42" s="131">
        <v>187740.59393336601</v>
      </c>
      <c r="E42" s="131">
        <v>183192.85739808501</v>
      </c>
      <c r="F42" s="154"/>
      <c r="G42" s="155"/>
      <c r="H42" s="143">
        <f t="shared" si="0"/>
        <v>183698.96589033201</v>
      </c>
      <c r="I42" s="143">
        <f t="shared" si="1"/>
        <v>183698.96589033201</v>
      </c>
      <c r="J42" s="144">
        <v>0</v>
      </c>
    </row>
    <row r="43" spans="2:10" s="149" customFormat="1" ht="13.5" customHeight="1">
      <c r="B43" s="57">
        <v>39</v>
      </c>
      <c r="C43" s="106" t="s">
        <v>8</v>
      </c>
      <c r="D43" s="131">
        <v>172459.09632961499</v>
      </c>
      <c r="E43" s="131">
        <v>179473.090615689</v>
      </c>
      <c r="F43" s="154"/>
      <c r="G43" s="155"/>
      <c r="H43" s="143">
        <f t="shared" si="0"/>
        <v>183698.96589033201</v>
      </c>
      <c r="I43" s="143">
        <f t="shared" si="1"/>
        <v>183698.96589033201</v>
      </c>
      <c r="J43" s="144">
        <v>0</v>
      </c>
    </row>
    <row r="44" spans="2:10" s="149" customFormat="1" ht="13.5" customHeight="1">
      <c r="B44" s="57">
        <v>40</v>
      </c>
      <c r="C44" s="106" t="s">
        <v>46</v>
      </c>
      <c r="D44" s="131">
        <v>189796.20275415099</v>
      </c>
      <c r="E44" s="131">
        <v>190983.39759597601</v>
      </c>
      <c r="F44" s="154"/>
      <c r="G44" s="155"/>
      <c r="H44" s="143">
        <f t="shared" si="0"/>
        <v>183698.96589033201</v>
      </c>
      <c r="I44" s="143">
        <f t="shared" si="1"/>
        <v>183698.96589033201</v>
      </c>
      <c r="J44" s="144">
        <v>0</v>
      </c>
    </row>
    <row r="45" spans="2:10" s="149" customFormat="1" ht="13.5" customHeight="1">
      <c r="B45" s="57">
        <v>41</v>
      </c>
      <c r="C45" s="106" t="s">
        <v>13</v>
      </c>
      <c r="D45" s="131">
        <v>185217.95628583999</v>
      </c>
      <c r="E45" s="131">
        <v>182039.55934350201</v>
      </c>
      <c r="F45" s="154"/>
      <c r="G45" s="155"/>
      <c r="H45" s="143">
        <f t="shared" si="0"/>
        <v>183698.96589033201</v>
      </c>
      <c r="I45" s="143">
        <f t="shared" si="1"/>
        <v>183698.96589033201</v>
      </c>
      <c r="J45" s="144">
        <v>0</v>
      </c>
    </row>
    <row r="46" spans="2:10" s="149" customFormat="1" ht="13.5" customHeight="1">
      <c r="B46" s="57">
        <v>42</v>
      </c>
      <c r="C46" s="106" t="s">
        <v>14</v>
      </c>
      <c r="D46" s="131">
        <v>166124.12059772699</v>
      </c>
      <c r="E46" s="131">
        <v>182671.38022340901</v>
      </c>
      <c r="F46" s="154"/>
      <c r="G46" s="155"/>
      <c r="H46" s="143">
        <f t="shared" si="0"/>
        <v>183698.96589033201</v>
      </c>
      <c r="I46" s="143">
        <f t="shared" si="1"/>
        <v>183698.96589033201</v>
      </c>
      <c r="J46" s="144">
        <v>0</v>
      </c>
    </row>
    <row r="47" spans="2:10" s="149" customFormat="1" ht="13.5" customHeight="1">
      <c r="B47" s="57">
        <v>43</v>
      </c>
      <c r="C47" s="106" t="s">
        <v>9</v>
      </c>
      <c r="D47" s="131">
        <v>171192.07058689301</v>
      </c>
      <c r="E47" s="131">
        <v>183953.16486159299</v>
      </c>
      <c r="F47" s="154"/>
      <c r="G47" s="155"/>
      <c r="H47" s="143">
        <f t="shared" si="0"/>
        <v>183698.96589033201</v>
      </c>
      <c r="I47" s="143">
        <f t="shared" si="1"/>
        <v>183698.96589033201</v>
      </c>
      <c r="J47" s="144">
        <v>0</v>
      </c>
    </row>
    <row r="48" spans="2:10" s="149" customFormat="1" ht="13.5" customHeight="1">
      <c r="B48" s="57">
        <v>44</v>
      </c>
      <c r="C48" s="106" t="s">
        <v>21</v>
      </c>
      <c r="D48" s="131">
        <v>163198.193751863</v>
      </c>
      <c r="E48" s="131">
        <v>179408.39208588901</v>
      </c>
      <c r="F48" s="154"/>
      <c r="G48" s="155"/>
      <c r="H48" s="143">
        <f t="shared" si="0"/>
        <v>183698.96589033201</v>
      </c>
      <c r="I48" s="143">
        <f t="shared" si="1"/>
        <v>183698.96589033201</v>
      </c>
      <c r="J48" s="144">
        <v>0</v>
      </c>
    </row>
    <row r="49" spans="2:10" s="149" customFormat="1" ht="13.5" customHeight="1">
      <c r="B49" s="57">
        <v>45</v>
      </c>
      <c r="C49" s="106" t="s">
        <v>47</v>
      </c>
      <c r="D49" s="131">
        <v>196416.06453669601</v>
      </c>
      <c r="E49" s="131">
        <v>190851.74100179601</v>
      </c>
      <c r="F49" s="154"/>
      <c r="G49" s="155"/>
      <c r="H49" s="143">
        <f t="shared" si="0"/>
        <v>183698.96589033201</v>
      </c>
      <c r="I49" s="143">
        <f t="shared" si="1"/>
        <v>183698.96589033201</v>
      </c>
      <c r="J49" s="144">
        <v>0</v>
      </c>
    </row>
    <row r="50" spans="2:10" s="149" customFormat="1" ht="13.5" customHeight="1">
      <c r="B50" s="57">
        <v>46</v>
      </c>
      <c r="C50" s="106" t="s">
        <v>25</v>
      </c>
      <c r="D50" s="131">
        <v>171666.66572478099</v>
      </c>
      <c r="E50" s="131">
        <v>187723.00052715701</v>
      </c>
      <c r="F50" s="154"/>
      <c r="G50" s="155"/>
      <c r="H50" s="143">
        <f t="shared" si="0"/>
        <v>183698.96589033201</v>
      </c>
      <c r="I50" s="143">
        <f t="shared" si="1"/>
        <v>183698.96589033201</v>
      </c>
      <c r="J50" s="144">
        <v>0</v>
      </c>
    </row>
    <row r="51" spans="2:10" s="149" customFormat="1" ht="13.5" customHeight="1">
      <c r="B51" s="57">
        <v>47</v>
      </c>
      <c r="C51" s="106" t="s">
        <v>15</v>
      </c>
      <c r="D51" s="131">
        <v>173285.350122954</v>
      </c>
      <c r="E51" s="131">
        <v>181325.915107785</v>
      </c>
      <c r="F51" s="154"/>
      <c r="G51" s="155"/>
      <c r="H51" s="143">
        <f t="shared" si="0"/>
        <v>183698.96589033201</v>
      </c>
      <c r="I51" s="143">
        <f t="shared" si="1"/>
        <v>183698.96589033201</v>
      </c>
      <c r="J51" s="144">
        <v>0</v>
      </c>
    </row>
    <row r="52" spans="2:10" s="149" customFormat="1" ht="13.5" customHeight="1">
      <c r="B52" s="57">
        <v>48</v>
      </c>
      <c r="C52" s="106" t="s">
        <v>26</v>
      </c>
      <c r="D52" s="131">
        <v>171068.352165427</v>
      </c>
      <c r="E52" s="131">
        <v>182561.63292717299</v>
      </c>
      <c r="F52" s="154"/>
      <c r="G52" s="155"/>
      <c r="H52" s="143">
        <f t="shared" si="0"/>
        <v>183698.96589033201</v>
      </c>
      <c r="I52" s="143">
        <f t="shared" si="1"/>
        <v>183698.96589033201</v>
      </c>
      <c r="J52" s="144">
        <v>0</v>
      </c>
    </row>
    <row r="53" spans="2:10" s="149" customFormat="1" ht="13.5" customHeight="1">
      <c r="B53" s="57">
        <v>49</v>
      </c>
      <c r="C53" s="106" t="s">
        <v>27</v>
      </c>
      <c r="D53" s="131">
        <v>159771.206722342</v>
      </c>
      <c r="E53" s="131">
        <v>177670.82470506799</v>
      </c>
      <c r="F53" s="154"/>
      <c r="G53" s="155"/>
      <c r="H53" s="143">
        <f t="shared" si="0"/>
        <v>183698.96589033201</v>
      </c>
      <c r="I53" s="143">
        <f t="shared" si="1"/>
        <v>183698.96589033201</v>
      </c>
      <c r="J53" s="144">
        <v>0</v>
      </c>
    </row>
    <row r="54" spans="2:10" s="149" customFormat="1" ht="13.5" customHeight="1">
      <c r="B54" s="57">
        <v>50</v>
      </c>
      <c r="C54" s="106" t="s">
        <v>16</v>
      </c>
      <c r="D54" s="131">
        <v>173701.220089571</v>
      </c>
      <c r="E54" s="131">
        <v>183543.135889086</v>
      </c>
      <c r="F54" s="154"/>
      <c r="G54" s="155"/>
      <c r="H54" s="143">
        <f t="shared" si="0"/>
        <v>183698.96589033201</v>
      </c>
      <c r="I54" s="143">
        <f t="shared" si="1"/>
        <v>183698.96589033201</v>
      </c>
      <c r="J54" s="144">
        <v>0</v>
      </c>
    </row>
    <row r="55" spans="2:10" s="149" customFormat="1" ht="13.5" customHeight="1">
      <c r="B55" s="57">
        <v>51</v>
      </c>
      <c r="C55" s="106" t="s">
        <v>48</v>
      </c>
      <c r="D55" s="131">
        <v>175175.49426513701</v>
      </c>
      <c r="E55" s="131">
        <v>183484.71297494401</v>
      </c>
      <c r="F55" s="154"/>
      <c r="G55" s="155"/>
      <c r="H55" s="143">
        <f t="shared" si="0"/>
        <v>183698.96589033201</v>
      </c>
      <c r="I55" s="143">
        <f t="shared" si="1"/>
        <v>183698.96589033201</v>
      </c>
      <c r="J55" s="144">
        <v>0</v>
      </c>
    </row>
    <row r="56" spans="2:10" s="149" customFormat="1" ht="13.5" customHeight="1">
      <c r="B56" s="57">
        <v>52</v>
      </c>
      <c r="C56" s="106" t="s">
        <v>4</v>
      </c>
      <c r="D56" s="131">
        <v>166666.54314308899</v>
      </c>
      <c r="E56" s="131">
        <v>179185.25951581501</v>
      </c>
      <c r="F56" s="154"/>
      <c r="G56" s="155"/>
      <c r="H56" s="143">
        <f t="shared" si="0"/>
        <v>183698.96589033201</v>
      </c>
      <c r="I56" s="143">
        <f t="shared" si="1"/>
        <v>183698.96589033201</v>
      </c>
      <c r="J56" s="144">
        <v>0</v>
      </c>
    </row>
    <row r="57" spans="2:10" s="149" customFormat="1" ht="13.5" customHeight="1">
      <c r="B57" s="57">
        <v>53</v>
      </c>
      <c r="C57" s="106" t="s">
        <v>22</v>
      </c>
      <c r="D57" s="131">
        <v>167750.90283822099</v>
      </c>
      <c r="E57" s="131">
        <v>183040.34732488901</v>
      </c>
      <c r="F57" s="154"/>
      <c r="G57" s="155"/>
      <c r="H57" s="143">
        <f t="shared" si="0"/>
        <v>183698.96589033201</v>
      </c>
      <c r="I57" s="143">
        <f t="shared" si="1"/>
        <v>183698.96589033201</v>
      </c>
      <c r="J57" s="144">
        <v>0</v>
      </c>
    </row>
    <row r="58" spans="2:10" s="149" customFormat="1" ht="13.5" customHeight="1">
      <c r="B58" s="57">
        <v>54</v>
      </c>
      <c r="C58" s="106" t="s">
        <v>28</v>
      </c>
      <c r="D58" s="131">
        <v>162605.78156155499</v>
      </c>
      <c r="E58" s="131">
        <v>185830.46861809501</v>
      </c>
      <c r="F58" s="154"/>
      <c r="G58" s="155"/>
      <c r="H58" s="143">
        <f t="shared" si="0"/>
        <v>183698.96589033201</v>
      </c>
      <c r="I58" s="143">
        <f t="shared" si="1"/>
        <v>183698.96589033201</v>
      </c>
      <c r="J58" s="144">
        <v>0</v>
      </c>
    </row>
    <row r="59" spans="2:10" s="149" customFormat="1" ht="13.5" customHeight="1">
      <c r="B59" s="57">
        <v>55</v>
      </c>
      <c r="C59" s="106" t="s">
        <v>17</v>
      </c>
      <c r="D59" s="131">
        <v>190092.30414150099</v>
      </c>
      <c r="E59" s="131">
        <v>180639.04811409899</v>
      </c>
      <c r="F59" s="154"/>
      <c r="G59" s="155"/>
      <c r="H59" s="143">
        <f t="shared" si="0"/>
        <v>183698.96589033201</v>
      </c>
      <c r="I59" s="143">
        <f t="shared" si="1"/>
        <v>183698.96589033201</v>
      </c>
      <c r="J59" s="144">
        <v>0</v>
      </c>
    </row>
    <row r="60" spans="2:10" s="149" customFormat="1" ht="13.5" customHeight="1">
      <c r="B60" s="57">
        <v>56</v>
      </c>
      <c r="C60" s="106" t="s">
        <v>10</v>
      </c>
      <c r="D60" s="131">
        <v>175874.45111249</v>
      </c>
      <c r="E60" s="131">
        <v>180134.66233056301</v>
      </c>
      <c r="F60" s="154"/>
      <c r="G60" s="155"/>
      <c r="H60" s="143">
        <f t="shared" si="0"/>
        <v>183698.96589033201</v>
      </c>
      <c r="I60" s="143">
        <f t="shared" si="1"/>
        <v>183698.96589033201</v>
      </c>
      <c r="J60" s="144">
        <v>0</v>
      </c>
    </row>
    <row r="61" spans="2:10" s="149" customFormat="1" ht="13.5" customHeight="1">
      <c r="B61" s="57">
        <v>57</v>
      </c>
      <c r="C61" s="106" t="s">
        <v>49</v>
      </c>
      <c r="D61" s="131">
        <v>183401.41633926501</v>
      </c>
      <c r="E61" s="131">
        <v>186789.73766809501</v>
      </c>
      <c r="F61" s="154"/>
      <c r="G61" s="155"/>
      <c r="H61" s="143">
        <f t="shared" si="0"/>
        <v>183698.96589033201</v>
      </c>
      <c r="I61" s="143">
        <f t="shared" si="1"/>
        <v>183698.96589033201</v>
      </c>
      <c r="J61" s="144">
        <v>0</v>
      </c>
    </row>
    <row r="62" spans="2:10" s="149" customFormat="1" ht="13.5" customHeight="1">
      <c r="B62" s="57">
        <v>58</v>
      </c>
      <c r="C62" s="106" t="s">
        <v>29</v>
      </c>
      <c r="D62" s="131">
        <v>169949.627389817</v>
      </c>
      <c r="E62" s="131">
        <v>182377.67867226299</v>
      </c>
      <c r="F62" s="154"/>
      <c r="G62" s="155"/>
      <c r="H62" s="143">
        <f t="shared" si="0"/>
        <v>183698.96589033201</v>
      </c>
      <c r="I62" s="143">
        <f t="shared" si="1"/>
        <v>183698.96589033201</v>
      </c>
      <c r="J62" s="144">
        <v>0</v>
      </c>
    </row>
    <row r="63" spans="2:10" s="149" customFormat="1" ht="13.5" customHeight="1">
      <c r="B63" s="57">
        <v>59</v>
      </c>
      <c r="C63" s="106" t="s">
        <v>23</v>
      </c>
      <c r="D63" s="131">
        <v>171707.42037922001</v>
      </c>
      <c r="E63" s="131">
        <v>178468.07415063301</v>
      </c>
      <c r="F63" s="154"/>
      <c r="G63" s="155"/>
      <c r="H63" s="143">
        <f t="shared" si="0"/>
        <v>183698.96589033201</v>
      </c>
      <c r="I63" s="143">
        <f t="shared" si="1"/>
        <v>183698.96589033201</v>
      </c>
      <c r="J63" s="144">
        <v>0</v>
      </c>
    </row>
    <row r="64" spans="2:10" s="149" customFormat="1" ht="13.5" customHeight="1">
      <c r="B64" s="57">
        <v>60</v>
      </c>
      <c r="C64" s="106" t="s">
        <v>50</v>
      </c>
      <c r="D64" s="131">
        <v>180214.728488436</v>
      </c>
      <c r="E64" s="131">
        <v>184079.27498607599</v>
      </c>
      <c r="F64" s="154"/>
      <c r="G64" s="155"/>
      <c r="H64" s="143">
        <f t="shared" si="0"/>
        <v>183698.96589033201</v>
      </c>
      <c r="I64" s="143">
        <f t="shared" si="1"/>
        <v>183698.96589033201</v>
      </c>
      <c r="J64" s="144">
        <v>0</v>
      </c>
    </row>
    <row r="65" spans="2:10" s="149" customFormat="1" ht="13.5" customHeight="1">
      <c r="B65" s="57">
        <v>61</v>
      </c>
      <c r="C65" s="106" t="s">
        <v>18</v>
      </c>
      <c r="D65" s="131">
        <v>167246.38389175301</v>
      </c>
      <c r="E65" s="131">
        <v>177822.35125519501</v>
      </c>
      <c r="F65" s="154"/>
      <c r="G65" s="155"/>
      <c r="H65" s="143">
        <f t="shared" si="0"/>
        <v>183698.96589033201</v>
      </c>
      <c r="I65" s="143">
        <f t="shared" si="1"/>
        <v>183698.96589033201</v>
      </c>
      <c r="J65" s="144">
        <v>0</v>
      </c>
    </row>
    <row r="66" spans="2:10" s="149" customFormat="1" ht="13.5" customHeight="1">
      <c r="B66" s="57">
        <v>62</v>
      </c>
      <c r="C66" s="106" t="s">
        <v>19</v>
      </c>
      <c r="D66" s="131">
        <v>167766.45014688099</v>
      </c>
      <c r="E66" s="131">
        <v>180528.846505486</v>
      </c>
      <c r="F66" s="154"/>
      <c r="G66" s="155"/>
      <c r="H66" s="143">
        <f t="shared" si="0"/>
        <v>183698.96589033201</v>
      </c>
      <c r="I66" s="143">
        <f t="shared" si="1"/>
        <v>183698.96589033201</v>
      </c>
      <c r="J66" s="144">
        <v>0</v>
      </c>
    </row>
    <row r="67" spans="2:10" s="149" customFormat="1" ht="13.5" customHeight="1">
      <c r="B67" s="57">
        <v>63</v>
      </c>
      <c r="C67" s="106" t="s">
        <v>30</v>
      </c>
      <c r="D67" s="131">
        <v>180845.93220538099</v>
      </c>
      <c r="E67" s="131">
        <v>179334.97047617901</v>
      </c>
      <c r="F67" s="154"/>
      <c r="G67" s="155"/>
      <c r="H67" s="143">
        <f t="shared" si="0"/>
        <v>183698.96589033201</v>
      </c>
      <c r="I67" s="143">
        <f t="shared" si="1"/>
        <v>183698.96589033201</v>
      </c>
      <c r="J67" s="144">
        <v>0</v>
      </c>
    </row>
    <row r="68" spans="2:10" s="149" customFormat="1" ht="13.5" customHeight="1">
      <c r="B68" s="57">
        <v>64</v>
      </c>
      <c r="C68" s="106" t="s">
        <v>51</v>
      </c>
      <c r="D68" s="131">
        <v>201426.78324408701</v>
      </c>
      <c r="E68" s="131">
        <v>191287.37836732299</v>
      </c>
      <c r="F68" s="154"/>
      <c r="G68" s="155"/>
      <c r="H68" s="143">
        <f t="shared" si="0"/>
        <v>183698.96589033201</v>
      </c>
      <c r="I68" s="143">
        <f t="shared" si="1"/>
        <v>183698.96589033201</v>
      </c>
      <c r="J68" s="144">
        <v>0</v>
      </c>
    </row>
    <row r="69" spans="2:10" s="149" customFormat="1" ht="13.5" customHeight="1">
      <c r="B69" s="57">
        <v>65</v>
      </c>
      <c r="C69" s="106" t="s">
        <v>11</v>
      </c>
      <c r="D69" s="131">
        <v>172844.256528773</v>
      </c>
      <c r="E69" s="131">
        <v>181672.760636583</v>
      </c>
      <c r="F69" s="154"/>
      <c r="G69" s="155"/>
      <c r="H69" s="143">
        <f t="shared" ref="H69:H78" si="2">$D$79</f>
        <v>183698.96589033201</v>
      </c>
      <c r="I69" s="143">
        <f t="shared" ref="I69:I78" si="3">$E$79</f>
        <v>183698.96589033201</v>
      </c>
      <c r="J69" s="144">
        <v>0</v>
      </c>
    </row>
    <row r="70" spans="2:10" s="149" customFormat="1" ht="13.5" customHeight="1">
      <c r="B70" s="57">
        <v>66</v>
      </c>
      <c r="C70" s="106" t="s">
        <v>5</v>
      </c>
      <c r="D70" s="131">
        <v>138613.86715867199</v>
      </c>
      <c r="E70" s="131">
        <v>178702.12281348801</v>
      </c>
      <c r="F70" s="154"/>
      <c r="G70" s="155"/>
      <c r="H70" s="143">
        <f t="shared" si="2"/>
        <v>183698.96589033201</v>
      </c>
      <c r="I70" s="143">
        <f t="shared" si="3"/>
        <v>183698.96589033201</v>
      </c>
      <c r="J70" s="144">
        <v>0</v>
      </c>
    </row>
    <row r="71" spans="2:10" s="149" customFormat="1" ht="13.5" customHeight="1">
      <c r="B71" s="57">
        <v>67</v>
      </c>
      <c r="C71" s="106" t="s">
        <v>6</v>
      </c>
      <c r="D71" s="131">
        <v>196116.18973105101</v>
      </c>
      <c r="E71" s="131">
        <v>199988.21375906601</v>
      </c>
      <c r="F71" s="154"/>
      <c r="G71" s="155"/>
      <c r="H71" s="143">
        <f t="shared" si="2"/>
        <v>183698.96589033201</v>
      </c>
      <c r="I71" s="143">
        <f t="shared" si="3"/>
        <v>183698.96589033201</v>
      </c>
      <c r="J71" s="144">
        <v>0</v>
      </c>
    </row>
    <row r="72" spans="2:10" s="149" customFormat="1" ht="13.5" customHeight="1">
      <c r="B72" s="57">
        <v>68</v>
      </c>
      <c r="C72" s="106" t="s">
        <v>52</v>
      </c>
      <c r="D72" s="131">
        <v>192149.58693284899</v>
      </c>
      <c r="E72" s="131">
        <v>190344.76896645001</v>
      </c>
      <c r="F72" s="154"/>
      <c r="G72" s="155"/>
      <c r="H72" s="143">
        <f t="shared" si="2"/>
        <v>183698.96589033201</v>
      </c>
      <c r="I72" s="143">
        <f t="shared" si="3"/>
        <v>183698.96589033201</v>
      </c>
      <c r="J72" s="144">
        <v>0</v>
      </c>
    </row>
    <row r="73" spans="2:10" s="149" customFormat="1" ht="13.5" customHeight="1">
      <c r="B73" s="57">
        <v>69</v>
      </c>
      <c r="C73" s="106" t="s">
        <v>53</v>
      </c>
      <c r="D73" s="131">
        <v>167544.91491508301</v>
      </c>
      <c r="E73" s="131">
        <v>182528.34229436601</v>
      </c>
      <c r="F73" s="154"/>
      <c r="G73" s="155"/>
      <c r="H73" s="143">
        <f t="shared" si="2"/>
        <v>183698.96589033201</v>
      </c>
      <c r="I73" s="143">
        <f t="shared" si="3"/>
        <v>183698.96589033201</v>
      </c>
      <c r="J73" s="144">
        <v>0</v>
      </c>
    </row>
    <row r="74" spans="2:10" s="149" customFormat="1" ht="13.5" customHeight="1">
      <c r="B74" s="57">
        <v>70</v>
      </c>
      <c r="C74" s="106" t="s">
        <v>54</v>
      </c>
      <c r="D74" s="131">
        <v>191146.49041811799</v>
      </c>
      <c r="E74" s="131">
        <v>184563.19701016499</v>
      </c>
      <c r="F74" s="154"/>
      <c r="G74" s="155"/>
      <c r="H74" s="143">
        <f t="shared" si="2"/>
        <v>183698.96589033201</v>
      </c>
      <c r="I74" s="143">
        <f t="shared" si="3"/>
        <v>183698.96589033201</v>
      </c>
      <c r="J74" s="144">
        <v>0</v>
      </c>
    </row>
    <row r="75" spans="2:10" s="149" customFormat="1" ht="13.5" customHeight="1">
      <c r="B75" s="57">
        <v>71</v>
      </c>
      <c r="C75" s="106" t="s">
        <v>55</v>
      </c>
      <c r="D75" s="131">
        <v>182566.17481698401</v>
      </c>
      <c r="E75" s="131">
        <v>183703.98974155801</v>
      </c>
      <c r="F75" s="154"/>
      <c r="G75" s="155"/>
      <c r="H75" s="143">
        <f t="shared" si="2"/>
        <v>183698.96589033201</v>
      </c>
      <c r="I75" s="143">
        <f t="shared" si="3"/>
        <v>183698.96589033201</v>
      </c>
      <c r="J75" s="144">
        <v>0</v>
      </c>
    </row>
    <row r="76" spans="2:10" s="149" customFormat="1" ht="13.5" customHeight="1">
      <c r="B76" s="57">
        <v>72</v>
      </c>
      <c r="C76" s="106" t="s">
        <v>31</v>
      </c>
      <c r="D76" s="131">
        <v>157599.573536896</v>
      </c>
      <c r="E76" s="131">
        <v>183004.643015657</v>
      </c>
      <c r="F76" s="154"/>
      <c r="G76" s="155"/>
      <c r="H76" s="143">
        <f t="shared" si="2"/>
        <v>183698.96589033201</v>
      </c>
      <c r="I76" s="143">
        <f t="shared" si="3"/>
        <v>183698.96589033201</v>
      </c>
      <c r="J76" s="144">
        <v>0</v>
      </c>
    </row>
    <row r="77" spans="2:10" s="149" customFormat="1" ht="13.5" customHeight="1">
      <c r="B77" s="57">
        <v>73</v>
      </c>
      <c r="C77" s="106" t="s">
        <v>32</v>
      </c>
      <c r="D77" s="131">
        <v>161756.85918513199</v>
      </c>
      <c r="E77" s="131">
        <v>181088.09396141599</v>
      </c>
      <c r="F77" s="154"/>
      <c r="G77" s="155"/>
      <c r="H77" s="143">
        <f t="shared" si="2"/>
        <v>183698.96589033201</v>
      </c>
      <c r="I77" s="143">
        <f t="shared" si="3"/>
        <v>183698.96589033201</v>
      </c>
      <c r="J77" s="144">
        <v>0</v>
      </c>
    </row>
    <row r="78" spans="2:10" s="149" customFormat="1" ht="13.5" customHeight="1" thickBot="1">
      <c r="B78" s="57">
        <v>74</v>
      </c>
      <c r="C78" s="106" t="s">
        <v>33</v>
      </c>
      <c r="D78" s="131">
        <v>215149.77884615399</v>
      </c>
      <c r="E78" s="131">
        <v>179305.57491209</v>
      </c>
      <c r="F78" s="154"/>
      <c r="G78" s="155"/>
      <c r="H78" s="143">
        <f t="shared" si="2"/>
        <v>183698.96589033201</v>
      </c>
      <c r="I78" s="143">
        <f t="shared" si="3"/>
        <v>183698.96589033201</v>
      </c>
      <c r="J78" s="144">
        <v>9999</v>
      </c>
    </row>
    <row r="79" spans="2:10" s="149" customFormat="1" ht="13.5" customHeight="1" thickTop="1">
      <c r="B79" s="177" t="s">
        <v>0</v>
      </c>
      <c r="C79" s="178"/>
      <c r="D79" s="145">
        <v>183698.96589033201</v>
      </c>
      <c r="E79" s="145">
        <v>183698.96589033201</v>
      </c>
      <c r="F79" s="154"/>
      <c r="G79" s="155"/>
      <c r="H79" s="134"/>
      <c r="I79" s="134"/>
      <c r="J79" s="134"/>
    </row>
    <row r="80" spans="2:10" ht="13.5" customHeight="1">
      <c r="B80" s="72" t="s">
        <v>229</v>
      </c>
    </row>
    <row r="81" spans="2:2" ht="13.5" customHeight="1">
      <c r="B81" s="72" t="s">
        <v>176</v>
      </c>
    </row>
    <row r="82" spans="2:2" ht="13.5" customHeight="1">
      <c r="B82" s="72" t="s">
        <v>178</v>
      </c>
    </row>
  </sheetData>
  <mergeCells count="7">
    <mergeCell ref="H3:H4"/>
    <mergeCell ref="I3:I4"/>
    <mergeCell ref="B79:C79"/>
    <mergeCell ref="B3:B4"/>
    <mergeCell ref="C3:C4"/>
    <mergeCell ref="D3:D4"/>
    <mergeCell ref="E3:E4"/>
  </mergeCells>
  <phoneticPr fontId="3"/>
  <pageMargins left="0.19685039370078741" right="0.19685039370078741" top="0.59055118110236227" bottom="0.39370078740157483" header="0.31496062992125984" footer="0.19685039370078741"/>
  <pageSetup paperSize="9" scale="75" fitToHeight="0" orientation="portrait" r:id="rId1"/>
  <headerFooter>
    <oddHeader>&amp;R&amp;"ＭＳ 明朝,標準"&amp;12 2-4.生活習慣病に係る医療費等の状況</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showGridLines="0" zoomScaleNormal="100" zoomScaleSheetLayoutView="70" workbookViewId="0"/>
  </sheetViews>
  <sheetFormatPr defaultRowHeight="13.5"/>
  <cols>
    <col min="1" max="1" width="4.625" style="43" customWidth="1"/>
    <col min="2" max="2" width="3.25" style="43" customWidth="1"/>
    <col min="3" max="3" width="18.75" style="43" customWidth="1"/>
    <col min="4" max="5" width="20.625" style="43" customWidth="1"/>
    <col min="6" max="6" width="12.375" style="147" customWidth="1"/>
    <col min="7" max="7" width="6.25" style="43" customWidth="1"/>
    <col min="8" max="10" width="20.625" style="43" customWidth="1"/>
    <col min="11" max="16384" width="9" style="43"/>
  </cols>
  <sheetData>
    <row r="1" spans="1:10" ht="16.5" customHeight="1">
      <c r="A1" s="43" t="s">
        <v>171</v>
      </c>
    </row>
    <row r="2" spans="1:10" ht="16.5" customHeight="1">
      <c r="A2" s="43" t="s">
        <v>148</v>
      </c>
    </row>
    <row r="3" spans="1:10" ht="16.5" customHeight="1">
      <c r="A3" s="43" t="s">
        <v>186</v>
      </c>
      <c r="J3" s="43" t="s">
        <v>180</v>
      </c>
    </row>
  </sheetData>
  <phoneticPr fontId="3"/>
  <pageMargins left="0.19685039370078741" right="0.19685039370078741" top="0.59055118110236227" bottom="0.39370078740157483" header="0.31496062992125984" footer="0.19685039370078741"/>
  <pageSetup paperSize="8" scale="75" fitToHeight="0" orientation="landscape" r:id="rId1"/>
  <headerFooter>
    <oddHeader>&amp;R&amp;"ＭＳ 明朝,標準"&amp;12 2-4.生活習慣病に係る医療費等の状況</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4"/>
  <sheetViews>
    <sheetView showGridLines="0" zoomScaleNormal="100" zoomScaleSheetLayoutView="100" workbookViewId="0"/>
  </sheetViews>
  <sheetFormatPr defaultRowHeight="13.5"/>
  <cols>
    <col min="1" max="1" width="4.625" style="10" customWidth="1"/>
    <col min="2" max="2" width="6.125" style="10" customWidth="1"/>
    <col min="3" max="4" width="16.625" style="10" customWidth="1"/>
    <col min="5" max="5" width="12.625" style="10" customWidth="1"/>
    <col min="6" max="6" width="4.625" style="10" customWidth="1"/>
    <col min="7" max="7" width="16.625" style="10" customWidth="1"/>
    <col min="8" max="8" width="12.625" style="10" customWidth="1"/>
    <col min="9" max="9" width="4.625" style="10" customWidth="1"/>
    <col min="10" max="10" width="16.625" style="10" customWidth="1"/>
    <col min="11" max="11" width="4.625" style="10" customWidth="1"/>
    <col min="12" max="16384" width="9" style="10"/>
  </cols>
  <sheetData>
    <row r="1" spans="1:11" ht="18" customHeight="1">
      <c r="A1" s="10" t="s">
        <v>169</v>
      </c>
    </row>
    <row r="2" spans="1:11" ht="18" customHeight="1">
      <c r="A2" s="10" t="s">
        <v>106</v>
      </c>
    </row>
    <row r="3" spans="1:11" ht="30" customHeight="1">
      <c r="B3" s="191" t="s">
        <v>151</v>
      </c>
      <c r="C3" s="192"/>
      <c r="D3" s="118">
        <v>1218804</v>
      </c>
    </row>
    <row r="4" spans="1:11" ht="4.5" customHeight="1"/>
    <row r="5" spans="1:11" ht="54">
      <c r="B5" s="193" t="s">
        <v>77</v>
      </c>
      <c r="C5" s="194"/>
      <c r="D5" s="48" t="s">
        <v>65</v>
      </c>
      <c r="E5" s="49" t="s">
        <v>67</v>
      </c>
      <c r="F5" s="50" t="s">
        <v>78</v>
      </c>
      <c r="G5" s="48" t="s">
        <v>79</v>
      </c>
      <c r="H5" s="68" t="s">
        <v>164</v>
      </c>
      <c r="I5" s="50" t="s">
        <v>78</v>
      </c>
      <c r="J5" s="51" t="s">
        <v>224</v>
      </c>
      <c r="K5" s="50" t="s">
        <v>78</v>
      </c>
    </row>
    <row r="6" spans="1:11" ht="30" customHeight="1">
      <c r="B6" s="52" t="s">
        <v>80</v>
      </c>
      <c r="C6" s="53" t="s">
        <v>81</v>
      </c>
      <c r="D6" s="119">
        <v>33414518165</v>
      </c>
      <c r="E6" s="120">
        <v>0.14924322344870325</v>
      </c>
      <c r="F6" s="121">
        <v>4</v>
      </c>
      <c r="G6" s="119">
        <v>590604</v>
      </c>
      <c r="H6" s="120">
        <v>0.48457668337156756</v>
      </c>
      <c r="I6" s="121">
        <v>2</v>
      </c>
      <c r="J6" s="119">
        <v>56576.857191959418</v>
      </c>
      <c r="K6" s="121">
        <v>6</v>
      </c>
    </row>
    <row r="7" spans="1:11" ht="30" customHeight="1">
      <c r="B7" s="52" t="s">
        <v>82</v>
      </c>
      <c r="C7" s="53" t="s">
        <v>83</v>
      </c>
      <c r="D7" s="119">
        <v>21372272324</v>
      </c>
      <c r="E7" s="120">
        <v>9.5457513357121562E-2</v>
      </c>
      <c r="F7" s="121">
        <v>6</v>
      </c>
      <c r="G7" s="119">
        <v>516324</v>
      </c>
      <c r="H7" s="120">
        <v>0.4236316913958274</v>
      </c>
      <c r="I7" s="121">
        <v>3</v>
      </c>
      <c r="J7" s="119">
        <v>41393.141368598015</v>
      </c>
      <c r="K7" s="121">
        <v>8</v>
      </c>
    </row>
    <row r="8" spans="1:11" ht="30" customHeight="1">
      <c r="B8" s="52" t="s">
        <v>84</v>
      </c>
      <c r="C8" s="53" t="s">
        <v>85</v>
      </c>
      <c r="D8" s="119">
        <v>40215062509</v>
      </c>
      <c r="E8" s="120">
        <v>0.17961730079115315</v>
      </c>
      <c r="F8" s="121">
        <v>2</v>
      </c>
      <c r="G8" s="119">
        <v>796998</v>
      </c>
      <c r="H8" s="120">
        <v>0.65391810332096056</v>
      </c>
      <c r="I8" s="121">
        <v>1</v>
      </c>
      <c r="J8" s="119">
        <v>50458.172428287151</v>
      </c>
      <c r="K8" s="121">
        <v>7</v>
      </c>
    </row>
    <row r="9" spans="1:11" ht="30" customHeight="1">
      <c r="B9" s="52" t="s">
        <v>86</v>
      </c>
      <c r="C9" s="53" t="s">
        <v>87</v>
      </c>
      <c r="D9" s="119">
        <v>23331580942</v>
      </c>
      <c r="E9" s="120">
        <v>0.10420860569480585</v>
      </c>
      <c r="F9" s="121">
        <v>5</v>
      </c>
      <c r="G9" s="119">
        <v>322102</v>
      </c>
      <c r="H9" s="120">
        <v>0.26427711100390217</v>
      </c>
      <c r="I9" s="121">
        <v>4</v>
      </c>
      <c r="J9" s="119">
        <v>72435.380537842051</v>
      </c>
      <c r="K9" s="121">
        <v>5</v>
      </c>
    </row>
    <row r="10" spans="1:11" ht="30" customHeight="1">
      <c r="B10" s="52" t="s">
        <v>88</v>
      </c>
      <c r="C10" s="53" t="s">
        <v>89</v>
      </c>
      <c r="D10" s="119">
        <v>2344541867</v>
      </c>
      <c r="E10" s="120">
        <v>1.0471705263373529E-2</v>
      </c>
      <c r="F10" s="121">
        <v>9</v>
      </c>
      <c r="G10" s="119">
        <v>5323</v>
      </c>
      <c r="H10" s="120">
        <v>4.367396234341207E-3</v>
      </c>
      <c r="I10" s="121">
        <v>9</v>
      </c>
      <c r="J10" s="119">
        <v>440454.98158932931</v>
      </c>
      <c r="K10" s="121">
        <v>2</v>
      </c>
    </row>
    <row r="11" spans="1:11" ht="30" customHeight="1">
      <c r="B11" s="52" t="s">
        <v>90</v>
      </c>
      <c r="C11" s="53" t="s">
        <v>91</v>
      </c>
      <c r="D11" s="119">
        <v>8711352718</v>
      </c>
      <c r="E11" s="120">
        <v>3.8908547291121545E-2</v>
      </c>
      <c r="F11" s="121">
        <v>7</v>
      </c>
      <c r="G11" s="119">
        <v>44466</v>
      </c>
      <c r="H11" s="120">
        <v>3.6483306585800505E-2</v>
      </c>
      <c r="I11" s="121">
        <v>8</v>
      </c>
      <c r="J11" s="119">
        <v>195910.41960149328</v>
      </c>
      <c r="K11" s="121">
        <v>3</v>
      </c>
    </row>
    <row r="12" spans="1:11" ht="30" customHeight="1">
      <c r="B12" s="52" t="s">
        <v>92</v>
      </c>
      <c r="C12" s="53" t="s">
        <v>93</v>
      </c>
      <c r="D12" s="119">
        <v>35348870821</v>
      </c>
      <c r="E12" s="120">
        <v>0.15788285201501873</v>
      </c>
      <c r="F12" s="121">
        <v>3</v>
      </c>
      <c r="G12" s="119">
        <v>262583</v>
      </c>
      <c r="H12" s="120">
        <v>0.21544317215893613</v>
      </c>
      <c r="I12" s="121">
        <v>5</v>
      </c>
      <c r="J12" s="119">
        <v>134619.79953386166</v>
      </c>
      <c r="K12" s="121">
        <v>4</v>
      </c>
    </row>
    <row r="13" spans="1:11" ht="30" customHeight="1">
      <c r="B13" s="52" t="s">
        <v>94</v>
      </c>
      <c r="C13" s="53" t="s">
        <v>95</v>
      </c>
      <c r="D13" s="119">
        <v>92380314</v>
      </c>
      <c r="E13" s="120">
        <v>4.126091472120849E-4</v>
      </c>
      <c r="F13" s="121">
        <v>10</v>
      </c>
      <c r="G13" s="119">
        <v>5158</v>
      </c>
      <c r="H13" s="120">
        <v>4.2320176172707018E-3</v>
      </c>
      <c r="I13" s="121">
        <v>10</v>
      </c>
      <c r="J13" s="119">
        <v>17910.103528499418</v>
      </c>
      <c r="K13" s="121">
        <v>10</v>
      </c>
    </row>
    <row r="14" spans="1:11" ht="30" customHeight="1">
      <c r="B14" s="52" t="s">
        <v>96</v>
      </c>
      <c r="C14" s="53" t="s">
        <v>97</v>
      </c>
      <c r="D14" s="119">
        <v>5197361996</v>
      </c>
      <c r="E14" s="120">
        <v>2.321359397979595E-2</v>
      </c>
      <c r="F14" s="121">
        <v>8</v>
      </c>
      <c r="G14" s="119">
        <v>170487</v>
      </c>
      <c r="H14" s="120">
        <v>0.1398805714454498</v>
      </c>
      <c r="I14" s="121">
        <v>6</v>
      </c>
      <c r="J14" s="119">
        <v>30485.385959046729</v>
      </c>
      <c r="K14" s="121">
        <v>9</v>
      </c>
    </row>
    <row r="15" spans="1:11" ht="30" customHeight="1" thickBot="1">
      <c r="B15" s="52" t="s">
        <v>98</v>
      </c>
      <c r="C15" s="53" t="s">
        <v>99</v>
      </c>
      <c r="D15" s="119">
        <v>53865092767</v>
      </c>
      <c r="E15" s="120">
        <v>0.24058404901169433</v>
      </c>
      <c r="F15" s="121">
        <v>1</v>
      </c>
      <c r="G15" s="119">
        <v>104800</v>
      </c>
      <c r="H15" s="120">
        <v>8.598593375144814E-2</v>
      </c>
      <c r="I15" s="121">
        <v>7</v>
      </c>
      <c r="J15" s="119">
        <v>513979.89281488548</v>
      </c>
      <c r="K15" s="121">
        <v>1</v>
      </c>
    </row>
    <row r="16" spans="1:11" ht="30" customHeight="1" thickTop="1">
      <c r="B16" s="195" t="s">
        <v>66</v>
      </c>
      <c r="C16" s="196"/>
      <c r="D16" s="122">
        <v>223893034423</v>
      </c>
      <c r="E16" s="93"/>
      <c r="F16" s="54"/>
      <c r="G16" s="122">
        <v>1018707</v>
      </c>
      <c r="H16" s="123">
        <v>0.83582512036389778</v>
      </c>
      <c r="I16" s="54"/>
      <c r="J16" s="122">
        <v>219781.58039848553</v>
      </c>
      <c r="K16" s="54"/>
    </row>
    <row r="17" spans="1:3">
      <c r="B17" s="69" t="s">
        <v>228</v>
      </c>
    </row>
    <row r="18" spans="1:3">
      <c r="B18" s="72" t="s">
        <v>150</v>
      </c>
    </row>
    <row r="19" spans="1:3">
      <c r="B19" s="89" t="s">
        <v>69</v>
      </c>
      <c r="C19" s="14"/>
    </row>
    <row r="20" spans="1:3">
      <c r="B20" s="89" t="s">
        <v>70</v>
      </c>
      <c r="C20" s="55"/>
    </row>
    <row r="21" spans="1:3">
      <c r="B21" s="90" t="s">
        <v>71</v>
      </c>
      <c r="C21" s="55"/>
    </row>
    <row r="22" spans="1:3">
      <c r="B22" s="90" t="s">
        <v>72</v>
      </c>
    </row>
    <row r="23" spans="1:3">
      <c r="B23" s="71" t="s">
        <v>73</v>
      </c>
    </row>
    <row r="24" spans="1:3">
      <c r="B24" s="71"/>
    </row>
    <row r="25" spans="1:3">
      <c r="B25" s="71"/>
    </row>
    <row r="26" spans="1:3">
      <c r="A26" s="10" t="s">
        <v>169</v>
      </c>
    </row>
    <row r="27" spans="1:3">
      <c r="A27" s="10" t="s">
        <v>106</v>
      </c>
    </row>
    <row r="56" spans="1:2">
      <c r="B56" s="69" t="s">
        <v>228</v>
      </c>
    </row>
    <row r="57" spans="1:2" ht="18" customHeight="1">
      <c r="B57" s="72" t="s">
        <v>150</v>
      </c>
    </row>
    <row r="58" spans="1:2" ht="18" customHeight="1">
      <c r="B58" s="89" t="s">
        <v>69</v>
      </c>
    </row>
    <row r="59" spans="1:2">
      <c r="B59" s="89" t="s">
        <v>70</v>
      </c>
    </row>
    <row r="60" spans="1:2">
      <c r="B60" s="90" t="s">
        <v>71</v>
      </c>
    </row>
    <row r="61" spans="1:2">
      <c r="B61" s="90" t="s">
        <v>72</v>
      </c>
    </row>
    <row r="62" spans="1:2">
      <c r="B62" s="71" t="s">
        <v>73</v>
      </c>
    </row>
    <row r="64" spans="1:2">
      <c r="A64" s="10" t="s">
        <v>169</v>
      </c>
    </row>
    <row r="65" spans="1:1">
      <c r="A65" s="10" t="s">
        <v>106</v>
      </c>
    </row>
    <row r="93" spans="3:3">
      <c r="C93" s="14"/>
    </row>
    <row r="94" spans="3:3">
      <c r="C94" s="14"/>
    </row>
    <row r="95" spans="3:3">
      <c r="C95" s="14"/>
    </row>
    <row r="96" spans="3:3">
      <c r="C96" s="14"/>
    </row>
    <row r="97" spans="2:3">
      <c r="C97" s="14"/>
    </row>
    <row r="98" spans="2:3">
      <c r="B98" s="69" t="s">
        <v>228</v>
      </c>
      <c r="C98" s="55"/>
    </row>
    <row r="99" spans="2:3">
      <c r="B99" s="72" t="s">
        <v>150</v>
      </c>
    </row>
    <row r="100" spans="2:3">
      <c r="B100" s="89" t="s">
        <v>69</v>
      </c>
    </row>
    <row r="101" spans="2:3">
      <c r="B101" s="89" t="s">
        <v>70</v>
      </c>
    </row>
    <row r="102" spans="2:3">
      <c r="B102" s="90" t="s">
        <v>71</v>
      </c>
    </row>
    <row r="103" spans="2:3">
      <c r="B103" s="90" t="s">
        <v>72</v>
      </c>
    </row>
    <row r="104" spans="2:3">
      <c r="B104" s="71" t="s">
        <v>73</v>
      </c>
    </row>
  </sheetData>
  <mergeCells count="3">
    <mergeCell ref="B3:C3"/>
    <mergeCell ref="B5:C5"/>
    <mergeCell ref="B16:C16"/>
  </mergeCells>
  <phoneticPr fontId="3"/>
  <pageMargins left="0.19685039370078741" right="0.19685039370078741" top="0.59055118110236227" bottom="0.39370078740157483" header="0.31496062992125984" footer="0.19685039370078741"/>
  <pageSetup paperSize="9" scale="75" fitToHeight="0" orientation="portrait" r:id="rId1"/>
  <headerFooter>
    <oddHeader>&amp;R&amp;"ＭＳ 明朝,標準"&amp;12 2-4.生活習慣病に係る医療費等の状況</oddHeader>
  </headerFooter>
  <rowBreaks count="1" manualBreakCount="1">
    <brk id="24" max="11" man="1"/>
  </rowBreaks>
  <ignoredErrors>
    <ignoredError sqref="B6:B15" numberStoredAsText="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73"/>
  <sheetViews>
    <sheetView showGridLines="0" zoomScaleNormal="100" zoomScaleSheetLayoutView="100" workbookViewId="0"/>
  </sheetViews>
  <sheetFormatPr defaultRowHeight="13.5"/>
  <cols>
    <col min="1" max="1" width="4.625" style="4" customWidth="1"/>
    <col min="2" max="2" width="3.25" style="29" bestFit="1" customWidth="1"/>
    <col min="3" max="3" width="12.25" style="4" customWidth="1"/>
    <col min="4" max="4" width="11" style="4" bestFit="1" customWidth="1"/>
    <col min="5" max="5" width="7.5" style="4" customWidth="1"/>
    <col min="6" max="6" width="23.25" style="4" bestFit="1" customWidth="1"/>
    <col min="7" max="7" width="16" style="4" customWidth="1"/>
    <col min="8" max="8" width="8.625" style="4" customWidth="1"/>
    <col min="9" max="10" width="11.5" style="4" customWidth="1"/>
    <col min="11" max="11" width="13.75" style="4" customWidth="1"/>
    <col min="12" max="12" width="5.875" style="4" customWidth="1"/>
    <col min="13" max="13" width="13.75" style="44" customWidth="1"/>
    <col min="14" max="14" width="15.625" style="36" customWidth="1"/>
    <col min="15" max="18" width="11.625" style="45" bestFit="1" customWidth="1"/>
    <col min="19" max="19" width="10.5" style="45" bestFit="1" customWidth="1"/>
    <col min="20" max="22" width="11.625" style="45" bestFit="1" customWidth="1"/>
    <col min="23" max="23" width="10.5" style="45" bestFit="1" customWidth="1"/>
    <col min="24" max="24" width="11.625" style="45" bestFit="1" customWidth="1"/>
    <col min="25" max="16384" width="9" style="4"/>
  </cols>
  <sheetData>
    <row r="1" spans="1:24">
      <c r="A1" s="10" t="s">
        <v>170</v>
      </c>
      <c r="C1" s="10"/>
    </row>
    <row r="2" spans="1:24">
      <c r="A2" s="10" t="s">
        <v>145</v>
      </c>
      <c r="C2" s="10"/>
      <c r="N2" s="36" t="s">
        <v>132</v>
      </c>
    </row>
    <row r="3" spans="1:24" ht="60" customHeight="1">
      <c r="B3" s="5"/>
      <c r="C3" s="5" t="s">
        <v>108</v>
      </c>
      <c r="D3" s="6" t="s">
        <v>103</v>
      </c>
      <c r="E3" s="200" t="s">
        <v>77</v>
      </c>
      <c r="F3" s="201"/>
      <c r="G3" s="7" t="s">
        <v>105</v>
      </c>
      <c r="H3" s="7" t="s">
        <v>67</v>
      </c>
      <c r="I3" s="8" t="s">
        <v>104</v>
      </c>
      <c r="J3" s="77" t="s">
        <v>231</v>
      </c>
      <c r="K3" s="8" t="s">
        <v>165</v>
      </c>
      <c r="L3" s="9"/>
      <c r="M3" s="9"/>
      <c r="N3" s="75"/>
      <c r="O3" s="113" t="s">
        <v>81</v>
      </c>
      <c r="P3" s="113" t="s">
        <v>83</v>
      </c>
      <c r="Q3" s="113" t="s">
        <v>85</v>
      </c>
      <c r="R3" s="113" t="s">
        <v>87</v>
      </c>
      <c r="S3" s="113" t="s">
        <v>89</v>
      </c>
      <c r="T3" s="113" t="s">
        <v>91</v>
      </c>
      <c r="U3" s="113" t="s">
        <v>93</v>
      </c>
      <c r="V3" s="113" t="s">
        <v>95</v>
      </c>
      <c r="W3" s="113" t="s">
        <v>97</v>
      </c>
      <c r="X3" s="113" t="s">
        <v>99</v>
      </c>
    </row>
    <row r="4" spans="1:24">
      <c r="B4" s="197">
        <v>1</v>
      </c>
      <c r="C4" s="197" t="s">
        <v>134</v>
      </c>
      <c r="D4" s="202">
        <f>VLOOKUP(C4,'地区別　生活習慣病の状況'!$C$5:$D$12,2,FALSE)</f>
        <v>142300</v>
      </c>
      <c r="E4" s="16" t="s">
        <v>80</v>
      </c>
      <c r="F4" s="17" t="s">
        <v>81</v>
      </c>
      <c r="G4" s="129">
        <v>3637753713</v>
      </c>
      <c r="H4" s="30">
        <f>IFERROR(G4/G14,"-")</f>
        <v>0.15084586575623635</v>
      </c>
      <c r="I4" s="130">
        <v>62832</v>
      </c>
      <c r="J4" s="30">
        <f>IFERROR(I4/D4,"-")</f>
        <v>0.44154602951510891</v>
      </c>
      <c r="K4" s="79">
        <f>IFERROR(G4/I4,"-")</f>
        <v>57896.513130252104</v>
      </c>
      <c r="L4" s="76"/>
      <c r="M4" s="112">
        <v>1</v>
      </c>
      <c r="N4" s="58" t="s">
        <v>133</v>
      </c>
      <c r="O4" s="94">
        <f t="shared" ref="O4:O12" si="0">INDEX($H:$H,ROW()+((M4-1)*10))</f>
        <v>0.15084586575623635</v>
      </c>
      <c r="P4" s="94">
        <f t="shared" ref="P4:P12" si="1">INDEX($H:$H,ROW()+((M4-1)*10+1))</f>
        <v>0.10324574398972138</v>
      </c>
      <c r="Q4" s="94">
        <f t="shared" ref="Q4:Q12" si="2">INDEX($H:$H,ROW()+((M4-1)*10+2))</f>
        <v>0.18529446195826382</v>
      </c>
      <c r="R4" s="94">
        <f t="shared" ref="R4:R12" si="3">INDEX($H:$H,ROW()+((M4-1)*10+3))</f>
        <v>0.11019980561168401</v>
      </c>
      <c r="S4" s="94">
        <f t="shared" ref="S4:S12" si="4">INDEX($H:$H,ROW()+((M4-1)*10+4))</f>
        <v>1.3443253437538593E-2</v>
      </c>
      <c r="T4" s="94">
        <f t="shared" ref="T4:T12" si="5">INDEX($H:$H,ROW()+((M4-1)*10+5))</f>
        <v>4.9820703088902345E-2</v>
      </c>
      <c r="U4" s="94">
        <f t="shared" ref="U4:U12" si="6">INDEX($H:$H,ROW()+((M4-1)*10+6))</f>
        <v>0.16792881940379809</v>
      </c>
      <c r="V4" s="94">
        <f t="shared" ref="V4:V12" si="7">INDEX($H:$H,ROW()+((M4-1)*10+7))</f>
        <v>3.2976719941553537E-4</v>
      </c>
      <c r="W4" s="94">
        <f t="shared" ref="W4:W12" si="8">INDEX($H:$H,ROW()+((M4-1)*10+8))</f>
        <v>1.9622387827460147E-2</v>
      </c>
      <c r="X4" s="94">
        <f t="shared" ref="X4:X12" si="9">INDEX($H:$H,ROW()+((M4-1)*10+9))</f>
        <v>0.19926919172697974</v>
      </c>
    </row>
    <row r="5" spans="1:24">
      <c r="B5" s="198"/>
      <c r="C5" s="198"/>
      <c r="D5" s="203"/>
      <c r="E5" s="18" t="s">
        <v>82</v>
      </c>
      <c r="F5" s="19" t="s">
        <v>83</v>
      </c>
      <c r="G5" s="99">
        <v>2489843435</v>
      </c>
      <c r="H5" s="31">
        <f>IFERROR(G5/G14,"-")</f>
        <v>0.10324574398972138</v>
      </c>
      <c r="I5" s="100">
        <v>59666</v>
      </c>
      <c r="J5" s="31">
        <f>IFERROR(I5/D4,"-")</f>
        <v>0.41929725931131412</v>
      </c>
      <c r="K5" s="80">
        <f t="shared" ref="K5:K68" si="10">IFERROR(G5/I5,"-")</f>
        <v>41729.685834478594</v>
      </c>
      <c r="L5" s="76"/>
      <c r="M5" s="112">
        <v>2</v>
      </c>
      <c r="N5" s="58" t="s">
        <v>7</v>
      </c>
      <c r="O5" s="94">
        <f t="shared" si="0"/>
        <v>0.16428130146441322</v>
      </c>
      <c r="P5" s="94">
        <f t="shared" si="1"/>
        <v>9.8654788091252582E-2</v>
      </c>
      <c r="Q5" s="94">
        <f t="shared" si="2"/>
        <v>0.1737461659695575</v>
      </c>
      <c r="R5" s="94">
        <f t="shared" si="3"/>
        <v>0.11292302250248146</v>
      </c>
      <c r="S5" s="94">
        <f t="shared" si="4"/>
        <v>8.1661125317558023E-3</v>
      </c>
      <c r="T5" s="94">
        <f t="shared" si="5"/>
        <v>4.022096794638947E-2</v>
      </c>
      <c r="U5" s="94">
        <f t="shared" si="6"/>
        <v>0.16166703300574436</v>
      </c>
      <c r="V5" s="94">
        <f t="shared" si="7"/>
        <v>6.1406310520396119E-4</v>
      </c>
      <c r="W5" s="94">
        <f t="shared" si="8"/>
        <v>2.1906974010398417E-2</v>
      </c>
      <c r="X5" s="94">
        <f t="shared" si="9"/>
        <v>0.21781957137280322</v>
      </c>
    </row>
    <row r="6" spans="1:24">
      <c r="B6" s="198"/>
      <c r="C6" s="198"/>
      <c r="D6" s="203"/>
      <c r="E6" s="18" t="s">
        <v>84</v>
      </c>
      <c r="F6" s="20" t="s">
        <v>85</v>
      </c>
      <c r="G6" s="99">
        <v>4468505740</v>
      </c>
      <c r="H6" s="31">
        <f>IFERROR(G6/G14,"-")</f>
        <v>0.18529446195826382</v>
      </c>
      <c r="I6" s="100">
        <v>89254</v>
      </c>
      <c r="J6" s="31">
        <f>IFERROR(I6/D4,"-")</f>
        <v>0.62722417427969079</v>
      </c>
      <c r="K6" s="80">
        <f t="shared" si="10"/>
        <v>50065.047392833934</v>
      </c>
      <c r="L6" s="76"/>
      <c r="M6" s="112">
        <v>3</v>
      </c>
      <c r="N6" s="61" t="s">
        <v>12</v>
      </c>
      <c r="O6" s="94">
        <f t="shared" si="0"/>
        <v>0.15224754445395894</v>
      </c>
      <c r="P6" s="94">
        <f t="shared" si="1"/>
        <v>9.5184749441977537E-2</v>
      </c>
      <c r="Q6" s="94">
        <f t="shared" si="2"/>
        <v>0.1751023532476883</v>
      </c>
      <c r="R6" s="94">
        <f t="shared" si="3"/>
        <v>0.10299528343359148</v>
      </c>
      <c r="S6" s="94">
        <f t="shared" si="4"/>
        <v>9.9569585264631978E-3</v>
      </c>
      <c r="T6" s="94">
        <f t="shared" si="5"/>
        <v>3.2776412788064105E-2</v>
      </c>
      <c r="U6" s="94">
        <f t="shared" si="6"/>
        <v>0.14954475021415131</v>
      </c>
      <c r="V6" s="94">
        <f t="shared" si="7"/>
        <v>1.9761089211104647E-4</v>
      </c>
      <c r="W6" s="94">
        <f t="shared" si="8"/>
        <v>2.1422231349105553E-2</v>
      </c>
      <c r="X6" s="94">
        <f t="shared" si="9"/>
        <v>0.26057210565288852</v>
      </c>
    </row>
    <row r="7" spans="1:24">
      <c r="B7" s="198"/>
      <c r="C7" s="198"/>
      <c r="D7" s="203"/>
      <c r="E7" s="18" t="s">
        <v>86</v>
      </c>
      <c r="F7" s="20" t="s">
        <v>87</v>
      </c>
      <c r="G7" s="99">
        <v>2657545502</v>
      </c>
      <c r="H7" s="31">
        <f>IFERROR(G7/G14,"-")</f>
        <v>0.11019980561168401</v>
      </c>
      <c r="I7" s="100">
        <v>34935</v>
      </c>
      <c r="J7" s="31">
        <f>IFERROR(I7/D4,"-")</f>
        <v>0.2455024595924104</v>
      </c>
      <c r="K7" s="80">
        <f t="shared" si="10"/>
        <v>76071.146472019464</v>
      </c>
      <c r="L7" s="76"/>
      <c r="M7" s="112">
        <v>4</v>
      </c>
      <c r="N7" s="61" t="s">
        <v>20</v>
      </c>
      <c r="O7" s="94">
        <f t="shared" si="0"/>
        <v>0.16099464730780155</v>
      </c>
      <c r="P7" s="94">
        <f t="shared" si="1"/>
        <v>9.6428995638614526E-2</v>
      </c>
      <c r="Q7" s="94">
        <f t="shared" si="2"/>
        <v>0.1961361938082648</v>
      </c>
      <c r="R7" s="94">
        <f t="shared" si="3"/>
        <v>0.10357946589979641</v>
      </c>
      <c r="S7" s="94">
        <f t="shared" si="4"/>
        <v>9.3970067915596072E-3</v>
      </c>
      <c r="T7" s="94">
        <f t="shared" si="5"/>
        <v>3.6545745463246605E-2</v>
      </c>
      <c r="U7" s="94">
        <f t="shared" si="6"/>
        <v>0.13427973365487106</v>
      </c>
      <c r="V7" s="94">
        <f t="shared" si="7"/>
        <v>3.2463677557368313E-4</v>
      </c>
      <c r="W7" s="94">
        <f t="shared" si="8"/>
        <v>3.0274040472959521E-2</v>
      </c>
      <c r="X7" s="94">
        <f t="shared" si="9"/>
        <v>0.23203953418731224</v>
      </c>
    </row>
    <row r="8" spans="1:24">
      <c r="B8" s="198"/>
      <c r="C8" s="198"/>
      <c r="D8" s="203"/>
      <c r="E8" s="18" t="s">
        <v>88</v>
      </c>
      <c r="F8" s="20" t="s">
        <v>89</v>
      </c>
      <c r="G8" s="99">
        <v>324193473</v>
      </c>
      <c r="H8" s="31">
        <f>IFERROR(G8/G14,"-")</f>
        <v>1.3443253437538593E-2</v>
      </c>
      <c r="I8" s="100">
        <v>650</v>
      </c>
      <c r="J8" s="31">
        <f>IFERROR(I8/D4,"-")</f>
        <v>4.567814476458187E-3</v>
      </c>
      <c r="K8" s="80">
        <f t="shared" si="10"/>
        <v>498759.18923076923</v>
      </c>
      <c r="L8" s="76"/>
      <c r="M8" s="112">
        <v>5</v>
      </c>
      <c r="N8" s="61" t="s">
        <v>24</v>
      </c>
      <c r="O8" s="94">
        <f t="shared" si="0"/>
        <v>0.15435672654466298</v>
      </c>
      <c r="P8" s="94">
        <f t="shared" si="1"/>
        <v>9.8415084461493552E-2</v>
      </c>
      <c r="Q8" s="94">
        <f t="shared" si="2"/>
        <v>0.19296995879739023</v>
      </c>
      <c r="R8" s="94">
        <f t="shared" si="3"/>
        <v>9.6645898707765784E-2</v>
      </c>
      <c r="S8" s="94">
        <f t="shared" si="4"/>
        <v>1.2551088645741434E-2</v>
      </c>
      <c r="T8" s="94">
        <f t="shared" si="5"/>
        <v>3.9200561659185978E-2</v>
      </c>
      <c r="U8" s="94">
        <f t="shared" si="6"/>
        <v>0.1475404059809981</v>
      </c>
      <c r="V8" s="94">
        <f t="shared" si="7"/>
        <v>2.6411881897301498E-4</v>
      </c>
      <c r="W8" s="94">
        <f t="shared" si="8"/>
        <v>2.3406952141164086E-2</v>
      </c>
      <c r="X8" s="94">
        <f t="shared" si="9"/>
        <v>0.23464920424262484</v>
      </c>
    </row>
    <row r="9" spans="1:24">
      <c r="B9" s="198"/>
      <c r="C9" s="198"/>
      <c r="D9" s="203"/>
      <c r="E9" s="18" t="s">
        <v>90</v>
      </c>
      <c r="F9" s="20" t="s">
        <v>91</v>
      </c>
      <c r="G9" s="99">
        <v>1201461152</v>
      </c>
      <c r="H9" s="31">
        <f>IFERROR(G9/G14,"-")</f>
        <v>4.9820703088902345E-2</v>
      </c>
      <c r="I9" s="100">
        <v>4433</v>
      </c>
      <c r="J9" s="31">
        <f>IFERROR(I9/D4,"-")</f>
        <v>3.1152494729444834E-2</v>
      </c>
      <c r="K9" s="80">
        <f t="shared" si="10"/>
        <v>271026.65283103992</v>
      </c>
      <c r="L9" s="76"/>
      <c r="M9" s="112">
        <v>6</v>
      </c>
      <c r="N9" s="61" t="s">
        <v>34</v>
      </c>
      <c r="O9" s="94">
        <f t="shared" si="0"/>
        <v>0.13864297344027662</v>
      </c>
      <c r="P9" s="94">
        <f t="shared" si="1"/>
        <v>8.8445718115445618E-2</v>
      </c>
      <c r="Q9" s="94">
        <f t="shared" si="2"/>
        <v>0.16919883212727402</v>
      </c>
      <c r="R9" s="94">
        <f t="shared" si="3"/>
        <v>0.1050994591883575</v>
      </c>
      <c r="S9" s="94">
        <f t="shared" si="4"/>
        <v>9.8163883707493172E-3</v>
      </c>
      <c r="T9" s="94">
        <f t="shared" si="5"/>
        <v>4.0890939802013422E-2</v>
      </c>
      <c r="U9" s="94">
        <f t="shared" si="6"/>
        <v>0.18379610093901885</v>
      </c>
      <c r="V9" s="94">
        <f t="shared" si="7"/>
        <v>3.3337440441136355E-4</v>
      </c>
      <c r="W9" s="94">
        <f t="shared" si="8"/>
        <v>2.0073759708260419E-2</v>
      </c>
      <c r="X9" s="94">
        <f t="shared" si="9"/>
        <v>0.24370245390419287</v>
      </c>
    </row>
    <row r="10" spans="1:24">
      <c r="B10" s="198"/>
      <c r="C10" s="198"/>
      <c r="D10" s="203"/>
      <c r="E10" s="18" t="s">
        <v>92</v>
      </c>
      <c r="F10" s="20" t="s">
        <v>93</v>
      </c>
      <c r="G10" s="99">
        <v>4049721106</v>
      </c>
      <c r="H10" s="31">
        <f>IFERROR(G10/G14,"-")</f>
        <v>0.16792881940379809</v>
      </c>
      <c r="I10" s="100">
        <v>28321</v>
      </c>
      <c r="J10" s="31">
        <f>IFERROR(I10/D4,"-")</f>
        <v>0.19902319044272662</v>
      </c>
      <c r="K10" s="80">
        <f t="shared" si="10"/>
        <v>142993.5774160517</v>
      </c>
      <c r="L10" s="76"/>
      <c r="M10" s="112">
        <v>7</v>
      </c>
      <c r="N10" s="61" t="s">
        <v>43</v>
      </c>
      <c r="O10" s="94">
        <f t="shared" si="0"/>
        <v>0.14019381723209992</v>
      </c>
      <c r="P10" s="94">
        <f t="shared" si="1"/>
        <v>8.4541776816160319E-2</v>
      </c>
      <c r="Q10" s="94">
        <f t="shared" si="2"/>
        <v>0.18080830750968518</v>
      </c>
      <c r="R10" s="94">
        <f t="shared" si="3"/>
        <v>0.10068231081649759</v>
      </c>
      <c r="S10" s="94">
        <f t="shared" si="4"/>
        <v>1.2871095350223561E-2</v>
      </c>
      <c r="T10" s="94">
        <f t="shared" si="5"/>
        <v>4.1796659261662948E-2</v>
      </c>
      <c r="U10" s="94">
        <f t="shared" si="6"/>
        <v>0.16912387082966263</v>
      </c>
      <c r="V10" s="94">
        <f t="shared" si="7"/>
        <v>3.8728318622239448E-4</v>
      </c>
      <c r="W10" s="94">
        <f t="shared" si="8"/>
        <v>2.3429962257411258E-2</v>
      </c>
      <c r="X10" s="94">
        <f t="shared" si="9"/>
        <v>0.24616491674037422</v>
      </c>
    </row>
    <row r="11" spans="1:24">
      <c r="B11" s="198"/>
      <c r="C11" s="198"/>
      <c r="D11" s="203"/>
      <c r="E11" s="18" t="s">
        <v>94</v>
      </c>
      <c r="F11" s="20" t="s">
        <v>95</v>
      </c>
      <c r="G11" s="99">
        <v>7952567</v>
      </c>
      <c r="H11" s="31">
        <f>IFERROR(G11/G14,"-")</f>
        <v>3.2976719941553537E-4</v>
      </c>
      <c r="I11" s="100">
        <v>402</v>
      </c>
      <c r="J11" s="31">
        <f>IFERROR(I11/D4,"-")</f>
        <v>2.8250175685172172E-3</v>
      </c>
      <c r="K11" s="80">
        <f t="shared" si="10"/>
        <v>19782.504975124379</v>
      </c>
      <c r="L11" s="76"/>
      <c r="M11" s="112">
        <v>8</v>
      </c>
      <c r="N11" s="61" t="s">
        <v>56</v>
      </c>
      <c r="O11" s="94">
        <f t="shared" si="0"/>
        <v>0.14520147666150973</v>
      </c>
      <c r="P11" s="94">
        <f t="shared" si="1"/>
        <v>9.7019377395531958E-2</v>
      </c>
      <c r="Q11" s="94">
        <f t="shared" si="2"/>
        <v>0.17598293021724043</v>
      </c>
      <c r="R11" s="94">
        <f t="shared" si="3"/>
        <v>0.10322568076430022</v>
      </c>
      <c r="S11" s="94">
        <f t="shared" si="4"/>
        <v>9.4820989116028171E-3</v>
      </c>
      <c r="T11" s="94">
        <f t="shared" si="5"/>
        <v>3.6366034786431592E-2</v>
      </c>
      <c r="U11" s="94">
        <f t="shared" si="6"/>
        <v>0.15414240789913988</v>
      </c>
      <c r="V11" s="94">
        <f t="shared" si="7"/>
        <v>5.7726281533139142E-4</v>
      </c>
      <c r="W11" s="94">
        <f t="shared" si="8"/>
        <v>2.4387842570912092E-2</v>
      </c>
      <c r="X11" s="94">
        <f t="shared" si="9"/>
        <v>0.25361488797799991</v>
      </c>
    </row>
    <row r="12" spans="1:24">
      <c r="B12" s="198"/>
      <c r="C12" s="198"/>
      <c r="D12" s="203"/>
      <c r="E12" s="18" t="s">
        <v>96</v>
      </c>
      <c r="F12" s="20" t="s">
        <v>97</v>
      </c>
      <c r="G12" s="99">
        <v>473207627</v>
      </c>
      <c r="H12" s="31">
        <f>IFERROR(G12/G14,"-")</f>
        <v>1.9622387827460147E-2</v>
      </c>
      <c r="I12" s="100">
        <v>15275</v>
      </c>
      <c r="J12" s="31">
        <f>IFERROR(I12/D4,"-")</f>
        <v>0.1073436401967674</v>
      </c>
      <c r="K12" s="80">
        <f t="shared" si="10"/>
        <v>30979.22271685761</v>
      </c>
      <c r="L12" s="76"/>
      <c r="M12" s="112">
        <v>9</v>
      </c>
      <c r="N12" s="107" t="s">
        <v>131</v>
      </c>
      <c r="O12" s="94">
        <f t="shared" si="0"/>
        <v>0.14924322344870325</v>
      </c>
      <c r="P12" s="94">
        <f t="shared" si="1"/>
        <v>9.5457513357121562E-2</v>
      </c>
      <c r="Q12" s="94">
        <f t="shared" si="2"/>
        <v>0.17961730079115315</v>
      </c>
      <c r="R12" s="94">
        <f t="shared" si="3"/>
        <v>0.10420860569480585</v>
      </c>
      <c r="S12" s="94">
        <f t="shared" si="4"/>
        <v>1.0471705263373529E-2</v>
      </c>
      <c r="T12" s="94">
        <f t="shared" si="5"/>
        <v>3.8908547291121545E-2</v>
      </c>
      <c r="U12" s="94">
        <f t="shared" si="6"/>
        <v>0.15788285201501873</v>
      </c>
      <c r="V12" s="94">
        <f t="shared" si="7"/>
        <v>4.126091472120849E-4</v>
      </c>
      <c r="W12" s="94">
        <f t="shared" si="8"/>
        <v>2.321359397979595E-2</v>
      </c>
      <c r="X12" s="94">
        <f t="shared" si="9"/>
        <v>0.24058404901169433</v>
      </c>
    </row>
    <row r="13" spans="1:24">
      <c r="B13" s="198"/>
      <c r="C13" s="198"/>
      <c r="D13" s="203"/>
      <c r="E13" s="21" t="s">
        <v>98</v>
      </c>
      <c r="F13" s="22" t="s">
        <v>99</v>
      </c>
      <c r="G13" s="101">
        <v>4805516137</v>
      </c>
      <c r="H13" s="32">
        <f>IFERROR(G13/G14,"-")</f>
        <v>0.19926919172697974</v>
      </c>
      <c r="I13" s="102">
        <v>11830</v>
      </c>
      <c r="J13" s="32">
        <f>IFERROR(I13/D4,"-")</f>
        <v>8.3134223471538995E-2</v>
      </c>
      <c r="K13" s="81">
        <f t="shared" si="10"/>
        <v>406214.38182586647</v>
      </c>
      <c r="L13" s="76"/>
      <c r="M13" s="46"/>
    </row>
    <row r="14" spans="1:24">
      <c r="B14" s="199"/>
      <c r="C14" s="199"/>
      <c r="D14" s="204"/>
      <c r="E14" s="23" t="s">
        <v>136</v>
      </c>
      <c r="F14" s="24"/>
      <c r="G14" s="95">
        <f>SUM(G4:G13)</f>
        <v>24115700452</v>
      </c>
      <c r="H14" s="33" t="s">
        <v>129</v>
      </c>
      <c r="I14" s="103">
        <v>115820</v>
      </c>
      <c r="J14" s="33">
        <f>IFERROR(I14/D4,"-")</f>
        <v>0.81391426563598035</v>
      </c>
      <c r="K14" s="82">
        <f t="shared" si="10"/>
        <v>208217.06485926438</v>
      </c>
      <c r="L14" s="76"/>
      <c r="M14" s="46"/>
    </row>
    <row r="15" spans="1:24">
      <c r="B15" s="197">
        <v>2</v>
      </c>
      <c r="C15" s="197" t="s">
        <v>7</v>
      </c>
      <c r="D15" s="202">
        <f>VLOOKUP(C15,'地区別　生活習慣病の状況'!$C$5:$D$12,2,FALSE)</f>
        <v>105595</v>
      </c>
      <c r="E15" s="16" t="s">
        <v>80</v>
      </c>
      <c r="F15" s="17" t="s">
        <v>81</v>
      </c>
      <c r="G15" s="129">
        <v>3009193865</v>
      </c>
      <c r="H15" s="30">
        <f t="shared" ref="H15" si="11">IFERROR(G15/G25,"-")</f>
        <v>0.16428130146441322</v>
      </c>
      <c r="I15" s="130">
        <v>51539</v>
      </c>
      <c r="J15" s="30">
        <f t="shared" ref="J15" si="12">IFERROR(I15/D15,"-")</f>
        <v>0.48808182205596856</v>
      </c>
      <c r="K15" s="79">
        <f t="shared" si="10"/>
        <v>58386.733638603779</v>
      </c>
      <c r="L15" s="76"/>
      <c r="M15" s="46"/>
    </row>
    <row r="16" spans="1:24">
      <c r="B16" s="198"/>
      <c r="C16" s="198"/>
      <c r="D16" s="203"/>
      <c r="E16" s="18" t="s">
        <v>82</v>
      </c>
      <c r="F16" s="19" t="s">
        <v>83</v>
      </c>
      <c r="G16" s="99">
        <v>1807091741</v>
      </c>
      <c r="H16" s="31">
        <f t="shared" ref="H16" si="13">IFERROR(G16/G25,"-")</f>
        <v>9.8654788091252582E-2</v>
      </c>
      <c r="I16" s="100">
        <v>44583</v>
      </c>
      <c r="J16" s="31">
        <f t="shared" ref="J16" si="14">IFERROR(I16/D15,"-")</f>
        <v>0.4222074908849851</v>
      </c>
      <c r="K16" s="80">
        <f t="shared" si="10"/>
        <v>40533.201915528341</v>
      </c>
      <c r="L16" s="76"/>
      <c r="M16" s="46"/>
    </row>
    <row r="17" spans="2:13">
      <c r="B17" s="198"/>
      <c r="C17" s="198"/>
      <c r="D17" s="203"/>
      <c r="E17" s="18" t="s">
        <v>84</v>
      </c>
      <c r="F17" s="20" t="s">
        <v>85</v>
      </c>
      <c r="G17" s="99">
        <v>3182564857</v>
      </c>
      <c r="H17" s="31">
        <f t="shared" ref="H17" si="15">IFERROR(G17/G25,"-")</f>
        <v>0.1737461659695575</v>
      </c>
      <c r="I17" s="100">
        <v>66269</v>
      </c>
      <c r="J17" s="31">
        <f t="shared" ref="J17" si="16">IFERROR(I17/D15,"-")</f>
        <v>0.62757706330792173</v>
      </c>
      <c r="K17" s="80">
        <f t="shared" si="10"/>
        <v>48024.941631833892</v>
      </c>
      <c r="L17" s="76"/>
      <c r="M17" s="46"/>
    </row>
    <row r="18" spans="2:13">
      <c r="B18" s="198"/>
      <c r="C18" s="198"/>
      <c r="D18" s="203"/>
      <c r="E18" s="18" t="s">
        <v>86</v>
      </c>
      <c r="F18" s="20" t="s">
        <v>87</v>
      </c>
      <c r="G18" s="99">
        <v>2068447617</v>
      </c>
      <c r="H18" s="31">
        <f t="shared" ref="H18" si="17">IFERROR(G18/G25,"-")</f>
        <v>0.11292302250248146</v>
      </c>
      <c r="I18" s="100">
        <v>27007</v>
      </c>
      <c r="J18" s="31">
        <f t="shared" ref="J18" si="18">IFERROR(I18/D15,"-")</f>
        <v>0.25576021591931436</v>
      </c>
      <c r="K18" s="80">
        <f t="shared" si="10"/>
        <v>76589.314511052697</v>
      </c>
      <c r="L18" s="76"/>
      <c r="M18" s="46"/>
    </row>
    <row r="19" spans="2:13">
      <c r="B19" s="198"/>
      <c r="C19" s="198"/>
      <c r="D19" s="203"/>
      <c r="E19" s="18" t="s">
        <v>88</v>
      </c>
      <c r="F19" s="20" t="s">
        <v>89</v>
      </c>
      <c r="G19" s="99">
        <v>149581331</v>
      </c>
      <c r="H19" s="31">
        <f t="shared" ref="H19" si="19">IFERROR(G19/G25,"-")</f>
        <v>8.1661125317558023E-3</v>
      </c>
      <c r="I19" s="100">
        <v>572</v>
      </c>
      <c r="J19" s="31">
        <f t="shared" ref="J19" si="20">IFERROR(I19/D15,"-")</f>
        <v>5.4169231497703486E-3</v>
      </c>
      <c r="K19" s="80">
        <f t="shared" si="10"/>
        <v>261505.82342657342</v>
      </c>
      <c r="L19" s="76"/>
      <c r="M19" s="46"/>
    </row>
    <row r="20" spans="2:13">
      <c r="B20" s="198"/>
      <c r="C20" s="198"/>
      <c r="D20" s="203"/>
      <c r="E20" s="18" t="s">
        <v>90</v>
      </c>
      <c r="F20" s="20" t="s">
        <v>91</v>
      </c>
      <c r="G20" s="99">
        <v>736740511</v>
      </c>
      <c r="H20" s="31">
        <f t="shared" ref="H20" si="21">IFERROR(G20/G25,"-")</f>
        <v>4.022096794638947E-2</v>
      </c>
      <c r="I20" s="100">
        <v>3942</v>
      </c>
      <c r="J20" s="31">
        <f t="shared" ref="J20" si="22">IFERROR(I20/D15,"-")</f>
        <v>3.7331313035655095E-2</v>
      </c>
      <c r="K20" s="80">
        <f t="shared" si="10"/>
        <v>186895.10679857939</v>
      </c>
      <c r="L20" s="76"/>
      <c r="M20" s="46"/>
    </row>
    <row r="21" spans="2:13">
      <c r="B21" s="198"/>
      <c r="C21" s="198"/>
      <c r="D21" s="203"/>
      <c r="E21" s="18" t="s">
        <v>92</v>
      </c>
      <c r="F21" s="20" t="s">
        <v>93</v>
      </c>
      <c r="G21" s="99">
        <v>2961307462</v>
      </c>
      <c r="H21" s="31">
        <f t="shared" ref="H21" si="23">IFERROR(G21/G25,"-")</f>
        <v>0.16166703300574436</v>
      </c>
      <c r="I21" s="100">
        <v>23281</v>
      </c>
      <c r="J21" s="31">
        <f t="shared" ref="J21" si="24">IFERROR(I21/D15,"-")</f>
        <v>0.22047445428287324</v>
      </c>
      <c r="K21" s="80">
        <f t="shared" si="10"/>
        <v>127198.46492848246</v>
      </c>
      <c r="L21" s="76"/>
      <c r="M21" s="46"/>
    </row>
    <row r="22" spans="2:13">
      <c r="B22" s="198"/>
      <c r="C22" s="198"/>
      <c r="D22" s="203"/>
      <c r="E22" s="18" t="s">
        <v>94</v>
      </c>
      <c r="F22" s="20" t="s">
        <v>95</v>
      </c>
      <c r="G22" s="99">
        <v>11247993</v>
      </c>
      <c r="H22" s="31">
        <f t="shared" ref="H22" si="25">IFERROR(G22/G25,"-")</f>
        <v>6.1406310520396119E-4</v>
      </c>
      <c r="I22" s="100">
        <v>367</v>
      </c>
      <c r="J22" s="31">
        <f t="shared" ref="J22" si="26">IFERROR(I22/D15,"-")</f>
        <v>3.4755433495904163E-3</v>
      </c>
      <c r="K22" s="80">
        <f t="shared" si="10"/>
        <v>30648.482288828338</v>
      </c>
      <c r="L22" s="76"/>
      <c r="M22" s="46"/>
    </row>
    <row r="23" spans="2:13">
      <c r="B23" s="198"/>
      <c r="C23" s="198"/>
      <c r="D23" s="203"/>
      <c r="E23" s="18" t="s">
        <v>96</v>
      </c>
      <c r="F23" s="20" t="s">
        <v>97</v>
      </c>
      <c r="G23" s="99">
        <v>401277146</v>
      </c>
      <c r="H23" s="31">
        <f t="shared" ref="H23" si="27">IFERROR(G23/G25,"-")</f>
        <v>2.1906974010398417E-2</v>
      </c>
      <c r="I23" s="100">
        <v>14234</v>
      </c>
      <c r="J23" s="31">
        <f t="shared" ref="J23" si="28">IFERROR(I23/D15,"-")</f>
        <v>0.13479804915005444</v>
      </c>
      <c r="K23" s="80">
        <f t="shared" si="10"/>
        <v>28191.453280876773</v>
      </c>
      <c r="L23" s="76"/>
      <c r="M23" s="46"/>
    </row>
    <row r="24" spans="2:13">
      <c r="B24" s="198"/>
      <c r="C24" s="198"/>
      <c r="D24" s="203"/>
      <c r="E24" s="21" t="s">
        <v>98</v>
      </c>
      <c r="F24" s="22" t="s">
        <v>99</v>
      </c>
      <c r="G24" s="101">
        <v>3989871714</v>
      </c>
      <c r="H24" s="32">
        <f t="shared" ref="H24" si="29">IFERROR(G24/G25,"-")</f>
        <v>0.21781957137280322</v>
      </c>
      <c r="I24" s="102">
        <v>7766</v>
      </c>
      <c r="J24" s="32">
        <f t="shared" ref="J24" si="30">IFERROR(I24/D15,"-")</f>
        <v>7.3545148918035888E-2</v>
      </c>
      <c r="K24" s="81">
        <f t="shared" si="10"/>
        <v>513761.48776719032</v>
      </c>
      <c r="L24" s="76"/>
      <c r="M24" s="46"/>
    </row>
    <row r="25" spans="2:13">
      <c r="B25" s="199"/>
      <c r="C25" s="199"/>
      <c r="D25" s="204"/>
      <c r="E25" s="23" t="s">
        <v>136</v>
      </c>
      <c r="F25" s="24"/>
      <c r="G25" s="95">
        <f t="shared" ref="G25" si="31">SUM(G15:G24)</f>
        <v>18317324237</v>
      </c>
      <c r="H25" s="33" t="s">
        <v>167</v>
      </c>
      <c r="I25" s="103">
        <v>86934</v>
      </c>
      <c r="J25" s="33">
        <f t="shared" ref="J25" si="32">IFERROR(I25/D15,"-")</f>
        <v>0.82327761731142568</v>
      </c>
      <c r="K25" s="82">
        <f t="shared" si="10"/>
        <v>210703.80100996158</v>
      </c>
      <c r="L25" s="76"/>
      <c r="M25" s="46"/>
    </row>
    <row r="26" spans="2:13">
      <c r="B26" s="197">
        <v>3</v>
      </c>
      <c r="C26" s="197" t="s">
        <v>12</v>
      </c>
      <c r="D26" s="202">
        <f>VLOOKUP(C26,'地区別　生活習慣病の状況'!$C$5:$D$12,2,FALSE)</f>
        <v>168367</v>
      </c>
      <c r="E26" s="16" t="s">
        <v>80</v>
      </c>
      <c r="F26" s="17" t="s">
        <v>81</v>
      </c>
      <c r="G26" s="129">
        <v>4499274841</v>
      </c>
      <c r="H26" s="30">
        <f t="shared" ref="H26" si="33">IFERROR(G26/G36,"-")</f>
        <v>0.15224754445395894</v>
      </c>
      <c r="I26" s="130">
        <v>81712</v>
      </c>
      <c r="J26" s="30">
        <f t="shared" ref="J26" si="34">IFERROR(I26/D26,"-")</f>
        <v>0.48532075763065208</v>
      </c>
      <c r="K26" s="79">
        <f t="shared" si="10"/>
        <v>55062.595958977872</v>
      </c>
      <c r="L26" s="76"/>
      <c r="M26" s="46"/>
    </row>
    <row r="27" spans="2:13">
      <c r="B27" s="198"/>
      <c r="C27" s="198"/>
      <c r="D27" s="203"/>
      <c r="E27" s="18" t="s">
        <v>82</v>
      </c>
      <c r="F27" s="19" t="s">
        <v>83</v>
      </c>
      <c r="G27" s="99">
        <v>2812934356</v>
      </c>
      <c r="H27" s="31">
        <f t="shared" ref="H27" si="35">IFERROR(G27/G36,"-")</f>
        <v>9.5184749441977537E-2</v>
      </c>
      <c r="I27" s="100">
        <v>71182</v>
      </c>
      <c r="J27" s="31">
        <f t="shared" ref="J27" si="36">IFERROR(I27/D26,"-")</f>
        <v>0.42277881057451877</v>
      </c>
      <c r="K27" s="80">
        <f t="shared" si="10"/>
        <v>39517.495378045009</v>
      </c>
      <c r="L27" s="76"/>
      <c r="M27" s="46"/>
    </row>
    <row r="28" spans="2:13">
      <c r="B28" s="198"/>
      <c r="C28" s="198"/>
      <c r="D28" s="203"/>
      <c r="E28" s="18" t="s">
        <v>84</v>
      </c>
      <c r="F28" s="20" t="s">
        <v>85</v>
      </c>
      <c r="G28" s="99">
        <v>5174688468</v>
      </c>
      <c r="H28" s="31">
        <f t="shared" ref="H28" si="37">IFERROR(G28/G36,"-")</f>
        <v>0.1751023532476883</v>
      </c>
      <c r="I28" s="100">
        <v>108539</v>
      </c>
      <c r="J28" s="31">
        <f t="shared" ref="J28" si="38">IFERROR(I28/D26,"-")</f>
        <v>0.64465720717242692</v>
      </c>
      <c r="K28" s="80">
        <f t="shared" si="10"/>
        <v>47675.844332451932</v>
      </c>
      <c r="L28" s="76"/>
      <c r="M28" s="46"/>
    </row>
    <row r="29" spans="2:13">
      <c r="B29" s="198"/>
      <c r="C29" s="198"/>
      <c r="D29" s="203"/>
      <c r="E29" s="18" t="s">
        <v>86</v>
      </c>
      <c r="F29" s="20" t="s">
        <v>87</v>
      </c>
      <c r="G29" s="99">
        <v>3043754099</v>
      </c>
      <c r="H29" s="31">
        <f t="shared" ref="H29" si="39">IFERROR(G29/G36,"-")</f>
        <v>0.10299528343359148</v>
      </c>
      <c r="I29" s="100">
        <v>44075</v>
      </c>
      <c r="J29" s="31">
        <f t="shared" ref="J29" si="40">IFERROR(I29/D26,"-")</f>
        <v>0.26177932730285625</v>
      </c>
      <c r="K29" s="80">
        <f t="shared" si="10"/>
        <v>69058.51614293817</v>
      </c>
      <c r="L29" s="76"/>
      <c r="M29" s="46"/>
    </row>
    <row r="30" spans="2:13">
      <c r="B30" s="198"/>
      <c r="C30" s="198"/>
      <c r="D30" s="203"/>
      <c r="E30" s="18" t="s">
        <v>88</v>
      </c>
      <c r="F30" s="20" t="s">
        <v>89</v>
      </c>
      <c r="G30" s="99">
        <v>294251662</v>
      </c>
      <c r="H30" s="31">
        <f t="shared" ref="H30" si="41">IFERROR(G30/G36,"-")</f>
        <v>9.9569585264631978E-3</v>
      </c>
      <c r="I30" s="100">
        <v>649</v>
      </c>
      <c r="J30" s="31">
        <f t="shared" ref="J30" si="42">IFERROR(I30/D26,"-")</f>
        <v>3.8546746096325291E-3</v>
      </c>
      <c r="K30" s="80">
        <f t="shared" si="10"/>
        <v>453392.39137134055</v>
      </c>
      <c r="L30" s="76"/>
      <c r="M30" s="46"/>
    </row>
    <row r="31" spans="2:13">
      <c r="B31" s="198"/>
      <c r="C31" s="198"/>
      <c r="D31" s="203"/>
      <c r="E31" s="18" t="s">
        <v>90</v>
      </c>
      <c r="F31" s="20" t="s">
        <v>91</v>
      </c>
      <c r="G31" s="99">
        <v>968620479</v>
      </c>
      <c r="H31" s="31">
        <f t="shared" ref="H31" si="43">IFERROR(G31/G36,"-")</f>
        <v>3.2776412788064105E-2</v>
      </c>
      <c r="I31" s="100">
        <v>5240</v>
      </c>
      <c r="J31" s="31">
        <f t="shared" ref="J31" si="44">IFERROR(I31/D26,"-")</f>
        <v>3.1122488373612405E-2</v>
      </c>
      <c r="K31" s="80">
        <f t="shared" si="10"/>
        <v>184851.23645038169</v>
      </c>
      <c r="L31" s="76"/>
      <c r="M31" s="46"/>
    </row>
    <row r="32" spans="2:13">
      <c r="B32" s="198"/>
      <c r="C32" s="198"/>
      <c r="D32" s="203"/>
      <c r="E32" s="18" t="s">
        <v>92</v>
      </c>
      <c r="F32" s="20" t="s">
        <v>93</v>
      </c>
      <c r="G32" s="99">
        <v>4419400882</v>
      </c>
      <c r="H32" s="31">
        <f t="shared" ref="H32" si="45">IFERROR(G32/G36,"-")</f>
        <v>0.14954475021415131</v>
      </c>
      <c r="I32" s="100">
        <v>35419</v>
      </c>
      <c r="J32" s="31">
        <f t="shared" ref="J32" si="46">IFERROR(I32/D26,"-")</f>
        <v>0.21036782742461407</v>
      </c>
      <c r="K32" s="80">
        <f t="shared" si="10"/>
        <v>124774.86326547898</v>
      </c>
      <c r="L32" s="76"/>
      <c r="M32" s="46"/>
    </row>
    <row r="33" spans="2:13">
      <c r="B33" s="198"/>
      <c r="C33" s="198"/>
      <c r="D33" s="203"/>
      <c r="E33" s="18" t="s">
        <v>94</v>
      </c>
      <c r="F33" s="20" t="s">
        <v>95</v>
      </c>
      <c r="G33" s="99">
        <v>5839869</v>
      </c>
      <c r="H33" s="31">
        <f t="shared" ref="H33" si="47">IFERROR(G33/G36,"-")</f>
        <v>1.9761089211104647E-4</v>
      </c>
      <c r="I33" s="100">
        <v>399</v>
      </c>
      <c r="J33" s="31">
        <f t="shared" ref="J33" si="48">IFERROR(I33/D26,"-")</f>
        <v>2.3698230650899522E-3</v>
      </c>
      <c r="K33" s="80">
        <f t="shared" si="10"/>
        <v>14636.263157894737</v>
      </c>
      <c r="L33" s="76"/>
      <c r="M33" s="46"/>
    </row>
    <row r="34" spans="2:13">
      <c r="B34" s="198"/>
      <c r="C34" s="198"/>
      <c r="D34" s="203"/>
      <c r="E34" s="18" t="s">
        <v>96</v>
      </c>
      <c r="F34" s="20" t="s">
        <v>97</v>
      </c>
      <c r="G34" s="99">
        <v>633077577</v>
      </c>
      <c r="H34" s="31">
        <f t="shared" ref="H34" si="49">IFERROR(G34/G36,"-")</f>
        <v>2.1422231349105553E-2</v>
      </c>
      <c r="I34" s="100">
        <v>23154</v>
      </c>
      <c r="J34" s="31">
        <f t="shared" ref="J34" si="50">IFERROR(I34/D26,"-")</f>
        <v>0.13752101064935529</v>
      </c>
      <c r="K34" s="80">
        <f t="shared" si="10"/>
        <v>27342.039258875357</v>
      </c>
      <c r="L34" s="76"/>
      <c r="M34" s="46"/>
    </row>
    <row r="35" spans="2:13">
      <c r="B35" s="198"/>
      <c r="C35" s="198"/>
      <c r="D35" s="203"/>
      <c r="E35" s="21" t="s">
        <v>98</v>
      </c>
      <c r="F35" s="22" t="s">
        <v>99</v>
      </c>
      <c r="G35" s="101">
        <v>7700521696</v>
      </c>
      <c r="H35" s="32">
        <f t="shared" ref="H35" si="51">IFERROR(G35/G36,"-")</f>
        <v>0.26057210565288852</v>
      </c>
      <c r="I35" s="102">
        <v>13554</v>
      </c>
      <c r="J35" s="32">
        <f t="shared" ref="J35" si="52">IFERROR(I35/D26,"-")</f>
        <v>8.0502711338920341E-2</v>
      </c>
      <c r="K35" s="81">
        <f t="shared" si="10"/>
        <v>568136.46864394273</v>
      </c>
      <c r="L35" s="76"/>
      <c r="M35" s="46"/>
    </row>
    <row r="36" spans="2:13">
      <c r="B36" s="199"/>
      <c r="C36" s="199"/>
      <c r="D36" s="204"/>
      <c r="E36" s="23" t="s">
        <v>136</v>
      </c>
      <c r="F36" s="24"/>
      <c r="G36" s="95">
        <f t="shared" ref="G36" si="53">SUM(G26:G35)</f>
        <v>29552363929</v>
      </c>
      <c r="H36" s="33" t="s">
        <v>167</v>
      </c>
      <c r="I36" s="103">
        <v>139236</v>
      </c>
      <c r="J36" s="33">
        <f t="shared" ref="J36" si="54">IFERROR(I36/D26,"-")</f>
        <v>0.82697915862372084</v>
      </c>
      <c r="K36" s="82">
        <f t="shared" si="10"/>
        <v>212246.57365192909</v>
      </c>
      <c r="L36" s="76"/>
      <c r="M36" s="46"/>
    </row>
    <row r="37" spans="2:13">
      <c r="B37" s="197">
        <v>4</v>
      </c>
      <c r="C37" s="197" t="s">
        <v>20</v>
      </c>
      <c r="D37" s="202">
        <f>VLOOKUP(C37,'地区別　生活習慣病の状況'!$C$5:$D$12,2,FALSE)</f>
        <v>121643</v>
      </c>
      <c r="E37" s="16" t="s">
        <v>80</v>
      </c>
      <c r="F37" s="17" t="s">
        <v>81</v>
      </c>
      <c r="G37" s="129">
        <v>3316057996</v>
      </c>
      <c r="H37" s="30">
        <f>IFERROR(G37/G47,"-")</f>
        <v>0.16099464730780155</v>
      </c>
      <c r="I37" s="130">
        <v>59945</v>
      </c>
      <c r="J37" s="30">
        <f t="shared" ref="J37" si="55">IFERROR(I37/D37,"-")</f>
        <v>0.49279448879097032</v>
      </c>
      <c r="K37" s="79">
        <f t="shared" si="10"/>
        <v>55318.341746601051</v>
      </c>
      <c r="L37" s="76"/>
      <c r="M37" s="46"/>
    </row>
    <row r="38" spans="2:13">
      <c r="B38" s="198"/>
      <c r="C38" s="198"/>
      <c r="D38" s="203"/>
      <c r="E38" s="18" t="s">
        <v>82</v>
      </c>
      <c r="F38" s="19" t="s">
        <v>83</v>
      </c>
      <c r="G38" s="99">
        <v>1986178717</v>
      </c>
      <c r="H38" s="31">
        <f>IFERROR(G38/G47,"-")</f>
        <v>9.6428995638614526E-2</v>
      </c>
      <c r="I38" s="100">
        <v>49335</v>
      </c>
      <c r="J38" s="31">
        <f t="shared" ref="J38" si="56">IFERROR(I38/D37,"-")</f>
        <v>0.40557204278092451</v>
      </c>
      <c r="K38" s="80">
        <f t="shared" si="10"/>
        <v>40259.019296645383</v>
      </c>
      <c r="L38" s="76"/>
      <c r="M38" s="46"/>
    </row>
    <row r="39" spans="2:13">
      <c r="B39" s="198"/>
      <c r="C39" s="198"/>
      <c r="D39" s="203"/>
      <c r="E39" s="18" t="s">
        <v>84</v>
      </c>
      <c r="F39" s="20" t="s">
        <v>85</v>
      </c>
      <c r="G39" s="99">
        <v>4039879615</v>
      </c>
      <c r="H39" s="31">
        <f>IFERROR(G39/G47,"-")</f>
        <v>0.1961361938082648</v>
      </c>
      <c r="I39" s="100">
        <v>80024</v>
      </c>
      <c r="J39" s="31">
        <f t="shared" ref="J39" si="57">IFERROR(I39/D37,"-")</f>
        <v>0.65785947403467526</v>
      </c>
      <c r="K39" s="80">
        <f t="shared" si="10"/>
        <v>50483.350182445269</v>
      </c>
      <c r="L39" s="76"/>
      <c r="M39" s="46"/>
    </row>
    <row r="40" spans="2:13">
      <c r="B40" s="198"/>
      <c r="C40" s="198"/>
      <c r="D40" s="203"/>
      <c r="E40" s="18" t="s">
        <v>86</v>
      </c>
      <c r="F40" s="20" t="s">
        <v>87</v>
      </c>
      <c r="G40" s="99">
        <v>2133459229</v>
      </c>
      <c r="H40" s="31">
        <f>IFERROR(G40/G47,"-")</f>
        <v>0.10357946589979641</v>
      </c>
      <c r="I40" s="100">
        <v>31163</v>
      </c>
      <c r="J40" s="31">
        <f t="shared" ref="J40" si="58">IFERROR(I40/D37,"-")</f>
        <v>0.25618407964288942</v>
      </c>
      <c r="K40" s="80">
        <f t="shared" si="10"/>
        <v>68461.291563713385</v>
      </c>
      <c r="L40" s="76"/>
      <c r="M40" s="46"/>
    </row>
    <row r="41" spans="2:13">
      <c r="B41" s="198"/>
      <c r="C41" s="198"/>
      <c r="D41" s="203"/>
      <c r="E41" s="18" t="s">
        <v>88</v>
      </c>
      <c r="F41" s="20" t="s">
        <v>89</v>
      </c>
      <c r="G41" s="99">
        <v>193553140</v>
      </c>
      <c r="H41" s="31">
        <f>IFERROR(G41/G47,"-")</f>
        <v>9.3970067915596072E-3</v>
      </c>
      <c r="I41" s="100">
        <v>455</v>
      </c>
      <c r="J41" s="31">
        <f t="shared" ref="J41" si="59">IFERROR(I41/D37,"-")</f>
        <v>3.7404536224854698E-3</v>
      </c>
      <c r="K41" s="80">
        <f t="shared" si="10"/>
        <v>425391.51648351649</v>
      </c>
      <c r="L41" s="76"/>
      <c r="M41" s="46"/>
    </row>
    <row r="42" spans="2:13">
      <c r="B42" s="198"/>
      <c r="C42" s="198"/>
      <c r="D42" s="203"/>
      <c r="E42" s="18" t="s">
        <v>90</v>
      </c>
      <c r="F42" s="20" t="s">
        <v>91</v>
      </c>
      <c r="G42" s="99">
        <v>752744352</v>
      </c>
      <c r="H42" s="31">
        <f>IFERROR(G42/G47,"-")</f>
        <v>3.6545745463246605E-2</v>
      </c>
      <c r="I42" s="100">
        <v>4208</v>
      </c>
      <c r="J42" s="31">
        <f t="shared" ref="J42" si="60">IFERROR(I42/D37,"-")</f>
        <v>3.4593030425096385E-2</v>
      </c>
      <c r="K42" s="80">
        <f t="shared" si="10"/>
        <v>178884.11406844106</v>
      </c>
      <c r="L42" s="76"/>
      <c r="M42" s="46"/>
    </row>
    <row r="43" spans="2:13">
      <c r="B43" s="198"/>
      <c r="C43" s="198"/>
      <c r="D43" s="203"/>
      <c r="E43" s="18" t="s">
        <v>92</v>
      </c>
      <c r="F43" s="20" t="s">
        <v>93</v>
      </c>
      <c r="G43" s="99">
        <v>2765802416</v>
      </c>
      <c r="H43" s="31">
        <f>IFERROR(G43/G47,"-")</f>
        <v>0.13427973365487106</v>
      </c>
      <c r="I43" s="100">
        <v>23702</v>
      </c>
      <c r="J43" s="31">
        <f t="shared" ref="J43" si="61">IFERROR(I43/D37,"-")</f>
        <v>0.19484886101132001</v>
      </c>
      <c r="K43" s="80">
        <f t="shared" si="10"/>
        <v>116690.67656737828</v>
      </c>
      <c r="L43" s="76"/>
      <c r="M43" s="46"/>
    </row>
    <row r="44" spans="2:13">
      <c r="B44" s="198"/>
      <c r="C44" s="198"/>
      <c r="D44" s="203"/>
      <c r="E44" s="18" t="s">
        <v>94</v>
      </c>
      <c r="F44" s="20" t="s">
        <v>95</v>
      </c>
      <c r="G44" s="99">
        <v>6686647</v>
      </c>
      <c r="H44" s="31">
        <f>IFERROR(G44/G47,"-")</f>
        <v>3.2463677557368313E-4</v>
      </c>
      <c r="I44" s="100">
        <v>443</v>
      </c>
      <c r="J44" s="31">
        <f t="shared" ref="J44" si="62">IFERROR(I44/D37,"-")</f>
        <v>3.6418042961781608E-3</v>
      </c>
      <c r="K44" s="80">
        <f t="shared" si="10"/>
        <v>15094.011286681716</v>
      </c>
      <c r="L44" s="76"/>
      <c r="M44" s="46"/>
    </row>
    <row r="45" spans="2:13">
      <c r="B45" s="198"/>
      <c r="C45" s="198"/>
      <c r="D45" s="203"/>
      <c r="E45" s="18" t="s">
        <v>96</v>
      </c>
      <c r="F45" s="20" t="s">
        <v>97</v>
      </c>
      <c r="G45" s="99">
        <v>623564048</v>
      </c>
      <c r="H45" s="31">
        <f>IFERROR(G45/G47,"-")</f>
        <v>3.0274040472959521E-2</v>
      </c>
      <c r="I45" s="100">
        <v>16586</v>
      </c>
      <c r="J45" s="31">
        <f t="shared" ref="J45" si="63">IFERROR(I45/D37,"-")</f>
        <v>0.13634981051108572</v>
      </c>
      <c r="K45" s="80">
        <f t="shared" si="10"/>
        <v>37595.806583865909</v>
      </c>
      <c r="L45" s="76"/>
      <c r="M45" s="46"/>
    </row>
    <row r="46" spans="2:13">
      <c r="B46" s="198"/>
      <c r="C46" s="198"/>
      <c r="D46" s="203"/>
      <c r="E46" s="21" t="s">
        <v>98</v>
      </c>
      <c r="F46" s="22" t="s">
        <v>99</v>
      </c>
      <c r="G46" s="101">
        <v>4779392145</v>
      </c>
      <c r="H46" s="32">
        <f>IFERROR(G46/G47,"-")</f>
        <v>0.23203953418731224</v>
      </c>
      <c r="I46" s="102">
        <v>10543</v>
      </c>
      <c r="J46" s="32">
        <f t="shared" ref="J46" si="64">IFERROR(I46/D37,"-")</f>
        <v>8.6671653938163312E-2</v>
      </c>
      <c r="K46" s="81">
        <f t="shared" si="10"/>
        <v>453323.73565398843</v>
      </c>
      <c r="L46" s="76"/>
      <c r="M46" s="46"/>
    </row>
    <row r="47" spans="2:13">
      <c r="B47" s="199"/>
      <c r="C47" s="199"/>
      <c r="D47" s="204"/>
      <c r="E47" s="23" t="s">
        <v>136</v>
      </c>
      <c r="F47" s="24"/>
      <c r="G47" s="95">
        <f t="shared" ref="G47" si="65">SUM(G37:G46)</f>
        <v>20597318305</v>
      </c>
      <c r="H47" s="33" t="s">
        <v>167</v>
      </c>
      <c r="I47" s="103">
        <v>101377</v>
      </c>
      <c r="J47" s="33">
        <f t="shared" ref="J47" si="66">IFERROR(I47/D37,"-")</f>
        <v>0.83339772942133949</v>
      </c>
      <c r="K47" s="82">
        <f t="shared" si="10"/>
        <v>203175.45700701344</v>
      </c>
      <c r="L47" s="76"/>
      <c r="M47" s="46"/>
    </row>
    <row r="48" spans="2:13">
      <c r="B48" s="197">
        <v>5</v>
      </c>
      <c r="C48" s="197" t="s">
        <v>24</v>
      </c>
      <c r="D48" s="202">
        <f>VLOOKUP(C48,'地区別　生活習慣病の状況'!$C$5:$D$12,2,FALSE)</f>
        <v>97510</v>
      </c>
      <c r="E48" s="16" t="s">
        <v>80</v>
      </c>
      <c r="F48" s="17" t="s">
        <v>81</v>
      </c>
      <c r="G48" s="129">
        <v>2553355819</v>
      </c>
      <c r="H48" s="30">
        <f t="shared" ref="H48" si="67">IFERROR(G48/G58,"-")</f>
        <v>0.15435672654466298</v>
      </c>
      <c r="I48" s="130">
        <v>45177</v>
      </c>
      <c r="J48" s="30">
        <f t="shared" ref="J48" si="68">IFERROR(I48/D48,"-")</f>
        <v>0.46330632755614809</v>
      </c>
      <c r="K48" s="79">
        <f t="shared" si="10"/>
        <v>56518.932620581269</v>
      </c>
      <c r="L48" s="76"/>
      <c r="M48" s="46"/>
    </row>
    <row r="49" spans="2:13">
      <c r="B49" s="198"/>
      <c r="C49" s="198"/>
      <c r="D49" s="203"/>
      <c r="E49" s="18" t="s">
        <v>82</v>
      </c>
      <c r="F49" s="19" t="s">
        <v>83</v>
      </c>
      <c r="G49" s="99">
        <v>1627973942</v>
      </c>
      <c r="H49" s="31">
        <f t="shared" ref="H49" si="69">IFERROR(G49/G58,"-")</f>
        <v>9.8415084461493552E-2</v>
      </c>
      <c r="I49" s="100">
        <v>40038</v>
      </c>
      <c r="J49" s="31">
        <f t="shared" ref="J49" si="70">IFERROR(I49/D48,"-")</f>
        <v>0.41060404061121936</v>
      </c>
      <c r="K49" s="80">
        <f t="shared" si="10"/>
        <v>40660.720865178082</v>
      </c>
      <c r="L49" s="76"/>
      <c r="M49" s="46"/>
    </row>
    <row r="50" spans="2:13">
      <c r="B50" s="198"/>
      <c r="C50" s="198"/>
      <c r="D50" s="203"/>
      <c r="E50" s="18" t="s">
        <v>84</v>
      </c>
      <c r="F50" s="20" t="s">
        <v>85</v>
      </c>
      <c r="G50" s="99">
        <v>3192092617</v>
      </c>
      <c r="H50" s="31">
        <f t="shared" ref="H50" si="71">IFERROR(G50/G58,"-")</f>
        <v>0.19296995879739023</v>
      </c>
      <c r="I50" s="100">
        <v>63325</v>
      </c>
      <c r="J50" s="31">
        <f t="shared" ref="J50" si="72">IFERROR(I50/D48,"-")</f>
        <v>0.64942057224900007</v>
      </c>
      <c r="K50" s="80">
        <f t="shared" si="10"/>
        <v>50408.095017765496</v>
      </c>
      <c r="L50" s="76"/>
      <c r="M50" s="46"/>
    </row>
    <row r="51" spans="2:13">
      <c r="B51" s="198"/>
      <c r="C51" s="198"/>
      <c r="D51" s="203"/>
      <c r="E51" s="18" t="s">
        <v>86</v>
      </c>
      <c r="F51" s="20" t="s">
        <v>87</v>
      </c>
      <c r="G51" s="99">
        <v>1598708222</v>
      </c>
      <c r="H51" s="31">
        <f t="shared" ref="H51" si="73">IFERROR(G51/G58,"-")</f>
        <v>9.6645898707765784E-2</v>
      </c>
      <c r="I51" s="100">
        <v>22938</v>
      </c>
      <c r="J51" s="31">
        <f t="shared" ref="J51" si="74">IFERROR(I51/D48,"-")</f>
        <v>0.23523741154753358</v>
      </c>
      <c r="K51" s="80">
        <f t="shared" si="10"/>
        <v>69696.931816200187</v>
      </c>
      <c r="L51" s="76"/>
      <c r="M51" s="46"/>
    </row>
    <row r="52" spans="2:13" ht="13.5" customHeight="1">
      <c r="B52" s="198"/>
      <c r="C52" s="198"/>
      <c r="D52" s="203"/>
      <c r="E52" s="18" t="s">
        <v>88</v>
      </c>
      <c r="F52" s="20" t="s">
        <v>89</v>
      </c>
      <c r="G52" s="99">
        <v>207619039</v>
      </c>
      <c r="H52" s="31">
        <f t="shared" ref="H52" si="75">IFERROR(G52/G58,"-")</f>
        <v>1.2551088645741434E-2</v>
      </c>
      <c r="I52" s="100">
        <v>389</v>
      </c>
      <c r="J52" s="31">
        <f t="shared" ref="J52" si="76">IFERROR(I52/D48,"-")</f>
        <v>3.9893344272382324E-3</v>
      </c>
      <c r="K52" s="80">
        <f t="shared" si="10"/>
        <v>533725.03598971723</v>
      </c>
      <c r="L52" s="76"/>
      <c r="M52" s="46"/>
    </row>
    <row r="53" spans="2:13" ht="13.5" customHeight="1">
      <c r="B53" s="198"/>
      <c r="C53" s="198"/>
      <c r="D53" s="203"/>
      <c r="E53" s="18" t="s">
        <v>90</v>
      </c>
      <c r="F53" s="20" t="s">
        <v>91</v>
      </c>
      <c r="G53" s="99">
        <v>648452351</v>
      </c>
      <c r="H53" s="31">
        <f t="shared" ref="H53" si="77">IFERROR(G53/G58,"-")</f>
        <v>3.9200561659185978E-2</v>
      </c>
      <c r="I53" s="100">
        <v>3530</v>
      </c>
      <c r="J53" s="31">
        <f t="shared" ref="J53" si="78">IFERROR(I53/D48,"-")</f>
        <v>3.6201415239462617E-2</v>
      </c>
      <c r="K53" s="80">
        <f t="shared" si="10"/>
        <v>183697.54985835694</v>
      </c>
      <c r="L53" s="76"/>
      <c r="M53" s="46"/>
    </row>
    <row r="54" spans="2:13" ht="13.5" customHeight="1">
      <c r="B54" s="198"/>
      <c r="C54" s="198"/>
      <c r="D54" s="203"/>
      <c r="E54" s="18" t="s">
        <v>92</v>
      </c>
      <c r="F54" s="20" t="s">
        <v>93</v>
      </c>
      <c r="G54" s="99">
        <v>2440600825</v>
      </c>
      <c r="H54" s="31">
        <f t="shared" ref="H54" si="79">IFERROR(G54/G58,"-")</f>
        <v>0.1475404059809981</v>
      </c>
      <c r="I54" s="100">
        <v>20427</v>
      </c>
      <c r="J54" s="31">
        <f t="shared" ref="J54" si="80">IFERROR(I54/D48,"-")</f>
        <v>0.20948620654291866</v>
      </c>
      <c r="K54" s="80">
        <f t="shared" si="10"/>
        <v>119479.16115925001</v>
      </c>
      <c r="L54" s="76"/>
      <c r="M54" s="46"/>
    </row>
    <row r="55" spans="2:13" ht="13.5" customHeight="1">
      <c r="B55" s="198"/>
      <c r="C55" s="198"/>
      <c r="D55" s="203"/>
      <c r="E55" s="18" t="s">
        <v>94</v>
      </c>
      <c r="F55" s="20" t="s">
        <v>95</v>
      </c>
      <c r="G55" s="99">
        <v>4369031</v>
      </c>
      <c r="H55" s="31">
        <f t="shared" ref="H55" si="81">IFERROR(G55/G58,"-")</f>
        <v>2.6411881897301498E-4</v>
      </c>
      <c r="I55" s="100">
        <v>340</v>
      </c>
      <c r="J55" s="31">
        <f t="shared" ref="J55" si="82">IFERROR(I55/D48,"-")</f>
        <v>3.4868218644241618E-3</v>
      </c>
      <c r="K55" s="80">
        <f t="shared" si="10"/>
        <v>12850.091176470589</v>
      </c>
      <c r="L55" s="76"/>
      <c r="M55" s="46"/>
    </row>
    <row r="56" spans="2:13" ht="13.5" customHeight="1">
      <c r="B56" s="198"/>
      <c r="C56" s="198"/>
      <c r="D56" s="203"/>
      <c r="E56" s="18" t="s">
        <v>96</v>
      </c>
      <c r="F56" s="20" t="s">
        <v>97</v>
      </c>
      <c r="G56" s="99">
        <v>387195808</v>
      </c>
      <c r="H56" s="31">
        <f t="shared" ref="H56" si="83">IFERROR(G56/G58,"-")</f>
        <v>2.3406952141164086E-2</v>
      </c>
      <c r="I56" s="100">
        <v>13466</v>
      </c>
      <c r="J56" s="31">
        <f t="shared" ref="J56" si="84">IFERROR(I56/D48,"-")</f>
        <v>0.13809865654804634</v>
      </c>
      <c r="K56" s="80">
        <f t="shared" si="10"/>
        <v>28753.587405317096</v>
      </c>
      <c r="L56" s="76"/>
      <c r="M56" s="46"/>
    </row>
    <row r="57" spans="2:13">
      <c r="B57" s="198"/>
      <c r="C57" s="198"/>
      <c r="D57" s="203"/>
      <c r="E57" s="21" t="s">
        <v>98</v>
      </c>
      <c r="F57" s="22" t="s">
        <v>99</v>
      </c>
      <c r="G57" s="101">
        <v>3881547144</v>
      </c>
      <c r="H57" s="32">
        <f t="shared" ref="H57" si="85">IFERROR(G57/G58,"-")</f>
        <v>0.23464920424262484</v>
      </c>
      <c r="I57" s="102">
        <v>6809</v>
      </c>
      <c r="J57" s="32">
        <f t="shared" ref="J57" si="86">IFERROR(I57/D48,"-")</f>
        <v>6.9828735514306225E-2</v>
      </c>
      <c r="K57" s="81">
        <f t="shared" si="10"/>
        <v>570061.26362167718</v>
      </c>
      <c r="L57" s="76"/>
      <c r="M57" s="46"/>
    </row>
    <row r="58" spans="2:13">
      <c r="B58" s="199"/>
      <c r="C58" s="199"/>
      <c r="D58" s="204"/>
      <c r="E58" s="23" t="s">
        <v>136</v>
      </c>
      <c r="F58" s="24"/>
      <c r="G58" s="95">
        <f t="shared" ref="G58" si="87">SUM(G48:G57)</f>
        <v>16541914798</v>
      </c>
      <c r="H58" s="33" t="s">
        <v>167</v>
      </c>
      <c r="I58" s="103">
        <v>81096</v>
      </c>
      <c r="J58" s="33">
        <f t="shared" ref="J58" si="88">IFERROR(I58/D48,"-")</f>
        <v>0.83166854681571123</v>
      </c>
      <c r="K58" s="82">
        <f t="shared" si="10"/>
        <v>203979.41696261222</v>
      </c>
      <c r="L58" s="76"/>
      <c r="M58" s="46"/>
    </row>
    <row r="59" spans="2:13">
      <c r="B59" s="197">
        <v>6</v>
      </c>
      <c r="C59" s="197" t="s">
        <v>34</v>
      </c>
      <c r="D59" s="202">
        <f>VLOOKUP(C59,'地区別　生活習慣病の状況'!$C$5:$D$12,2,FALSE)</f>
        <v>122023</v>
      </c>
      <c r="E59" s="16" t="s">
        <v>80</v>
      </c>
      <c r="F59" s="17" t="s">
        <v>81</v>
      </c>
      <c r="G59" s="129">
        <v>3131149281</v>
      </c>
      <c r="H59" s="30">
        <f t="shared" ref="H59" si="89">IFERROR(G59/G69,"-")</f>
        <v>0.13864297344027662</v>
      </c>
      <c r="I59" s="130">
        <v>56096</v>
      </c>
      <c r="J59" s="30">
        <f t="shared" ref="J59" si="90">IFERROR(I59/D59,"-")</f>
        <v>0.4597166108028814</v>
      </c>
      <c r="K59" s="79">
        <f t="shared" si="10"/>
        <v>55817.692544922989</v>
      </c>
      <c r="L59" s="76"/>
      <c r="M59" s="46"/>
    </row>
    <row r="60" spans="2:13">
      <c r="B60" s="198"/>
      <c r="C60" s="198"/>
      <c r="D60" s="203"/>
      <c r="E60" s="18" t="s">
        <v>82</v>
      </c>
      <c r="F60" s="19" t="s">
        <v>83</v>
      </c>
      <c r="G60" s="99">
        <v>1997481299</v>
      </c>
      <c r="H60" s="31">
        <f t="shared" ref="H60" si="91">IFERROR(G60/G69,"-")</f>
        <v>8.8445718115445618E-2</v>
      </c>
      <c r="I60" s="100">
        <v>48119</v>
      </c>
      <c r="J60" s="31">
        <f t="shared" ref="J60" si="92">IFERROR(I60/D59,"-")</f>
        <v>0.39434368930447539</v>
      </c>
      <c r="K60" s="80">
        <f t="shared" si="10"/>
        <v>41511.280346640619</v>
      </c>
      <c r="L60" s="76"/>
      <c r="M60" s="46"/>
    </row>
    <row r="61" spans="2:13">
      <c r="B61" s="198"/>
      <c r="C61" s="198"/>
      <c r="D61" s="203"/>
      <c r="E61" s="18" t="s">
        <v>84</v>
      </c>
      <c r="F61" s="20" t="s">
        <v>85</v>
      </c>
      <c r="G61" s="99">
        <v>3821230809</v>
      </c>
      <c r="H61" s="31">
        <f t="shared" ref="H61" si="93">IFERROR(G61/G69,"-")</f>
        <v>0.16919883212727402</v>
      </c>
      <c r="I61" s="100">
        <v>76114</v>
      </c>
      <c r="J61" s="31">
        <f t="shared" ref="J61" si="94">IFERROR(I61/D59,"-")</f>
        <v>0.62376765036099757</v>
      </c>
      <c r="K61" s="80">
        <f t="shared" si="10"/>
        <v>50204.046679980027</v>
      </c>
      <c r="L61" s="76"/>
      <c r="M61" s="46"/>
    </row>
    <row r="62" spans="2:13">
      <c r="B62" s="198"/>
      <c r="C62" s="198"/>
      <c r="D62" s="203"/>
      <c r="E62" s="18" t="s">
        <v>86</v>
      </c>
      <c r="F62" s="20" t="s">
        <v>87</v>
      </c>
      <c r="G62" s="99">
        <v>2373593756</v>
      </c>
      <c r="H62" s="31">
        <f t="shared" ref="H62" si="95">IFERROR(G62/G69,"-")</f>
        <v>0.1050994591883575</v>
      </c>
      <c r="I62" s="100">
        <v>31085</v>
      </c>
      <c r="J62" s="31">
        <f t="shared" ref="J62" si="96">IFERROR(I62/D59,"-")</f>
        <v>0.2547470558829073</v>
      </c>
      <c r="K62" s="80">
        <f t="shared" si="10"/>
        <v>76358.171336657557</v>
      </c>
      <c r="L62" s="76"/>
      <c r="M62" s="46"/>
    </row>
    <row r="63" spans="2:13">
      <c r="B63" s="198"/>
      <c r="C63" s="198"/>
      <c r="D63" s="203"/>
      <c r="E63" s="18" t="s">
        <v>88</v>
      </c>
      <c r="F63" s="20" t="s">
        <v>89</v>
      </c>
      <c r="G63" s="99">
        <v>221695890</v>
      </c>
      <c r="H63" s="31">
        <f t="shared" ref="H63" si="97">IFERROR(G63/G69,"-")</f>
        <v>9.8163883707493172E-3</v>
      </c>
      <c r="I63" s="100">
        <v>462</v>
      </c>
      <c r="J63" s="31">
        <f t="shared" ref="J63" si="98">IFERROR(I63/D59,"-")</f>
        <v>3.7861714594789506E-3</v>
      </c>
      <c r="K63" s="80">
        <f t="shared" si="10"/>
        <v>479861.23376623378</v>
      </c>
      <c r="L63" s="76"/>
      <c r="M63" s="46"/>
    </row>
    <row r="64" spans="2:13">
      <c r="B64" s="198"/>
      <c r="C64" s="198"/>
      <c r="D64" s="203"/>
      <c r="E64" s="18" t="s">
        <v>90</v>
      </c>
      <c r="F64" s="20" t="s">
        <v>91</v>
      </c>
      <c r="G64" s="99">
        <v>923491711</v>
      </c>
      <c r="H64" s="31">
        <f t="shared" ref="H64" si="99">IFERROR(G64/G69,"-")</f>
        <v>4.0890939802013422E-2</v>
      </c>
      <c r="I64" s="100">
        <v>4540</v>
      </c>
      <c r="J64" s="31">
        <f t="shared" ref="J64" si="100">IFERROR(I64/D59,"-")</f>
        <v>3.7206100489252027E-2</v>
      </c>
      <c r="K64" s="80">
        <f t="shared" si="10"/>
        <v>203412.27114537446</v>
      </c>
      <c r="L64" s="76"/>
      <c r="M64" s="46"/>
    </row>
    <row r="65" spans="2:13">
      <c r="B65" s="198"/>
      <c r="C65" s="198"/>
      <c r="D65" s="203"/>
      <c r="E65" s="18" t="s">
        <v>92</v>
      </c>
      <c r="F65" s="20" t="s">
        <v>93</v>
      </c>
      <c r="G65" s="99">
        <v>4150899357</v>
      </c>
      <c r="H65" s="31">
        <f t="shared" ref="H65" si="101">IFERROR(G65/G69,"-")</f>
        <v>0.18379610093901885</v>
      </c>
      <c r="I65" s="100">
        <v>24752</v>
      </c>
      <c r="J65" s="31">
        <f t="shared" ref="J65" si="102">IFERROR(I65/D59,"-")</f>
        <v>0.20284700425329652</v>
      </c>
      <c r="K65" s="80">
        <f t="shared" si="10"/>
        <v>167699.55385423399</v>
      </c>
      <c r="L65" s="76"/>
      <c r="M65" s="46"/>
    </row>
    <row r="66" spans="2:13">
      <c r="B66" s="198"/>
      <c r="C66" s="198"/>
      <c r="D66" s="203"/>
      <c r="E66" s="18" t="s">
        <v>94</v>
      </c>
      <c r="F66" s="20" t="s">
        <v>95</v>
      </c>
      <c r="G66" s="99">
        <v>7529015</v>
      </c>
      <c r="H66" s="31">
        <f t="shared" ref="H66" si="103">IFERROR(G66/G69,"-")</f>
        <v>3.3337440441136355E-4</v>
      </c>
      <c r="I66" s="100">
        <v>763</v>
      </c>
      <c r="J66" s="31">
        <f t="shared" ref="J66" si="104">IFERROR(I66/D59,"-")</f>
        <v>6.2529195315637219E-3</v>
      </c>
      <c r="K66" s="80">
        <f t="shared" si="10"/>
        <v>9867.6474442988201</v>
      </c>
      <c r="L66" s="76"/>
      <c r="M66" s="46"/>
    </row>
    <row r="67" spans="2:13">
      <c r="B67" s="198"/>
      <c r="C67" s="198"/>
      <c r="D67" s="203"/>
      <c r="E67" s="18" t="s">
        <v>96</v>
      </c>
      <c r="F67" s="20" t="s">
        <v>97</v>
      </c>
      <c r="G67" s="99">
        <v>453351055</v>
      </c>
      <c r="H67" s="31">
        <f t="shared" ref="H67" si="105">IFERROR(G67/G69,"-")</f>
        <v>2.0073759708260419E-2</v>
      </c>
      <c r="I67" s="100">
        <v>15589</v>
      </c>
      <c r="J67" s="31">
        <f t="shared" ref="J67" si="106">IFERROR(I67/D59,"-")</f>
        <v>0.12775460364029731</v>
      </c>
      <c r="K67" s="80">
        <f t="shared" si="10"/>
        <v>29081.471229713261</v>
      </c>
      <c r="L67" s="76"/>
      <c r="M67" s="46"/>
    </row>
    <row r="68" spans="2:13">
      <c r="B68" s="198"/>
      <c r="C68" s="198"/>
      <c r="D68" s="203"/>
      <c r="E68" s="21" t="s">
        <v>98</v>
      </c>
      <c r="F68" s="22" t="s">
        <v>99</v>
      </c>
      <c r="G68" s="101">
        <v>5503840147</v>
      </c>
      <c r="H68" s="32">
        <f t="shared" ref="H68" si="107">IFERROR(G68/G69,"-")</f>
        <v>0.24370245390419287</v>
      </c>
      <c r="I68" s="102">
        <v>9300</v>
      </c>
      <c r="J68" s="32">
        <f t="shared" ref="J68" si="108">IFERROR(I68/D59,"-")</f>
        <v>7.6215139768732121E-2</v>
      </c>
      <c r="K68" s="81">
        <f t="shared" si="10"/>
        <v>591810.76849462371</v>
      </c>
      <c r="L68" s="76"/>
      <c r="M68" s="46"/>
    </row>
    <row r="69" spans="2:13">
      <c r="B69" s="199"/>
      <c r="C69" s="199"/>
      <c r="D69" s="204"/>
      <c r="E69" s="23" t="s">
        <v>136</v>
      </c>
      <c r="F69" s="24"/>
      <c r="G69" s="95">
        <f t="shared" ref="G69" si="109">SUM(G59:G68)</f>
        <v>22584262320</v>
      </c>
      <c r="H69" s="33" t="s">
        <v>167</v>
      </c>
      <c r="I69" s="103">
        <v>97775</v>
      </c>
      <c r="J69" s="33">
        <f t="shared" ref="J69" si="110">IFERROR(I69/D59,"-")</f>
        <v>0.80128336461158967</v>
      </c>
      <c r="K69" s="82">
        <f t="shared" ref="K69:K91" si="111">IFERROR(G69/I69,"-")</f>
        <v>230981.97207875224</v>
      </c>
      <c r="L69" s="76"/>
      <c r="M69" s="46"/>
    </row>
    <row r="70" spans="2:13">
      <c r="B70" s="197">
        <v>7</v>
      </c>
      <c r="C70" s="197" t="s">
        <v>43</v>
      </c>
      <c r="D70" s="202">
        <f>VLOOKUP(C70,'地区別　生活習慣病の状況'!$C$5:$D$12,2,FALSE)</f>
        <v>125429</v>
      </c>
      <c r="E70" s="16" t="s">
        <v>80</v>
      </c>
      <c r="F70" s="17" t="s">
        <v>81</v>
      </c>
      <c r="G70" s="129">
        <v>3290694456</v>
      </c>
      <c r="H70" s="30">
        <f t="shared" ref="H70" si="112">IFERROR(G70/G80,"-")</f>
        <v>0.14019381723209992</v>
      </c>
      <c r="I70" s="130">
        <v>61124</v>
      </c>
      <c r="J70" s="30">
        <f t="shared" ref="J70" si="113">IFERROR(I70/D70,"-")</f>
        <v>0.487319519409387</v>
      </c>
      <c r="K70" s="79">
        <f t="shared" si="111"/>
        <v>53836.372881355936</v>
      </c>
      <c r="L70" s="76"/>
      <c r="M70" s="46"/>
    </row>
    <row r="71" spans="2:13">
      <c r="B71" s="198"/>
      <c r="C71" s="198"/>
      <c r="D71" s="203"/>
      <c r="E71" s="18" t="s">
        <v>82</v>
      </c>
      <c r="F71" s="19" t="s">
        <v>83</v>
      </c>
      <c r="G71" s="99">
        <v>1984403890</v>
      </c>
      <c r="H71" s="31">
        <f t="shared" ref="H71" si="114">IFERROR(G71/G80,"-")</f>
        <v>8.4541776816160319E-2</v>
      </c>
      <c r="I71" s="100">
        <v>50906</v>
      </c>
      <c r="J71" s="31">
        <f t="shared" ref="J71" si="115">IFERROR(I71/D70,"-")</f>
        <v>0.40585510527868357</v>
      </c>
      <c r="K71" s="80">
        <f t="shared" si="111"/>
        <v>38981.728872824424</v>
      </c>
      <c r="L71" s="76"/>
      <c r="M71" s="46"/>
    </row>
    <row r="72" spans="2:13">
      <c r="B72" s="198"/>
      <c r="C72" s="198"/>
      <c r="D72" s="203"/>
      <c r="E72" s="18" t="s">
        <v>84</v>
      </c>
      <c r="F72" s="20" t="s">
        <v>85</v>
      </c>
      <c r="G72" s="99">
        <v>4244016654</v>
      </c>
      <c r="H72" s="31">
        <f t="shared" ref="H72" si="116">IFERROR(G72/G80,"-")</f>
        <v>0.18080830750968518</v>
      </c>
      <c r="I72" s="100">
        <v>83475</v>
      </c>
      <c r="J72" s="31">
        <f t="shared" ref="J72" si="117">IFERROR(I72/D70,"-")</f>
        <v>0.66551594926213231</v>
      </c>
      <c r="K72" s="80">
        <f t="shared" si="111"/>
        <v>50841.768840970348</v>
      </c>
      <c r="L72" s="76"/>
      <c r="M72" s="46"/>
    </row>
    <row r="73" spans="2:13">
      <c r="B73" s="198"/>
      <c r="C73" s="198"/>
      <c r="D73" s="203"/>
      <c r="E73" s="18" t="s">
        <v>86</v>
      </c>
      <c r="F73" s="20" t="s">
        <v>87</v>
      </c>
      <c r="G73" s="99">
        <v>2363262008</v>
      </c>
      <c r="H73" s="31">
        <f t="shared" ref="H73" si="118">IFERROR(G73/G80,"-")</f>
        <v>0.10068231081649759</v>
      </c>
      <c r="I73" s="100">
        <v>32773</v>
      </c>
      <c r="J73" s="31">
        <f t="shared" ref="J73" si="119">IFERROR(I73/D70,"-")</f>
        <v>0.26128726211641645</v>
      </c>
      <c r="K73" s="80">
        <f t="shared" si="111"/>
        <v>72110.029841637937</v>
      </c>
      <c r="L73" s="76"/>
      <c r="M73" s="46"/>
    </row>
    <row r="74" spans="2:13">
      <c r="B74" s="198"/>
      <c r="C74" s="198"/>
      <c r="D74" s="203"/>
      <c r="E74" s="18" t="s">
        <v>88</v>
      </c>
      <c r="F74" s="20" t="s">
        <v>89</v>
      </c>
      <c r="G74" s="99">
        <v>302116334</v>
      </c>
      <c r="H74" s="31">
        <f t="shared" ref="H74" si="120">IFERROR(G74/G80,"-")</f>
        <v>1.2871095350223561E-2</v>
      </c>
      <c r="I74" s="100">
        <v>460</v>
      </c>
      <c r="J74" s="31">
        <f t="shared" ref="J74" si="121">IFERROR(I74/D70,"-")</f>
        <v>3.6674134370839281E-3</v>
      </c>
      <c r="K74" s="80">
        <f t="shared" si="111"/>
        <v>656774.63913043484</v>
      </c>
      <c r="L74" s="76"/>
      <c r="M74" s="46"/>
    </row>
    <row r="75" spans="2:13">
      <c r="B75" s="198"/>
      <c r="C75" s="198"/>
      <c r="D75" s="203"/>
      <c r="E75" s="18" t="s">
        <v>90</v>
      </c>
      <c r="F75" s="20" t="s">
        <v>91</v>
      </c>
      <c r="G75" s="99">
        <v>981070618</v>
      </c>
      <c r="H75" s="31">
        <f t="shared" ref="H75" si="122">IFERROR(G75/G80,"-")</f>
        <v>4.1796659261662948E-2</v>
      </c>
      <c r="I75" s="100">
        <v>5980</v>
      </c>
      <c r="J75" s="31">
        <f t="shared" ref="J75" si="123">IFERROR(I75/D70,"-")</f>
        <v>4.7676374682091065E-2</v>
      </c>
      <c r="K75" s="80">
        <f t="shared" si="111"/>
        <v>164058.63177257526</v>
      </c>
      <c r="L75" s="76"/>
      <c r="M75" s="46"/>
    </row>
    <row r="76" spans="2:13">
      <c r="B76" s="198"/>
      <c r="C76" s="198"/>
      <c r="D76" s="203"/>
      <c r="E76" s="18" t="s">
        <v>92</v>
      </c>
      <c r="F76" s="20" t="s">
        <v>93</v>
      </c>
      <c r="G76" s="99">
        <v>3969754124</v>
      </c>
      <c r="H76" s="31">
        <f t="shared" ref="H76" si="124">IFERROR(G76/G80,"-")</f>
        <v>0.16912387082966263</v>
      </c>
      <c r="I76" s="100">
        <v>26912</v>
      </c>
      <c r="J76" s="31">
        <f t="shared" ref="J76" si="125">IFERROR(I76/D70,"-")</f>
        <v>0.21455963134522318</v>
      </c>
      <c r="K76" s="80">
        <f t="shared" si="111"/>
        <v>147508.69961355531</v>
      </c>
      <c r="L76" s="76"/>
      <c r="M76" s="46"/>
    </row>
    <row r="77" spans="2:13">
      <c r="B77" s="198"/>
      <c r="C77" s="198"/>
      <c r="D77" s="203"/>
      <c r="E77" s="18" t="s">
        <v>94</v>
      </c>
      <c r="F77" s="20" t="s">
        <v>95</v>
      </c>
      <c r="G77" s="99">
        <v>9090491</v>
      </c>
      <c r="H77" s="31">
        <f t="shared" ref="H77" si="126">IFERROR(G77/G80,"-")</f>
        <v>3.8728318622239448E-4</v>
      </c>
      <c r="I77" s="100">
        <v>545</v>
      </c>
      <c r="J77" s="31">
        <f t="shared" ref="J77" si="127">IFERROR(I77/D70,"-")</f>
        <v>4.3450876591537846E-3</v>
      </c>
      <c r="K77" s="80">
        <f t="shared" si="111"/>
        <v>16679.8</v>
      </c>
      <c r="L77" s="76"/>
      <c r="M77" s="46"/>
    </row>
    <row r="78" spans="2:13">
      <c r="B78" s="198"/>
      <c r="C78" s="198"/>
      <c r="D78" s="203"/>
      <c r="E78" s="18" t="s">
        <v>96</v>
      </c>
      <c r="F78" s="20" t="s">
        <v>97</v>
      </c>
      <c r="G78" s="99">
        <v>549958967</v>
      </c>
      <c r="H78" s="31">
        <f t="shared" ref="H78" si="128">IFERROR(G78/G80,"-")</f>
        <v>2.3429962257411258E-2</v>
      </c>
      <c r="I78" s="100">
        <v>17518</v>
      </c>
      <c r="J78" s="31">
        <f t="shared" ref="J78" si="129">IFERROR(I78/D70,"-")</f>
        <v>0.13966467084964401</v>
      </c>
      <c r="K78" s="80">
        <f t="shared" si="111"/>
        <v>31393.93578034022</v>
      </c>
      <c r="L78" s="76"/>
      <c r="M78" s="46"/>
    </row>
    <row r="79" spans="2:13">
      <c r="B79" s="198"/>
      <c r="C79" s="198"/>
      <c r="D79" s="203"/>
      <c r="E79" s="21" t="s">
        <v>98</v>
      </c>
      <c r="F79" s="22" t="s">
        <v>99</v>
      </c>
      <c r="G79" s="101">
        <v>5778097371</v>
      </c>
      <c r="H79" s="32">
        <f t="shared" ref="H79" si="130">IFERROR(G79/G80,"-")</f>
        <v>0.24616491674037422</v>
      </c>
      <c r="I79" s="102">
        <v>11117</v>
      </c>
      <c r="J79" s="32">
        <f t="shared" ref="J79" si="131">IFERROR(I79/D70,"-")</f>
        <v>8.8631815608830489E-2</v>
      </c>
      <c r="K79" s="81">
        <f t="shared" si="111"/>
        <v>519753.29414410365</v>
      </c>
      <c r="L79" s="76"/>
      <c r="M79" s="46"/>
    </row>
    <row r="80" spans="2:13">
      <c r="B80" s="199"/>
      <c r="C80" s="199"/>
      <c r="D80" s="204"/>
      <c r="E80" s="23" t="s">
        <v>136</v>
      </c>
      <c r="F80" s="24"/>
      <c r="G80" s="95">
        <f>SUM(G70:G79)</f>
        <v>23472464913</v>
      </c>
      <c r="H80" s="33" t="s">
        <v>167</v>
      </c>
      <c r="I80" s="103">
        <v>105079</v>
      </c>
      <c r="J80" s="33">
        <f t="shared" ref="J80" si="132">IFERROR(I80/D70,"-")</f>
        <v>0.83775681859856976</v>
      </c>
      <c r="K80" s="82">
        <f t="shared" si="111"/>
        <v>223379.2186164695</v>
      </c>
      <c r="L80" s="76"/>
      <c r="M80" s="46"/>
    </row>
    <row r="81" spans="2:13">
      <c r="B81" s="197">
        <v>8</v>
      </c>
      <c r="C81" s="197" t="s">
        <v>56</v>
      </c>
      <c r="D81" s="202">
        <f>VLOOKUP(C81,'地区別　生活習慣病の状況'!$C$5:$D$12,2,FALSE)</f>
        <v>352380</v>
      </c>
      <c r="E81" s="16" t="s">
        <v>80</v>
      </c>
      <c r="F81" s="17" t="s">
        <v>81</v>
      </c>
      <c r="G81" s="129">
        <v>9977038194</v>
      </c>
      <c r="H81" s="30">
        <f t="shared" ref="H81" si="133">IFERROR(G81/G91,"-")</f>
        <v>0.14520147666150973</v>
      </c>
      <c r="I81" s="130">
        <v>172181</v>
      </c>
      <c r="J81" s="30">
        <f t="shared" ref="J81" si="134">IFERROR(I81/D81,"-")</f>
        <v>0.48862307735966853</v>
      </c>
      <c r="K81" s="79">
        <f t="shared" si="111"/>
        <v>57945.058943785902</v>
      </c>
      <c r="L81" s="76"/>
      <c r="M81" s="46"/>
    </row>
    <row r="82" spans="2:13">
      <c r="B82" s="198"/>
      <c r="C82" s="198"/>
      <c r="D82" s="203"/>
      <c r="E82" s="18" t="s">
        <v>82</v>
      </c>
      <c r="F82" s="19" t="s">
        <v>83</v>
      </c>
      <c r="G82" s="99">
        <v>6666364944</v>
      </c>
      <c r="H82" s="31">
        <f t="shared" ref="H82" si="135">IFERROR(G82/G91,"-")</f>
        <v>9.7019377395531958E-2</v>
      </c>
      <c r="I82" s="100">
        <v>152497</v>
      </c>
      <c r="J82" s="31">
        <f t="shared" ref="J82" si="136">IFERROR(I82/D81,"-")</f>
        <v>0.43276292638628755</v>
      </c>
      <c r="K82" s="80">
        <f t="shared" si="111"/>
        <v>43714.728447116991</v>
      </c>
      <c r="L82" s="76"/>
      <c r="M82" s="46"/>
    </row>
    <row r="83" spans="2:13">
      <c r="B83" s="198"/>
      <c r="C83" s="198"/>
      <c r="D83" s="203"/>
      <c r="E83" s="18" t="s">
        <v>84</v>
      </c>
      <c r="F83" s="20" t="s">
        <v>85</v>
      </c>
      <c r="G83" s="99">
        <v>12092083749</v>
      </c>
      <c r="H83" s="31">
        <f t="shared" ref="H83" si="137">IFERROR(G83/G91,"-")</f>
        <v>0.17598293021724043</v>
      </c>
      <c r="I83" s="100">
        <v>230005</v>
      </c>
      <c r="J83" s="31">
        <f t="shared" ref="J83" si="138">IFERROR(I83/D81,"-")</f>
        <v>0.65271865599636758</v>
      </c>
      <c r="K83" s="80">
        <f t="shared" si="111"/>
        <v>52573.134275341843</v>
      </c>
      <c r="L83" s="76"/>
      <c r="M83" s="46"/>
    </row>
    <row r="84" spans="2:13">
      <c r="B84" s="198"/>
      <c r="C84" s="198"/>
      <c r="D84" s="203"/>
      <c r="E84" s="18" t="s">
        <v>86</v>
      </c>
      <c r="F84" s="20" t="s">
        <v>87</v>
      </c>
      <c r="G84" s="99">
        <v>7092810509</v>
      </c>
      <c r="H84" s="31">
        <f t="shared" ref="H84" si="139">IFERROR(G84/G91,"-")</f>
        <v>0.10322568076430022</v>
      </c>
      <c r="I84" s="100">
        <v>98128</v>
      </c>
      <c r="J84" s="31">
        <f t="shared" ref="J84" si="140">IFERROR(I84/D81,"-")</f>
        <v>0.2784721039786594</v>
      </c>
      <c r="K84" s="80">
        <f t="shared" si="111"/>
        <v>72281.209328631987</v>
      </c>
      <c r="L84" s="76"/>
      <c r="M84" s="46"/>
    </row>
    <row r="85" spans="2:13">
      <c r="B85" s="198"/>
      <c r="C85" s="198"/>
      <c r="D85" s="203"/>
      <c r="E85" s="18" t="s">
        <v>88</v>
      </c>
      <c r="F85" s="20" t="s">
        <v>89</v>
      </c>
      <c r="G85" s="99">
        <v>651530998</v>
      </c>
      <c r="H85" s="31">
        <f t="shared" ref="H85" si="141">IFERROR(G85/G91,"-")</f>
        <v>9.4820989116028171E-3</v>
      </c>
      <c r="I85" s="100">
        <v>1686</v>
      </c>
      <c r="J85" s="31">
        <f t="shared" ref="J85" si="142">IFERROR(I85/D81,"-")</f>
        <v>4.7846075259662868E-3</v>
      </c>
      <c r="K85" s="80">
        <f t="shared" si="111"/>
        <v>386435.94187425863</v>
      </c>
      <c r="L85" s="76"/>
      <c r="M85" s="46"/>
    </row>
    <row r="86" spans="2:13">
      <c r="B86" s="198"/>
      <c r="C86" s="198"/>
      <c r="D86" s="203"/>
      <c r="E86" s="18" t="s">
        <v>90</v>
      </c>
      <c r="F86" s="20" t="s">
        <v>91</v>
      </c>
      <c r="G86" s="99">
        <v>2498771544</v>
      </c>
      <c r="H86" s="31">
        <f t="shared" ref="H86" si="143">IFERROR(G86/G91,"-")</f>
        <v>3.6366034786431592E-2</v>
      </c>
      <c r="I86" s="100">
        <v>12593</v>
      </c>
      <c r="J86" s="31">
        <f t="shared" ref="J86" si="144">IFERROR(I86/D81,"-")</f>
        <v>3.5736988478347241E-2</v>
      </c>
      <c r="K86" s="80">
        <f t="shared" si="111"/>
        <v>198425.43825935043</v>
      </c>
      <c r="L86" s="76"/>
      <c r="M86" s="46"/>
    </row>
    <row r="87" spans="2:13">
      <c r="B87" s="198"/>
      <c r="C87" s="198"/>
      <c r="D87" s="203"/>
      <c r="E87" s="18" t="s">
        <v>92</v>
      </c>
      <c r="F87" s="20" t="s">
        <v>93</v>
      </c>
      <c r="G87" s="99">
        <v>10591384649</v>
      </c>
      <c r="H87" s="31">
        <f t="shared" ref="H87" si="145">IFERROR(G87/G91,"-")</f>
        <v>0.15414240789913988</v>
      </c>
      <c r="I87" s="100">
        <v>79769</v>
      </c>
      <c r="J87" s="31">
        <f t="shared" ref="J87" si="146">IFERROR(I87/D81,"-")</f>
        <v>0.22637209830296839</v>
      </c>
      <c r="K87" s="80">
        <f t="shared" si="111"/>
        <v>132775.69794030263</v>
      </c>
      <c r="L87" s="76"/>
      <c r="M87" s="46"/>
    </row>
    <row r="88" spans="2:13">
      <c r="B88" s="198"/>
      <c r="C88" s="198"/>
      <c r="D88" s="203"/>
      <c r="E88" s="18" t="s">
        <v>94</v>
      </c>
      <c r="F88" s="20" t="s">
        <v>95</v>
      </c>
      <c r="G88" s="99">
        <v>39664701</v>
      </c>
      <c r="H88" s="31">
        <f t="shared" ref="H88" si="147">IFERROR(G88/G91,"-")</f>
        <v>5.7726281533139142E-4</v>
      </c>
      <c r="I88" s="100">
        <v>1899</v>
      </c>
      <c r="J88" s="31">
        <f t="shared" ref="J88" si="148">IFERROR(I88/D81,"-")</f>
        <v>5.3890686191043757E-3</v>
      </c>
      <c r="K88" s="80">
        <f t="shared" si="111"/>
        <v>20887.151658767772</v>
      </c>
      <c r="L88" s="76"/>
      <c r="M88" s="46"/>
    </row>
    <row r="89" spans="2:13">
      <c r="B89" s="198"/>
      <c r="C89" s="198"/>
      <c r="D89" s="203"/>
      <c r="E89" s="18" t="s">
        <v>96</v>
      </c>
      <c r="F89" s="20" t="s">
        <v>97</v>
      </c>
      <c r="G89" s="99">
        <v>1675729768</v>
      </c>
      <c r="H89" s="31">
        <f t="shared" ref="H89" si="149">IFERROR(G89/G91,"-")</f>
        <v>2.4387842570912092E-2</v>
      </c>
      <c r="I89" s="100">
        <v>54665</v>
      </c>
      <c r="J89" s="31">
        <f t="shared" ref="J89" si="150">IFERROR(I89/D81,"-")</f>
        <v>0.15513082467790454</v>
      </c>
      <c r="K89" s="80">
        <f t="shared" si="111"/>
        <v>30654.527906338608</v>
      </c>
      <c r="L89" s="76"/>
      <c r="M89" s="46"/>
    </row>
    <row r="90" spans="2:13">
      <c r="B90" s="198"/>
      <c r="C90" s="198"/>
      <c r="D90" s="203"/>
      <c r="E90" s="21" t="s">
        <v>98</v>
      </c>
      <c r="F90" s="22" t="s">
        <v>99</v>
      </c>
      <c r="G90" s="101">
        <v>17426306413</v>
      </c>
      <c r="H90" s="32">
        <f t="shared" ref="H90" si="151">IFERROR(G90/G91,"-")</f>
        <v>0.25361488797799991</v>
      </c>
      <c r="I90" s="102">
        <v>33882</v>
      </c>
      <c r="J90" s="32">
        <f t="shared" ref="J90" si="152">IFERROR(I90/D81,"-")</f>
        <v>9.6151881491571597E-2</v>
      </c>
      <c r="K90" s="81">
        <f t="shared" si="111"/>
        <v>514323.42875273008</v>
      </c>
      <c r="L90" s="76"/>
      <c r="M90" s="46"/>
    </row>
    <row r="91" spans="2:13" ht="14.25" thickBot="1">
      <c r="B91" s="199"/>
      <c r="C91" s="198"/>
      <c r="D91" s="204"/>
      <c r="E91" s="25" t="s">
        <v>136</v>
      </c>
      <c r="F91" s="26"/>
      <c r="G91" s="96">
        <f>SUM(G81:G90)</f>
        <v>68711685469</v>
      </c>
      <c r="H91" s="34" t="s">
        <v>167</v>
      </c>
      <c r="I91" s="131">
        <v>291398</v>
      </c>
      <c r="J91" s="34">
        <f t="shared" ref="J91" si="153">IFERROR(I91/D81,"-")</f>
        <v>0.82694250525001423</v>
      </c>
      <c r="K91" s="83">
        <f t="shared" si="111"/>
        <v>235800.1272108937</v>
      </c>
      <c r="L91" s="76"/>
      <c r="M91" s="46"/>
    </row>
    <row r="92" spans="2:13" ht="14.25" thickTop="1">
      <c r="B92" s="206" t="s">
        <v>130</v>
      </c>
      <c r="C92" s="207"/>
      <c r="D92" s="205">
        <f>生活習慣病疾病別の医療費!D3</f>
        <v>1218804</v>
      </c>
      <c r="E92" s="27" t="s">
        <v>80</v>
      </c>
      <c r="F92" s="28" t="s">
        <v>81</v>
      </c>
      <c r="G92" s="97">
        <f>生活習慣病疾病別の医療費!D6</f>
        <v>33414518165</v>
      </c>
      <c r="H92" s="35">
        <f>生活習慣病疾病別の医療費!E6</f>
        <v>0.14924322344870325</v>
      </c>
      <c r="I92" s="98">
        <f>生活習慣病疾病別の医療費!G6</f>
        <v>590604</v>
      </c>
      <c r="J92" s="35">
        <f>生活習慣病疾病別の医療費!H6</f>
        <v>0.48457668337156756</v>
      </c>
      <c r="K92" s="84">
        <f>生活習慣病疾病別の医療費!J6</f>
        <v>56576.857191959418</v>
      </c>
      <c r="L92" s="76"/>
      <c r="M92" s="46"/>
    </row>
    <row r="93" spans="2:13">
      <c r="B93" s="208"/>
      <c r="C93" s="209"/>
      <c r="D93" s="203"/>
      <c r="E93" s="18" t="s">
        <v>82</v>
      </c>
      <c r="F93" s="19" t="s">
        <v>83</v>
      </c>
      <c r="G93" s="99">
        <f>生活習慣病疾病別の医療費!D7</f>
        <v>21372272324</v>
      </c>
      <c r="H93" s="31">
        <f>生活習慣病疾病別の医療費!E7</f>
        <v>9.5457513357121562E-2</v>
      </c>
      <c r="I93" s="100">
        <f>生活習慣病疾病別の医療費!G7</f>
        <v>516324</v>
      </c>
      <c r="J93" s="31">
        <f>生活習慣病疾病別の医療費!H7</f>
        <v>0.4236316913958274</v>
      </c>
      <c r="K93" s="80">
        <f>生活習慣病疾病別の医療費!J7</f>
        <v>41393.141368598015</v>
      </c>
      <c r="L93" s="76"/>
      <c r="M93" s="46"/>
    </row>
    <row r="94" spans="2:13">
      <c r="B94" s="208"/>
      <c r="C94" s="209"/>
      <c r="D94" s="203"/>
      <c r="E94" s="18" t="s">
        <v>84</v>
      </c>
      <c r="F94" s="20" t="s">
        <v>85</v>
      </c>
      <c r="G94" s="99">
        <f>生活習慣病疾病別の医療費!D8</f>
        <v>40215062509</v>
      </c>
      <c r="H94" s="31">
        <f>生活習慣病疾病別の医療費!E8</f>
        <v>0.17961730079115315</v>
      </c>
      <c r="I94" s="100">
        <f>生活習慣病疾病別の医療費!G8</f>
        <v>796998</v>
      </c>
      <c r="J94" s="31">
        <f>生活習慣病疾病別の医療費!H8</f>
        <v>0.65391810332096056</v>
      </c>
      <c r="K94" s="80">
        <f>生活習慣病疾病別の医療費!J8</f>
        <v>50458.172428287151</v>
      </c>
      <c r="L94" s="76"/>
      <c r="M94" s="46"/>
    </row>
    <row r="95" spans="2:13">
      <c r="B95" s="208"/>
      <c r="C95" s="209"/>
      <c r="D95" s="203"/>
      <c r="E95" s="18" t="s">
        <v>86</v>
      </c>
      <c r="F95" s="20" t="s">
        <v>87</v>
      </c>
      <c r="G95" s="99">
        <f>生活習慣病疾病別の医療費!D9</f>
        <v>23331580942</v>
      </c>
      <c r="H95" s="31">
        <f>生活習慣病疾病別の医療費!E9</f>
        <v>0.10420860569480585</v>
      </c>
      <c r="I95" s="100">
        <f>生活習慣病疾病別の医療費!G9</f>
        <v>322102</v>
      </c>
      <c r="J95" s="31">
        <f>生活習慣病疾病別の医療費!H9</f>
        <v>0.26427711100390217</v>
      </c>
      <c r="K95" s="80">
        <f>生活習慣病疾病別の医療費!J9</f>
        <v>72435.380537842051</v>
      </c>
      <c r="L95" s="76"/>
      <c r="M95" s="46"/>
    </row>
    <row r="96" spans="2:13">
      <c r="B96" s="208"/>
      <c r="C96" s="209"/>
      <c r="D96" s="203"/>
      <c r="E96" s="18" t="s">
        <v>88</v>
      </c>
      <c r="F96" s="20" t="s">
        <v>89</v>
      </c>
      <c r="G96" s="99">
        <f>生活習慣病疾病別の医療費!D10</f>
        <v>2344541867</v>
      </c>
      <c r="H96" s="31">
        <f>生活習慣病疾病別の医療費!E10</f>
        <v>1.0471705263373529E-2</v>
      </c>
      <c r="I96" s="100">
        <f>生活習慣病疾病別の医療費!G10</f>
        <v>5323</v>
      </c>
      <c r="J96" s="31">
        <f>生活習慣病疾病別の医療費!H10</f>
        <v>4.367396234341207E-3</v>
      </c>
      <c r="K96" s="80">
        <f>生活習慣病疾病別の医療費!J10</f>
        <v>440454.98158932931</v>
      </c>
      <c r="L96" s="76"/>
      <c r="M96" s="46"/>
    </row>
    <row r="97" spans="2:13">
      <c r="B97" s="208"/>
      <c r="C97" s="209"/>
      <c r="D97" s="203"/>
      <c r="E97" s="18" t="s">
        <v>90</v>
      </c>
      <c r="F97" s="20" t="s">
        <v>91</v>
      </c>
      <c r="G97" s="99">
        <f>生活習慣病疾病別の医療費!D11</f>
        <v>8711352718</v>
      </c>
      <c r="H97" s="31">
        <f>生活習慣病疾病別の医療費!E11</f>
        <v>3.8908547291121545E-2</v>
      </c>
      <c r="I97" s="100">
        <f>生活習慣病疾病別の医療費!G11</f>
        <v>44466</v>
      </c>
      <c r="J97" s="31">
        <f>生活習慣病疾病別の医療費!H11</f>
        <v>3.6483306585800505E-2</v>
      </c>
      <c r="K97" s="80">
        <f>生活習慣病疾病別の医療費!J11</f>
        <v>195910.41960149328</v>
      </c>
      <c r="L97" s="76"/>
      <c r="M97" s="46"/>
    </row>
    <row r="98" spans="2:13">
      <c r="B98" s="208"/>
      <c r="C98" s="209"/>
      <c r="D98" s="203"/>
      <c r="E98" s="18" t="s">
        <v>92</v>
      </c>
      <c r="F98" s="20" t="s">
        <v>93</v>
      </c>
      <c r="G98" s="99">
        <f>生活習慣病疾病別の医療費!D12</f>
        <v>35348870821</v>
      </c>
      <c r="H98" s="31">
        <f>生活習慣病疾病別の医療費!E12</f>
        <v>0.15788285201501873</v>
      </c>
      <c r="I98" s="100">
        <f>生活習慣病疾病別の医療費!G12</f>
        <v>262583</v>
      </c>
      <c r="J98" s="31">
        <f>生活習慣病疾病別の医療費!H12</f>
        <v>0.21544317215893613</v>
      </c>
      <c r="K98" s="80">
        <f>生活習慣病疾病別の医療費!J12</f>
        <v>134619.79953386166</v>
      </c>
      <c r="L98" s="76"/>
      <c r="M98" s="46"/>
    </row>
    <row r="99" spans="2:13">
      <c r="B99" s="208"/>
      <c r="C99" s="209"/>
      <c r="D99" s="203"/>
      <c r="E99" s="18" t="s">
        <v>94</v>
      </c>
      <c r="F99" s="20" t="s">
        <v>95</v>
      </c>
      <c r="G99" s="99">
        <f>生活習慣病疾病別の医療費!D13</f>
        <v>92380314</v>
      </c>
      <c r="H99" s="31">
        <f>生活習慣病疾病別の医療費!E13</f>
        <v>4.126091472120849E-4</v>
      </c>
      <c r="I99" s="100">
        <f>生活習慣病疾病別の医療費!G13</f>
        <v>5158</v>
      </c>
      <c r="J99" s="31">
        <f>生活習慣病疾病別の医療費!H13</f>
        <v>4.2320176172707018E-3</v>
      </c>
      <c r="K99" s="80">
        <f>生活習慣病疾病別の医療費!J13</f>
        <v>17910.103528499418</v>
      </c>
      <c r="L99" s="76"/>
      <c r="M99" s="46"/>
    </row>
    <row r="100" spans="2:13">
      <c r="B100" s="208"/>
      <c r="C100" s="209"/>
      <c r="D100" s="203"/>
      <c r="E100" s="18" t="s">
        <v>96</v>
      </c>
      <c r="F100" s="20" t="s">
        <v>97</v>
      </c>
      <c r="G100" s="99">
        <f>生活習慣病疾病別の医療費!D14</f>
        <v>5197361996</v>
      </c>
      <c r="H100" s="31">
        <f>生活習慣病疾病別の医療費!E14</f>
        <v>2.321359397979595E-2</v>
      </c>
      <c r="I100" s="100">
        <f>生活習慣病疾病別の医療費!G14</f>
        <v>170487</v>
      </c>
      <c r="J100" s="31">
        <f>生活習慣病疾病別の医療費!H14</f>
        <v>0.1398805714454498</v>
      </c>
      <c r="K100" s="80">
        <f>生活習慣病疾病別の医療費!J14</f>
        <v>30485.385959046729</v>
      </c>
      <c r="L100" s="76"/>
      <c r="M100" s="46"/>
    </row>
    <row r="101" spans="2:13">
      <c r="B101" s="208"/>
      <c r="C101" s="209"/>
      <c r="D101" s="203"/>
      <c r="E101" s="21" t="s">
        <v>98</v>
      </c>
      <c r="F101" s="22" t="s">
        <v>99</v>
      </c>
      <c r="G101" s="101">
        <f>生活習慣病疾病別の医療費!D15</f>
        <v>53865092767</v>
      </c>
      <c r="H101" s="32">
        <f>生活習慣病疾病別の医療費!E15</f>
        <v>0.24058404901169433</v>
      </c>
      <c r="I101" s="102">
        <f>生活習慣病疾病別の医療費!G15</f>
        <v>104800</v>
      </c>
      <c r="J101" s="32">
        <f>生活習慣病疾病別の医療費!H15</f>
        <v>8.598593375144814E-2</v>
      </c>
      <c r="K101" s="81">
        <f>生活習慣病疾病別の医療費!J15</f>
        <v>513979.89281488548</v>
      </c>
      <c r="L101" s="76"/>
      <c r="M101" s="46"/>
    </row>
    <row r="102" spans="2:13">
      <c r="B102" s="210"/>
      <c r="C102" s="211"/>
      <c r="D102" s="204"/>
      <c r="E102" s="23" t="s">
        <v>136</v>
      </c>
      <c r="F102" s="24"/>
      <c r="G102" s="95">
        <f>生活習慣病疾病別の医療費!D16</f>
        <v>223893034423</v>
      </c>
      <c r="H102" s="33" t="s">
        <v>135</v>
      </c>
      <c r="I102" s="103">
        <f>生活習慣病疾病別の医療費!G16</f>
        <v>1018707</v>
      </c>
      <c r="J102" s="33">
        <f>生活習慣病疾病別の医療費!H16</f>
        <v>0.83582512036389778</v>
      </c>
      <c r="K102" s="82">
        <f>生活習慣病疾病別の医療費!J16</f>
        <v>219781.58039848553</v>
      </c>
      <c r="L102" s="76"/>
      <c r="M102" s="46"/>
    </row>
    <row r="103" spans="2:13">
      <c r="M103" s="46"/>
    </row>
    <row r="104" spans="2:13">
      <c r="M104" s="46"/>
    </row>
    <row r="105" spans="2:13">
      <c r="M105" s="46"/>
    </row>
    <row r="106" spans="2:13">
      <c r="M106" s="46"/>
    </row>
    <row r="107" spans="2:13">
      <c r="M107" s="46"/>
    </row>
    <row r="108" spans="2:13">
      <c r="M108" s="46"/>
    </row>
    <row r="109" spans="2:13">
      <c r="M109" s="46"/>
    </row>
    <row r="110" spans="2:13">
      <c r="M110" s="46"/>
    </row>
    <row r="111" spans="2:13">
      <c r="M111" s="46"/>
    </row>
    <row r="112" spans="2:13">
      <c r="M112" s="46"/>
    </row>
    <row r="113" spans="13:13">
      <c r="M113" s="46"/>
    </row>
    <row r="114" spans="13:13">
      <c r="M114" s="46"/>
    </row>
    <row r="115" spans="13:13">
      <c r="M115" s="46"/>
    </row>
    <row r="116" spans="13:13">
      <c r="M116" s="46"/>
    </row>
    <row r="117" spans="13:13">
      <c r="M117" s="46"/>
    </row>
    <row r="118" spans="13:13">
      <c r="M118" s="46"/>
    </row>
    <row r="119" spans="13:13">
      <c r="M119" s="46"/>
    </row>
    <row r="120" spans="13:13">
      <c r="M120" s="46"/>
    </row>
    <row r="121" spans="13:13">
      <c r="M121" s="46"/>
    </row>
    <row r="122" spans="13:13">
      <c r="M122" s="46"/>
    </row>
    <row r="123" spans="13:13">
      <c r="M123" s="46"/>
    </row>
    <row r="124" spans="13:13">
      <c r="M124" s="46"/>
    </row>
    <row r="125" spans="13:13">
      <c r="M125" s="46"/>
    </row>
    <row r="126" spans="13:13">
      <c r="M126" s="46"/>
    </row>
    <row r="127" spans="13:13">
      <c r="M127" s="46"/>
    </row>
    <row r="128" spans="13:13">
      <c r="M128" s="46"/>
    </row>
    <row r="129" spans="13:13">
      <c r="M129" s="46"/>
    </row>
    <row r="130" spans="13:13">
      <c r="M130" s="46"/>
    </row>
    <row r="131" spans="13:13">
      <c r="M131" s="46"/>
    </row>
    <row r="132" spans="13:13">
      <c r="M132" s="46"/>
    </row>
    <row r="133" spans="13:13">
      <c r="M133" s="46"/>
    </row>
    <row r="134" spans="13:13">
      <c r="M134" s="46"/>
    </row>
    <row r="135" spans="13:13">
      <c r="M135" s="46"/>
    </row>
    <row r="136" spans="13:13">
      <c r="M136" s="46"/>
    </row>
    <row r="137" spans="13:13">
      <c r="M137" s="46"/>
    </row>
    <row r="138" spans="13:13">
      <c r="M138" s="46"/>
    </row>
    <row r="139" spans="13:13">
      <c r="M139" s="46"/>
    </row>
    <row r="140" spans="13:13">
      <c r="M140" s="46"/>
    </row>
    <row r="141" spans="13:13">
      <c r="M141" s="46"/>
    </row>
    <row r="142" spans="13:13">
      <c r="M142" s="46"/>
    </row>
    <row r="143" spans="13:13">
      <c r="M143" s="46"/>
    </row>
    <row r="144" spans="13:13">
      <c r="M144" s="46"/>
    </row>
    <row r="145" spans="13:13">
      <c r="M145" s="46"/>
    </row>
    <row r="146" spans="13:13">
      <c r="M146" s="46"/>
    </row>
    <row r="147" spans="13:13">
      <c r="M147" s="46"/>
    </row>
    <row r="148" spans="13:13">
      <c r="M148" s="46"/>
    </row>
    <row r="149" spans="13:13">
      <c r="M149" s="46"/>
    </row>
    <row r="150" spans="13:13">
      <c r="M150" s="46"/>
    </row>
    <row r="151" spans="13:13">
      <c r="M151" s="46"/>
    </row>
    <row r="152" spans="13:13">
      <c r="M152" s="46"/>
    </row>
    <row r="153" spans="13:13">
      <c r="M153" s="46"/>
    </row>
    <row r="154" spans="13:13">
      <c r="M154" s="46"/>
    </row>
    <row r="155" spans="13:13">
      <c r="M155" s="46"/>
    </row>
    <row r="156" spans="13:13">
      <c r="M156" s="46"/>
    </row>
    <row r="157" spans="13:13">
      <c r="M157" s="46"/>
    </row>
    <row r="158" spans="13:13">
      <c r="M158" s="46"/>
    </row>
    <row r="159" spans="13:13">
      <c r="M159" s="46"/>
    </row>
    <row r="160" spans="13:13">
      <c r="M160" s="46"/>
    </row>
    <row r="161" spans="13:13">
      <c r="M161" s="46"/>
    </row>
    <row r="162" spans="13:13">
      <c r="M162" s="46"/>
    </row>
    <row r="163" spans="13:13">
      <c r="M163" s="46"/>
    </row>
    <row r="164" spans="13:13">
      <c r="M164" s="46"/>
    </row>
    <row r="165" spans="13:13">
      <c r="M165" s="46"/>
    </row>
    <row r="166" spans="13:13">
      <c r="M166" s="46"/>
    </row>
    <row r="167" spans="13:13">
      <c r="M167" s="46"/>
    </row>
    <row r="168" spans="13:13">
      <c r="M168" s="46"/>
    </row>
    <row r="169" spans="13:13">
      <c r="M169" s="46"/>
    </row>
    <row r="170" spans="13:13">
      <c r="M170" s="46"/>
    </row>
    <row r="171" spans="13:13">
      <c r="M171" s="46"/>
    </row>
    <row r="172" spans="13:13">
      <c r="M172" s="46"/>
    </row>
    <row r="173" spans="13:13">
      <c r="M173" s="46"/>
    </row>
    <row r="174" spans="13:13">
      <c r="M174" s="46"/>
    </row>
    <row r="175" spans="13:13">
      <c r="M175" s="46"/>
    </row>
    <row r="176" spans="13:13">
      <c r="M176" s="46"/>
    </row>
    <row r="177" spans="13:13">
      <c r="M177" s="46"/>
    </row>
    <row r="178" spans="13:13">
      <c r="M178" s="46"/>
    </row>
    <row r="179" spans="13:13">
      <c r="M179" s="46"/>
    </row>
    <row r="180" spans="13:13">
      <c r="M180" s="46"/>
    </row>
    <row r="181" spans="13:13">
      <c r="M181" s="46"/>
    </row>
    <row r="182" spans="13:13">
      <c r="M182" s="46"/>
    </row>
    <row r="183" spans="13:13">
      <c r="M183" s="46"/>
    </row>
    <row r="184" spans="13:13">
      <c r="M184" s="46"/>
    </row>
    <row r="185" spans="13:13">
      <c r="M185" s="46"/>
    </row>
    <row r="186" spans="13:13">
      <c r="M186" s="46"/>
    </row>
    <row r="187" spans="13:13">
      <c r="M187" s="46"/>
    </row>
    <row r="188" spans="13:13">
      <c r="M188" s="46"/>
    </row>
    <row r="189" spans="13:13">
      <c r="M189" s="46"/>
    </row>
    <row r="190" spans="13:13">
      <c r="M190" s="46"/>
    </row>
    <row r="191" spans="13:13">
      <c r="M191" s="46"/>
    </row>
    <row r="192" spans="13:13">
      <c r="M192" s="46"/>
    </row>
    <row r="193" spans="13:13">
      <c r="M193" s="46"/>
    </row>
    <row r="194" spans="13:13">
      <c r="M194" s="46"/>
    </row>
    <row r="195" spans="13:13">
      <c r="M195" s="46"/>
    </row>
    <row r="196" spans="13:13">
      <c r="M196" s="46"/>
    </row>
    <row r="197" spans="13:13">
      <c r="M197" s="46"/>
    </row>
    <row r="198" spans="13:13">
      <c r="M198" s="46"/>
    </row>
    <row r="199" spans="13:13">
      <c r="M199" s="46"/>
    </row>
    <row r="200" spans="13:13">
      <c r="M200" s="46"/>
    </row>
    <row r="201" spans="13:13">
      <c r="M201" s="46"/>
    </row>
    <row r="202" spans="13:13">
      <c r="M202" s="46"/>
    </row>
    <row r="203" spans="13:13">
      <c r="M203" s="46"/>
    </row>
    <row r="204" spans="13:13">
      <c r="M204" s="46"/>
    </row>
    <row r="205" spans="13:13">
      <c r="M205" s="46"/>
    </row>
    <row r="206" spans="13:13">
      <c r="M206" s="46"/>
    </row>
    <row r="207" spans="13:13">
      <c r="M207" s="46"/>
    </row>
    <row r="208" spans="13:13">
      <c r="M208" s="46"/>
    </row>
    <row r="209" spans="13:13">
      <c r="M209" s="46"/>
    </row>
    <row r="210" spans="13:13">
      <c r="M210" s="46"/>
    </row>
    <row r="211" spans="13:13">
      <c r="M211" s="46"/>
    </row>
    <row r="212" spans="13:13">
      <c r="M212" s="46"/>
    </row>
    <row r="213" spans="13:13">
      <c r="M213" s="46"/>
    </row>
    <row r="214" spans="13:13">
      <c r="M214" s="46"/>
    </row>
    <row r="215" spans="13:13">
      <c r="M215" s="46"/>
    </row>
    <row r="216" spans="13:13">
      <c r="M216" s="46"/>
    </row>
    <row r="217" spans="13:13">
      <c r="M217" s="46"/>
    </row>
    <row r="218" spans="13:13">
      <c r="M218" s="46"/>
    </row>
    <row r="219" spans="13:13">
      <c r="M219" s="46"/>
    </row>
    <row r="220" spans="13:13">
      <c r="M220" s="46"/>
    </row>
    <row r="221" spans="13:13">
      <c r="M221" s="46"/>
    </row>
    <row r="222" spans="13:13">
      <c r="M222" s="46"/>
    </row>
    <row r="223" spans="13:13">
      <c r="M223" s="46"/>
    </row>
    <row r="224" spans="13:13">
      <c r="M224" s="46"/>
    </row>
    <row r="225" spans="13:13">
      <c r="M225" s="46"/>
    </row>
    <row r="226" spans="13:13">
      <c r="M226" s="46"/>
    </row>
    <row r="227" spans="13:13">
      <c r="M227" s="46"/>
    </row>
    <row r="228" spans="13:13">
      <c r="M228" s="46"/>
    </row>
    <row r="229" spans="13:13">
      <c r="M229" s="46"/>
    </row>
    <row r="230" spans="13:13">
      <c r="M230" s="46"/>
    </row>
    <row r="231" spans="13:13">
      <c r="M231" s="46"/>
    </row>
    <row r="232" spans="13:13">
      <c r="M232" s="46"/>
    </row>
    <row r="233" spans="13:13">
      <c r="M233" s="46"/>
    </row>
    <row r="234" spans="13:13">
      <c r="M234" s="46"/>
    </row>
    <row r="235" spans="13:13">
      <c r="M235" s="46"/>
    </row>
    <row r="236" spans="13:13">
      <c r="M236" s="46"/>
    </row>
    <row r="237" spans="13:13">
      <c r="M237" s="46"/>
    </row>
    <row r="238" spans="13:13">
      <c r="M238" s="46"/>
    </row>
    <row r="239" spans="13:13">
      <c r="M239" s="46"/>
    </row>
    <row r="240" spans="13:13">
      <c r="M240" s="46"/>
    </row>
    <row r="241" spans="13:13">
      <c r="M241" s="46"/>
    </row>
    <row r="242" spans="13:13">
      <c r="M242" s="46"/>
    </row>
    <row r="243" spans="13:13">
      <c r="M243" s="46"/>
    </row>
    <row r="244" spans="13:13">
      <c r="M244" s="46"/>
    </row>
    <row r="245" spans="13:13">
      <c r="M245" s="46"/>
    </row>
    <row r="246" spans="13:13">
      <c r="M246" s="46"/>
    </row>
    <row r="247" spans="13:13">
      <c r="M247" s="46"/>
    </row>
    <row r="248" spans="13:13">
      <c r="M248" s="46"/>
    </row>
    <row r="249" spans="13:13">
      <c r="M249" s="46"/>
    </row>
    <row r="250" spans="13:13">
      <c r="M250" s="46"/>
    </row>
    <row r="251" spans="13:13">
      <c r="M251" s="46"/>
    </row>
    <row r="252" spans="13:13">
      <c r="M252" s="46"/>
    </row>
    <row r="253" spans="13:13">
      <c r="M253" s="46"/>
    </row>
    <row r="254" spans="13:13">
      <c r="M254" s="46"/>
    </row>
    <row r="255" spans="13:13">
      <c r="M255" s="46"/>
    </row>
    <row r="256" spans="13:13">
      <c r="M256" s="46"/>
    </row>
    <row r="257" spans="13:13">
      <c r="M257" s="46"/>
    </row>
    <row r="258" spans="13:13">
      <c r="M258" s="46"/>
    </row>
    <row r="259" spans="13:13">
      <c r="M259" s="46"/>
    </row>
    <row r="260" spans="13:13">
      <c r="M260" s="46"/>
    </row>
    <row r="261" spans="13:13">
      <c r="M261" s="46"/>
    </row>
    <row r="262" spans="13:13">
      <c r="M262" s="46"/>
    </row>
    <row r="263" spans="13:13">
      <c r="M263" s="46"/>
    </row>
    <row r="264" spans="13:13">
      <c r="M264" s="46"/>
    </row>
    <row r="265" spans="13:13">
      <c r="M265" s="46"/>
    </row>
    <row r="266" spans="13:13">
      <c r="M266" s="46"/>
    </row>
    <row r="267" spans="13:13">
      <c r="M267" s="46"/>
    </row>
    <row r="268" spans="13:13">
      <c r="M268" s="46"/>
    </row>
    <row r="269" spans="13:13">
      <c r="M269" s="46"/>
    </row>
    <row r="270" spans="13:13">
      <c r="M270" s="46"/>
    </row>
    <row r="271" spans="13:13">
      <c r="M271" s="46"/>
    </row>
    <row r="272" spans="13:13">
      <c r="M272" s="46"/>
    </row>
    <row r="273" spans="13:13">
      <c r="M273" s="46"/>
    </row>
    <row r="274" spans="13:13">
      <c r="M274" s="46"/>
    </row>
    <row r="275" spans="13:13">
      <c r="M275" s="46"/>
    </row>
    <row r="276" spans="13:13">
      <c r="M276" s="46"/>
    </row>
    <row r="277" spans="13:13">
      <c r="M277" s="46"/>
    </row>
    <row r="278" spans="13:13">
      <c r="M278" s="46"/>
    </row>
    <row r="279" spans="13:13">
      <c r="M279" s="46"/>
    </row>
    <row r="280" spans="13:13">
      <c r="M280" s="46"/>
    </row>
    <row r="281" spans="13:13">
      <c r="M281" s="46"/>
    </row>
    <row r="282" spans="13:13">
      <c r="M282" s="46"/>
    </row>
    <row r="283" spans="13:13">
      <c r="M283" s="46"/>
    </row>
    <row r="284" spans="13:13">
      <c r="M284" s="46"/>
    </row>
    <row r="285" spans="13:13">
      <c r="M285" s="46"/>
    </row>
    <row r="286" spans="13:13">
      <c r="M286" s="46"/>
    </row>
    <row r="287" spans="13:13">
      <c r="M287" s="46"/>
    </row>
    <row r="288" spans="13:13">
      <c r="M288" s="46"/>
    </row>
    <row r="289" spans="13:13">
      <c r="M289" s="46"/>
    </row>
    <row r="290" spans="13:13">
      <c r="M290" s="46"/>
    </row>
    <row r="291" spans="13:13">
      <c r="M291" s="46"/>
    </row>
    <row r="292" spans="13:13">
      <c r="M292" s="46"/>
    </row>
    <row r="293" spans="13:13">
      <c r="M293" s="46"/>
    </row>
    <row r="294" spans="13:13">
      <c r="M294" s="46"/>
    </row>
    <row r="295" spans="13:13">
      <c r="M295" s="46"/>
    </row>
    <row r="296" spans="13:13">
      <c r="M296" s="46"/>
    </row>
    <row r="297" spans="13:13">
      <c r="M297" s="46"/>
    </row>
    <row r="298" spans="13:13">
      <c r="M298" s="46"/>
    </row>
    <row r="299" spans="13:13">
      <c r="M299" s="46"/>
    </row>
    <row r="300" spans="13:13">
      <c r="M300" s="46"/>
    </row>
    <row r="301" spans="13:13">
      <c r="M301" s="46"/>
    </row>
    <row r="302" spans="13:13">
      <c r="M302" s="46"/>
    </row>
    <row r="303" spans="13:13">
      <c r="M303" s="46"/>
    </row>
    <row r="304" spans="13:13">
      <c r="M304" s="46"/>
    </row>
    <row r="305" spans="13:13">
      <c r="M305" s="46"/>
    </row>
    <row r="306" spans="13:13">
      <c r="M306" s="46"/>
    </row>
    <row r="307" spans="13:13">
      <c r="M307" s="46"/>
    </row>
    <row r="308" spans="13:13">
      <c r="M308" s="46"/>
    </row>
    <row r="309" spans="13:13">
      <c r="M309" s="46"/>
    </row>
    <row r="310" spans="13:13">
      <c r="M310" s="46"/>
    </row>
    <row r="311" spans="13:13">
      <c r="M311" s="46"/>
    </row>
    <row r="312" spans="13:13">
      <c r="M312" s="46"/>
    </row>
    <row r="313" spans="13:13">
      <c r="M313" s="46"/>
    </row>
    <row r="314" spans="13:13">
      <c r="M314" s="46"/>
    </row>
    <row r="315" spans="13:13">
      <c r="M315" s="46"/>
    </row>
    <row r="316" spans="13:13">
      <c r="M316" s="46"/>
    </row>
    <row r="317" spans="13:13">
      <c r="M317" s="46"/>
    </row>
    <row r="318" spans="13:13">
      <c r="M318" s="46"/>
    </row>
    <row r="319" spans="13:13">
      <c r="M319" s="46"/>
    </row>
    <row r="320" spans="13:13">
      <c r="M320" s="46"/>
    </row>
    <row r="321" spans="13:13">
      <c r="M321" s="46"/>
    </row>
    <row r="322" spans="13:13">
      <c r="M322" s="46"/>
    </row>
    <row r="323" spans="13:13">
      <c r="M323" s="46"/>
    </row>
    <row r="324" spans="13:13">
      <c r="M324" s="46"/>
    </row>
    <row r="325" spans="13:13">
      <c r="M325" s="46"/>
    </row>
    <row r="326" spans="13:13">
      <c r="M326" s="46"/>
    </row>
    <row r="327" spans="13:13">
      <c r="M327" s="46"/>
    </row>
    <row r="328" spans="13:13">
      <c r="M328" s="46"/>
    </row>
    <row r="329" spans="13:13">
      <c r="M329" s="46"/>
    </row>
    <row r="330" spans="13:13">
      <c r="M330" s="46"/>
    </row>
    <row r="331" spans="13:13">
      <c r="M331" s="46"/>
    </row>
    <row r="332" spans="13:13">
      <c r="M332" s="46"/>
    </row>
    <row r="333" spans="13:13">
      <c r="M333" s="46"/>
    </row>
    <row r="334" spans="13:13">
      <c r="M334" s="46"/>
    </row>
    <row r="335" spans="13:13">
      <c r="M335" s="46"/>
    </row>
    <row r="336" spans="13:13">
      <c r="M336" s="46"/>
    </row>
    <row r="337" spans="13:13">
      <c r="M337" s="46"/>
    </row>
    <row r="338" spans="13:13">
      <c r="M338" s="46"/>
    </row>
    <row r="339" spans="13:13">
      <c r="M339" s="46"/>
    </row>
    <row r="340" spans="13:13">
      <c r="M340" s="46"/>
    </row>
    <row r="341" spans="13:13">
      <c r="M341" s="46"/>
    </row>
    <row r="342" spans="13:13">
      <c r="M342" s="46"/>
    </row>
    <row r="343" spans="13:13">
      <c r="M343" s="46"/>
    </row>
    <row r="344" spans="13:13">
      <c r="M344" s="46"/>
    </row>
    <row r="345" spans="13:13">
      <c r="M345" s="46"/>
    </row>
    <row r="346" spans="13:13">
      <c r="M346" s="46"/>
    </row>
    <row r="347" spans="13:13">
      <c r="M347" s="46"/>
    </row>
    <row r="348" spans="13:13">
      <c r="M348" s="46"/>
    </row>
    <row r="349" spans="13:13">
      <c r="M349" s="46"/>
    </row>
    <row r="350" spans="13:13">
      <c r="M350" s="46"/>
    </row>
    <row r="351" spans="13:13">
      <c r="M351" s="46"/>
    </row>
    <row r="352" spans="13:13">
      <c r="M352" s="46"/>
    </row>
    <row r="353" spans="13:13">
      <c r="M353" s="46"/>
    </row>
    <row r="354" spans="13:13">
      <c r="M354" s="46"/>
    </row>
    <row r="355" spans="13:13">
      <c r="M355" s="46"/>
    </row>
    <row r="356" spans="13:13">
      <c r="M356" s="46"/>
    </row>
    <row r="357" spans="13:13">
      <c r="M357" s="46"/>
    </row>
    <row r="358" spans="13:13">
      <c r="M358" s="46"/>
    </row>
    <row r="359" spans="13:13">
      <c r="M359" s="46"/>
    </row>
    <row r="360" spans="13:13">
      <c r="M360" s="46"/>
    </row>
    <row r="361" spans="13:13">
      <c r="M361" s="46"/>
    </row>
    <row r="362" spans="13:13">
      <c r="M362" s="46"/>
    </row>
    <row r="363" spans="13:13">
      <c r="M363" s="46"/>
    </row>
    <row r="364" spans="13:13">
      <c r="M364" s="46"/>
    </row>
    <row r="365" spans="13:13">
      <c r="M365" s="46"/>
    </row>
    <row r="366" spans="13:13">
      <c r="M366" s="46"/>
    </row>
    <row r="367" spans="13:13">
      <c r="M367" s="46"/>
    </row>
    <row r="368" spans="13:13">
      <c r="M368" s="46"/>
    </row>
    <row r="369" spans="13:13">
      <c r="M369" s="46"/>
    </row>
    <row r="370" spans="13:13">
      <c r="M370" s="46"/>
    </row>
    <row r="371" spans="13:13">
      <c r="M371" s="46"/>
    </row>
    <row r="372" spans="13:13">
      <c r="M372" s="46"/>
    </row>
    <row r="373" spans="13:13">
      <c r="M373" s="46"/>
    </row>
    <row r="374" spans="13:13">
      <c r="M374" s="46"/>
    </row>
    <row r="375" spans="13:13">
      <c r="M375" s="46"/>
    </row>
    <row r="376" spans="13:13">
      <c r="M376" s="46"/>
    </row>
    <row r="377" spans="13:13">
      <c r="M377" s="46"/>
    </row>
    <row r="378" spans="13:13">
      <c r="M378" s="46"/>
    </row>
    <row r="379" spans="13:13">
      <c r="M379" s="46"/>
    </row>
    <row r="380" spans="13:13">
      <c r="M380" s="46"/>
    </row>
    <row r="381" spans="13:13">
      <c r="M381" s="46"/>
    </row>
    <row r="382" spans="13:13">
      <c r="M382" s="46"/>
    </row>
    <row r="383" spans="13:13">
      <c r="M383" s="46"/>
    </row>
    <row r="384" spans="13:13">
      <c r="M384" s="46"/>
    </row>
    <row r="385" spans="13:13">
      <c r="M385" s="46"/>
    </row>
    <row r="386" spans="13:13">
      <c r="M386" s="46"/>
    </row>
    <row r="387" spans="13:13">
      <c r="M387" s="46"/>
    </row>
    <row r="388" spans="13:13">
      <c r="M388" s="46"/>
    </row>
    <row r="389" spans="13:13">
      <c r="M389" s="46"/>
    </row>
    <row r="390" spans="13:13">
      <c r="M390" s="46"/>
    </row>
    <row r="391" spans="13:13">
      <c r="M391" s="46"/>
    </row>
    <row r="392" spans="13:13">
      <c r="M392" s="46"/>
    </row>
    <row r="393" spans="13:13">
      <c r="M393" s="46"/>
    </row>
    <row r="394" spans="13:13">
      <c r="M394" s="46"/>
    </row>
    <row r="395" spans="13:13">
      <c r="M395" s="46"/>
    </row>
    <row r="396" spans="13:13">
      <c r="M396" s="46"/>
    </row>
    <row r="397" spans="13:13">
      <c r="M397" s="46"/>
    </row>
    <row r="398" spans="13:13">
      <c r="M398" s="46"/>
    </row>
    <row r="399" spans="13:13">
      <c r="M399" s="46"/>
    </row>
    <row r="400" spans="13:13">
      <c r="M400" s="46"/>
    </row>
    <row r="401" spans="13:13">
      <c r="M401" s="46"/>
    </row>
    <row r="402" spans="13:13">
      <c r="M402" s="46"/>
    </row>
    <row r="403" spans="13:13">
      <c r="M403" s="46"/>
    </row>
    <row r="404" spans="13:13">
      <c r="M404" s="46"/>
    </row>
    <row r="405" spans="13:13">
      <c r="M405" s="46"/>
    </row>
    <row r="406" spans="13:13">
      <c r="M406" s="46"/>
    </row>
    <row r="407" spans="13:13">
      <c r="M407" s="46"/>
    </row>
    <row r="408" spans="13:13">
      <c r="M408" s="46"/>
    </row>
    <row r="409" spans="13:13">
      <c r="M409" s="46"/>
    </row>
    <row r="410" spans="13:13">
      <c r="M410" s="46"/>
    </row>
    <row r="411" spans="13:13">
      <c r="M411" s="46"/>
    </row>
    <row r="412" spans="13:13">
      <c r="M412" s="46"/>
    </row>
    <row r="413" spans="13:13">
      <c r="M413" s="46"/>
    </row>
    <row r="414" spans="13:13">
      <c r="M414" s="46"/>
    </row>
    <row r="415" spans="13:13">
      <c r="M415" s="46"/>
    </row>
    <row r="416" spans="13:13">
      <c r="M416" s="46"/>
    </row>
    <row r="417" spans="13:13">
      <c r="M417" s="46"/>
    </row>
    <row r="418" spans="13:13">
      <c r="M418" s="46"/>
    </row>
    <row r="419" spans="13:13">
      <c r="M419" s="46"/>
    </row>
    <row r="420" spans="13:13">
      <c r="M420" s="46"/>
    </row>
    <row r="421" spans="13:13">
      <c r="M421" s="46"/>
    </row>
    <row r="422" spans="13:13">
      <c r="M422" s="46"/>
    </row>
    <row r="423" spans="13:13">
      <c r="M423" s="46"/>
    </row>
    <row r="424" spans="13:13">
      <c r="M424" s="46"/>
    </row>
    <row r="425" spans="13:13">
      <c r="M425" s="46"/>
    </row>
    <row r="426" spans="13:13">
      <c r="M426" s="46"/>
    </row>
    <row r="427" spans="13:13">
      <c r="M427" s="46"/>
    </row>
    <row r="428" spans="13:13">
      <c r="M428" s="46"/>
    </row>
    <row r="429" spans="13:13">
      <c r="M429" s="46"/>
    </row>
    <row r="430" spans="13:13">
      <c r="M430" s="46"/>
    </row>
    <row r="431" spans="13:13">
      <c r="M431" s="46"/>
    </row>
    <row r="432" spans="13:13">
      <c r="M432" s="46"/>
    </row>
    <row r="433" spans="13:13">
      <c r="M433" s="46"/>
    </row>
    <row r="434" spans="13:13">
      <c r="M434" s="46"/>
    </row>
    <row r="435" spans="13:13">
      <c r="M435" s="46"/>
    </row>
    <row r="436" spans="13:13">
      <c r="M436" s="46"/>
    </row>
    <row r="437" spans="13:13">
      <c r="M437" s="46"/>
    </row>
    <row r="438" spans="13:13">
      <c r="M438" s="46"/>
    </row>
    <row r="439" spans="13:13">
      <c r="M439" s="46"/>
    </row>
    <row r="440" spans="13:13">
      <c r="M440" s="46"/>
    </row>
    <row r="441" spans="13:13">
      <c r="M441" s="46"/>
    </row>
    <row r="442" spans="13:13">
      <c r="M442" s="46"/>
    </row>
    <row r="443" spans="13:13">
      <c r="M443" s="46"/>
    </row>
    <row r="444" spans="13:13">
      <c r="M444" s="46"/>
    </row>
    <row r="445" spans="13:13">
      <c r="M445" s="46"/>
    </row>
    <row r="446" spans="13:13">
      <c r="M446" s="46"/>
    </row>
    <row r="447" spans="13:13">
      <c r="M447" s="46"/>
    </row>
    <row r="448" spans="13:13">
      <c r="M448" s="46"/>
    </row>
    <row r="449" spans="13:13">
      <c r="M449" s="46"/>
    </row>
    <row r="450" spans="13:13">
      <c r="M450" s="46"/>
    </row>
    <row r="451" spans="13:13">
      <c r="M451" s="46"/>
    </row>
    <row r="452" spans="13:13">
      <c r="M452" s="46"/>
    </row>
    <row r="453" spans="13:13">
      <c r="M453" s="46"/>
    </row>
    <row r="454" spans="13:13">
      <c r="M454" s="46"/>
    </row>
    <row r="455" spans="13:13">
      <c r="M455" s="46"/>
    </row>
    <row r="456" spans="13:13">
      <c r="M456" s="46"/>
    </row>
    <row r="457" spans="13:13">
      <c r="M457" s="46"/>
    </row>
    <row r="458" spans="13:13">
      <c r="M458" s="46"/>
    </row>
    <row r="459" spans="13:13">
      <c r="M459" s="46"/>
    </row>
    <row r="460" spans="13:13">
      <c r="M460" s="46"/>
    </row>
    <row r="461" spans="13:13">
      <c r="M461" s="46"/>
    </row>
    <row r="462" spans="13:13">
      <c r="M462" s="46"/>
    </row>
    <row r="463" spans="13:13">
      <c r="M463" s="46"/>
    </row>
    <row r="464" spans="13:13">
      <c r="M464" s="46"/>
    </row>
    <row r="465" spans="13:13">
      <c r="M465" s="46"/>
    </row>
    <row r="466" spans="13:13">
      <c r="M466" s="46"/>
    </row>
    <row r="467" spans="13:13">
      <c r="M467" s="46"/>
    </row>
    <row r="468" spans="13:13">
      <c r="M468" s="46"/>
    </row>
    <row r="469" spans="13:13">
      <c r="M469" s="46"/>
    </row>
    <row r="470" spans="13:13">
      <c r="M470" s="46"/>
    </row>
    <row r="471" spans="13:13">
      <c r="M471" s="46"/>
    </row>
    <row r="472" spans="13:13">
      <c r="M472" s="46"/>
    </row>
    <row r="473" spans="13:13">
      <c r="M473" s="46"/>
    </row>
    <row r="474" spans="13:13">
      <c r="M474" s="46"/>
    </row>
    <row r="475" spans="13:13">
      <c r="M475" s="46"/>
    </row>
    <row r="476" spans="13:13">
      <c r="M476" s="46"/>
    </row>
    <row r="477" spans="13:13">
      <c r="M477" s="46"/>
    </row>
    <row r="478" spans="13:13">
      <c r="M478" s="46"/>
    </row>
    <row r="479" spans="13:13">
      <c r="M479" s="46"/>
    </row>
    <row r="480" spans="13:13">
      <c r="M480" s="46"/>
    </row>
    <row r="481" spans="13:13">
      <c r="M481" s="46"/>
    </row>
    <row r="482" spans="13:13">
      <c r="M482" s="46"/>
    </row>
    <row r="483" spans="13:13">
      <c r="M483" s="46"/>
    </row>
    <row r="484" spans="13:13">
      <c r="M484" s="46"/>
    </row>
    <row r="485" spans="13:13">
      <c r="M485" s="46"/>
    </row>
    <row r="486" spans="13:13">
      <c r="M486" s="46"/>
    </row>
    <row r="487" spans="13:13">
      <c r="M487" s="46"/>
    </row>
    <row r="488" spans="13:13">
      <c r="M488" s="46"/>
    </row>
    <row r="489" spans="13:13">
      <c r="M489" s="46"/>
    </row>
    <row r="490" spans="13:13">
      <c r="M490" s="46"/>
    </row>
    <row r="491" spans="13:13">
      <c r="M491" s="46"/>
    </row>
    <row r="492" spans="13:13">
      <c r="M492" s="46"/>
    </row>
    <row r="493" spans="13:13">
      <c r="M493" s="46"/>
    </row>
    <row r="494" spans="13:13">
      <c r="M494" s="46"/>
    </row>
    <row r="495" spans="13:13">
      <c r="M495" s="46"/>
    </row>
    <row r="496" spans="13:13">
      <c r="M496" s="46"/>
    </row>
    <row r="497" spans="13:13">
      <c r="M497" s="46"/>
    </row>
    <row r="498" spans="13:13">
      <c r="M498" s="46"/>
    </row>
    <row r="499" spans="13:13">
      <c r="M499" s="46"/>
    </row>
    <row r="500" spans="13:13">
      <c r="M500" s="46"/>
    </row>
    <row r="501" spans="13:13">
      <c r="M501" s="46"/>
    </row>
    <row r="502" spans="13:13">
      <c r="M502" s="46"/>
    </row>
    <row r="503" spans="13:13">
      <c r="M503" s="46"/>
    </row>
    <row r="504" spans="13:13">
      <c r="M504" s="46"/>
    </row>
    <row r="505" spans="13:13">
      <c r="M505" s="46"/>
    </row>
    <row r="506" spans="13:13">
      <c r="M506" s="46"/>
    </row>
    <row r="507" spans="13:13">
      <c r="M507" s="46"/>
    </row>
    <row r="508" spans="13:13">
      <c r="M508" s="46"/>
    </row>
    <row r="509" spans="13:13">
      <c r="M509" s="46"/>
    </row>
    <row r="510" spans="13:13">
      <c r="M510" s="46"/>
    </row>
    <row r="511" spans="13:13">
      <c r="M511" s="46"/>
    </row>
    <row r="512" spans="13:13">
      <c r="M512" s="46"/>
    </row>
    <row r="513" spans="13:13">
      <c r="M513" s="46"/>
    </row>
    <row r="514" spans="13:13">
      <c r="M514" s="46"/>
    </row>
    <row r="515" spans="13:13">
      <c r="M515" s="46"/>
    </row>
    <row r="516" spans="13:13">
      <c r="M516" s="46"/>
    </row>
    <row r="517" spans="13:13">
      <c r="M517" s="46"/>
    </row>
    <row r="518" spans="13:13">
      <c r="M518" s="46"/>
    </row>
    <row r="519" spans="13:13">
      <c r="M519" s="46"/>
    </row>
    <row r="520" spans="13:13">
      <c r="M520" s="46"/>
    </row>
    <row r="521" spans="13:13">
      <c r="M521" s="46"/>
    </row>
    <row r="522" spans="13:13">
      <c r="M522" s="46"/>
    </row>
    <row r="523" spans="13:13">
      <c r="M523" s="46"/>
    </row>
    <row r="524" spans="13:13">
      <c r="M524" s="46"/>
    </row>
    <row r="525" spans="13:13">
      <c r="M525" s="46"/>
    </row>
    <row r="526" spans="13:13">
      <c r="M526" s="46"/>
    </row>
    <row r="527" spans="13:13">
      <c r="M527" s="46"/>
    </row>
    <row r="528" spans="13:13">
      <c r="M528" s="46"/>
    </row>
    <row r="529" spans="13:13">
      <c r="M529" s="46"/>
    </row>
    <row r="530" spans="13:13">
      <c r="M530" s="46"/>
    </row>
    <row r="531" spans="13:13">
      <c r="M531" s="46"/>
    </row>
    <row r="532" spans="13:13">
      <c r="M532" s="46"/>
    </row>
    <row r="533" spans="13:13">
      <c r="M533" s="46"/>
    </row>
    <row r="534" spans="13:13">
      <c r="M534" s="46"/>
    </row>
    <row r="535" spans="13:13">
      <c r="M535" s="46"/>
    </row>
    <row r="536" spans="13:13">
      <c r="M536" s="46"/>
    </row>
    <row r="537" spans="13:13">
      <c r="M537" s="46"/>
    </row>
    <row r="538" spans="13:13">
      <c r="M538" s="46"/>
    </row>
    <row r="539" spans="13:13">
      <c r="M539" s="46"/>
    </row>
    <row r="540" spans="13:13">
      <c r="M540" s="46"/>
    </row>
    <row r="541" spans="13:13">
      <c r="M541" s="46"/>
    </row>
    <row r="542" spans="13:13">
      <c r="M542" s="46"/>
    </row>
    <row r="543" spans="13:13">
      <c r="M543" s="46"/>
    </row>
    <row r="544" spans="13:13">
      <c r="M544" s="46"/>
    </row>
    <row r="545" spans="13:13">
      <c r="M545" s="46"/>
    </row>
    <row r="546" spans="13:13">
      <c r="M546" s="46"/>
    </row>
    <row r="547" spans="13:13">
      <c r="M547" s="46"/>
    </row>
    <row r="548" spans="13:13">
      <c r="M548" s="46"/>
    </row>
    <row r="549" spans="13:13">
      <c r="M549" s="46"/>
    </row>
    <row r="550" spans="13:13">
      <c r="M550" s="46"/>
    </row>
    <row r="551" spans="13:13">
      <c r="M551" s="46"/>
    </row>
    <row r="552" spans="13:13">
      <c r="M552" s="46"/>
    </row>
    <row r="553" spans="13:13">
      <c r="M553" s="46"/>
    </row>
    <row r="554" spans="13:13">
      <c r="M554" s="46"/>
    </row>
    <row r="555" spans="13:13">
      <c r="M555" s="46"/>
    </row>
    <row r="556" spans="13:13">
      <c r="M556" s="46"/>
    </row>
    <row r="557" spans="13:13">
      <c r="M557" s="46"/>
    </row>
    <row r="558" spans="13:13">
      <c r="M558" s="46"/>
    </row>
    <row r="559" spans="13:13">
      <c r="M559" s="46"/>
    </row>
    <row r="560" spans="13:13">
      <c r="M560" s="46"/>
    </row>
    <row r="561" spans="13:13">
      <c r="M561" s="46"/>
    </row>
    <row r="562" spans="13:13">
      <c r="M562" s="46"/>
    </row>
    <row r="563" spans="13:13">
      <c r="M563" s="46"/>
    </row>
    <row r="564" spans="13:13">
      <c r="M564" s="46"/>
    </row>
    <row r="565" spans="13:13">
      <c r="M565" s="46"/>
    </row>
    <row r="566" spans="13:13">
      <c r="M566" s="46"/>
    </row>
    <row r="567" spans="13:13">
      <c r="M567" s="46"/>
    </row>
    <row r="568" spans="13:13">
      <c r="M568" s="46"/>
    </row>
    <row r="569" spans="13:13">
      <c r="M569" s="46"/>
    </row>
    <row r="570" spans="13:13">
      <c r="M570" s="46"/>
    </row>
    <row r="571" spans="13:13">
      <c r="M571" s="46"/>
    </row>
    <row r="572" spans="13:13">
      <c r="M572" s="46"/>
    </row>
    <row r="573" spans="13:13">
      <c r="M573" s="46"/>
    </row>
    <row r="574" spans="13:13">
      <c r="M574" s="46"/>
    </row>
    <row r="575" spans="13:13">
      <c r="M575" s="46"/>
    </row>
    <row r="576" spans="13:13">
      <c r="M576" s="46"/>
    </row>
    <row r="577" spans="13:13">
      <c r="M577" s="46"/>
    </row>
    <row r="578" spans="13:13">
      <c r="M578" s="46"/>
    </row>
    <row r="579" spans="13:13">
      <c r="M579" s="46"/>
    </row>
    <row r="580" spans="13:13">
      <c r="M580" s="46"/>
    </row>
    <row r="581" spans="13:13">
      <c r="M581" s="46"/>
    </row>
    <row r="582" spans="13:13">
      <c r="M582" s="46"/>
    </row>
    <row r="583" spans="13:13">
      <c r="M583" s="46"/>
    </row>
    <row r="584" spans="13:13">
      <c r="M584" s="46"/>
    </row>
    <row r="585" spans="13:13">
      <c r="M585" s="46"/>
    </row>
    <row r="586" spans="13:13">
      <c r="M586" s="46"/>
    </row>
    <row r="587" spans="13:13">
      <c r="M587" s="46"/>
    </row>
    <row r="588" spans="13:13">
      <c r="M588" s="46"/>
    </row>
    <row r="589" spans="13:13">
      <c r="M589" s="46"/>
    </row>
    <row r="590" spans="13:13">
      <c r="M590" s="46"/>
    </row>
    <row r="591" spans="13:13">
      <c r="M591" s="46"/>
    </row>
    <row r="592" spans="13:13">
      <c r="M592" s="46"/>
    </row>
    <row r="593" spans="13:13">
      <c r="M593" s="46"/>
    </row>
    <row r="594" spans="13:13">
      <c r="M594" s="46"/>
    </row>
    <row r="595" spans="13:13">
      <c r="M595" s="46"/>
    </row>
    <row r="596" spans="13:13">
      <c r="M596" s="46"/>
    </row>
    <row r="597" spans="13:13">
      <c r="M597" s="46"/>
    </row>
    <row r="598" spans="13:13">
      <c r="M598" s="46"/>
    </row>
    <row r="599" spans="13:13">
      <c r="M599" s="46"/>
    </row>
    <row r="600" spans="13:13">
      <c r="M600" s="46"/>
    </row>
    <row r="601" spans="13:13">
      <c r="M601" s="46"/>
    </row>
    <row r="602" spans="13:13">
      <c r="M602" s="46"/>
    </row>
    <row r="603" spans="13:13">
      <c r="M603" s="46"/>
    </row>
    <row r="604" spans="13:13">
      <c r="M604" s="46"/>
    </row>
    <row r="605" spans="13:13">
      <c r="M605" s="46"/>
    </row>
    <row r="606" spans="13:13">
      <c r="M606" s="46"/>
    </row>
    <row r="607" spans="13:13">
      <c r="M607" s="46"/>
    </row>
    <row r="608" spans="13:13">
      <c r="M608" s="46"/>
    </row>
    <row r="609" spans="13:13">
      <c r="M609" s="46"/>
    </row>
    <row r="610" spans="13:13">
      <c r="M610" s="46"/>
    </row>
    <row r="611" spans="13:13">
      <c r="M611" s="46"/>
    </row>
    <row r="612" spans="13:13">
      <c r="M612" s="46"/>
    </row>
    <row r="613" spans="13:13">
      <c r="M613" s="46"/>
    </row>
    <row r="614" spans="13:13">
      <c r="M614" s="46"/>
    </row>
    <row r="615" spans="13:13">
      <c r="M615" s="46"/>
    </row>
    <row r="616" spans="13:13">
      <c r="M616" s="46"/>
    </row>
    <row r="617" spans="13:13">
      <c r="M617" s="46"/>
    </row>
    <row r="618" spans="13:13">
      <c r="M618" s="46"/>
    </row>
    <row r="619" spans="13:13">
      <c r="M619" s="46"/>
    </row>
    <row r="620" spans="13:13">
      <c r="M620" s="46"/>
    </row>
    <row r="621" spans="13:13">
      <c r="M621" s="46"/>
    </row>
    <row r="622" spans="13:13">
      <c r="M622" s="46"/>
    </row>
    <row r="623" spans="13:13">
      <c r="M623" s="46"/>
    </row>
    <row r="624" spans="13:13">
      <c r="M624" s="46"/>
    </row>
    <row r="625" spans="13:13">
      <c r="M625" s="46"/>
    </row>
    <row r="626" spans="13:13">
      <c r="M626" s="46"/>
    </row>
    <row r="627" spans="13:13">
      <c r="M627" s="46"/>
    </row>
    <row r="628" spans="13:13">
      <c r="M628" s="46"/>
    </row>
    <row r="629" spans="13:13">
      <c r="M629" s="46"/>
    </row>
    <row r="630" spans="13:13">
      <c r="M630" s="46"/>
    </row>
    <row r="631" spans="13:13">
      <c r="M631" s="46"/>
    </row>
    <row r="632" spans="13:13">
      <c r="M632" s="46"/>
    </row>
    <row r="633" spans="13:13">
      <c r="M633" s="46"/>
    </row>
    <row r="634" spans="13:13">
      <c r="M634" s="46"/>
    </row>
    <row r="635" spans="13:13">
      <c r="M635" s="46"/>
    </row>
    <row r="636" spans="13:13">
      <c r="M636" s="46"/>
    </row>
    <row r="637" spans="13:13">
      <c r="M637" s="46"/>
    </row>
    <row r="638" spans="13:13">
      <c r="M638" s="46"/>
    </row>
    <row r="639" spans="13:13">
      <c r="M639" s="46"/>
    </row>
    <row r="640" spans="13:13">
      <c r="M640" s="46"/>
    </row>
    <row r="641" spans="13:13">
      <c r="M641" s="46"/>
    </row>
    <row r="642" spans="13:13">
      <c r="M642" s="46"/>
    </row>
    <row r="643" spans="13:13">
      <c r="M643" s="46"/>
    </row>
    <row r="644" spans="13:13">
      <c r="M644" s="46"/>
    </row>
    <row r="645" spans="13:13">
      <c r="M645" s="46"/>
    </row>
    <row r="646" spans="13:13">
      <c r="M646" s="46"/>
    </row>
    <row r="647" spans="13:13">
      <c r="M647" s="46"/>
    </row>
    <row r="648" spans="13:13">
      <c r="M648" s="46"/>
    </row>
    <row r="649" spans="13:13">
      <c r="M649" s="46"/>
    </row>
    <row r="650" spans="13:13">
      <c r="M650" s="46"/>
    </row>
    <row r="651" spans="13:13">
      <c r="M651" s="46"/>
    </row>
    <row r="652" spans="13:13">
      <c r="M652" s="46"/>
    </row>
    <row r="653" spans="13:13">
      <c r="M653" s="46"/>
    </row>
    <row r="654" spans="13:13">
      <c r="M654" s="46"/>
    </row>
    <row r="655" spans="13:13">
      <c r="M655" s="46"/>
    </row>
    <row r="656" spans="13:13">
      <c r="M656" s="46"/>
    </row>
    <row r="657" spans="13:13">
      <c r="M657" s="46"/>
    </row>
    <row r="658" spans="13:13">
      <c r="M658" s="46"/>
    </row>
    <row r="659" spans="13:13">
      <c r="M659" s="46"/>
    </row>
    <row r="660" spans="13:13">
      <c r="M660" s="46"/>
    </row>
    <row r="661" spans="13:13">
      <c r="M661" s="46"/>
    </row>
    <row r="662" spans="13:13">
      <c r="M662" s="46"/>
    </row>
    <row r="663" spans="13:13">
      <c r="M663" s="46"/>
    </row>
    <row r="664" spans="13:13">
      <c r="M664" s="46"/>
    </row>
    <row r="665" spans="13:13">
      <c r="M665" s="46"/>
    </row>
    <row r="666" spans="13:13">
      <c r="M666" s="46"/>
    </row>
    <row r="667" spans="13:13">
      <c r="M667" s="46"/>
    </row>
    <row r="668" spans="13:13">
      <c r="M668" s="46"/>
    </row>
    <row r="669" spans="13:13">
      <c r="M669" s="46"/>
    </row>
    <row r="670" spans="13:13">
      <c r="M670" s="46"/>
    </row>
    <row r="671" spans="13:13">
      <c r="M671" s="46"/>
    </row>
    <row r="672" spans="13:13">
      <c r="M672" s="46"/>
    </row>
    <row r="673" spans="13:13">
      <c r="M673" s="46"/>
    </row>
    <row r="674" spans="13:13">
      <c r="M674" s="46"/>
    </row>
    <row r="675" spans="13:13">
      <c r="M675" s="46"/>
    </row>
    <row r="676" spans="13:13">
      <c r="M676" s="46"/>
    </row>
    <row r="677" spans="13:13">
      <c r="M677" s="46"/>
    </row>
    <row r="678" spans="13:13">
      <c r="M678" s="46"/>
    </row>
    <row r="679" spans="13:13">
      <c r="M679" s="46"/>
    </row>
    <row r="680" spans="13:13">
      <c r="M680" s="46"/>
    </row>
    <row r="681" spans="13:13">
      <c r="M681" s="46"/>
    </row>
    <row r="682" spans="13:13">
      <c r="M682" s="46"/>
    </row>
    <row r="683" spans="13:13">
      <c r="M683" s="46"/>
    </row>
    <row r="684" spans="13:13">
      <c r="M684" s="46"/>
    </row>
    <row r="685" spans="13:13">
      <c r="M685" s="46"/>
    </row>
    <row r="686" spans="13:13">
      <c r="M686" s="46"/>
    </row>
    <row r="687" spans="13:13">
      <c r="M687" s="46"/>
    </row>
    <row r="688" spans="13:13">
      <c r="M688" s="46"/>
    </row>
    <row r="689" spans="13:13">
      <c r="M689" s="46"/>
    </row>
    <row r="690" spans="13:13">
      <c r="M690" s="46"/>
    </row>
    <row r="691" spans="13:13">
      <c r="M691" s="46"/>
    </row>
    <row r="692" spans="13:13">
      <c r="M692" s="46"/>
    </row>
    <row r="693" spans="13:13">
      <c r="M693" s="46"/>
    </row>
    <row r="694" spans="13:13">
      <c r="M694" s="46"/>
    </row>
    <row r="695" spans="13:13">
      <c r="M695" s="46"/>
    </row>
    <row r="696" spans="13:13">
      <c r="M696" s="46"/>
    </row>
    <row r="697" spans="13:13">
      <c r="M697" s="46"/>
    </row>
    <row r="698" spans="13:13">
      <c r="M698" s="46"/>
    </row>
    <row r="699" spans="13:13">
      <c r="M699" s="46"/>
    </row>
    <row r="700" spans="13:13">
      <c r="M700" s="46"/>
    </row>
    <row r="701" spans="13:13">
      <c r="M701" s="46"/>
    </row>
    <row r="702" spans="13:13">
      <c r="M702" s="46"/>
    </row>
    <row r="703" spans="13:13">
      <c r="M703" s="46"/>
    </row>
    <row r="704" spans="13:13">
      <c r="M704" s="46"/>
    </row>
    <row r="705" spans="13:13">
      <c r="M705" s="46"/>
    </row>
    <row r="706" spans="13:13">
      <c r="M706" s="46"/>
    </row>
    <row r="707" spans="13:13">
      <c r="M707" s="46"/>
    </row>
    <row r="708" spans="13:13">
      <c r="M708" s="46"/>
    </row>
    <row r="709" spans="13:13">
      <c r="M709" s="46"/>
    </row>
    <row r="710" spans="13:13">
      <c r="M710" s="46"/>
    </row>
    <row r="711" spans="13:13">
      <c r="M711" s="46"/>
    </row>
    <row r="712" spans="13:13">
      <c r="M712" s="46"/>
    </row>
    <row r="713" spans="13:13">
      <c r="M713" s="46"/>
    </row>
    <row r="714" spans="13:13">
      <c r="M714" s="46"/>
    </row>
    <row r="715" spans="13:13">
      <c r="M715" s="46"/>
    </row>
    <row r="716" spans="13:13">
      <c r="M716" s="46"/>
    </row>
    <row r="717" spans="13:13">
      <c r="M717" s="46"/>
    </row>
    <row r="718" spans="13:13">
      <c r="M718" s="46"/>
    </row>
    <row r="719" spans="13:13">
      <c r="M719" s="46"/>
    </row>
    <row r="720" spans="13:13">
      <c r="M720" s="46"/>
    </row>
    <row r="721" spans="13:13">
      <c r="M721" s="46"/>
    </row>
    <row r="722" spans="13:13">
      <c r="M722" s="46"/>
    </row>
    <row r="723" spans="13:13">
      <c r="M723" s="46"/>
    </row>
    <row r="724" spans="13:13">
      <c r="M724" s="46"/>
    </row>
    <row r="725" spans="13:13">
      <c r="M725" s="46"/>
    </row>
    <row r="726" spans="13:13">
      <c r="M726" s="46"/>
    </row>
    <row r="727" spans="13:13">
      <c r="M727" s="46"/>
    </row>
    <row r="728" spans="13:13">
      <c r="M728" s="46"/>
    </row>
    <row r="729" spans="13:13">
      <c r="M729" s="46"/>
    </row>
    <row r="730" spans="13:13">
      <c r="M730" s="46"/>
    </row>
    <row r="731" spans="13:13">
      <c r="M731" s="46"/>
    </row>
    <row r="732" spans="13:13">
      <c r="M732" s="46"/>
    </row>
    <row r="733" spans="13:13">
      <c r="M733" s="46"/>
    </row>
    <row r="734" spans="13:13">
      <c r="M734" s="46"/>
    </row>
    <row r="735" spans="13:13">
      <c r="M735" s="46"/>
    </row>
    <row r="736" spans="13:13">
      <c r="M736" s="46"/>
    </row>
    <row r="737" spans="13:13">
      <c r="M737" s="46"/>
    </row>
    <row r="738" spans="13:13">
      <c r="M738" s="46"/>
    </row>
    <row r="739" spans="13:13">
      <c r="M739" s="46"/>
    </row>
    <row r="740" spans="13:13">
      <c r="M740" s="46"/>
    </row>
    <row r="741" spans="13:13">
      <c r="M741" s="46"/>
    </row>
    <row r="742" spans="13:13">
      <c r="M742" s="46"/>
    </row>
    <row r="743" spans="13:13">
      <c r="M743" s="46"/>
    </row>
    <row r="744" spans="13:13">
      <c r="M744" s="46"/>
    </row>
    <row r="745" spans="13:13">
      <c r="M745" s="46"/>
    </row>
    <row r="746" spans="13:13">
      <c r="M746" s="46"/>
    </row>
    <row r="747" spans="13:13">
      <c r="M747" s="46"/>
    </row>
    <row r="748" spans="13:13">
      <c r="M748" s="46"/>
    </row>
    <row r="749" spans="13:13">
      <c r="M749" s="46"/>
    </row>
    <row r="750" spans="13:13">
      <c r="M750" s="46"/>
    </row>
    <row r="751" spans="13:13">
      <c r="M751" s="46"/>
    </row>
    <row r="752" spans="13:13">
      <c r="M752" s="46"/>
    </row>
    <row r="753" spans="13:24">
      <c r="M753" s="46"/>
    </row>
    <row r="754" spans="13:24">
      <c r="M754" s="46"/>
    </row>
    <row r="755" spans="13:24">
      <c r="M755" s="46"/>
    </row>
    <row r="756" spans="13:24">
      <c r="M756" s="46"/>
    </row>
    <row r="757" spans="13:24">
      <c r="M757" s="46"/>
    </row>
    <row r="758" spans="13:24">
      <c r="M758" s="46"/>
    </row>
    <row r="759" spans="13:24">
      <c r="M759" s="46"/>
    </row>
    <row r="760" spans="13:24">
      <c r="M760" s="46"/>
    </row>
    <row r="761" spans="13:24">
      <c r="M761" s="46"/>
    </row>
    <row r="762" spans="13:24">
      <c r="M762" s="46"/>
    </row>
    <row r="763" spans="13:24">
      <c r="M763" s="46"/>
    </row>
    <row r="764" spans="13:24">
      <c r="M764" s="46"/>
    </row>
    <row r="765" spans="13:24">
      <c r="M765" s="46"/>
    </row>
    <row r="766" spans="13:24">
      <c r="M766" s="46"/>
    </row>
    <row r="767" spans="13:24">
      <c r="M767" s="10"/>
    </row>
    <row r="768" spans="13:24">
      <c r="M768" s="10"/>
      <c r="N768" s="47"/>
      <c r="O768" s="10"/>
      <c r="P768" s="10"/>
      <c r="Q768" s="10"/>
      <c r="R768" s="10"/>
      <c r="S768" s="10"/>
      <c r="T768" s="10"/>
      <c r="U768" s="10"/>
      <c r="V768" s="10"/>
      <c r="W768" s="10"/>
      <c r="X768" s="10"/>
    </row>
    <row r="769" spans="13:24">
      <c r="M769" s="10"/>
      <c r="N769" s="47"/>
      <c r="O769" s="10"/>
      <c r="P769" s="10"/>
      <c r="Q769" s="10"/>
      <c r="R769" s="10"/>
      <c r="S769" s="10"/>
      <c r="T769" s="10"/>
      <c r="U769" s="10"/>
      <c r="V769" s="10"/>
      <c r="W769" s="10"/>
      <c r="X769" s="10"/>
    </row>
    <row r="770" spans="13:24">
      <c r="M770" s="10"/>
      <c r="N770" s="47"/>
      <c r="O770" s="10"/>
      <c r="P770" s="10"/>
      <c r="Q770" s="10"/>
      <c r="R770" s="10"/>
      <c r="S770" s="10"/>
      <c r="T770" s="10"/>
      <c r="U770" s="10"/>
      <c r="V770" s="10"/>
      <c r="W770" s="10"/>
      <c r="X770" s="10"/>
    </row>
    <row r="771" spans="13:24">
      <c r="M771" s="10"/>
      <c r="N771" s="47"/>
      <c r="O771" s="10"/>
      <c r="P771" s="10"/>
      <c r="Q771" s="10"/>
      <c r="R771" s="10"/>
      <c r="S771" s="10"/>
      <c r="T771" s="10"/>
      <c r="U771" s="10"/>
      <c r="V771" s="10"/>
      <c r="W771" s="10"/>
      <c r="X771" s="10"/>
    </row>
    <row r="772" spans="13:24">
      <c r="M772" s="10"/>
      <c r="N772" s="47"/>
      <c r="O772" s="10"/>
      <c r="P772" s="10"/>
      <c r="Q772" s="10"/>
      <c r="R772" s="10"/>
      <c r="S772" s="10"/>
      <c r="T772" s="10"/>
      <c r="U772" s="10"/>
      <c r="V772" s="10"/>
      <c r="W772" s="10"/>
      <c r="X772" s="10"/>
    </row>
    <row r="773" spans="13:24">
      <c r="N773" s="47"/>
      <c r="O773" s="10"/>
      <c r="P773" s="10"/>
      <c r="Q773" s="10"/>
      <c r="R773" s="10"/>
      <c r="S773" s="10"/>
      <c r="T773" s="10"/>
      <c r="U773" s="10"/>
      <c r="V773" s="10"/>
      <c r="W773" s="10"/>
      <c r="X773" s="10"/>
    </row>
  </sheetData>
  <mergeCells count="27">
    <mergeCell ref="C70:C80"/>
    <mergeCell ref="D70:D80"/>
    <mergeCell ref="D92:D102"/>
    <mergeCell ref="B92:C102"/>
    <mergeCell ref="C81:C91"/>
    <mergeCell ref="D81:D91"/>
    <mergeCell ref="B70:B80"/>
    <mergeCell ref="B81:B91"/>
    <mergeCell ref="C37:C47"/>
    <mergeCell ref="D37:D47"/>
    <mergeCell ref="C48:C58"/>
    <mergeCell ref="D48:D58"/>
    <mergeCell ref="C59:C69"/>
    <mergeCell ref="D59:D69"/>
    <mergeCell ref="E3:F3"/>
    <mergeCell ref="C4:C14"/>
    <mergeCell ref="D4:D14"/>
    <mergeCell ref="C26:C36"/>
    <mergeCell ref="D26:D36"/>
    <mergeCell ref="C15:C25"/>
    <mergeCell ref="D15:D25"/>
    <mergeCell ref="B4:B14"/>
    <mergeCell ref="B26:B36"/>
    <mergeCell ref="B37:B47"/>
    <mergeCell ref="B48:B58"/>
    <mergeCell ref="B59:B69"/>
    <mergeCell ref="B15:B25"/>
  </mergeCells>
  <phoneticPr fontId="3"/>
  <pageMargins left="0.19685039370078741" right="0.19685039370078741" top="0.59055118110236227" bottom="0.39370078740157483" header="0.31496062992125984" footer="0.19685039370078741"/>
  <pageSetup paperSize="9" scale="75" orientation="portrait" r:id="rId1"/>
  <headerFooter>
    <oddHeader>&amp;R&amp;"ＭＳ 明朝,標準"&amp;12 2-4.生活習慣病に係る医療費等の状況</oddHeader>
  </headerFooter>
  <rowBreaks count="1" manualBreakCount="1">
    <brk id="58" max="10" man="1"/>
  </rowBreaks>
  <colBreaks count="1" manualBreakCount="1">
    <brk id="12" max="1048575" man="1"/>
  </colBreaks>
  <ignoredErrors>
    <ignoredError sqref="E4:E102" numberStoredAsText="1"/>
    <ignoredError sqref="O4:X12" emptyCellReferenc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showGridLines="0" zoomScaleNormal="100" workbookViewId="0"/>
  </sheetViews>
  <sheetFormatPr defaultRowHeight="13.5"/>
  <cols>
    <col min="1" max="1" width="4.625" style="4" customWidth="1"/>
    <col min="2" max="16384" width="9" style="4"/>
  </cols>
  <sheetData>
    <row r="1" spans="1:1">
      <c r="A1" s="43" t="s">
        <v>166</v>
      </c>
    </row>
    <row r="2" spans="1:1">
      <c r="A2" s="43" t="s">
        <v>145</v>
      </c>
    </row>
  </sheetData>
  <phoneticPr fontId="3"/>
  <pageMargins left="0.19685039370078741" right="0.19685039370078741" top="0.59055118110236227" bottom="0.39370078740157483" header="0.31496062992125984" footer="0.19685039370078741"/>
  <pageSetup paperSize="9" scale="75" orientation="portrait" r:id="rId1"/>
  <headerFooter>
    <oddHeader>&amp;R&amp;"ＭＳ 明朝,標準"&amp;12 2-4.生活習慣病に係る医療費等の状況</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28"/>
  <sheetViews>
    <sheetView showGridLines="0" zoomScaleNormal="100" zoomScaleSheetLayoutView="70" workbookViewId="0"/>
  </sheetViews>
  <sheetFormatPr defaultRowHeight="13.5"/>
  <cols>
    <col min="1" max="1" width="4.625" style="4" customWidth="1"/>
    <col min="2" max="2" width="3.25" style="29" bestFit="1" customWidth="1"/>
    <col min="3" max="3" width="9.625" style="29" customWidth="1"/>
    <col min="4" max="4" width="12.5" style="29" bestFit="1" customWidth="1"/>
    <col min="5" max="5" width="7.5" style="29" customWidth="1"/>
    <col min="6" max="6" width="23.25" style="29" bestFit="1" customWidth="1"/>
    <col min="7" max="7" width="16" style="29" customWidth="1"/>
    <col min="8" max="8" width="8.625" style="29" customWidth="1"/>
    <col min="9" max="10" width="11.5" style="29" customWidth="1"/>
    <col min="11" max="11" width="13.75" style="29" customWidth="1"/>
    <col min="12" max="12" width="4.5" style="44" customWidth="1"/>
    <col min="13" max="13" width="13.75" style="44" customWidth="1"/>
    <col min="14" max="14" width="15.625" style="36" customWidth="1"/>
    <col min="15" max="18" width="11.625" style="45" bestFit="1" customWidth="1"/>
    <col min="19" max="19" width="10.5" style="45" bestFit="1" customWidth="1"/>
    <col min="20" max="22" width="11.625" style="45" bestFit="1" customWidth="1"/>
    <col min="23" max="23" width="10.5" style="45" bestFit="1" customWidth="1"/>
    <col min="24" max="24" width="11.625" style="45" bestFit="1" customWidth="1"/>
    <col min="25" max="16384" width="9" style="4"/>
  </cols>
  <sheetData>
    <row r="1" spans="1:24" ht="13.5" customHeight="1">
      <c r="A1" s="10" t="s">
        <v>170</v>
      </c>
      <c r="E1" s="4"/>
      <c r="F1" s="4"/>
      <c r="G1" s="4"/>
      <c r="H1" s="4"/>
      <c r="I1" s="4"/>
      <c r="J1" s="4"/>
      <c r="K1" s="4"/>
    </row>
    <row r="2" spans="1:24">
      <c r="A2" s="10" t="s">
        <v>148</v>
      </c>
      <c r="E2" s="4"/>
      <c r="F2" s="4"/>
      <c r="G2" s="4"/>
      <c r="H2" s="4"/>
      <c r="I2" s="4"/>
      <c r="J2" s="4"/>
      <c r="K2" s="4"/>
      <c r="N2" s="36" t="s">
        <v>132</v>
      </c>
    </row>
    <row r="3" spans="1:24" ht="60" customHeight="1">
      <c r="B3" s="5"/>
      <c r="C3" s="5" t="s">
        <v>128</v>
      </c>
      <c r="D3" s="6" t="s">
        <v>103</v>
      </c>
      <c r="E3" s="200" t="s">
        <v>77</v>
      </c>
      <c r="F3" s="201"/>
      <c r="G3" s="7" t="s">
        <v>105</v>
      </c>
      <c r="H3" s="7" t="s">
        <v>67</v>
      </c>
      <c r="I3" s="8" t="s">
        <v>104</v>
      </c>
      <c r="J3" s="8" t="s">
        <v>231</v>
      </c>
      <c r="K3" s="78" t="s">
        <v>165</v>
      </c>
      <c r="L3" s="9"/>
      <c r="M3" s="9"/>
      <c r="N3" s="75"/>
      <c r="O3" s="113" t="s">
        <v>81</v>
      </c>
      <c r="P3" s="113" t="s">
        <v>83</v>
      </c>
      <c r="Q3" s="113" t="s">
        <v>85</v>
      </c>
      <c r="R3" s="113" t="s">
        <v>87</v>
      </c>
      <c r="S3" s="113" t="s">
        <v>89</v>
      </c>
      <c r="T3" s="113" t="s">
        <v>91</v>
      </c>
      <c r="U3" s="113" t="s">
        <v>93</v>
      </c>
      <c r="V3" s="113" t="s">
        <v>95</v>
      </c>
      <c r="W3" s="113" t="s">
        <v>97</v>
      </c>
      <c r="X3" s="113" t="s">
        <v>99</v>
      </c>
    </row>
    <row r="4" spans="1:24">
      <c r="B4" s="197">
        <v>1</v>
      </c>
      <c r="C4" s="197" t="s">
        <v>57</v>
      </c>
      <c r="D4" s="202">
        <f>VLOOKUP(C4,市区町村別_生活習慣病の状況!$C$5:$D$78,2,FALSE)</f>
        <v>352380</v>
      </c>
      <c r="E4" s="16" t="s">
        <v>80</v>
      </c>
      <c r="F4" s="17" t="s">
        <v>81</v>
      </c>
      <c r="G4" s="129">
        <v>9977038194</v>
      </c>
      <c r="H4" s="30">
        <f>IFERROR(G4/G14,"-")</f>
        <v>0.14520147666150973</v>
      </c>
      <c r="I4" s="130">
        <v>172181</v>
      </c>
      <c r="J4" s="30">
        <f>IFERROR(I4/D4,"-")</f>
        <v>0.48862307735966853</v>
      </c>
      <c r="K4" s="79">
        <f>IFERROR(G4/I4,"-")</f>
        <v>57945.058943785902</v>
      </c>
      <c r="L4" s="46"/>
      <c r="M4" s="46">
        <v>1</v>
      </c>
      <c r="N4" s="104" t="s">
        <v>57</v>
      </c>
      <c r="O4" s="92">
        <f>INDEX($H:$H,ROW()+((M4-1)*10))</f>
        <v>0.14520147666150973</v>
      </c>
      <c r="P4" s="92">
        <f>INDEX($H:$H,ROW()+((M4-1)*10+1))</f>
        <v>9.7019377395531958E-2</v>
      </c>
      <c r="Q4" s="92">
        <f>INDEX($H:$H,ROW()+((M4-1)*10+2))</f>
        <v>0.17598293021724043</v>
      </c>
      <c r="R4" s="92">
        <f>INDEX($H:$H,ROW()+((M4-1)*10+3))</f>
        <v>0.10322568076430022</v>
      </c>
      <c r="S4" s="92">
        <f>INDEX($H:$H,ROW()+((M4-1)*10+4))</f>
        <v>9.4820989116028171E-3</v>
      </c>
      <c r="T4" s="92">
        <f>INDEX($H:$H,ROW()+((M4-1)*10+5))</f>
        <v>3.6366034786431592E-2</v>
      </c>
      <c r="U4" s="92">
        <f>INDEX($H:$H,ROW()+((M4-1)*10+6))</f>
        <v>0.15414240789913988</v>
      </c>
      <c r="V4" s="92">
        <f>INDEX($H:$H,ROW()+((M4-1)*10+7))</f>
        <v>5.7726281533139142E-4</v>
      </c>
      <c r="W4" s="92">
        <f>INDEX($H:$H,ROW()+((M4-1)*10+8))</f>
        <v>2.4387842570912092E-2</v>
      </c>
      <c r="X4" s="92">
        <f>INDEX($H:$H,ROW()+((M4-1)*10+9))</f>
        <v>0.25361488797799991</v>
      </c>
    </row>
    <row r="5" spans="1:24">
      <c r="B5" s="198"/>
      <c r="C5" s="198"/>
      <c r="D5" s="203"/>
      <c r="E5" s="18" t="s">
        <v>82</v>
      </c>
      <c r="F5" s="19" t="s">
        <v>83</v>
      </c>
      <c r="G5" s="99">
        <v>6666364944</v>
      </c>
      <c r="H5" s="31">
        <f>IFERROR(G5/G14,"-")</f>
        <v>9.7019377395531958E-2</v>
      </c>
      <c r="I5" s="100">
        <v>152497</v>
      </c>
      <c r="J5" s="31">
        <f>IFERROR(I5/D4,"-")</f>
        <v>0.43276292638628755</v>
      </c>
      <c r="K5" s="80">
        <f t="shared" ref="K5:K68" si="0">IFERROR(G5/I5,"-")</f>
        <v>43714.728447116991</v>
      </c>
      <c r="L5" s="46"/>
      <c r="M5" s="46">
        <v>2</v>
      </c>
      <c r="N5" s="104" t="s">
        <v>109</v>
      </c>
      <c r="O5" s="92">
        <f t="shared" ref="O5:O68" si="1">INDEX($H:$H,ROW()+((M5-1)*10))</f>
        <v>0.15073513644080169</v>
      </c>
      <c r="P5" s="92">
        <f t="shared" ref="P5:P68" si="2">INDEX($H:$H,ROW()+((M5-1)*10+1))</f>
        <v>0.10006609868850709</v>
      </c>
      <c r="Q5" s="92">
        <f t="shared" ref="Q5:Q68" si="3">INDEX($H:$H,ROW()+((M5-1)*10+2))</f>
        <v>0.18031652251125527</v>
      </c>
      <c r="R5" s="92">
        <f t="shared" ref="R5:R68" si="4">INDEX($H:$H,ROW()+((M5-1)*10+3))</f>
        <v>9.6721953656438472E-2</v>
      </c>
      <c r="S5" s="92">
        <f t="shared" ref="S5:S68" si="5">INDEX($H:$H,ROW()+((M5-1)*10+4))</f>
        <v>6.1150008913466265E-3</v>
      </c>
      <c r="T5" s="92">
        <f t="shared" ref="T5:T68" si="6">INDEX($H:$H,ROW()+((M5-1)*10+5))</f>
        <v>3.8578631132539745E-2</v>
      </c>
      <c r="U5" s="92">
        <f t="shared" ref="U5:U68" si="7">INDEX($H:$H,ROW()+((M5-1)*10+6))</f>
        <v>0.1339297564210353</v>
      </c>
      <c r="V5" s="92">
        <f t="shared" ref="V5:V68" si="8">INDEX($H:$H,ROW()+((M5-1)*10+7))</f>
        <v>3.9476298882907998E-4</v>
      </c>
      <c r="W5" s="92">
        <f t="shared" ref="W5:W68" si="9">INDEX($H:$H,ROW()+((M5-1)*10+8))</f>
        <v>1.8430515587094378E-2</v>
      </c>
      <c r="X5" s="92">
        <f t="shared" ref="X5:X68" si="10">INDEX($H:$H,ROW()+((M5-1)*10+9))</f>
        <v>0.2747116216821523</v>
      </c>
    </row>
    <row r="6" spans="1:24">
      <c r="B6" s="198"/>
      <c r="C6" s="198"/>
      <c r="D6" s="203"/>
      <c r="E6" s="18" t="s">
        <v>84</v>
      </c>
      <c r="F6" s="20" t="s">
        <v>85</v>
      </c>
      <c r="G6" s="99">
        <v>12092083749</v>
      </c>
      <c r="H6" s="31">
        <f>IFERROR(G6/G14,"-")</f>
        <v>0.17598293021724043</v>
      </c>
      <c r="I6" s="100">
        <v>230005</v>
      </c>
      <c r="J6" s="31">
        <f>IFERROR(I6/D4,"-")</f>
        <v>0.65271865599636758</v>
      </c>
      <c r="K6" s="80">
        <f t="shared" si="0"/>
        <v>52573.134275341843</v>
      </c>
      <c r="L6" s="46"/>
      <c r="M6" s="46">
        <v>3</v>
      </c>
      <c r="N6" s="105" t="s">
        <v>110</v>
      </c>
      <c r="O6" s="92">
        <f t="shared" si="1"/>
        <v>0.15261618469216393</v>
      </c>
      <c r="P6" s="92">
        <f t="shared" si="2"/>
        <v>9.338281775197764E-2</v>
      </c>
      <c r="Q6" s="92">
        <f t="shared" si="3"/>
        <v>0.16368533242927147</v>
      </c>
      <c r="R6" s="92">
        <f t="shared" si="4"/>
        <v>0.12369991562581652</v>
      </c>
      <c r="S6" s="92">
        <f t="shared" si="5"/>
        <v>9.3423925219749213E-3</v>
      </c>
      <c r="T6" s="92">
        <f t="shared" si="6"/>
        <v>1.9651112026901289E-2</v>
      </c>
      <c r="U6" s="92">
        <f t="shared" si="7"/>
        <v>0.15538772715759083</v>
      </c>
      <c r="V6" s="92">
        <f t="shared" si="8"/>
        <v>8.6714325616330022E-4</v>
      </c>
      <c r="W6" s="92">
        <f t="shared" si="9"/>
        <v>2.2776784833058464E-2</v>
      </c>
      <c r="X6" s="92">
        <f t="shared" si="10"/>
        <v>0.25859058970508164</v>
      </c>
    </row>
    <row r="7" spans="1:24">
      <c r="B7" s="198"/>
      <c r="C7" s="198"/>
      <c r="D7" s="203"/>
      <c r="E7" s="18" t="s">
        <v>86</v>
      </c>
      <c r="F7" s="20" t="s">
        <v>87</v>
      </c>
      <c r="G7" s="99">
        <v>7092810509</v>
      </c>
      <c r="H7" s="31">
        <f>IFERROR(G7/G14,"-")</f>
        <v>0.10322568076430022</v>
      </c>
      <c r="I7" s="100">
        <v>98128</v>
      </c>
      <c r="J7" s="31">
        <f>IFERROR(I7/D4,"-")</f>
        <v>0.2784721039786594</v>
      </c>
      <c r="K7" s="80">
        <f t="shared" si="0"/>
        <v>72281.209328631987</v>
      </c>
      <c r="L7" s="46"/>
      <c r="M7" s="46">
        <v>4</v>
      </c>
      <c r="N7" s="105" t="s">
        <v>111</v>
      </c>
      <c r="O7" s="92">
        <f t="shared" si="1"/>
        <v>0.15696114452147258</v>
      </c>
      <c r="P7" s="92">
        <f t="shared" si="2"/>
        <v>8.3754806122171246E-2</v>
      </c>
      <c r="Q7" s="92">
        <f t="shared" si="3"/>
        <v>0.17395723016524997</v>
      </c>
      <c r="R7" s="92">
        <f t="shared" si="4"/>
        <v>0.12728011265181396</v>
      </c>
      <c r="S7" s="92">
        <f t="shared" si="5"/>
        <v>5.0903174377209259E-3</v>
      </c>
      <c r="T7" s="92">
        <f t="shared" si="6"/>
        <v>3.223907187699003E-2</v>
      </c>
      <c r="U7" s="92">
        <f t="shared" si="7"/>
        <v>0.20855505647922429</v>
      </c>
      <c r="V7" s="92">
        <f t="shared" si="8"/>
        <v>2.3535482433247484E-3</v>
      </c>
      <c r="W7" s="92">
        <f t="shared" si="9"/>
        <v>1.7155326026558598E-2</v>
      </c>
      <c r="X7" s="92">
        <f t="shared" si="10"/>
        <v>0.19265338647547364</v>
      </c>
    </row>
    <row r="8" spans="1:24">
      <c r="B8" s="198"/>
      <c r="C8" s="198"/>
      <c r="D8" s="203"/>
      <c r="E8" s="18" t="s">
        <v>88</v>
      </c>
      <c r="F8" s="20" t="s">
        <v>89</v>
      </c>
      <c r="G8" s="99">
        <v>651530998</v>
      </c>
      <c r="H8" s="31">
        <f>IFERROR(G8/G14,"-")</f>
        <v>9.4820989116028171E-3</v>
      </c>
      <c r="I8" s="100">
        <v>1686</v>
      </c>
      <c r="J8" s="31">
        <f>IFERROR(I8/D4,"-")</f>
        <v>4.7846075259662868E-3</v>
      </c>
      <c r="K8" s="80">
        <f t="shared" si="0"/>
        <v>386435.94187425863</v>
      </c>
      <c r="L8" s="46"/>
      <c r="M8" s="46">
        <v>5</v>
      </c>
      <c r="N8" s="105" t="s">
        <v>112</v>
      </c>
      <c r="O8" s="92">
        <f t="shared" si="1"/>
        <v>0.13928532663146559</v>
      </c>
      <c r="P8" s="92">
        <f t="shared" si="2"/>
        <v>0.1019231114266079</v>
      </c>
      <c r="Q8" s="92">
        <f t="shared" si="3"/>
        <v>0.1549882441283662</v>
      </c>
      <c r="R8" s="92">
        <f t="shared" si="4"/>
        <v>0.1017475982728793</v>
      </c>
      <c r="S8" s="92">
        <f t="shared" si="5"/>
        <v>8.7301989288272666E-3</v>
      </c>
      <c r="T8" s="92">
        <f t="shared" si="6"/>
        <v>4.9907999834578241E-2</v>
      </c>
      <c r="U8" s="92">
        <f t="shared" si="7"/>
        <v>0.15634280831555289</v>
      </c>
      <c r="V8" s="92">
        <f t="shared" si="8"/>
        <v>1.1703816902249691E-4</v>
      </c>
      <c r="W8" s="92">
        <f t="shared" si="9"/>
        <v>4.2534295307485939E-2</v>
      </c>
      <c r="X8" s="92">
        <f t="shared" si="10"/>
        <v>0.24442337898521416</v>
      </c>
    </row>
    <row r="9" spans="1:24">
      <c r="B9" s="198"/>
      <c r="C9" s="198"/>
      <c r="D9" s="203"/>
      <c r="E9" s="18" t="s">
        <v>90</v>
      </c>
      <c r="F9" s="20" t="s">
        <v>91</v>
      </c>
      <c r="G9" s="99">
        <v>2498771544</v>
      </c>
      <c r="H9" s="31">
        <f>IFERROR(G9/G14,"-")</f>
        <v>3.6366034786431592E-2</v>
      </c>
      <c r="I9" s="100">
        <v>12593</v>
      </c>
      <c r="J9" s="31">
        <f>IFERROR(I9/D4,"-")</f>
        <v>3.5736988478347241E-2</v>
      </c>
      <c r="K9" s="80">
        <f t="shared" si="0"/>
        <v>198425.43825935043</v>
      </c>
      <c r="L9" s="46"/>
      <c r="M9" s="46">
        <v>6</v>
      </c>
      <c r="N9" s="105" t="s">
        <v>113</v>
      </c>
      <c r="O9" s="92">
        <f t="shared" si="1"/>
        <v>0.1335624987952567</v>
      </c>
      <c r="P9" s="92">
        <f t="shared" si="2"/>
        <v>9.3777135416412361E-2</v>
      </c>
      <c r="Q9" s="92">
        <f t="shared" si="3"/>
        <v>0.16144429994435139</v>
      </c>
      <c r="R9" s="92">
        <f t="shared" si="4"/>
        <v>0.10271932656102459</v>
      </c>
      <c r="S9" s="92">
        <f t="shared" si="5"/>
        <v>1.1393413510910355E-2</v>
      </c>
      <c r="T9" s="92">
        <f t="shared" si="6"/>
        <v>2.7438787676929883E-2</v>
      </c>
      <c r="U9" s="92">
        <f t="shared" si="7"/>
        <v>0.16370440641394715</v>
      </c>
      <c r="V9" s="92">
        <f t="shared" si="8"/>
        <v>4.4321136188136683E-4</v>
      </c>
      <c r="W9" s="92">
        <f t="shared" si="9"/>
        <v>2.4490270140695099E-2</v>
      </c>
      <c r="X9" s="92">
        <f t="shared" si="10"/>
        <v>0.28102665017859113</v>
      </c>
    </row>
    <row r="10" spans="1:24">
      <c r="B10" s="198"/>
      <c r="C10" s="198"/>
      <c r="D10" s="203"/>
      <c r="E10" s="18" t="s">
        <v>92</v>
      </c>
      <c r="F10" s="20" t="s">
        <v>93</v>
      </c>
      <c r="G10" s="99">
        <v>10591384649</v>
      </c>
      <c r="H10" s="31">
        <f>IFERROR(G10/G14,"-")</f>
        <v>0.15414240789913988</v>
      </c>
      <c r="I10" s="100">
        <v>79769</v>
      </c>
      <c r="J10" s="31">
        <f>IFERROR(I10/D4,"-")</f>
        <v>0.22637209830296839</v>
      </c>
      <c r="K10" s="80">
        <f t="shared" si="0"/>
        <v>132775.69794030263</v>
      </c>
      <c r="L10" s="46"/>
      <c r="M10" s="46">
        <v>7</v>
      </c>
      <c r="N10" s="105" t="s">
        <v>114</v>
      </c>
      <c r="O10" s="92">
        <f t="shared" si="1"/>
        <v>0.14081206359860418</v>
      </c>
      <c r="P10" s="92">
        <f t="shared" si="2"/>
        <v>8.5068413113674149E-2</v>
      </c>
      <c r="Q10" s="92">
        <f t="shared" si="3"/>
        <v>0.15308581855837056</v>
      </c>
      <c r="R10" s="92">
        <f t="shared" si="4"/>
        <v>0.11903857718733551</v>
      </c>
      <c r="S10" s="92">
        <f t="shared" si="5"/>
        <v>7.1659894419054656E-3</v>
      </c>
      <c r="T10" s="92">
        <f t="shared" si="6"/>
        <v>3.0579113138198211E-2</v>
      </c>
      <c r="U10" s="92">
        <f t="shared" si="7"/>
        <v>0.17927601368224153</v>
      </c>
      <c r="V10" s="92">
        <f t="shared" si="8"/>
        <v>7.1460072977224439E-5</v>
      </c>
      <c r="W10" s="92">
        <f t="shared" si="9"/>
        <v>2.9248915722414354E-2</v>
      </c>
      <c r="X10" s="92">
        <f t="shared" si="10"/>
        <v>0.25565363548427883</v>
      </c>
    </row>
    <row r="11" spans="1:24">
      <c r="B11" s="198"/>
      <c r="C11" s="198"/>
      <c r="D11" s="203"/>
      <c r="E11" s="18" t="s">
        <v>94</v>
      </c>
      <c r="F11" s="20" t="s">
        <v>95</v>
      </c>
      <c r="G11" s="99">
        <v>39664701</v>
      </c>
      <c r="H11" s="31">
        <f>IFERROR(G11/G14,"-")</f>
        <v>5.7726281533139142E-4</v>
      </c>
      <c r="I11" s="100">
        <v>1899</v>
      </c>
      <c r="J11" s="31">
        <f>IFERROR(I11/D4,"-")</f>
        <v>5.3890686191043757E-3</v>
      </c>
      <c r="K11" s="80">
        <f t="shared" si="0"/>
        <v>20887.151658767772</v>
      </c>
      <c r="L11" s="46"/>
      <c r="M11" s="46">
        <v>8</v>
      </c>
      <c r="N11" s="105" t="s">
        <v>58</v>
      </c>
      <c r="O11" s="92">
        <f t="shared" si="1"/>
        <v>0.13937859089463589</v>
      </c>
      <c r="P11" s="92">
        <f t="shared" si="2"/>
        <v>0.10009034316864145</v>
      </c>
      <c r="Q11" s="92">
        <f t="shared" si="3"/>
        <v>0.17547204976269185</v>
      </c>
      <c r="R11" s="92">
        <f t="shared" si="4"/>
        <v>0.10368623022875477</v>
      </c>
      <c r="S11" s="92">
        <f t="shared" si="5"/>
        <v>1.5429906279829628E-2</v>
      </c>
      <c r="T11" s="92">
        <f t="shared" si="6"/>
        <v>3.5123367983116736E-2</v>
      </c>
      <c r="U11" s="92">
        <f t="shared" si="7"/>
        <v>0.15745522121519853</v>
      </c>
      <c r="V11" s="92">
        <f t="shared" si="8"/>
        <v>2.8200721703440762E-4</v>
      </c>
      <c r="W11" s="92">
        <f t="shared" si="9"/>
        <v>2.3924621990252151E-2</v>
      </c>
      <c r="X11" s="92">
        <f t="shared" si="10"/>
        <v>0.24915766125984457</v>
      </c>
    </row>
    <row r="12" spans="1:24">
      <c r="B12" s="198"/>
      <c r="C12" s="198"/>
      <c r="D12" s="203"/>
      <c r="E12" s="18" t="s">
        <v>96</v>
      </c>
      <c r="F12" s="20" t="s">
        <v>97</v>
      </c>
      <c r="G12" s="99">
        <v>1675729768</v>
      </c>
      <c r="H12" s="31">
        <f>IFERROR(G12/G14,"-")</f>
        <v>2.4387842570912092E-2</v>
      </c>
      <c r="I12" s="100">
        <v>54665</v>
      </c>
      <c r="J12" s="31">
        <f>IFERROR(I12/D4,"-")</f>
        <v>0.15513082467790454</v>
      </c>
      <c r="K12" s="80">
        <f t="shared" si="0"/>
        <v>30654.527906338608</v>
      </c>
      <c r="L12" s="46"/>
      <c r="M12" s="46">
        <v>9</v>
      </c>
      <c r="N12" s="105" t="s">
        <v>115</v>
      </c>
      <c r="O12" s="92">
        <f t="shared" si="1"/>
        <v>0.13637737541605632</v>
      </c>
      <c r="P12" s="92">
        <f t="shared" si="2"/>
        <v>8.4679881880979663E-2</v>
      </c>
      <c r="Q12" s="92">
        <f t="shared" si="3"/>
        <v>0.17234111488641157</v>
      </c>
      <c r="R12" s="92">
        <f t="shared" si="4"/>
        <v>0.12203723023112893</v>
      </c>
      <c r="S12" s="92">
        <f t="shared" si="5"/>
        <v>6.7595540031604008E-3</v>
      </c>
      <c r="T12" s="92">
        <f t="shared" si="6"/>
        <v>2.5276161605432508E-2</v>
      </c>
      <c r="U12" s="92">
        <f t="shared" si="7"/>
        <v>0.15800815687040448</v>
      </c>
      <c r="V12" s="92">
        <f t="shared" si="8"/>
        <v>1.4675093216955925E-4</v>
      </c>
      <c r="W12" s="92">
        <f t="shared" si="9"/>
        <v>2.4393563801101362E-2</v>
      </c>
      <c r="X12" s="92">
        <f t="shared" si="10"/>
        <v>0.26998021037315523</v>
      </c>
    </row>
    <row r="13" spans="1:24">
      <c r="B13" s="198"/>
      <c r="C13" s="198"/>
      <c r="D13" s="203"/>
      <c r="E13" s="21" t="s">
        <v>98</v>
      </c>
      <c r="F13" s="22" t="s">
        <v>99</v>
      </c>
      <c r="G13" s="101">
        <v>17426306413</v>
      </c>
      <c r="H13" s="32">
        <f>IFERROR(G13/G14,"-")</f>
        <v>0.25361488797799991</v>
      </c>
      <c r="I13" s="102">
        <v>33882</v>
      </c>
      <c r="J13" s="32">
        <f>IFERROR(I13/D4,"-")</f>
        <v>9.6151881491571597E-2</v>
      </c>
      <c r="K13" s="81">
        <f t="shared" si="0"/>
        <v>514323.42875273008</v>
      </c>
      <c r="L13" s="46"/>
      <c r="M13" s="46">
        <v>10</v>
      </c>
      <c r="N13" s="105" t="s">
        <v>59</v>
      </c>
      <c r="O13" s="92">
        <f t="shared" si="1"/>
        <v>0.16897671099140332</v>
      </c>
      <c r="P13" s="92">
        <f t="shared" si="2"/>
        <v>9.1228071014423387E-2</v>
      </c>
      <c r="Q13" s="92">
        <f t="shared" si="3"/>
        <v>0.16460875383154067</v>
      </c>
      <c r="R13" s="92">
        <f t="shared" si="4"/>
        <v>0.11238963039741813</v>
      </c>
      <c r="S13" s="92">
        <f t="shared" si="5"/>
        <v>3.816560509771636E-3</v>
      </c>
      <c r="T13" s="92">
        <f t="shared" si="6"/>
        <v>3.0882110696283487E-2</v>
      </c>
      <c r="U13" s="92">
        <f t="shared" si="7"/>
        <v>0.13542244414268495</v>
      </c>
      <c r="V13" s="92">
        <f t="shared" si="8"/>
        <v>9.9470740646147369E-4</v>
      </c>
      <c r="W13" s="92">
        <f t="shared" si="9"/>
        <v>2.2996804176575222E-2</v>
      </c>
      <c r="X13" s="92">
        <f t="shared" si="10"/>
        <v>0.26868420683343774</v>
      </c>
    </row>
    <row r="14" spans="1:24">
      <c r="B14" s="199"/>
      <c r="C14" s="199"/>
      <c r="D14" s="204"/>
      <c r="E14" s="23" t="s">
        <v>136</v>
      </c>
      <c r="F14" s="24"/>
      <c r="G14" s="95">
        <f>SUM(G4:G13)</f>
        <v>68711685469</v>
      </c>
      <c r="H14" s="33" t="s">
        <v>167</v>
      </c>
      <c r="I14" s="103">
        <v>291398</v>
      </c>
      <c r="J14" s="33">
        <f>IFERROR(I14/D4,"-")</f>
        <v>0.82694250525001423</v>
      </c>
      <c r="K14" s="82">
        <f t="shared" si="0"/>
        <v>235800.1272108937</v>
      </c>
      <c r="L14" s="46"/>
      <c r="M14" s="46">
        <v>11</v>
      </c>
      <c r="N14" s="105" t="s">
        <v>60</v>
      </c>
      <c r="O14" s="92">
        <f t="shared" si="1"/>
        <v>0.15363178121683038</v>
      </c>
      <c r="P14" s="92">
        <f t="shared" si="2"/>
        <v>9.9717091893181037E-2</v>
      </c>
      <c r="Q14" s="92">
        <f t="shared" si="3"/>
        <v>0.18593415022586329</v>
      </c>
      <c r="R14" s="92">
        <f t="shared" si="4"/>
        <v>0.11129721910780838</v>
      </c>
      <c r="S14" s="92">
        <f t="shared" si="5"/>
        <v>1.0461027947889773E-2</v>
      </c>
      <c r="T14" s="92">
        <f t="shared" si="6"/>
        <v>3.09866837920517E-2</v>
      </c>
      <c r="U14" s="92">
        <f t="shared" si="7"/>
        <v>0.13848220265970107</v>
      </c>
      <c r="V14" s="92">
        <f t="shared" si="8"/>
        <v>7.9089193439392042E-5</v>
      </c>
      <c r="W14" s="92">
        <f t="shared" si="9"/>
        <v>2.0761370204579903E-2</v>
      </c>
      <c r="X14" s="92">
        <f t="shared" si="10"/>
        <v>0.24864938375865508</v>
      </c>
    </row>
    <row r="15" spans="1:24">
      <c r="B15" s="197">
        <v>2</v>
      </c>
      <c r="C15" s="197" t="s">
        <v>109</v>
      </c>
      <c r="D15" s="202">
        <f>VLOOKUP(C15,市区町村別_生活習慣病の状況!$C$5:$D$78,2,FALSE)</f>
        <v>13194</v>
      </c>
      <c r="E15" s="16" t="s">
        <v>80</v>
      </c>
      <c r="F15" s="17" t="s">
        <v>81</v>
      </c>
      <c r="G15" s="129">
        <v>351517664</v>
      </c>
      <c r="H15" s="30">
        <f t="shared" ref="H15" si="11">IFERROR(G15/G25,"-")</f>
        <v>0.15073513644080169</v>
      </c>
      <c r="I15" s="130">
        <v>6059</v>
      </c>
      <c r="J15" s="30">
        <f t="shared" ref="J15" si="12">IFERROR(I15/D15,"-")</f>
        <v>0.45922388964680916</v>
      </c>
      <c r="K15" s="79">
        <f t="shared" ref="K15:K25" si="13">IFERROR(G15/I15,"-")</f>
        <v>58015.788744017162</v>
      </c>
      <c r="L15" s="46"/>
      <c r="M15" s="46">
        <v>12</v>
      </c>
      <c r="N15" s="105" t="s">
        <v>116</v>
      </c>
      <c r="O15" s="92">
        <f t="shared" si="1"/>
        <v>0.13558648698435685</v>
      </c>
      <c r="P15" s="92">
        <f t="shared" si="2"/>
        <v>9.6005621381461168E-2</v>
      </c>
      <c r="Q15" s="92">
        <f t="shared" si="3"/>
        <v>0.18894156129746012</v>
      </c>
      <c r="R15" s="92">
        <f t="shared" si="4"/>
        <v>0.11838369829864057</v>
      </c>
      <c r="S15" s="92">
        <f t="shared" si="5"/>
        <v>6.7466150738950915E-3</v>
      </c>
      <c r="T15" s="92">
        <f t="shared" si="6"/>
        <v>3.0810150977054616E-2</v>
      </c>
      <c r="U15" s="92">
        <f t="shared" si="7"/>
        <v>0.15712374012924016</v>
      </c>
      <c r="V15" s="92">
        <f t="shared" si="8"/>
        <v>5.6862352777203471E-4</v>
      </c>
      <c r="W15" s="92">
        <f t="shared" si="9"/>
        <v>2.1215660617758644E-2</v>
      </c>
      <c r="X15" s="92">
        <f t="shared" si="10"/>
        <v>0.24461784171236076</v>
      </c>
    </row>
    <row r="16" spans="1:24">
      <c r="B16" s="198"/>
      <c r="C16" s="198"/>
      <c r="D16" s="203"/>
      <c r="E16" s="18" t="s">
        <v>82</v>
      </c>
      <c r="F16" s="19" t="s">
        <v>83</v>
      </c>
      <c r="G16" s="99">
        <v>233356350</v>
      </c>
      <c r="H16" s="31">
        <f t="shared" ref="H16" si="14">IFERROR(G16/G25,"-")</f>
        <v>0.10006609868850709</v>
      </c>
      <c r="I16" s="100">
        <v>5228</v>
      </c>
      <c r="J16" s="31">
        <f t="shared" ref="J16" si="15">IFERROR(I16/D15,"-")</f>
        <v>0.39624071547673184</v>
      </c>
      <c r="K16" s="80">
        <f t="shared" si="13"/>
        <v>44635.874139250191</v>
      </c>
      <c r="L16" s="46"/>
      <c r="M16" s="46">
        <v>13</v>
      </c>
      <c r="N16" s="105" t="s">
        <v>117</v>
      </c>
      <c r="O16" s="92">
        <f t="shared" si="1"/>
        <v>0.1379013050010244</v>
      </c>
      <c r="P16" s="92">
        <f t="shared" si="2"/>
        <v>9.1292561742032693E-2</v>
      </c>
      <c r="Q16" s="92">
        <f t="shared" si="3"/>
        <v>0.18746514113145404</v>
      </c>
      <c r="R16" s="92">
        <f t="shared" si="4"/>
        <v>9.3664007474608874E-2</v>
      </c>
      <c r="S16" s="92">
        <f t="shared" si="5"/>
        <v>1.1647638213314689E-2</v>
      </c>
      <c r="T16" s="92">
        <f t="shared" si="6"/>
        <v>3.4311939478490351E-2</v>
      </c>
      <c r="U16" s="92">
        <f t="shared" si="7"/>
        <v>0.13657302001363739</v>
      </c>
      <c r="V16" s="92">
        <f t="shared" si="8"/>
        <v>8.8154996456320557E-5</v>
      </c>
      <c r="W16" s="92">
        <f t="shared" si="9"/>
        <v>2.4534679935061147E-2</v>
      </c>
      <c r="X16" s="92">
        <f t="shared" si="10"/>
        <v>0.2825215520139201</v>
      </c>
    </row>
    <row r="17" spans="2:24">
      <c r="B17" s="198"/>
      <c r="C17" s="198"/>
      <c r="D17" s="203"/>
      <c r="E17" s="18" t="s">
        <v>84</v>
      </c>
      <c r="F17" s="20" t="s">
        <v>85</v>
      </c>
      <c r="G17" s="99">
        <v>420502109</v>
      </c>
      <c r="H17" s="31">
        <f t="shared" ref="H17" si="16">IFERROR(G17/G25,"-")</f>
        <v>0.18031652251125527</v>
      </c>
      <c r="I17" s="100">
        <v>8062</v>
      </c>
      <c r="J17" s="31">
        <f t="shared" ref="J17" si="17">IFERROR(I17/D15,"-")</f>
        <v>0.61103531908443232</v>
      </c>
      <c r="K17" s="80">
        <f t="shared" si="13"/>
        <v>52158.53497891342</v>
      </c>
      <c r="L17" s="46"/>
      <c r="M17" s="46">
        <v>14</v>
      </c>
      <c r="N17" s="105" t="s">
        <v>118</v>
      </c>
      <c r="O17" s="92">
        <f t="shared" si="1"/>
        <v>0.15042941550021044</v>
      </c>
      <c r="P17" s="92">
        <f t="shared" si="2"/>
        <v>0.10309943521586325</v>
      </c>
      <c r="Q17" s="92">
        <f t="shared" si="3"/>
        <v>0.18474096662787676</v>
      </c>
      <c r="R17" s="92">
        <f t="shared" si="4"/>
        <v>8.9874440741577702E-2</v>
      </c>
      <c r="S17" s="92">
        <f t="shared" si="5"/>
        <v>1.411319904314717E-2</v>
      </c>
      <c r="T17" s="92">
        <f t="shared" si="6"/>
        <v>3.3642330558321727E-2</v>
      </c>
      <c r="U17" s="92">
        <f t="shared" si="7"/>
        <v>0.13030205392222952</v>
      </c>
      <c r="V17" s="92">
        <f t="shared" si="8"/>
        <v>2.5321189127106144E-4</v>
      </c>
      <c r="W17" s="92">
        <f t="shared" si="9"/>
        <v>3.1584543058813835E-2</v>
      </c>
      <c r="X17" s="92">
        <f t="shared" si="10"/>
        <v>0.26196040344068855</v>
      </c>
    </row>
    <row r="18" spans="2:24">
      <c r="B18" s="198"/>
      <c r="C18" s="198"/>
      <c r="D18" s="203"/>
      <c r="E18" s="18" t="s">
        <v>86</v>
      </c>
      <c r="F18" s="20" t="s">
        <v>87</v>
      </c>
      <c r="G18" s="99">
        <v>225557730</v>
      </c>
      <c r="H18" s="31">
        <f t="shared" ref="H18" si="18">IFERROR(G18/G25,"-")</f>
        <v>9.6721953656438472E-2</v>
      </c>
      <c r="I18" s="100">
        <v>3185</v>
      </c>
      <c r="J18" s="31">
        <f t="shared" ref="J18" si="19">IFERROR(I18/D15,"-")</f>
        <v>0.24139760497195695</v>
      </c>
      <c r="K18" s="80">
        <f t="shared" si="13"/>
        <v>70818.753532182105</v>
      </c>
      <c r="L18" s="46"/>
      <c r="M18" s="46">
        <v>15</v>
      </c>
      <c r="N18" s="105" t="s">
        <v>119</v>
      </c>
      <c r="O18" s="92">
        <f t="shared" si="1"/>
        <v>0.15334075266774758</v>
      </c>
      <c r="P18" s="92">
        <f t="shared" si="2"/>
        <v>9.8578425824087962E-2</v>
      </c>
      <c r="Q18" s="92">
        <f t="shared" si="3"/>
        <v>0.18293686505563844</v>
      </c>
      <c r="R18" s="92">
        <f t="shared" si="4"/>
        <v>9.6636257196662009E-2</v>
      </c>
      <c r="S18" s="92">
        <f t="shared" si="5"/>
        <v>1.0617956314635517E-2</v>
      </c>
      <c r="T18" s="92">
        <f t="shared" si="6"/>
        <v>3.3375201334762648E-2</v>
      </c>
      <c r="U18" s="92">
        <f t="shared" si="7"/>
        <v>0.16139079332824849</v>
      </c>
      <c r="V18" s="92">
        <f t="shared" si="8"/>
        <v>4.286626266959098E-4</v>
      </c>
      <c r="W18" s="92">
        <f t="shared" si="9"/>
        <v>2.0550587356701486E-2</v>
      </c>
      <c r="X18" s="92">
        <f t="shared" si="10"/>
        <v>0.24214449829481999</v>
      </c>
    </row>
    <row r="19" spans="2:24">
      <c r="B19" s="198"/>
      <c r="C19" s="198"/>
      <c r="D19" s="203"/>
      <c r="E19" s="18" t="s">
        <v>88</v>
      </c>
      <c r="F19" s="20" t="s">
        <v>89</v>
      </c>
      <c r="G19" s="99">
        <v>14260317</v>
      </c>
      <c r="H19" s="31">
        <f t="shared" ref="H19" si="20">IFERROR(G19/G25,"-")</f>
        <v>6.1150008913466265E-3</v>
      </c>
      <c r="I19" s="100">
        <v>52</v>
      </c>
      <c r="J19" s="31">
        <f t="shared" ref="J19" si="21">IFERROR(I19/D15,"-")</f>
        <v>3.9411853872972566E-3</v>
      </c>
      <c r="K19" s="80">
        <f t="shared" si="13"/>
        <v>274236.86538461538</v>
      </c>
      <c r="L19" s="46"/>
      <c r="M19" s="46">
        <v>16</v>
      </c>
      <c r="N19" s="105" t="s">
        <v>61</v>
      </c>
      <c r="O19" s="92">
        <f t="shared" si="1"/>
        <v>0.13896245101075305</v>
      </c>
      <c r="P19" s="92">
        <f t="shared" si="2"/>
        <v>0.11035532687520802</v>
      </c>
      <c r="Q19" s="92">
        <f t="shared" si="3"/>
        <v>0.18620525390168746</v>
      </c>
      <c r="R19" s="92">
        <f t="shared" si="4"/>
        <v>0.10213353410810415</v>
      </c>
      <c r="S19" s="92">
        <f t="shared" si="5"/>
        <v>3.1248868636111517E-3</v>
      </c>
      <c r="T19" s="92">
        <f t="shared" si="6"/>
        <v>4.3201391428993319E-2</v>
      </c>
      <c r="U19" s="92">
        <f t="shared" si="7"/>
        <v>0.15331181216527731</v>
      </c>
      <c r="V19" s="92">
        <f t="shared" si="8"/>
        <v>2.4053338561806802E-4</v>
      </c>
      <c r="W19" s="92">
        <f t="shared" si="9"/>
        <v>2.7460672000858492E-2</v>
      </c>
      <c r="X19" s="92">
        <f t="shared" si="10"/>
        <v>0.235004138259889</v>
      </c>
    </row>
    <row r="20" spans="2:24">
      <c r="B20" s="198"/>
      <c r="C20" s="198"/>
      <c r="D20" s="203"/>
      <c r="E20" s="18" t="s">
        <v>90</v>
      </c>
      <c r="F20" s="20" t="s">
        <v>91</v>
      </c>
      <c r="G20" s="99">
        <v>89966219</v>
      </c>
      <c r="H20" s="31">
        <f t="shared" ref="H20" si="22">IFERROR(G20/G25,"-")</f>
        <v>3.8578631132539745E-2</v>
      </c>
      <c r="I20" s="100">
        <v>398</v>
      </c>
      <c r="J20" s="31">
        <f t="shared" ref="J20" si="23">IFERROR(I20/D15,"-")</f>
        <v>3.016522661815977E-2</v>
      </c>
      <c r="K20" s="80">
        <f t="shared" si="13"/>
        <v>226045.77638190956</v>
      </c>
      <c r="L20" s="46"/>
      <c r="M20" s="46">
        <v>17</v>
      </c>
      <c r="N20" s="105" t="s">
        <v>120</v>
      </c>
      <c r="O20" s="92">
        <f t="shared" si="1"/>
        <v>0.13618754877189948</v>
      </c>
      <c r="P20" s="92">
        <f t="shared" si="2"/>
        <v>0.10197271012632268</v>
      </c>
      <c r="Q20" s="92">
        <f t="shared" si="3"/>
        <v>0.17799174399543685</v>
      </c>
      <c r="R20" s="92">
        <f t="shared" si="4"/>
        <v>0.10848412068790589</v>
      </c>
      <c r="S20" s="92">
        <f t="shared" si="5"/>
        <v>1.1617638829112594E-2</v>
      </c>
      <c r="T20" s="92">
        <f t="shared" si="6"/>
        <v>4.0628046347001914E-2</v>
      </c>
      <c r="U20" s="92">
        <f t="shared" si="7"/>
        <v>0.16970242420961668</v>
      </c>
      <c r="V20" s="92">
        <f t="shared" si="8"/>
        <v>5.8468249220408022E-4</v>
      </c>
      <c r="W20" s="92">
        <f t="shared" si="9"/>
        <v>2.5803723494325647E-2</v>
      </c>
      <c r="X20" s="92">
        <f t="shared" si="10"/>
        <v>0.22702736104617421</v>
      </c>
    </row>
    <row r="21" spans="2:24">
      <c r="B21" s="198"/>
      <c r="C21" s="198"/>
      <c r="D21" s="203"/>
      <c r="E21" s="18" t="s">
        <v>92</v>
      </c>
      <c r="F21" s="20" t="s">
        <v>93</v>
      </c>
      <c r="G21" s="99">
        <v>312327147</v>
      </c>
      <c r="H21" s="31">
        <f t="shared" ref="H21" si="24">IFERROR(G21/G25,"-")</f>
        <v>0.1339297564210353</v>
      </c>
      <c r="I21" s="100">
        <v>2429</v>
      </c>
      <c r="J21" s="31">
        <f t="shared" ref="J21" si="25">IFERROR(I21/D15,"-")</f>
        <v>0.18409883280278916</v>
      </c>
      <c r="K21" s="80">
        <f t="shared" si="13"/>
        <v>128582.60477562783</v>
      </c>
      <c r="L21" s="46"/>
      <c r="M21" s="46">
        <v>18</v>
      </c>
      <c r="N21" s="105" t="s">
        <v>62</v>
      </c>
      <c r="O21" s="92">
        <f t="shared" si="1"/>
        <v>0.13258800101752305</v>
      </c>
      <c r="P21" s="92">
        <f t="shared" si="2"/>
        <v>0.10549496886875513</v>
      </c>
      <c r="Q21" s="92">
        <f t="shared" si="3"/>
        <v>0.18250552561841143</v>
      </c>
      <c r="R21" s="92">
        <f t="shared" si="4"/>
        <v>8.8203295153607225E-2</v>
      </c>
      <c r="S21" s="92">
        <f t="shared" si="5"/>
        <v>7.9206344579668513E-3</v>
      </c>
      <c r="T21" s="92">
        <f t="shared" si="6"/>
        <v>3.8956155287480275E-2</v>
      </c>
      <c r="U21" s="92">
        <f t="shared" si="7"/>
        <v>0.1362921082082881</v>
      </c>
      <c r="V21" s="92">
        <f t="shared" si="8"/>
        <v>1.246375948071092E-4</v>
      </c>
      <c r="W21" s="92">
        <f t="shared" si="9"/>
        <v>2.3106599833213039E-2</v>
      </c>
      <c r="X21" s="92">
        <f t="shared" si="10"/>
        <v>0.28480807395994778</v>
      </c>
    </row>
    <row r="22" spans="2:24">
      <c r="B22" s="198"/>
      <c r="C22" s="198"/>
      <c r="D22" s="203"/>
      <c r="E22" s="18" t="s">
        <v>94</v>
      </c>
      <c r="F22" s="20" t="s">
        <v>95</v>
      </c>
      <c r="G22" s="99">
        <v>920596</v>
      </c>
      <c r="H22" s="31">
        <f t="shared" ref="H22" si="26">IFERROR(G22/G25,"-")</f>
        <v>3.9476298882907998E-4</v>
      </c>
      <c r="I22" s="100">
        <v>66</v>
      </c>
      <c r="J22" s="31">
        <f t="shared" ref="J22" si="27">IFERROR(I22/D15,"-")</f>
        <v>5.0022737608003635E-3</v>
      </c>
      <c r="K22" s="80">
        <f t="shared" si="13"/>
        <v>13948.424242424242</v>
      </c>
      <c r="L22" s="46"/>
      <c r="M22" s="46">
        <v>19</v>
      </c>
      <c r="N22" s="105" t="s">
        <v>121</v>
      </c>
      <c r="O22" s="92">
        <f t="shared" si="1"/>
        <v>0.14737171918077469</v>
      </c>
      <c r="P22" s="92">
        <f t="shared" si="2"/>
        <v>8.206996579914061E-2</v>
      </c>
      <c r="Q22" s="92">
        <f t="shared" si="3"/>
        <v>0.19254200563819113</v>
      </c>
      <c r="R22" s="92">
        <f t="shared" si="4"/>
        <v>8.9782301628981848E-2</v>
      </c>
      <c r="S22" s="92">
        <f t="shared" si="5"/>
        <v>3.530805805716691E-3</v>
      </c>
      <c r="T22" s="92">
        <f t="shared" si="6"/>
        <v>3.5029894907552303E-2</v>
      </c>
      <c r="U22" s="92">
        <f t="shared" si="7"/>
        <v>0.15407960050780189</v>
      </c>
      <c r="V22" s="92">
        <f t="shared" si="8"/>
        <v>6.387575169297811E-4</v>
      </c>
      <c r="W22" s="92">
        <f t="shared" si="9"/>
        <v>2.2194642245119144E-2</v>
      </c>
      <c r="X22" s="92">
        <f t="shared" si="10"/>
        <v>0.2727603067697919</v>
      </c>
    </row>
    <row r="23" spans="2:24">
      <c r="B23" s="198"/>
      <c r="C23" s="198"/>
      <c r="D23" s="203"/>
      <c r="E23" s="18" t="s">
        <v>96</v>
      </c>
      <c r="F23" s="20" t="s">
        <v>97</v>
      </c>
      <c r="G23" s="99">
        <v>42980369</v>
      </c>
      <c r="H23" s="31">
        <f t="shared" ref="H23" si="28">IFERROR(G23/G25,"-")</f>
        <v>1.8430515587094378E-2</v>
      </c>
      <c r="I23" s="100">
        <v>1522</v>
      </c>
      <c r="J23" s="31">
        <f t="shared" ref="J23" si="29">IFERROR(I23/D15,"-")</f>
        <v>0.11535546460512354</v>
      </c>
      <c r="K23" s="80">
        <f t="shared" si="13"/>
        <v>28239.40144546649</v>
      </c>
      <c r="L23" s="46"/>
      <c r="M23" s="46">
        <v>20</v>
      </c>
      <c r="N23" s="105" t="s">
        <v>122</v>
      </c>
      <c r="O23" s="92">
        <f t="shared" si="1"/>
        <v>0.15071765553571431</v>
      </c>
      <c r="P23" s="92">
        <f t="shared" si="2"/>
        <v>9.4164662562074494E-2</v>
      </c>
      <c r="Q23" s="92">
        <f t="shared" si="3"/>
        <v>0.16969674966714809</v>
      </c>
      <c r="R23" s="92">
        <f t="shared" si="4"/>
        <v>0.11072772947456104</v>
      </c>
      <c r="S23" s="92">
        <f t="shared" si="5"/>
        <v>1.29078037073945E-2</v>
      </c>
      <c r="T23" s="92">
        <f t="shared" si="6"/>
        <v>4.7206216022947611E-2</v>
      </c>
      <c r="U23" s="92">
        <f t="shared" si="7"/>
        <v>0.1475109842803802</v>
      </c>
      <c r="V23" s="92">
        <f t="shared" si="8"/>
        <v>4.9101728451073523E-4</v>
      </c>
      <c r="W23" s="92">
        <f t="shared" si="9"/>
        <v>2.7288172592935075E-2</v>
      </c>
      <c r="X23" s="92">
        <f t="shared" si="10"/>
        <v>0.23928900887233392</v>
      </c>
    </row>
    <row r="24" spans="2:24">
      <c r="B24" s="198"/>
      <c r="C24" s="198"/>
      <c r="D24" s="203"/>
      <c r="E24" s="21" t="s">
        <v>98</v>
      </c>
      <c r="F24" s="22" t="s">
        <v>99</v>
      </c>
      <c r="G24" s="101">
        <v>640633563</v>
      </c>
      <c r="H24" s="32">
        <f t="shared" ref="H24" si="30">IFERROR(G24/G25,"-")</f>
        <v>0.2747116216821523</v>
      </c>
      <c r="I24" s="102">
        <v>1150</v>
      </c>
      <c r="J24" s="32">
        <f t="shared" ref="J24" si="31">IFERROR(I24/D15,"-")</f>
        <v>8.7160830680612394E-2</v>
      </c>
      <c r="K24" s="81">
        <f t="shared" si="13"/>
        <v>557072.66347826086</v>
      </c>
      <c r="L24" s="46"/>
      <c r="M24" s="46">
        <v>21</v>
      </c>
      <c r="N24" s="105" t="s">
        <v>123</v>
      </c>
      <c r="O24" s="92">
        <f t="shared" si="1"/>
        <v>0.14760914614556542</v>
      </c>
      <c r="P24" s="92">
        <f t="shared" si="2"/>
        <v>0.10400254390933805</v>
      </c>
      <c r="Q24" s="92">
        <f t="shared" si="3"/>
        <v>0.18022462741242767</v>
      </c>
      <c r="R24" s="92">
        <f t="shared" si="4"/>
        <v>9.1787426167034086E-2</v>
      </c>
      <c r="S24" s="92">
        <f t="shared" si="5"/>
        <v>1.2159134295136169E-2</v>
      </c>
      <c r="T24" s="92">
        <f t="shared" si="6"/>
        <v>3.3460939968709622E-2</v>
      </c>
      <c r="U24" s="92">
        <f t="shared" si="7"/>
        <v>0.15059122875584996</v>
      </c>
      <c r="V24" s="92">
        <f t="shared" si="8"/>
        <v>2.0457515821957302E-4</v>
      </c>
      <c r="W24" s="92">
        <f t="shared" si="9"/>
        <v>2.5854230623034744E-2</v>
      </c>
      <c r="X24" s="92">
        <f t="shared" si="10"/>
        <v>0.25410614756468469</v>
      </c>
    </row>
    <row r="25" spans="2:24">
      <c r="B25" s="199"/>
      <c r="C25" s="199"/>
      <c r="D25" s="204"/>
      <c r="E25" s="23" t="s">
        <v>136</v>
      </c>
      <c r="F25" s="24"/>
      <c r="G25" s="95">
        <f>SUM(G15:G24)</f>
        <v>2332022064</v>
      </c>
      <c r="H25" s="33" t="s">
        <v>167</v>
      </c>
      <c r="I25" s="103">
        <v>10112</v>
      </c>
      <c r="J25" s="33">
        <f t="shared" ref="J25" si="32">IFERROR(I25/D15,"-")</f>
        <v>0.76640897377595874</v>
      </c>
      <c r="K25" s="82">
        <f t="shared" si="13"/>
        <v>230619.27056962025</v>
      </c>
      <c r="L25" s="46"/>
      <c r="M25" s="46">
        <v>22</v>
      </c>
      <c r="N25" s="105" t="s">
        <v>63</v>
      </c>
      <c r="O25" s="92">
        <f t="shared" si="1"/>
        <v>0.1491577254388172</v>
      </c>
      <c r="P25" s="92">
        <f t="shared" si="2"/>
        <v>8.5013537295439909E-2</v>
      </c>
      <c r="Q25" s="92">
        <f t="shared" si="3"/>
        <v>0.15940620513952697</v>
      </c>
      <c r="R25" s="92">
        <f t="shared" si="4"/>
        <v>8.6874521610921171E-2</v>
      </c>
      <c r="S25" s="92">
        <f t="shared" si="5"/>
        <v>5.2672193893132458E-3</v>
      </c>
      <c r="T25" s="92">
        <f t="shared" si="6"/>
        <v>3.9740379480840769E-2</v>
      </c>
      <c r="U25" s="92">
        <f t="shared" si="7"/>
        <v>0.19996767642248381</v>
      </c>
      <c r="V25" s="92">
        <f t="shared" si="8"/>
        <v>3.3448202929998463E-3</v>
      </c>
      <c r="W25" s="92">
        <f t="shared" si="9"/>
        <v>2.2668159034363401E-2</v>
      </c>
      <c r="X25" s="92">
        <f t="shared" si="10"/>
        <v>0.24855975589529369</v>
      </c>
    </row>
    <row r="26" spans="2:24">
      <c r="B26" s="197">
        <v>3</v>
      </c>
      <c r="C26" s="197" t="s">
        <v>110</v>
      </c>
      <c r="D26" s="202">
        <f>VLOOKUP(C26,市区町村別_生活習慣病の状況!$C$5:$D$78,2,FALSE)</f>
        <v>8296</v>
      </c>
      <c r="E26" s="16" t="s">
        <v>80</v>
      </c>
      <c r="F26" s="17" t="s">
        <v>81</v>
      </c>
      <c r="G26" s="129">
        <v>243231945</v>
      </c>
      <c r="H26" s="30">
        <f t="shared" ref="H26" si="33">IFERROR(G26/G36,"-")</f>
        <v>0.15261618469216393</v>
      </c>
      <c r="I26" s="130">
        <v>4051</v>
      </c>
      <c r="J26" s="30">
        <f t="shared" ref="J26" si="34">IFERROR(I26/D26,"-")</f>
        <v>0.48830761812921891</v>
      </c>
      <c r="K26" s="79">
        <f t="shared" si="0"/>
        <v>60042.445075290052</v>
      </c>
      <c r="L26" s="46"/>
      <c r="M26" s="46">
        <v>23</v>
      </c>
      <c r="N26" s="105" t="s">
        <v>124</v>
      </c>
      <c r="O26" s="92">
        <f t="shared" si="1"/>
        <v>0.1408261052126093</v>
      </c>
      <c r="P26" s="92">
        <f t="shared" si="2"/>
        <v>0.10231981720435585</v>
      </c>
      <c r="Q26" s="92">
        <f t="shared" si="3"/>
        <v>0.1724285271166032</v>
      </c>
      <c r="R26" s="92">
        <f t="shared" si="4"/>
        <v>0.10094809755981915</v>
      </c>
      <c r="S26" s="92">
        <f t="shared" si="5"/>
        <v>1.0983604344184406E-2</v>
      </c>
      <c r="T26" s="92">
        <f t="shared" si="6"/>
        <v>3.6037199481598066E-2</v>
      </c>
      <c r="U26" s="92">
        <f t="shared" si="7"/>
        <v>0.13407154801495788</v>
      </c>
      <c r="V26" s="92">
        <f t="shared" si="8"/>
        <v>3.5853202090320799E-4</v>
      </c>
      <c r="W26" s="92">
        <f t="shared" si="9"/>
        <v>2.4315756728032819E-2</v>
      </c>
      <c r="X26" s="92">
        <f t="shared" si="10"/>
        <v>0.27771081231693612</v>
      </c>
    </row>
    <row r="27" spans="2:24">
      <c r="B27" s="198"/>
      <c r="C27" s="198"/>
      <c r="D27" s="203"/>
      <c r="E27" s="18" t="s">
        <v>82</v>
      </c>
      <c r="F27" s="19" t="s">
        <v>83</v>
      </c>
      <c r="G27" s="99">
        <v>148828805</v>
      </c>
      <c r="H27" s="31">
        <f t="shared" ref="H27" si="35">IFERROR(G27/G36,"-")</f>
        <v>9.338281775197764E-2</v>
      </c>
      <c r="I27" s="100">
        <v>3481</v>
      </c>
      <c r="J27" s="31">
        <f t="shared" ref="J27" si="36">IFERROR(I27/D26,"-")</f>
        <v>0.41959980713596912</v>
      </c>
      <c r="K27" s="80">
        <f t="shared" si="0"/>
        <v>42754.61218040793</v>
      </c>
      <c r="L27" s="46"/>
      <c r="M27" s="46">
        <v>24</v>
      </c>
      <c r="N27" s="105" t="s">
        <v>125</v>
      </c>
      <c r="O27" s="92">
        <f t="shared" si="1"/>
        <v>0.14862182158826451</v>
      </c>
      <c r="P27" s="92">
        <f t="shared" si="2"/>
        <v>0.10394561136895951</v>
      </c>
      <c r="Q27" s="92">
        <f t="shared" si="3"/>
        <v>0.16946784516450628</v>
      </c>
      <c r="R27" s="92">
        <f t="shared" si="4"/>
        <v>0.12128928630938815</v>
      </c>
      <c r="S27" s="92">
        <f t="shared" si="5"/>
        <v>9.0461352631630732E-3</v>
      </c>
      <c r="T27" s="92">
        <f t="shared" si="6"/>
        <v>4.388149705794752E-2</v>
      </c>
      <c r="U27" s="92">
        <f t="shared" si="7"/>
        <v>0.15631991401886519</v>
      </c>
      <c r="V27" s="92">
        <f t="shared" si="8"/>
        <v>4.6626102268948369E-4</v>
      </c>
      <c r="W27" s="92">
        <f t="shared" si="9"/>
        <v>2.4435457534982264E-2</v>
      </c>
      <c r="X27" s="92">
        <f t="shared" si="10"/>
        <v>0.22252617067123406</v>
      </c>
    </row>
    <row r="28" spans="2:24">
      <c r="B28" s="198"/>
      <c r="C28" s="198"/>
      <c r="D28" s="203"/>
      <c r="E28" s="18" t="s">
        <v>84</v>
      </c>
      <c r="F28" s="20" t="s">
        <v>85</v>
      </c>
      <c r="G28" s="99">
        <v>260873392</v>
      </c>
      <c r="H28" s="31">
        <f t="shared" ref="H28" si="37">IFERROR(G28/G36,"-")</f>
        <v>0.16368533242927147</v>
      </c>
      <c r="I28" s="100">
        <v>5072</v>
      </c>
      <c r="J28" s="31">
        <f t="shared" ref="J28" si="38">IFERROR(I28/D26,"-")</f>
        <v>0.61137897782063644</v>
      </c>
      <c r="K28" s="80">
        <f t="shared" si="0"/>
        <v>51434.028391167194</v>
      </c>
      <c r="L28" s="46"/>
      <c r="M28" s="46">
        <v>25</v>
      </c>
      <c r="N28" s="105" t="s">
        <v>126</v>
      </c>
      <c r="O28" s="92">
        <f t="shared" si="1"/>
        <v>0.14578907908698827</v>
      </c>
      <c r="P28" s="92">
        <f t="shared" si="2"/>
        <v>9.8362531810514187E-2</v>
      </c>
      <c r="Q28" s="92">
        <f t="shared" si="3"/>
        <v>0.17177895268927071</v>
      </c>
      <c r="R28" s="92">
        <f t="shared" si="4"/>
        <v>0.11036881393002798</v>
      </c>
      <c r="S28" s="92">
        <f t="shared" si="5"/>
        <v>2.1528858312987006E-2</v>
      </c>
      <c r="T28" s="92">
        <f t="shared" si="6"/>
        <v>5.0682872742185803E-2</v>
      </c>
      <c r="U28" s="92">
        <f t="shared" si="7"/>
        <v>0.18204415510847155</v>
      </c>
      <c r="V28" s="92">
        <f t="shared" si="8"/>
        <v>1.396048084905015E-4</v>
      </c>
      <c r="W28" s="92">
        <f t="shared" si="9"/>
        <v>2.5695435536366322E-2</v>
      </c>
      <c r="X28" s="92">
        <f t="shared" si="10"/>
        <v>0.19360969597469768</v>
      </c>
    </row>
    <row r="29" spans="2:24">
      <c r="B29" s="198"/>
      <c r="C29" s="198"/>
      <c r="D29" s="203"/>
      <c r="E29" s="18" t="s">
        <v>86</v>
      </c>
      <c r="F29" s="20" t="s">
        <v>87</v>
      </c>
      <c r="G29" s="99">
        <v>197146660</v>
      </c>
      <c r="H29" s="31">
        <f t="shared" ref="H29" si="39">IFERROR(G29/G36,"-")</f>
        <v>0.12369991562581652</v>
      </c>
      <c r="I29" s="100">
        <v>2322</v>
      </c>
      <c r="J29" s="31">
        <f t="shared" ref="J29" si="40">IFERROR(I29/D26,"-")</f>
        <v>0.27989392478302799</v>
      </c>
      <c r="K29" s="80">
        <f t="shared" si="0"/>
        <v>84903.815676141254</v>
      </c>
      <c r="L29" s="46"/>
      <c r="M29" s="46">
        <v>26</v>
      </c>
      <c r="N29" s="105" t="s">
        <v>35</v>
      </c>
      <c r="O29" s="92">
        <f t="shared" si="1"/>
        <v>0.13864297344027662</v>
      </c>
      <c r="P29" s="92">
        <f t="shared" si="2"/>
        <v>8.8445718115445618E-2</v>
      </c>
      <c r="Q29" s="92">
        <f t="shared" si="3"/>
        <v>0.16919883212727402</v>
      </c>
      <c r="R29" s="92">
        <f t="shared" si="4"/>
        <v>0.1050994591883575</v>
      </c>
      <c r="S29" s="92">
        <f t="shared" si="5"/>
        <v>9.8163883707493172E-3</v>
      </c>
      <c r="T29" s="92">
        <f t="shared" si="6"/>
        <v>4.0890939802013422E-2</v>
      </c>
      <c r="U29" s="92">
        <f t="shared" si="7"/>
        <v>0.18379610093901885</v>
      </c>
      <c r="V29" s="92">
        <f t="shared" si="8"/>
        <v>3.3337440441136355E-4</v>
      </c>
      <c r="W29" s="92">
        <f t="shared" si="9"/>
        <v>2.0073759708260419E-2</v>
      </c>
      <c r="X29" s="92">
        <f t="shared" si="10"/>
        <v>0.24370245390419287</v>
      </c>
    </row>
    <row r="30" spans="2:24">
      <c r="B30" s="198"/>
      <c r="C30" s="198"/>
      <c r="D30" s="203"/>
      <c r="E30" s="18" t="s">
        <v>88</v>
      </c>
      <c r="F30" s="20" t="s">
        <v>89</v>
      </c>
      <c r="G30" s="99">
        <v>14889432</v>
      </c>
      <c r="H30" s="31">
        <f t="shared" ref="H30" si="41">IFERROR(G30/G36,"-")</f>
        <v>9.3423925219749213E-3</v>
      </c>
      <c r="I30" s="100">
        <v>32</v>
      </c>
      <c r="J30" s="31">
        <f t="shared" ref="J30" si="42">IFERROR(I30/D26,"-")</f>
        <v>3.8572806171648989E-3</v>
      </c>
      <c r="K30" s="80">
        <f t="shared" si="0"/>
        <v>465294.75</v>
      </c>
      <c r="L30" s="46"/>
      <c r="M30" s="46">
        <v>27</v>
      </c>
      <c r="N30" s="105" t="s">
        <v>36</v>
      </c>
      <c r="O30" s="92">
        <f t="shared" si="1"/>
        <v>0.1372544742606264</v>
      </c>
      <c r="P30" s="92">
        <f t="shared" si="2"/>
        <v>8.9904034242479142E-2</v>
      </c>
      <c r="Q30" s="92">
        <f t="shared" si="3"/>
        <v>0.16694817865611822</v>
      </c>
      <c r="R30" s="92">
        <f t="shared" si="4"/>
        <v>0.10880721180573272</v>
      </c>
      <c r="S30" s="92">
        <f t="shared" si="5"/>
        <v>8.9043835367373803E-3</v>
      </c>
      <c r="T30" s="92">
        <f t="shared" si="6"/>
        <v>4.7064006710985665E-2</v>
      </c>
      <c r="U30" s="92">
        <f t="shared" si="7"/>
        <v>0.19373850145541796</v>
      </c>
      <c r="V30" s="92">
        <f t="shared" si="8"/>
        <v>2.9451352716924146E-4</v>
      </c>
      <c r="W30" s="92">
        <f t="shared" si="9"/>
        <v>1.6725847128044126E-2</v>
      </c>
      <c r="X30" s="92">
        <f t="shared" si="10"/>
        <v>0.23035884867668915</v>
      </c>
    </row>
    <row r="31" spans="2:24">
      <c r="B31" s="198"/>
      <c r="C31" s="198"/>
      <c r="D31" s="203"/>
      <c r="E31" s="18" t="s">
        <v>90</v>
      </c>
      <c r="F31" s="20" t="s">
        <v>91</v>
      </c>
      <c r="G31" s="99">
        <v>31318947</v>
      </c>
      <c r="H31" s="31">
        <f t="shared" ref="H31" si="43">IFERROR(G31/G36,"-")</f>
        <v>1.9651112026901289E-2</v>
      </c>
      <c r="I31" s="100">
        <v>326</v>
      </c>
      <c r="J31" s="31">
        <f t="shared" ref="J31" si="44">IFERROR(I31/D26,"-")</f>
        <v>3.9296046287367409E-2</v>
      </c>
      <c r="K31" s="80">
        <f t="shared" si="0"/>
        <v>96070.389570552143</v>
      </c>
      <c r="L31" s="46"/>
      <c r="M31" s="46">
        <v>28</v>
      </c>
      <c r="N31" s="105" t="s">
        <v>37</v>
      </c>
      <c r="O31" s="92">
        <f t="shared" si="1"/>
        <v>0.13529070032500087</v>
      </c>
      <c r="P31" s="92">
        <f t="shared" si="2"/>
        <v>8.2141388049590328E-2</v>
      </c>
      <c r="Q31" s="92">
        <f t="shared" si="3"/>
        <v>0.16066850364960952</v>
      </c>
      <c r="R31" s="92">
        <f t="shared" si="4"/>
        <v>0.10063849739682167</v>
      </c>
      <c r="S31" s="92">
        <f t="shared" si="5"/>
        <v>7.1857505668973861E-3</v>
      </c>
      <c r="T31" s="92">
        <f t="shared" si="6"/>
        <v>3.8192140454470919E-2</v>
      </c>
      <c r="U31" s="92">
        <f t="shared" si="7"/>
        <v>0.18891537348219864</v>
      </c>
      <c r="V31" s="92">
        <f t="shared" si="8"/>
        <v>2.9170838441741967E-4</v>
      </c>
      <c r="W31" s="92">
        <f t="shared" si="9"/>
        <v>2.441348894369284E-2</v>
      </c>
      <c r="X31" s="92">
        <f t="shared" si="10"/>
        <v>0.26226244874730037</v>
      </c>
    </row>
    <row r="32" spans="2:24">
      <c r="B32" s="198"/>
      <c r="C32" s="198"/>
      <c r="D32" s="203"/>
      <c r="E32" s="18" t="s">
        <v>92</v>
      </c>
      <c r="F32" s="20" t="s">
        <v>93</v>
      </c>
      <c r="G32" s="99">
        <v>247649089</v>
      </c>
      <c r="H32" s="31">
        <f t="shared" ref="H32" si="45">IFERROR(G32/G36,"-")</f>
        <v>0.15538772715759083</v>
      </c>
      <c r="I32" s="100">
        <v>1579</v>
      </c>
      <c r="J32" s="31">
        <f t="shared" ref="J32" si="46">IFERROR(I32/D26,"-")</f>
        <v>0.19033269045323048</v>
      </c>
      <c r="K32" s="80">
        <f t="shared" si="0"/>
        <v>156839.19506016467</v>
      </c>
      <c r="L32" s="46"/>
      <c r="M32" s="46">
        <v>29</v>
      </c>
      <c r="N32" s="105" t="s">
        <v>38</v>
      </c>
      <c r="O32" s="92">
        <f t="shared" si="1"/>
        <v>0.14626320463427603</v>
      </c>
      <c r="P32" s="92">
        <f t="shared" si="2"/>
        <v>8.7693835011262683E-2</v>
      </c>
      <c r="Q32" s="92">
        <f t="shared" si="3"/>
        <v>0.18127267486279156</v>
      </c>
      <c r="R32" s="92">
        <f t="shared" si="4"/>
        <v>0.1062316018733831</v>
      </c>
      <c r="S32" s="92">
        <f t="shared" si="5"/>
        <v>1.4542890179803767E-2</v>
      </c>
      <c r="T32" s="92">
        <f t="shared" si="6"/>
        <v>2.8278770727699808E-2</v>
      </c>
      <c r="U32" s="92">
        <f t="shared" si="7"/>
        <v>0.16158866581455214</v>
      </c>
      <c r="V32" s="92">
        <f t="shared" si="8"/>
        <v>1.5459454458323656E-4</v>
      </c>
      <c r="W32" s="92">
        <f t="shared" si="9"/>
        <v>1.890133412481057E-2</v>
      </c>
      <c r="X32" s="92">
        <f t="shared" si="10"/>
        <v>0.25507242822683712</v>
      </c>
    </row>
    <row r="33" spans="2:24">
      <c r="B33" s="198"/>
      <c r="C33" s="198"/>
      <c r="D33" s="203"/>
      <c r="E33" s="18" t="s">
        <v>94</v>
      </c>
      <c r="F33" s="20" t="s">
        <v>95</v>
      </c>
      <c r="G33" s="99">
        <v>1382009</v>
      </c>
      <c r="H33" s="31">
        <f t="shared" ref="H33" si="47">IFERROR(G33/G36,"-")</f>
        <v>8.6714325616330022E-4</v>
      </c>
      <c r="I33" s="100">
        <v>31</v>
      </c>
      <c r="J33" s="31">
        <f t="shared" ref="J33" si="48">IFERROR(I33/D26,"-")</f>
        <v>3.7367405978784955E-3</v>
      </c>
      <c r="K33" s="80">
        <f t="shared" si="0"/>
        <v>44580.93548387097</v>
      </c>
      <c r="L33" s="46"/>
      <c r="M33" s="46">
        <v>30</v>
      </c>
      <c r="N33" s="105" t="s">
        <v>39</v>
      </c>
      <c r="O33" s="92">
        <f t="shared" si="1"/>
        <v>0.1416955965384358</v>
      </c>
      <c r="P33" s="92">
        <f t="shared" si="2"/>
        <v>9.0402116904938906E-2</v>
      </c>
      <c r="Q33" s="92">
        <f t="shared" si="3"/>
        <v>0.17936807498585319</v>
      </c>
      <c r="R33" s="92">
        <f t="shared" si="4"/>
        <v>0.12031379557536687</v>
      </c>
      <c r="S33" s="92">
        <f t="shared" si="5"/>
        <v>8.73322715949304E-3</v>
      </c>
      <c r="T33" s="92">
        <f t="shared" si="6"/>
        <v>5.6189891412307839E-2</v>
      </c>
      <c r="U33" s="92">
        <f t="shared" si="7"/>
        <v>0.18132318915558202</v>
      </c>
      <c r="V33" s="92">
        <f t="shared" si="8"/>
        <v>4.3384859883288771E-4</v>
      </c>
      <c r="W33" s="92">
        <f t="shared" si="9"/>
        <v>2.0367328632699064E-2</v>
      </c>
      <c r="X33" s="92">
        <f t="shared" si="10"/>
        <v>0.20117293103649037</v>
      </c>
    </row>
    <row r="34" spans="2:24">
      <c r="B34" s="198"/>
      <c r="C34" s="198"/>
      <c r="D34" s="203"/>
      <c r="E34" s="18" t="s">
        <v>96</v>
      </c>
      <c r="F34" s="20" t="s">
        <v>97</v>
      </c>
      <c r="G34" s="99">
        <v>36300486</v>
      </c>
      <c r="H34" s="31">
        <f t="shared" ref="H34" si="49">IFERROR(G34/G36,"-")</f>
        <v>2.2776784833058464E-2</v>
      </c>
      <c r="I34" s="100">
        <v>1125</v>
      </c>
      <c r="J34" s="31">
        <f t="shared" ref="J34" si="50">IFERROR(I34/D26,"-")</f>
        <v>0.13560752169720347</v>
      </c>
      <c r="K34" s="80">
        <f t="shared" si="0"/>
        <v>32267.098666666665</v>
      </c>
      <c r="L34" s="46"/>
      <c r="M34" s="46">
        <v>31</v>
      </c>
      <c r="N34" s="105" t="s">
        <v>40</v>
      </c>
      <c r="O34" s="92">
        <f t="shared" si="1"/>
        <v>0.13933238310350271</v>
      </c>
      <c r="P34" s="92">
        <f t="shared" si="2"/>
        <v>8.9466841643951758E-2</v>
      </c>
      <c r="Q34" s="92">
        <f t="shared" si="3"/>
        <v>0.15304663912934605</v>
      </c>
      <c r="R34" s="92">
        <f t="shared" si="4"/>
        <v>0.1109171618274484</v>
      </c>
      <c r="S34" s="92">
        <f t="shared" si="5"/>
        <v>1.0583235305698142E-2</v>
      </c>
      <c r="T34" s="92">
        <f t="shared" si="6"/>
        <v>3.8075598482382803E-2</v>
      </c>
      <c r="U34" s="92">
        <f t="shared" si="7"/>
        <v>0.18913689126759045</v>
      </c>
      <c r="V34" s="92">
        <f t="shared" si="8"/>
        <v>1.4860885075106099E-4</v>
      </c>
      <c r="W34" s="92">
        <f t="shared" si="9"/>
        <v>2.670835201661604E-2</v>
      </c>
      <c r="X34" s="92">
        <f t="shared" si="10"/>
        <v>0.24258428837271259</v>
      </c>
    </row>
    <row r="35" spans="2:24">
      <c r="B35" s="198"/>
      <c r="C35" s="198"/>
      <c r="D35" s="203"/>
      <c r="E35" s="21" t="s">
        <v>98</v>
      </c>
      <c r="F35" s="22" t="s">
        <v>99</v>
      </c>
      <c r="G35" s="101">
        <v>412128584</v>
      </c>
      <c r="H35" s="32">
        <f t="shared" ref="H35" si="51">IFERROR(G35/G36,"-")</f>
        <v>0.25859058970508164</v>
      </c>
      <c r="I35" s="102">
        <v>701</v>
      </c>
      <c r="J35" s="32">
        <f t="shared" ref="J35" si="52">IFERROR(I35/D26,"-")</f>
        <v>8.4498553519768566E-2</v>
      </c>
      <c r="K35" s="81">
        <f t="shared" si="0"/>
        <v>587915.24108416552</v>
      </c>
      <c r="L35" s="46"/>
      <c r="M35" s="46">
        <v>32</v>
      </c>
      <c r="N35" s="105" t="s">
        <v>41</v>
      </c>
      <c r="O35" s="92">
        <f t="shared" si="1"/>
        <v>0.13228072430326712</v>
      </c>
      <c r="P35" s="92">
        <f t="shared" si="2"/>
        <v>8.9906090572517375E-2</v>
      </c>
      <c r="Q35" s="92">
        <f t="shared" si="3"/>
        <v>0.1781141063887606</v>
      </c>
      <c r="R35" s="92">
        <f t="shared" si="4"/>
        <v>8.6701368492411848E-2</v>
      </c>
      <c r="S35" s="92">
        <f t="shared" si="5"/>
        <v>1.1339846414315674E-2</v>
      </c>
      <c r="T35" s="92">
        <f t="shared" si="6"/>
        <v>3.690818398425201E-2</v>
      </c>
      <c r="U35" s="92">
        <f t="shared" si="7"/>
        <v>0.17938734531462011</v>
      </c>
      <c r="V35" s="92">
        <f t="shared" si="8"/>
        <v>2.5596321572757941E-4</v>
      </c>
      <c r="W35" s="92">
        <f t="shared" si="9"/>
        <v>1.4732210839173629E-2</v>
      </c>
      <c r="X35" s="92">
        <f t="shared" si="10"/>
        <v>0.27037416047495405</v>
      </c>
    </row>
    <row r="36" spans="2:24">
      <c r="B36" s="199"/>
      <c r="C36" s="199"/>
      <c r="D36" s="204"/>
      <c r="E36" s="23" t="s">
        <v>136</v>
      </c>
      <c r="F36" s="24"/>
      <c r="G36" s="95">
        <f>SUM(G26:G35)</f>
        <v>1593749349</v>
      </c>
      <c r="H36" s="33" t="s">
        <v>167</v>
      </c>
      <c r="I36" s="103">
        <v>6510</v>
      </c>
      <c r="J36" s="33">
        <f t="shared" ref="J36" si="53">IFERROR(I36/D26,"-")</f>
        <v>0.78471552555448409</v>
      </c>
      <c r="K36" s="82">
        <f t="shared" si="0"/>
        <v>244815.56820276499</v>
      </c>
      <c r="L36" s="46"/>
      <c r="M36" s="46">
        <v>33</v>
      </c>
      <c r="N36" s="105" t="s">
        <v>42</v>
      </c>
      <c r="O36" s="92">
        <f t="shared" si="1"/>
        <v>0.1452654916900811</v>
      </c>
      <c r="P36" s="92">
        <f t="shared" si="2"/>
        <v>8.7706407525831184E-2</v>
      </c>
      <c r="Q36" s="92">
        <f t="shared" si="3"/>
        <v>0.17432538531183225</v>
      </c>
      <c r="R36" s="92">
        <f t="shared" si="4"/>
        <v>9.7054316865956558E-2</v>
      </c>
      <c r="S36" s="92">
        <f t="shared" si="5"/>
        <v>4.7044791730842597E-3</v>
      </c>
      <c r="T36" s="92">
        <f t="shared" si="6"/>
        <v>3.4217936163164799E-2</v>
      </c>
      <c r="U36" s="92">
        <f t="shared" si="7"/>
        <v>0.18784630656793017</v>
      </c>
      <c r="V36" s="92">
        <f t="shared" si="8"/>
        <v>1.6339213183498645E-3</v>
      </c>
      <c r="W36" s="92">
        <f t="shared" si="9"/>
        <v>1.3880991383830758E-2</v>
      </c>
      <c r="X36" s="92">
        <f t="shared" si="10"/>
        <v>0.25336476399993907</v>
      </c>
    </row>
    <row r="37" spans="2:24">
      <c r="B37" s="197">
        <v>4</v>
      </c>
      <c r="C37" s="197" t="s">
        <v>111</v>
      </c>
      <c r="D37" s="202">
        <f>VLOOKUP(C37,市区町村別_生活習慣病の状況!$C$5:$D$78,2,FALSE)</f>
        <v>9676</v>
      </c>
      <c r="E37" s="16" t="s">
        <v>80</v>
      </c>
      <c r="F37" s="17" t="s">
        <v>81</v>
      </c>
      <c r="G37" s="129">
        <v>314634186</v>
      </c>
      <c r="H37" s="30">
        <f t="shared" ref="H37" si="54">IFERROR(G37/G47,"-")</f>
        <v>0.15696114452147258</v>
      </c>
      <c r="I37" s="130">
        <v>4503</v>
      </c>
      <c r="J37" s="30">
        <f t="shared" ref="J37" si="55">IFERROR(I37/D37,"-")</f>
        <v>0.46537825547747003</v>
      </c>
      <c r="K37" s="79">
        <f t="shared" si="0"/>
        <v>69872.126582278477</v>
      </c>
      <c r="L37" s="46"/>
      <c r="M37" s="46">
        <v>34</v>
      </c>
      <c r="N37" s="105" t="s">
        <v>44</v>
      </c>
      <c r="O37" s="92">
        <f t="shared" si="1"/>
        <v>0.12606864414489144</v>
      </c>
      <c r="P37" s="92">
        <f t="shared" si="2"/>
        <v>8.5248522089034065E-2</v>
      </c>
      <c r="Q37" s="92">
        <f t="shared" si="3"/>
        <v>0.17780377916494405</v>
      </c>
      <c r="R37" s="92">
        <f t="shared" si="4"/>
        <v>0.12203507889712983</v>
      </c>
      <c r="S37" s="92">
        <f t="shared" si="5"/>
        <v>1.004236758904916E-2</v>
      </c>
      <c r="T37" s="92">
        <f t="shared" si="6"/>
        <v>4.1371050272760189E-2</v>
      </c>
      <c r="U37" s="92">
        <f t="shared" si="7"/>
        <v>0.19201187252349122</v>
      </c>
      <c r="V37" s="92">
        <f t="shared" si="8"/>
        <v>1.5171514855262264E-4</v>
      </c>
      <c r="W37" s="92">
        <f t="shared" si="9"/>
        <v>2.5709846236177246E-2</v>
      </c>
      <c r="X37" s="92">
        <f t="shared" si="10"/>
        <v>0.21955712393397014</v>
      </c>
    </row>
    <row r="38" spans="2:24">
      <c r="B38" s="198"/>
      <c r="C38" s="198"/>
      <c r="D38" s="203"/>
      <c r="E38" s="18" t="s">
        <v>82</v>
      </c>
      <c r="F38" s="19" t="s">
        <v>83</v>
      </c>
      <c r="G38" s="99">
        <v>167889482</v>
      </c>
      <c r="H38" s="31">
        <f t="shared" ref="H38" si="56">IFERROR(G38/G47,"-")</f>
        <v>8.3754806122171246E-2</v>
      </c>
      <c r="I38" s="100">
        <v>4059</v>
      </c>
      <c r="J38" s="31">
        <f t="shared" ref="J38" si="57">IFERROR(I38/D37,"-")</f>
        <v>0.41949152542372881</v>
      </c>
      <c r="K38" s="80">
        <f t="shared" si="0"/>
        <v>41362.276915496426</v>
      </c>
      <c r="L38" s="46"/>
      <c r="M38" s="46">
        <v>35</v>
      </c>
      <c r="N38" s="105" t="s">
        <v>1</v>
      </c>
      <c r="O38" s="92">
        <f t="shared" si="1"/>
        <v>0.15001920300522636</v>
      </c>
      <c r="P38" s="92">
        <f t="shared" si="2"/>
        <v>0.10375950471757335</v>
      </c>
      <c r="Q38" s="92">
        <f t="shared" si="3"/>
        <v>0.1879267354492844</v>
      </c>
      <c r="R38" s="92">
        <f t="shared" si="4"/>
        <v>0.10939671151139532</v>
      </c>
      <c r="S38" s="92">
        <f t="shared" si="5"/>
        <v>1.1712000961050724E-2</v>
      </c>
      <c r="T38" s="92">
        <f t="shared" si="6"/>
        <v>5.3190307973204204E-2</v>
      </c>
      <c r="U38" s="92">
        <f t="shared" si="7"/>
        <v>0.17412949115578341</v>
      </c>
      <c r="V38" s="92">
        <f t="shared" si="8"/>
        <v>1.2790724289728973E-4</v>
      </c>
      <c r="W38" s="92">
        <f t="shared" si="9"/>
        <v>1.9402202222213012E-2</v>
      </c>
      <c r="X38" s="92">
        <f t="shared" si="10"/>
        <v>0.19033593576137192</v>
      </c>
    </row>
    <row r="39" spans="2:24">
      <c r="B39" s="198"/>
      <c r="C39" s="198"/>
      <c r="D39" s="203"/>
      <c r="E39" s="18" t="s">
        <v>84</v>
      </c>
      <c r="F39" s="20" t="s">
        <v>85</v>
      </c>
      <c r="G39" s="99">
        <v>348703443</v>
      </c>
      <c r="H39" s="31">
        <f t="shared" ref="H39" si="58">IFERROR(G39/G47,"-")</f>
        <v>0.17395723016524997</v>
      </c>
      <c r="I39" s="100">
        <v>6342</v>
      </c>
      <c r="J39" s="31">
        <f t="shared" ref="J39" si="59">IFERROR(I39/D37,"-")</f>
        <v>0.65543613063249273</v>
      </c>
      <c r="K39" s="80">
        <f t="shared" si="0"/>
        <v>54983.198202459789</v>
      </c>
      <c r="L39" s="46"/>
      <c r="M39" s="46">
        <v>36</v>
      </c>
      <c r="N39" s="105" t="s">
        <v>2</v>
      </c>
      <c r="O39" s="92">
        <f t="shared" si="1"/>
        <v>0.14505942572024952</v>
      </c>
      <c r="P39" s="92">
        <f t="shared" si="2"/>
        <v>0.10003885283955249</v>
      </c>
      <c r="Q39" s="92">
        <f t="shared" si="3"/>
        <v>0.17923319516136113</v>
      </c>
      <c r="R39" s="92">
        <f t="shared" si="4"/>
        <v>0.11071006440745552</v>
      </c>
      <c r="S39" s="92">
        <f t="shared" si="5"/>
        <v>2.5963437982858183E-2</v>
      </c>
      <c r="T39" s="92">
        <f t="shared" si="6"/>
        <v>5.0541199555892286E-2</v>
      </c>
      <c r="U39" s="92">
        <f t="shared" si="7"/>
        <v>0.15768119846488704</v>
      </c>
      <c r="V39" s="92">
        <f t="shared" si="8"/>
        <v>1.0499117861528457E-3</v>
      </c>
      <c r="W39" s="92">
        <f t="shared" si="9"/>
        <v>1.4761586525452789E-2</v>
      </c>
      <c r="X39" s="92">
        <f t="shared" si="10"/>
        <v>0.21496112755613817</v>
      </c>
    </row>
    <row r="40" spans="2:24">
      <c r="B40" s="198"/>
      <c r="C40" s="198"/>
      <c r="D40" s="203"/>
      <c r="E40" s="18" t="s">
        <v>86</v>
      </c>
      <c r="F40" s="20" t="s">
        <v>87</v>
      </c>
      <c r="G40" s="99">
        <v>255137504</v>
      </c>
      <c r="H40" s="31">
        <f t="shared" ref="H40" si="60">IFERROR(G40/G47,"-")</f>
        <v>0.12728011265181396</v>
      </c>
      <c r="I40" s="100">
        <v>2811</v>
      </c>
      <c r="J40" s="31">
        <f t="shared" ref="J40" si="61">IFERROR(I40/D37,"-")</f>
        <v>0.29051260851591565</v>
      </c>
      <c r="K40" s="80">
        <f t="shared" si="0"/>
        <v>90763.964425471364</v>
      </c>
      <c r="L40" s="46"/>
      <c r="M40" s="46">
        <v>37</v>
      </c>
      <c r="N40" s="105" t="s">
        <v>3</v>
      </c>
      <c r="O40" s="92">
        <f t="shared" si="1"/>
        <v>0.15556527879367049</v>
      </c>
      <c r="P40" s="92">
        <f t="shared" si="2"/>
        <v>0.10690882586442853</v>
      </c>
      <c r="Q40" s="92">
        <f t="shared" si="3"/>
        <v>0.18389064544984751</v>
      </c>
      <c r="R40" s="92">
        <f t="shared" si="4"/>
        <v>0.1087787749795549</v>
      </c>
      <c r="S40" s="92">
        <f t="shared" si="5"/>
        <v>1.2640050987729615E-2</v>
      </c>
      <c r="T40" s="92">
        <f t="shared" si="6"/>
        <v>4.3428650578648108E-2</v>
      </c>
      <c r="U40" s="92">
        <f t="shared" si="7"/>
        <v>0.15435736714913892</v>
      </c>
      <c r="V40" s="92">
        <f t="shared" si="8"/>
        <v>3.6858933419328958E-4</v>
      </c>
      <c r="W40" s="92">
        <f t="shared" si="9"/>
        <v>2.1452012470967837E-2</v>
      </c>
      <c r="X40" s="92">
        <f t="shared" si="10"/>
        <v>0.21260980439182078</v>
      </c>
    </row>
    <row r="41" spans="2:24">
      <c r="B41" s="198"/>
      <c r="C41" s="198"/>
      <c r="D41" s="203"/>
      <c r="E41" s="18" t="s">
        <v>88</v>
      </c>
      <c r="F41" s="20" t="s">
        <v>89</v>
      </c>
      <c r="G41" s="99">
        <v>10203722</v>
      </c>
      <c r="H41" s="31">
        <f t="shared" ref="H41" si="62">IFERROR(G41/G47,"-")</f>
        <v>5.0903174377209259E-3</v>
      </c>
      <c r="I41" s="100">
        <v>32</v>
      </c>
      <c r="J41" s="31">
        <f t="shared" ref="J41" si="63">IFERROR(I41/D37,"-")</f>
        <v>3.3071517155849523E-3</v>
      </c>
      <c r="K41" s="80">
        <f t="shared" si="0"/>
        <v>318866.3125</v>
      </c>
      <c r="L41" s="46"/>
      <c r="M41" s="46">
        <v>38</v>
      </c>
      <c r="N41" s="106" t="s">
        <v>45</v>
      </c>
      <c r="O41" s="92">
        <f t="shared" si="1"/>
        <v>0.15352646157223557</v>
      </c>
      <c r="P41" s="92">
        <f t="shared" si="2"/>
        <v>8.9282537608448828E-2</v>
      </c>
      <c r="Q41" s="92">
        <f t="shared" si="3"/>
        <v>0.17656011547810699</v>
      </c>
      <c r="R41" s="92">
        <f t="shared" si="4"/>
        <v>9.4059762112207651E-2</v>
      </c>
      <c r="S41" s="92">
        <f t="shared" si="5"/>
        <v>2.482928516548193E-2</v>
      </c>
      <c r="T41" s="92">
        <f t="shared" si="6"/>
        <v>4.6305197023785487E-2</v>
      </c>
      <c r="U41" s="92">
        <f t="shared" si="7"/>
        <v>0.17008837842924107</v>
      </c>
      <c r="V41" s="92">
        <f t="shared" si="8"/>
        <v>7.1697319066859418E-4</v>
      </c>
      <c r="W41" s="92">
        <f t="shared" si="9"/>
        <v>2.9352594344775076E-2</v>
      </c>
      <c r="X41" s="92">
        <f t="shared" si="10"/>
        <v>0.21527869507504879</v>
      </c>
    </row>
    <row r="42" spans="2:24">
      <c r="B42" s="198"/>
      <c r="C42" s="198"/>
      <c r="D42" s="203"/>
      <c r="E42" s="18" t="s">
        <v>90</v>
      </c>
      <c r="F42" s="20" t="s">
        <v>91</v>
      </c>
      <c r="G42" s="99">
        <v>64624364</v>
      </c>
      <c r="H42" s="31">
        <f t="shared" ref="H42" si="64">IFERROR(G42/G47,"-")</f>
        <v>3.223907187699003E-2</v>
      </c>
      <c r="I42" s="100">
        <v>331</v>
      </c>
      <c r="J42" s="31">
        <f t="shared" ref="J42" si="65">IFERROR(I42/D37,"-")</f>
        <v>3.420835055808185E-2</v>
      </c>
      <c r="K42" s="80">
        <f t="shared" si="0"/>
        <v>195239.77039274925</v>
      </c>
      <c r="L42" s="46"/>
      <c r="M42" s="46">
        <v>39</v>
      </c>
      <c r="N42" s="106" t="s">
        <v>8</v>
      </c>
      <c r="O42" s="92">
        <f t="shared" si="1"/>
        <v>0.16452828437707634</v>
      </c>
      <c r="P42" s="92">
        <f t="shared" si="2"/>
        <v>9.8548856436993196E-2</v>
      </c>
      <c r="Q42" s="92">
        <f t="shared" si="3"/>
        <v>0.17561075489108782</v>
      </c>
      <c r="R42" s="92">
        <f t="shared" si="4"/>
        <v>0.1145711248414938</v>
      </c>
      <c r="S42" s="92">
        <f t="shared" si="5"/>
        <v>7.5288682014403811E-3</v>
      </c>
      <c r="T42" s="92">
        <f t="shared" si="6"/>
        <v>3.9031071259311163E-2</v>
      </c>
      <c r="U42" s="92">
        <f t="shared" si="7"/>
        <v>0.16586954228452919</v>
      </c>
      <c r="V42" s="92">
        <f t="shared" si="8"/>
        <v>3.803831816277438E-4</v>
      </c>
      <c r="W42" s="92">
        <f t="shared" si="9"/>
        <v>2.2883616587024105E-2</v>
      </c>
      <c r="X42" s="92">
        <f t="shared" si="10"/>
        <v>0.21104749793941627</v>
      </c>
    </row>
    <row r="43" spans="2:24">
      <c r="B43" s="198"/>
      <c r="C43" s="198"/>
      <c r="D43" s="203"/>
      <c r="E43" s="18" t="s">
        <v>92</v>
      </c>
      <c r="F43" s="20" t="s">
        <v>93</v>
      </c>
      <c r="G43" s="99">
        <v>418056014</v>
      </c>
      <c r="H43" s="31">
        <f t="shared" ref="H43" si="66">IFERROR(G43/G47,"-")</f>
        <v>0.20855505647922429</v>
      </c>
      <c r="I43" s="100">
        <v>2177</v>
      </c>
      <c r="J43" s="31">
        <f t="shared" ref="J43" si="67">IFERROR(I43/D37,"-")</f>
        <v>0.22498966515088881</v>
      </c>
      <c r="K43" s="80">
        <f t="shared" si="0"/>
        <v>192033.07946715664</v>
      </c>
      <c r="L43" s="46"/>
      <c r="M43" s="46">
        <v>40</v>
      </c>
      <c r="N43" s="106" t="s">
        <v>46</v>
      </c>
      <c r="O43" s="92">
        <f t="shared" si="1"/>
        <v>0.14362589673645995</v>
      </c>
      <c r="P43" s="92">
        <f t="shared" si="2"/>
        <v>8.7293616850154604E-2</v>
      </c>
      <c r="Q43" s="92">
        <f t="shared" si="3"/>
        <v>0.1843780176990619</v>
      </c>
      <c r="R43" s="92">
        <f t="shared" si="4"/>
        <v>0.10967419103183074</v>
      </c>
      <c r="S43" s="92">
        <f t="shared" si="5"/>
        <v>1.6308118872411317E-2</v>
      </c>
      <c r="T43" s="92">
        <f t="shared" si="6"/>
        <v>2.9025882863763994E-2</v>
      </c>
      <c r="U43" s="92">
        <f t="shared" si="7"/>
        <v>0.16194556761903378</v>
      </c>
      <c r="V43" s="92">
        <f t="shared" si="8"/>
        <v>8.102967777392459E-4</v>
      </c>
      <c r="W43" s="92">
        <f t="shared" si="9"/>
        <v>2.6844653427183569E-2</v>
      </c>
      <c r="X43" s="92">
        <f t="shared" si="10"/>
        <v>0.24009375812236089</v>
      </c>
    </row>
    <row r="44" spans="2:24" ht="13.5" customHeight="1">
      <c r="B44" s="198"/>
      <c r="C44" s="198"/>
      <c r="D44" s="203"/>
      <c r="E44" s="18" t="s">
        <v>94</v>
      </c>
      <c r="F44" s="20" t="s">
        <v>95</v>
      </c>
      <c r="G44" s="99">
        <v>4717771</v>
      </c>
      <c r="H44" s="31">
        <f t="shared" ref="H44" si="68">IFERROR(G44/G47,"-")</f>
        <v>2.3535482433247484E-3</v>
      </c>
      <c r="I44" s="100">
        <v>174</v>
      </c>
      <c r="J44" s="31">
        <f t="shared" ref="J44" si="69">IFERROR(I44/D37,"-")</f>
        <v>1.798263745349318E-2</v>
      </c>
      <c r="K44" s="80">
        <f t="shared" si="0"/>
        <v>27113.626436781607</v>
      </c>
      <c r="L44" s="46"/>
      <c r="M44" s="46">
        <v>41</v>
      </c>
      <c r="N44" s="106" t="s">
        <v>13</v>
      </c>
      <c r="O44" s="92">
        <f t="shared" si="1"/>
        <v>0.14937394342772839</v>
      </c>
      <c r="P44" s="92">
        <f t="shared" si="2"/>
        <v>9.2143488755030617E-2</v>
      </c>
      <c r="Q44" s="92">
        <f t="shared" si="3"/>
        <v>0.18309976833552383</v>
      </c>
      <c r="R44" s="92">
        <f t="shared" si="4"/>
        <v>9.5156957023692673E-2</v>
      </c>
      <c r="S44" s="92">
        <f t="shared" si="5"/>
        <v>8.5926522996445948E-3</v>
      </c>
      <c r="T44" s="92">
        <f t="shared" si="6"/>
        <v>2.383208455651413E-2</v>
      </c>
      <c r="U44" s="92">
        <f t="shared" si="7"/>
        <v>0.14355762845344727</v>
      </c>
      <c r="V44" s="92">
        <f t="shared" si="8"/>
        <v>2.0644998542590197E-4</v>
      </c>
      <c r="W44" s="92">
        <f t="shared" si="9"/>
        <v>2.6054340825291841E-2</v>
      </c>
      <c r="X44" s="92">
        <f t="shared" si="10"/>
        <v>0.27798268633770074</v>
      </c>
    </row>
    <row r="45" spans="2:24" ht="13.5" customHeight="1">
      <c r="B45" s="198"/>
      <c r="C45" s="198"/>
      <c r="D45" s="203"/>
      <c r="E45" s="18" t="s">
        <v>96</v>
      </c>
      <c r="F45" s="20" t="s">
        <v>97</v>
      </c>
      <c r="G45" s="99">
        <v>34388460</v>
      </c>
      <c r="H45" s="31">
        <f t="shared" ref="H45" si="70">IFERROR(G45/G47,"-")</f>
        <v>1.7155326026558598E-2</v>
      </c>
      <c r="I45" s="100">
        <v>1531</v>
      </c>
      <c r="J45" s="31">
        <f t="shared" ref="J45" si="71">IFERROR(I45/D37,"-")</f>
        <v>0.15822653989251756</v>
      </c>
      <c r="K45" s="80">
        <f t="shared" si="0"/>
        <v>22461.43696930111</v>
      </c>
      <c r="L45" s="46"/>
      <c r="M45" s="46">
        <v>42</v>
      </c>
      <c r="N45" s="106" t="s">
        <v>14</v>
      </c>
      <c r="O45" s="92">
        <f t="shared" si="1"/>
        <v>0.15158585511458353</v>
      </c>
      <c r="P45" s="92">
        <f t="shared" si="2"/>
        <v>9.6016402747237106E-2</v>
      </c>
      <c r="Q45" s="92">
        <f t="shared" si="3"/>
        <v>0.17490660531572466</v>
      </c>
      <c r="R45" s="92">
        <f t="shared" si="4"/>
        <v>0.10287949854616149</v>
      </c>
      <c r="S45" s="92">
        <f t="shared" si="5"/>
        <v>8.1476492359603987E-3</v>
      </c>
      <c r="T45" s="92">
        <f t="shared" si="6"/>
        <v>3.8173827571399643E-2</v>
      </c>
      <c r="U45" s="92">
        <f t="shared" si="7"/>
        <v>0.16381258349805275</v>
      </c>
      <c r="V45" s="92">
        <f t="shared" si="8"/>
        <v>2.0053373844836243E-4</v>
      </c>
      <c r="W45" s="92">
        <f t="shared" si="9"/>
        <v>2.0142140917601851E-2</v>
      </c>
      <c r="X45" s="92">
        <f t="shared" si="10"/>
        <v>0.24413490331483018</v>
      </c>
    </row>
    <row r="46" spans="2:24" ht="13.5" customHeight="1">
      <c r="B46" s="198"/>
      <c r="C46" s="198"/>
      <c r="D46" s="203"/>
      <c r="E46" s="21" t="s">
        <v>98</v>
      </c>
      <c r="F46" s="22" t="s">
        <v>99</v>
      </c>
      <c r="G46" s="101">
        <v>386180552</v>
      </c>
      <c r="H46" s="32">
        <f t="shared" ref="H46" si="72">IFERROR(G46/G47,"-")</f>
        <v>0.19265338647547364</v>
      </c>
      <c r="I46" s="102">
        <v>934</v>
      </c>
      <c r="J46" s="32">
        <f t="shared" ref="J46" si="73">IFERROR(I46/D37,"-")</f>
        <v>9.6527490698635796E-2</v>
      </c>
      <c r="K46" s="81">
        <f t="shared" si="0"/>
        <v>413469.54175588867</v>
      </c>
      <c r="L46" s="46"/>
      <c r="M46" s="46">
        <v>43</v>
      </c>
      <c r="N46" s="106" t="s">
        <v>9</v>
      </c>
      <c r="O46" s="92">
        <f t="shared" si="1"/>
        <v>0.16925430845729494</v>
      </c>
      <c r="P46" s="92">
        <f t="shared" si="2"/>
        <v>0.10072139630168921</v>
      </c>
      <c r="Q46" s="92">
        <f t="shared" si="3"/>
        <v>0.17023502300002996</v>
      </c>
      <c r="R46" s="92">
        <f t="shared" si="4"/>
        <v>0.11348516158971877</v>
      </c>
      <c r="S46" s="92">
        <f t="shared" si="5"/>
        <v>7.4987447540306972E-3</v>
      </c>
      <c r="T46" s="92">
        <f t="shared" si="6"/>
        <v>4.3054460839212202E-2</v>
      </c>
      <c r="U46" s="92">
        <f t="shared" si="7"/>
        <v>0.15641425091250505</v>
      </c>
      <c r="V46" s="92">
        <f t="shared" si="8"/>
        <v>1.1960807293627611E-3</v>
      </c>
      <c r="W46" s="92">
        <f t="shared" si="9"/>
        <v>2.1732467210095134E-2</v>
      </c>
      <c r="X46" s="92">
        <f t="shared" si="10"/>
        <v>0.21640810620606127</v>
      </c>
    </row>
    <row r="47" spans="2:24" ht="13.5" customHeight="1">
      <c r="B47" s="199"/>
      <c r="C47" s="199"/>
      <c r="D47" s="204"/>
      <c r="E47" s="23" t="s">
        <v>136</v>
      </c>
      <c r="F47" s="24"/>
      <c r="G47" s="95">
        <f>SUM(G37:G46)</f>
        <v>2004535498</v>
      </c>
      <c r="H47" s="33" t="s">
        <v>167</v>
      </c>
      <c r="I47" s="103">
        <v>7934</v>
      </c>
      <c r="J47" s="33">
        <f t="shared" ref="J47" si="74">IFERROR(I47/D37,"-")</f>
        <v>0.81996692848284414</v>
      </c>
      <c r="K47" s="82">
        <f t="shared" si="0"/>
        <v>252651.31056213763</v>
      </c>
      <c r="L47" s="46"/>
      <c r="M47" s="46">
        <v>44</v>
      </c>
      <c r="N47" s="106" t="s">
        <v>21</v>
      </c>
      <c r="O47" s="92">
        <f t="shared" si="1"/>
        <v>0.1613833131520496</v>
      </c>
      <c r="P47" s="92">
        <f t="shared" si="2"/>
        <v>9.5866238441258939E-2</v>
      </c>
      <c r="Q47" s="92">
        <f t="shared" si="3"/>
        <v>0.19018490024746798</v>
      </c>
      <c r="R47" s="92">
        <f t="shared" si="4"/>
        <v>0.12122803296342044</v>
      </c>
      <c r="S47" s="92">
        <f t="shared" si="5"/>
        <v>1.0694149569860308E-2</v>
      </c>
      <c r="T47" s="92">
        <f t="shared" si="6"/>
        <v>3.2489107760900846E-2</v>
      </c>
      <c r="U47" s="92">
        <f t="shared" si="7"/>
        <v>0.11383813192764843</v>
      </c>
      <c r="V47" s="92">
        <f t="shared" si="8"/>
        <v>4.9001935820870268E-4</v>
      </c>
      <c r="W47" s="92">
        <f t="shared" si="9"/>
        <v>4.0930392599846856E-2</v>
      </c>
      <c r="X47" s="92">
        <f t="shared" si="10"/>
        <v>0.23289571397933792</v>
      </c>
    </row>
    <row r="48" spans="2:24" ht="13.5" customHeight="1">
      <c r="B48" s="197">
        <v>5</v>
      </c>
      <c r="C48" s="197" t="s">
        <v>112</v>
      </c>
      <c r="D48" s="202">
        <f>VLOOKUP(C48,市区町村別_生活習慣病の状況!$C$5:$D$78,2,FALSE)</f>
        <v>8100</v>
      </c>
      <c r="E48" s="16" t="s">
        <v>80</v>
      </c>
      <c r="F48" s="17" t="s">
        <v>81</v>
      </c>
      <c r="G48" s="129">
        <v>205296740</v>
      </c>
      <c r="H48" s="30">
        <f t="shared" ref="H48" si="75">IFERROR(G48/G58,"-")</f>
        <v>0.13928532663146559</v>
      </c>
      <c r="I48" s="130">
        <v>3721</v>
      </c>
      <c r="J48" s="30">
        <f>IFERROR(I48/D48,"-")</f>
        <v>0.45938271604938269</v>
      </c>
      <c r="K48" s="79">
        <f t="shared" si="0"/>
        <v>55172.464391292662</v>
      </c>
      <c r="L48" s="46"/>
      <c r="M48" s="46">
        <v>45</v>
      </c>
      <c r="N48" s="106" t="s">
        <v>47</v>
      </c>
      <c r="O48" s="92">
        <f t="shared" si="1"/>
        <v>0.15012739911351522</v>
      </c>
      <c r="P48" s="92">
        <f t="shared" si="2"/>
        <v>8.8112741567661412E-2</v>
      </c>
      <c r="Q48" s="92">
        <f t="shared" si="3"/>
        <v>0.18059653014196356</v>
      </c>
      <c r="R48" s="92">
        <f t="shared" si="4"/>
        <v>8.50443628357231E-2</v>
      </c>
      <c r="S48" s="92">
        <f t="shared" si="5"/>
        <v>1.7390017162848111E-2</v>
      </c>
      <c r="T48" s="92">
        <f t="shared" si="6"/>
        <v>4.3496194283483731E-2</v>
      </c>
      <c r="U48" s="92">
        <f t="shared" si="7"/>
        <v>0.16267264328784498</v>
      </c>
      <c r="V48" s="92">
        <f t="shared" si="8"/>
        <v>3.3155087667644575E-4</v>
      </c>
      <c r="W48" s="92">
        <f t="shared" si="9"/>
        <v>1.9983548586456793E-2</v>
      </c>
      <c r="X48" s="92">
        <f t="shared" si="10"/>
        <v>0.25224501214382661</v>
      </c>
    </row>
    <row r="49" spans="2:24" ht="13.5" customHeight="1">
      <c r="B49" s="198"/>
      <c r="C49" s="198"/>
      <c r="D49" s="203"/>
      <c r="E49" s="18" t="s">
        <v>82</v>
      </c>
      <c r="F49" s="19" t="s">
        <v>83</v>
      </c>
      <c r="G49" s="99">
        <v>150227472</v>
      </c>
      <c r="H49" s="31">
        <f t="shared" ref="H49" si="76">IFERROR(G49/G58,"-")</f>
        <v>0.1019231114266079</v>
      </c>
      <c r="I49" s="100">
        <v>3453</v>
      </c>
      <c r="J49" s="31">
        <f>IFERROR(I49/D48,"-")</f>
        <v>0.42629629629629628</v>
      </c>
      <c r="K49" s="80">
        <f t="shared" si="0"/>
        <v>43506.363162467416</v>
      </c>
      <c r="L49" s="46"/>
      <c r="M49" s="46">
        <v>46</v>
      </c>
      <c r="N49" s="106" t="s">
        <v>25</v>
      </c>
      <c r="O49" s="92">
        <f t="shared" si="1"/>
        <v>0.14907355151651941</v>
      </c>
      <c r="P49" s="92">
        <f t="shared" si="2"/>
        <v>9.7687814492535677E-2</v>
      </c>
      <c r="Q49" s="92">
        <f t="shared" si="3"/>
        <v>0.18243209234374305</v>
      </c>
      <c r="R49" s="92">
        <f t="shared" si="4"/>
        <v>8.6057420235859619E-2</v>
      </c>
      <c r="S49" s="92">
        <f t="shared" si="5"/>
        <v>1.7864997011744294E-2</v>
      </c>
      <c r="T49" s="92">
        <f t="shared" si="6"/>
        <v>3.5742842807017741E-2</v>
      </c>
      <c r="U49" s="92">
        <f t="shared" si="7"/>
        <v>0.17113630207170749</v>
      </c>
      <c r="V49" s="92">
        <f t="shared" si="8"/>
        <v>8.7041866837716023E-5</v>
      </c>
      <c r="W49" s="92">
        <f t="shared" si="9"/>
        <v>2.2040974451347808E-2</v>
      </c>
      <c r="X49" s="92">
        <f t="shared" si="10"/>
        <v>0.2378769632026872</v>
      </c>
    </row>
    <row r="50" spans="2:24" ht="13.5" customHeight="1">
      <c r="B50" s="198"/>
      <c r="C50" s="198"/>
      <c r="D50" s="203"/>
      <c r="E50" s="18" t="s">
        <v>84</v>
      </c>
      <c r="F50" s="20" t="s">
        <v>85</v>
      </c>
      <c r="G50" s="99">
        <v>228441732</v>
      </c>
      <c r="H50" s="31">
        <f t="shared" ref="H50" si="77">IFERROR(G50/G58,"-")</f>
        <v>0.1549882441283662</v>
      </c>
      <c r="I50" s="100">
        <v>4730</v>
      </c>
      <c r="J50" s="31">
        <f>IFERROR(I50/D48,"-")</f>
        <v>0.58395061728395059</v>
      </c>
      <c r="K50" s="80">
        <f t="shared" si="0"/>
        <v>48296.349260042283</v>
      </c>
      <c r="L50" s="46"/>
      <c r="M50" s="46">
        <v>47</v>
      </c>
      <c r="N50" s="106" t="s">
        <v>15</v>
      </c>
      <c r="O50" s="92">
        <f t="shared" si="1"/>
        <v>0.15594950273042291</v>
      </c>
      <c r="P50" s="92">
        <f t="shared" si="2"/>
        <v>0.10110341743786008</v>
      </c>
      <c r="Q50" s="92">
        <f t="shared" si="3"/>
        <v>0.1706018225141212</v>
      </c>
      <c r="R50" s="92">
        <f t="shared" si="4"/>
        <v>0.10327059924119436</v>
      </c>
      <c r="S50" s="92">
        <f t="shared" si="5"/>
        <v>8.8897891330992906E-3</v>
      </c>
      <c r="T50" s="92">
        <f t="shared" si="6"/>
        <v>3.5494325365071702E-2</v>
      </c>
      <c r="U50" s="92">
        <f t="shared" si="7"/>
        <v>0.13904480349821749</v>
      </c>
      <c r="V50" s="92">
        <f t="shared" si="8"/>
        <v>1.35128301915588E-4</v>
      </c>
      <c r="W50" s="92">
        <f t="shared" si="9"/>
        <v>2.0476685840513192E-2</v>
      </c>
      <c r="X50" s="92">
        <f t="shared" si="10"/>
        <v>0.26503392593758418</v>
      </c>
    </row>
    <row r="51" spans="2:24" ht="13.5" customHeight="1">
      <c r="B51" s="198"/>
      <c r="C51" s="198"/>
      <c r="D51" s="203"/>
      <c r="E51" s="18" t="s">
        <v>86</v>
      </c>
      <c r="F51" s="20" t="s">
        <v>87</v>
      </c>
      <c r="G51" s="99">
        <v>149968778</v>
      </c>
      <c r="H51" s="31">
        <f t="shared" ref="H51" si="78">IFERROR(G51/G58,"-")</f>
        <v>0.1017475982728793</v>
      </c>
      <c r="I51" s="100">
        <v>2219</v>
      </c>
      <c r="J51" s="31">
        <f>IFERROR(I51/D48,"-")</f>
        <v>0.27395061728395059</v>
      </c>
      <c r="K51" s="80">
        <f t="shared" si="0"/>
        <v>67583.946822893195</v>
      </c>
      <c r="L51" s="46"/>
      <c r="M51" s="46">
        <v>48</v>
      </c>
      <c r="N51" s="106" t="s">
        <v>26</v>
      </c>
      <c r="O51" s="92">
        <f t="shared" si="1"/>
        <v>0.16282274538283309</v>
      </c>
      <c r="P51" s="92">
        <f t="shared" si="2"/>
        <v>9.5240120045141027E-2</v>
      </c>
      <c r="Q51" s="92">
        <f t="shared" si="3"/>
        <v>0.18311313224193482</v>
      </c>
      <c r="R51" s="92">
        <f t="shared" si="4"/>
        <v>0.10642310900713674</v>
      </c>
      <c r="S51" s="92">
        <f t="shared" si="5"/>
        <v>6.8178385160713442E-3</v>
      </c>
      <c r="T51" s="92">
        <f t="shared" si="6"/>
        <v>4.8837083202386423E-2</v>
      </c>
      <c r="U51" s="92">
        <f t="shared" si="7"/>
        <v>0.16938190279838772</v>
      </c>
      <c r="V51" s="92">
        <f t="shared" si="8"/>
        <v>5.155061707361277E-4</v>
      </c>
      <c r="W51" s="92">
        <f t="shared" si="9"/>
        <v>2.1303366196456373E-2</v>
      </c>
      <c r="X51" s="92">
        <f t="shared" si="10"/>
        <v>0.20554519643891636</v>
      </c>
    </row>
    <row r="52" spans="2:24" ht="13.5" customHeight="1">
      <c r="B52" s="198"/>
      <c r="C52" s="198"/>
      <c r="D52" s="203"/>
      <c r="E52" s="18" t="s">
        <v>88</v>
      </c>
      <c r="F52" s="20" t="s">
        <v>89</v>
      </c>
      <c r="G52" s="99">
        <v>12867697</v>
      </c>
      <c r="H52" s="31">
        <f t="shared" ref="H52" si="79">IFERROR(G52/G58,"-")</f>
        <v>8.7301989288272666E-3</v>
      </c>
      <c r="I52" s="100">
        <v>35</v>
      </c>
      <c r="J52" s="31">
        <f>IFERROR(I52/D48,"-")</f>
        <v>4.3209876543209872E-3</v>
      </c>
      <c r="K52" s="80">
        <f t="shared" si="0"/>
        <v>367648.48571428569</v>
      </c>
      <c r="L52" s="46"/>
      <c r="M52" s="46">
        <v>49</v>
      </c>
      <c r="N52" s="106" t="s">
        <v>27</v>
      </c>
      <c r="O52" s="92">
        <f t="shared" si="1"/>
        <v>0.15792649681641432</v>
      </c>
      <c r="P52" s="92">
        <f t="shared" si="2"/>
        <v>0.10776221031613915</v>
      </c>
      <c r="Q52" s="92">
        <f t="shared" si="3"/>
        <v>0.20736272623173016</v>
      </c>
      <c r="R52" s="92">
        <f t="shared" si="4"/>
        <v>7.9327063672721396E-2</v>
      </c>
      <c r="S52" s="92">
        <f t="shared" si="5"/>
        <v>1.0787179711654566E-2</v>
      </c>
      <c r="T52" s="92">
        <f t="shared" si="6"/>
        <v>3.4733833493759449E-2</v>
      </c>
      <c r="U52" s="92">
        <f t="shared" si="7"/>
        <v>0.13880513568229841</v>
      </c>
      <c r="V52" s="92">
        <f t="shared" si="8"/>
        <v>2.322516378705555E-4</v>
      </c>
      <c r="W52" s="92">
        <f t="shared" si="9"/>
        <v>1.9967742317554417E-2</v>
      </c>
      <c r="X52" s="92">
        <f t="shared" si="10"/>
        <v>0.24309536011985755</v>
      </c>
    </row>
    <row r="53" spans="2:24" ht="13.5" customHeight="1">
      <c r="B53" s="198"/>
      <c r="C53" s="198"/>
      <c r="D53" s="203"/>
      <c r="E53" s="18" t="s">
        <v>90</v>
      </c>
      <c r="F53" s="20" t="s">
        <v>91</v>
      </c>
      <c r="G53" s="99">
        <v>73560869</v>
      </c>
      <c r="H53" s="31">
        <f t="shared" ref="H53" si="80">IFERROR(G53/G58,"-")</f>
        <v>4.9907999834578241E-2</v>
      </c>
      <c r="I53" s="100">
        <v>258</v>
      </c>
      <c r="J53" s="31">
        <f>IFERROR(I53/D48,"-")</f>
        <v>3.1851851851851853E-2</v>
      </c>
      <c r="K53" s="80">
        <f t="shared" si="0"/>
        <v>285119.64728682168</v>
      </c>
      <c r="L53" s="46"/>
      <c r="M53" s="46">
        <v>50</v>
      </c>
      <c r="N53" s="106" t="s">
        <v>16</v>
      </c>
      <c r="O53" s="92">
        <f t="shared" si="1"/>
        <v>0.15341799604105025</v>
      </c>
      <c r="P53" s="92">
        <f t="shared" si="2"/>
        <v>9.4356043300507689E-2</v>
      </c>
      <c r="Q53" s="92">
        <f t="shared" si="3"/>
        <v>0.18123877387482923</v>
      </c>
      <c r="R53" s="92">
        <f t="shared" si="4"/>
        <v>0.11260655204743282</v>
      </c>
      <c r="S53" s="92">
        <f t="shared" si="5"/>
        <v>1.5685009364731068E-2</v>
      </c>
      <c r="T53" s="92">
        <f t="shared" si="6"/>
        <v>2.2613361457777113E-2</v>
      </c>
      <c r="U53" s="92">
        <f t="shared" si="7"/>
        <v>0.13737266864861214</v>
      </c>
      <c r="V53" s="92">
        <f t="shared" si="8"/>
        <v>2.2581965601639625E-4</v>
      </c>
      <c r="W53" s="92">
        <f t="shared" si="9"/>
        <v>2.1151019480141607E-2</v>
      </c>
      <c r="X53" s="92">
        <f t="shared" si="10"/>
        <v>0.26133275612890167</v>
      </c>
    </row>
    <row r="54" spans="2:24" ht="13.5" customHeight="1">
      <c r="B54" s="198"/>
      <c r="C54" s="198"/>
      <c r="D54" s="203"/>
      <c r="E54" s="18" t="s">
        <v>92</v>
      </c>
      <c r="F54" s="20" t="s">
        <v>93</v>
      </c>
      <c r="G54" s="99">
        <v>230438264</v>
      </c>
      <c r="H54" s="31">
        <f t="shared" ref="H54" si="81">IFERROR(G54/G58,"-")</f>
        <v>0.15634280831555289</v>
      </c>
      <c r="I54" s="100">
        <v>1640</v>
      </c>
      <c r="J54" s="31">
        <f>IFERROR(I54/D48,"-")</f>
        <v>0.20246913580246914</v>
      </c>
      <c r="K54" s="80">
        <f t="shared" si="0"/>
        <v>140511.13658536586</v>
      </c>
      <c r="L54" s="46"/>
      <c r="M54" s="46">
        <v>51</v>
      </c>
      <c r="N54" s="106" t="s">
        <v>48</v>
      </c>
      <c r="O54" s="92">
        <f t="shared" si="1"/>
        <v>0.1425662094510764</v>
      </c>
      <c r="P54" s="92">
        <f t="shared" si="2"/>
        <v>8.3530279703999649E-2</v>
      </c>
      <c r="Q54" s="92">
        <f t="shared" si="3"/>
        <v>0.18527983823991639</v>
      </c>
      <c r="R54" s="92">
        <f t="shared" si="4"/>
        <v>9.2883337197308916E-2</v>
      </c>
      <c r="S54" s="92">
        <f t="shared" si="5"/>
        <v>1.1283537316405124E-2</v>
      </c>
      <c r="T54" s="92">
        <f t="shared" si="6"/>
        <v>5.3231132996171819E-2</v>
      </c>
      <c r="U54" s="92">
        <f t="shared" si="7"/>
        <v>0.16553580082810568</v>
      </c>
      <c r="V54" s="92">
        <f t="shared" si="8"/>
        <v>2.4057724725506683E-4</v>
      </c>
      <c r="W54" s="92">
        <f t="shared" si="9"/>
        <v>2.3136725527488702E-2</v>
      </c>
      <c r="X54" s="92">
        <f t="shared" si="10"/>
        <v>0.24231256149227223</v>
      </c>
    </row>
    <row r="55" spans="2:24" ht="13.5" customHeight="1">
      <c r="B55" s="198"/>
      <c r="C55" s="198"/>
      <c r="D55" s="203"/>
      <c r="E55" s="18" t="s">
        <v>94</v>
      </c>
      <c r="F55" s="20" t="s">
        <v>95</v>
      </c>
      <c r="G55" s="99">
        <v>172506</v>
      </c>
      <c r="H55" s="31">
        <f t="shared" ref="H55" si="82">IFERROR(G55/G58,"-")</f>
        <v>1.1703816902249691E-4</v>
      </c>
      <c r="I55" s="100">
        <v>24</v>
      </c>
      <c r="J55" s="31">
        <f>IFERROR(I55/D48,"-")</f>
        <v>2.9629629629629628E-3</v>
      </c>
      <c r="K55" s="80">
        <f t="shared" si="0"/>
        <v>7187.75</v>
      </c>
      <c r="L55" s="46"/>
      <c r="M55" s="46">
        <v>52</v>
      </c>
      <c r="N55" s="106" t="s">
        <v>4</v>
      </c>
      <c r="O55" s="92">
        <f t="shared" si="1"/>
        <v>0.14534756652754457</v>
      </c>
      <c r="P55" s="92">
        <f t="shared" si="2"/>
        <v>9.8643205053389735E-2</v>
      </c>
      <c r="Q55" s="92">
        <f t="shared" si="3"/>
        <v>0.18417077236351537</v>
      </c>
      <c r="R55" s="92">
        <f t="shared" si="4"/>
        <v>0.1142808697672662</v>
      </c>
      <c r="S55" s="92">
        <f t="shared" si="5"/>
        <v>1.2902469611243368E-2</v>
      </c>
      <c r="T55" s="92">
        <f t="shared" si="6"/>
        <v>5.2051704036156089E-2</v>
      </c>
      <c r="U55" s="92">
        <f t="shared" si="7"/>
        <v>0.18324906554028661</v>
      </c>
      <c r="V55" s="92">
        <f t="shared" si="8"/>
        <v>2.1409158415226957E-4</v>
      </c>
      <c r="W55" s="92">
        <f t="shared" si="9"/>
        <v>2.0255103894775407E-2</v>
      </c>
      <c r="X55" s="92">
        <f t="shared" si="10"/>
        <v>0.18888515162167038</v>
      </c>
    </row>
    <row r="56" spans="2:24" ht="13.5" customHeight="1">
      <c r="B56" s="198"/>
      <c r="C56" s="198"/>
      <c r="D56" s="203"/>
      <c r="E56" s="18" t="s">
        <v>96</v>
      </c>
      <c r="F56" s="20" t="s">
        <v>97</v>
      </c>
      <c r="G56" s="99">
        <v>62692549</v>
      </c>
      <c r="H56" s="31">
        <f t="shared" ref="H56" si="83">IFERROR(G56/G58,"-")</f>
        <v>4.2534295307485939E-2</v>
      </c>
      <c r="I56" s="100">
        <v>1287</v>
      </c>
      <c r="J56" s="31">
        <f>IFERROR(I56/D48,"-")</f>
        <v>0.15888888888888889</v>
      </c>
      <c r="K56" s="80">
        <f t="shared" si="0"/>
        <v>48712.159285159287</v>
      </c>
      <c r="L56" s="46"/>
      <c r="M56" s="46">
        <v>53</v>
      </c>
      <c r="N56" s="106" t="s">
        <v>22</v>
      </c>
      <c r="O56" s="92">
        <f t="shared" si="1"/>
        <v>0.16655360492406635</v>
      </c>
      <c r="P56" s="92">
        <f t="shared" si="2"/>
        <v>9.4324616874054412E-2</v>
      </c>
      <c r="Q56" s="92">
        <f t="shared" si="3"/>
        <v>0.20477635059114035</v>
      </c>
      <c r="R56" s="92">
        <f t="shared" si="4"/>
        <v>8.1089336247859592E-2</v>
      </c>
      <c r="S56" s="92">
        <f t="shared" si="5"/>
        <v>7.3912786180431629E-3</v>
      </c>
      <c r="T56" s="92">
        <f t="shared" si="6"/>
        <v>3.4616434418681417E-2</v>
      </c>
      <c r="U56" s="92">
        <f t="shared" si="7"/>
        <v>0.1337195684517006</v>
      </c>
      <c r="V56" s="92">
        <f t="shared" si="8"/>
        <v>4.8757758414042754E-4</v>
      </c>
      <c r="W56" s="92">
        <f t="shared" si="9"/>
        <v>2.8227991444604007E-2</v>
      </c>
      <c r="X56" s="92">
        <f t="shared" si="10"/>
        <v>0.24881324084570966</v>
      </c>
    </row>
    <row r="57" spans="2:24" ht="13.5" customHeight="1">
      <c r="B57" s="198"/>
      <c r="C57" s="198"/>
      <c r="D57" s="203"/>
      <c r="E57" s="21" t="s">
        <v>98</v>
      </c>
      <c r="F57" s="22" t="s">
        <v>99</v>
      </c>
      <c r="G57" s="101">
        <v>360262808</v>
      </c>
      <c r="H57" s="32">
        <f t="shared" ref="H57" si="84">IFERROR(G57/G58,"-")</f>
        <v>0.24442337898521416</v>
      </c>
      <c r="I57" s="102">
        <v>742</v>
      </c>
      <c r="J57" s="32">
        <f>IFERROR(I57/D48,"-")</f>
        <v>9.1604938271604944E-2</v>
      </c>
      <c r="K57" s="81">
        <f t="shared" si="0"/>
        <v>485529.39083557954</v>
      </c>
      <c r="L57" s="46"/>
      <c r="M57" s="46">
        <v>54</v>
      </c>
      <c r="N57" s="106" t="s">
        <v>28</v>
      </c>
      <c r="O57" s="92">
        <f t="shared" si="1"/>
        <v>0.16206284968249521</v>
      </c>
      <c r="P57" s="92">
        <f t="shared" si="2"/>
        <v>9.5516404141883809E-2</v>
      </c>
      <c r="Q57" s="92">
        <f t="shared" si="3"/>
        <v>0.19685328766023419</v>
      </c>
      <c r="R57" s="92">
        <f t="shared" si="4"/>
        <v>0.11636465344469334</v>
      </c>
      <c r="S57" s="92">
        <f t="shared" si="5"/>
        <v>1.3730329792806745E-2</v>
      </c>
      <c r="T57" s="92">
        <f t="shared" si="6"/>
        <v>3.30118475609558E-2</v>
      </c>
      <c r="U57" s="92">
        <f t="shared" si="7"/>
        <v>0.12361990555169618</v>
      </c>
      <c r="V57" s="92">
        <f t="shared" si="8"/>
        <v>1.6433934210798723E-4</v>
      </c>
      <c r="W57" s="92">
        <f t="shared" si="9"/>
        <v>2.4587988568707694E-2</v>
      </c>
      <c r="X57" s="92">
        <f t="shared" si="10"/>
        <v>0.23408839425441905</v>
      </c>
    </row>
    <row r="58" spans="2:24" ht="13.5" customHeight="1">
      <c r="B58" s="199"/>
      <c r="C58" s="199"/>
      <c r="D58" s="204"/>
      <c r="E58" s="23" t="s">
        <v>136</v>
      </c>
      <c r="F58" s="24"/>
      <c r="G58" s="95">
        <f>SUM(G48:G57)</f>
        <v>1473929415</v>
      </c>
      <c r="H58" s="33" t="s">
        <v>167</v>
      </c>
      <c r="I58" s="103">
        <v>6207</v>
      </c>
      <c r="J58" s="33">
        <f>IFERROR(I58/D48,"-")</f>
        <v>0.76629629629629625</v>
      </c>
      <c r="K58" s="82">
        <f t="shared" si="0"/>
        <v>237462.44804253263</v>
      </c>
      <c r="L58" s="46"/>
      <c r="M58" s="46">
        <v>55</v>
      </c>
      <c r="N58" s="106" t="s">
        <v>17</v>
      </c>
      <c r="O58" s="92">
        <f t="shared" si="1"/>
        <v>0.14930819982802007</v>
      </c>
      <c r="P58" s="92">
        <f t="shared" si="2"/>
        <v>9.0255193981745765E-2</v>
      </c>
      <c r="Q58" s="92">
        <f t="shared" si="3"/>
        <v>0.16916395857422348</v>
      </c>
      <c r="R58" s="92">
        <f t="shared" si="4"/>
        <v>9.6911073089075858E-2</v>
      </c>
      <c r="S58" s="92">
        <f t="shared" si="5"/>
        <v>1.2379336609962299E-2</v>
      </c>
      <c r="T58" s="92">
        <f t="shared" si="6"/>
        <v>2.7465193212830911E-2</v>
      </c>
      <c r="U58" s="92">
        <f t="shared" si="7"/>
        <v>0.13339478218293754</v>
      </c>
      <c r="V58" s="92">
        <f t="shared" si="8"/>
        <v>3.2386064768167064E-4</v>
      </c>
      <c r="W58" s="92">
        <f t="shared" si="9"/>
        <v>2.2404274292875032E-2</v>
      </c>
      <c r="X58" s="92">
        <f t="shared" si="10"/>
        <v>0.29839412758064737</v>
      </c>
    </row>
    <row r="59" spans="2:24" ht="13.5" customHeight="1">
      <c r="B59" s="197">
        <v>6</v>
      </c>
      <c r="C59" s="197" t="s">
        <v>113</v>
      </c>
      <c r="D59" s="202">
        <f>VLOOKUP(C59,市区町村別_生活習慣病の状況!$C$5:$D$78,2,FALSE)</f>
        <v>12003</v>
      </c>
      <c r="E59" s="16" t="s">
        <v>80</v>
      </c>
      <c r="F59" s="17" t="s">
        <v>81</v>
      </c>
      <c r="G59" s="129">
        <v>316544048</v>
      </c>
      <c r="H59" s="30">
        <f t="shared" ref="H59" si="85">IFERROR(G59/G69,"-")</f>
        <v>0.1335624987952567</v>
      </c>
      <c r="I59" s="130">
        <v>5746</v>
      </c>
      <c r="J59" s="30">
        <f>IFERROR(I59/D59,"-")</f>
        <v>0.47871365491960344</v>
      </c>
      <c r="K59" s="79">
        <f t="shared" si="0"/>
        <v>55089.46188652976</v>
      </c>
      <c r="L59" s="46"/>
      <c r="M59" s="46">
        <v>56</v>
      </c>
      <c r="N59" s="106" t="s">
        <v>10</v>
      </c>
      <c r="O59" s="92">
        <f t="shared" si="1"/>
        <v>0.15915286206500739</v>
      </c>
      <c r="P59" s="92">
        <f t="shared" si="2"/>
        <v>9.7708006881634529E-2</v>
      </c>
      <c r="Q59" s="92">
        <f t="shared" si="3"/>
        <v>0.17380586232961953</v>
      </c>
      <c r="R59" s="92">
        <f t="shared" si="4"/>
        <v>0.10610255621585771</v>
      </c>
      <c r="S59" s="92">
        <f t="shared" si="5"/>
        <v>9.3307055088776673E-3</v>
      </c>
      <c r="T59" s="92">
        <f t="shared" si="6"/>
        <v>2.8675810008987609E-2</v>
      </c>
      <c r="U59" s="92">
        <f t="shared" si="7"/>
        <v>0.14723329855897846</v>
      </c>
      <c r="V59" s="92">
        <f t="shared" si="8"/>
        <v>1.6055576041620938E-4</v>
      </c>
      <c r="W59" s="92">
        <f t="shared" si="9"/>
        <v>1.8946645736016763E-2</v>
      </c>
      <c r="X59" s="92">
        <f t="shared" si="10"/>
        <v>0.25888369693460411</v>
      </c>
    </row>
    <row r="60" spans="2:24" ht="13.5" customHeight="1">
      <c r="B60" s="198"/>
      <c r="C60" s="198"/>
      <c r="D60" s="203"/>
      <c r="E60" s="18" t="s">
        <v>82</v>
      </c>
      <c r="F60" s="19" t="s">
        <v>83</v>
      </c>
      <c r="G60" s="99">
        <v>222252461</v>
      </c>
      <c r="H60" s="31">
        <f t="shared" ref="H60" si="86">IFERROR(G60/G69,"-")</f>
        <v>9.3777135416412361E-2</v>
      </c>
      <c r="I60" s="100">
        <v>5163</v>
      </c>
      <c r="J60" s="31">
        <f>IFERROR(I60/D59,"-")</f>
        <v>0.43014246438390402</v>
      </c>
      <c r="K60" s="80">
        <f t="shared" si="0"/>
        <v>43047.154948673255</v>
      </c>
      <c r="L60" s="46"/>
      <c r="M60" s="46">
        <v>57</v>
      </c>
      <c r="N60" s="106" t="s">
        <v>49</v>
      </c>
      <c r="O60" s="92">
        <f t="shared" si="1"/>
        <v>0.14717323945836025</v>
      </c>
      <c r="P60" s="92">
        <f t="shared" si="2"/>
        <v>8.7349536838838629E-2</v>
      </c>
      <c r="Q60" s="92">
        <f t="shared" si="3"/>
        <v>0.18828629884204245</v>
      </c>
      <c r="R60" s="92">
        <f t="shared" si="4"/>
        <v>0.11326949915291148</v>
      </c>
      <c r="S60" s="92">
        <f t="shared" si="5"/>
        <v>4.7060387718431866E-3</v>
      </c>
      <c r="T60" s="92">
        <f t="shared" si="6"/>
        <v>2.6350794608824609E-2</v>
      </c>
      <c r="U60" s="92">
        <f t="shared" si="7"/>
        <v>0.13527076314093833</v>
      </c>
      <c r="V60" s="92">
        <f t="shared" si="8"/>
        <v>4.7705018802069669E-4</v>
      </c>
      <c r="W60" s="92">
        <f t="shared" si="9"/>
        <v>2.778782739293385E-2</v>
      </c>
      <c r="X60" s="92">
        <f t="shared" si="10"/>
        <v>0.26932895160528647</v>
      </c>
    </row>
    <row r="61" spans="2:24" ht="13.5" customHeight="1">
      <c r="B61" s="198"/>
      <c r="C61" s="198"/>
      <c r="D61" s="203"/>
      <c r="E61" s="18" t="s">
        <v>84</v>
      </c>
      <c r="F61" s="20" t="s">
        <v>85</v>
      </c>
      <c r="G61" s="99">
        <v>382624110</v>
      </c>
      <c r="H61" s="31">
        <f t="shared" ref="H61" si="87">IFERROR(G61/G69,"-")</f>
        <v>0.16144429994435139</v>
      </c>
      <c r="I61" s="100">
        <v>7763</v>
      </c>
      <c r="J61" s="31">
        <f>IFERROR(I61/D59,"-")</f>
        <v>0.64675497792218617</v>
      </c>
      <c r="K61" s="80">
        <f t="shared" si="0"/>
        <v>49288.175962900939</v>
      </c>
      <c r="L61" s="46"/>
      <c r="M61" s="46">
        <v>58</v>
      </c>
      <c r="N61" s="106" t="s">
        <v>29</v>
      </c>
      <c r="O61" s="92">
        <f t="shared" si="1"/>
        <v>0.14537483283264505</v>
      </c>
      <c r="P61" s="92">
        <f t="shared" si="2"/>
        <v>0.1009039390187306</v>
      </c>
      <c r="Q61" s="92">
        <f t="shared" si="3"/>
        <v>0.20352914558549332</v>
      </c>
      <c r="R61" s="92">
        <f t="shared" si="4"/>
        <v>0.10263787057753644</v>
      </c>
      <c r="S61" s="92">
        <f t="shared" si="5"/>
        <v>1.1358463106973081E-2</v>
      </c>
      <c r="T61" s="92">
        <f t="shared" si="6"/>
        <v>3.6850409258239854E-2</v>
      </c>
      <c r="U61" s="92">
        <f t="shared" si="7"/>
        <v>0.1023119823406862</v>
      </c>
      <c r="V61" s="92">
        <f t="shared" si="8"/>
        <v>3.3091204027328074E-4</v>
      </c>
      <c r="W61" s="92">
        <f t="shared" si="9"/>
        <v>3.7923562942821884E-2</v>
      </c>
      <c r="X61" s="92">
        <f t="shared" si="10"/>
        <v>0.25877888229660029</v>
      </c>
    </row>
    <row r="62" spans="2:24" ht="13.5" customHeight="1">
      <c r="B62" s="198"/>
      <c r="C62" s="198"/>
      <c r="D62" s="203"/>
      <c r="E62" s="18" t="s">
        <v>86</v>
      </c>
      <c r="F62" s="20" t="s">
        <v>87</v>
      </c>
      <c r="G62" s="99">
        <v>243445516</v>
      </c>
      <c r="H62" s="31">
        <f t="shared" ref="H62" si="88">IFERROR(G62/G69,"-")</f>
        <v>0.10271932656102459</v>
      </c>
      <c r="I62" s="100">
        <v>2933</v>
      </c>
      <c r="J62" s="31">
        <f t="shared" ref="J62" si="89">IFERROR(I62/D59,"-")</f>
        <v>0.24435557777222361</v>
      </c>
      <c r="K62" s="80">
        <f t="shared" si="0"/>
        <v>83002.221616092735</v>
      </c>
      <c r="L62" s="46"/>
      <c r="M62" s="46">
        <v>59</v>
      </c>
      <c r="N62" s="106" t="s">
        <v>23</v>
      </c>
      <c r="O62" s="92">
        <f t="shared" si="1"/>
        <v>0.15998171990389892</v>
      </c>
      <c r="P62" s="92">
        <f t="shared" si="2"/>
        <v>9.7035367121358865E-2</v>
      </c>
      <c r="Q62" s="92">
        <f t="shared" si="3"/>
        <v>0.19807781877477212</v>
      </c>
      <c r="R62" s="92">
        <f t="shared" si="4"/>
        <v>9.7368288828128799E-2</v>
      </c>
      <c r="S62" s="92">
        <f t="shared" si="5"/>
        <v>8.9915412902898274E-3</v>
      </c>
      <c r="T62" s="92">
        <f t="shared" si="6"/>
        <v>3.9000731159902088E-2</v>
      </c>
      <c r="U62" s="92">
        <f t="shared" si="7"/>
        <v>0.14532468843170979</v>
      </c>
      <c r="V62" s="92">
        <f t="shared" si="8"/>
        <v>2.1235351109705945E-4</v>
      </c>
      <c r="W62" s="92">
        <f t="shared" si="9"/>
        <v>2.4854581019259695E-2</v>
      </c>
      <c r="X62" s="92">
        <f t="shared" si="10"/>
        <v>0.22915290995958285</v>
      </c>
    </row>
    <row r="63" spans="2:24" ht="13.5" customHeight="1">
      <c r="B63" s="198"/>
      <c r="C63" s="198"/>
      <c r="D63" s="203"/>
      <c r="E63" s="18" t="s">
        <v>88</v>
      </c>
      <c r="F63" s="20" t="s">
        <v>89</v>
      </c>
      <c r="G63" s="99">
        <v>27002469</v>
      </c>
      <c r="H63" s="31">
        <f t="shared" ref="H63" si="90">IFERROR(G63/G69,"-")</f>
        <v>1.1393413510910355E-2</v>
      </c>
      <c r="I63" s="100">
        <v>54</v>
      </c>
      <c r="J63" s="31">
        <f t="shared" ref="J63" si="91">IFERROR(I63/D59,"-")</f>
        <v>4.4988752811797048E-3</v>
      </c>
      <c r="K63" s="80">
        <f t="shared" si="0"/>
        <v>500045.72222222225</v>
      </c>
      <c r="L63" s="46"/>
      <c r="M63" s="46">
        <v>60</v>
      </c>
      <c r="N63" s="106" t="s">
        <v>50</v>
      </c>
      <c r="O63" s="92">
        <f t="shared" si="1"/>
        <v>0.14119050709117653</v>
      </c>
      <c r="P63" s="92">
        <f t="shared" si="2"/>
        <v>8.0662638065715275E-2</v>
      </c>
      <c r="Q63" s="92">
        <f t="shared" si="3"/>
        <v>0.18173276050617898</v>
      </c>
      <c r="R63" s="92">
        <f t="shared" si="4"/>
        <v>7.0168505817102364E-2</v>
      </c>
      <c r="S63" s="92">
        <f t="shared" si="5"/>
        <v>1.8450361316691734E-2</v>
      </c>
      <c r="T63" s="92">
        <f t="shared" si="6"/>
        <v>4.9755498660467502E-2</v>
      </c>
      <c r="U63" s="92">
        <f t="shared" si="7"/>
        <v>0.14015674024801164</v>
      </c>
      <c r="V63" s="92">
        <f t="shared" si="8"/>
        <v>1.4215506763823964E-4</v>
      </c>
      <c r="W63" s="92">
        <f t="shared" si="9"/>
        <v>1.4300512595419377E-2</v>
      </c>
      <c r="X63" s="92">
        <f t="shared" si="10"/>
        <v>0.30344032063159837</v>
      </c>
    </row>
    <row r="64" spans="2:24" ht="13.5" customHeight="1">
      <c r="B64" s="198"/>
      <c r="C64" s="198"/>
      <c r="D64" s="203"/>
      <c r="E64" s="18" t="s">
        <v>90</v>
      </c>
      <c r="F64" s="20" t="s">
        <v>91</v>
      </c>
      <c r="G64" s="99">
        <v>65030117</v>
      </c>
      <c r="H64" s="31">
        <f t="shared" ref="H64" si="92">IFERROR(G64/G69,"-")</f>
        <v>2.7438787676929883E-2</v>
      </c>
      <c r="I64" s="100">
        <v>415</v>
      </c>
      <c r="J64" s="31">
        <f t="shared" ref="J64" si="93">IFERROR(I64/D59,"-")</f>
        <v>3.4574689660918104E-2</v>
      </c>
      <c r="K64" s="80">
        <f t="shared" si="0"/>
        <v>156699.07710843373</v>
      </c>
      <c r="L64" s="46"/>
      <c r="M64" s="46">
        <v>61</v>
      </c>
      <c r="N64" s="106" t="s">
        <v>18</v>
      </c>
      <c r="O64" s="92">
        <f t="shared" si="1"/>
        <v>0.15320548371864348</v>
      </c>
      <c r="P64" s="92">
        <f t="shared" si="2"/>
        <v>9.0941828023543503E-2</v>
      </c>
      <c r="Q64" s="92">
        <f t="shared" si="3"/>
        <v>0.18018056496604681</v>
      </c>
      <c r="R64" s="92">
        <f t="shared" si="4"/>
        <v>0.11934319948956042</v>
      </c>
      <c r="S64" s="92">
        <f t="shared" si="5"/>
        <v>9.9723867251813713E-3</v>
      </c>
      <c r="T64" s="92">
        <f t="shared" si="6"/>
        <v>3.8004597912734833E-2</v>
      </c>
      <c r="U64" s="92">
        <f t="shared" si="7"/>
        <v>0.16453717124925835</v>
      </c>
      <c r="V64" s="92">
        <f t="shared" si="8"/>
        <v>8.5999578717410501E-5</v>
      </c>
      <c r="W64" s="92">
        <f t="shared" si="9"/>
        <v>2.0232400830135527E-2</v>
      </c>
      <c r="X64" s="92">
        <f t="shared" si="10"/>
        <v>0.22349636750617832</v>
      </c>
    </row>
    <row r="65" spans="2:24" ht="13.5" customHeight="1">
      <c r="B65" s="198"/>
      <c r="C65" s="198"/>
      <c r="D65" s="203"/>
      <c r="E65" s="18" t="s">
        <v>92</v>
      </c>
      <c r="F65" s="20" t="s">
        <v>93</v>
      </c>
      <c r="G65" s="99">
        <v>387980578</v>
      </c>
      <c r="H65" s="31">
        <f t="shared" ref="H65" si="94">IFERROR(G65/G69,"-")</f>
        <v>0.16370440641394715</v>
      </c>
      <c r="I65" s="100">
        <v>2838</v>
      </c>
      <c r="J65" s="31">
        <f t="shared" ref="J65" si="95">IFERROR(I65/D59,"-")</f>
        <v>0.23644088977755562</v>
      </c>
      <c r="K65" s="80">
        <f t="shared" si="0"/>
        <v>136709.15362931642</v>
      </c>
      <c r="L65" s="46"/>
      <c r="M65" s="46">
        <v>62</v>
      </c>
      <c r="N65" s="106" t="s">
        <v>19</v>
      </c>
      <c r="O65" s="92">
        <f t="shared" si="1"/>
        <v>0.15289670453861001</v>
      </c>
      <c r="P65" s="92">
        <f t="shared" si="2"/>
        <v>9.2077152764457965E-2</v>
      </c>
      <c r="Q65" s="92">
        <f t="shared" si="3"/>
        <v>0.17092131142793821</v>
      </c>
      <c r="R65" s="92">
        <f t="shared" si="4"/>
        <v>0.10497702157590698</v>
      </c>
      <c r="S65" s="92">
        <f t="shared" si="5"/>
        <v>1.1884485043873483E-2</v>
      </c>
      <c r="T65" s="92">
        <f t="shared" si="6"/>
        <v>3.8987013704087158E-2</v>
      </c>
      <c r="U65" s="92">
        <f t="shared" si="7"/>
        <v>0.16406438817714786</v>
      </c>
      <c r="V65" s="92">
        <f t="shared" si="8"/>
        <v>1.6353312812164396E-4</v>
      </c>
      <c r="W65" s="92">
        <f t="shared" si="9"/>
        <v>2.0064760389768399E-2</v>
      </c>
      <c r="X65" s="92">
        <f t="shared" si="10"/>
        <v>0.2439636292500883</v>
      </c>
    </row>
    <row r="66" spans="2:24" ht="13.5" customHeight="1">
      <c r="B66" s="198"/>
      <c r="C66" s="198"/>
      <c r="D66" s="203"/>
      <c r="E66" s="18" t="s">
        <v>94</v>
      </c>
      <c r="F66" s="20" t="s">
        <v>95</v>
      </c>
      <c r="G66" s="99">
        <v>1050414</v>
      </c>
      <c r="H66" s="31">
        <f t="shared" ref="H66" si="96">IFERROR(G66/G69,"-")</f>
        <v>4.4321136188136683E-4</v>
      </c>
      <c r="I66" s="100">
        <v>57</v>
      </c>
      <c r="J66" s="31">
        <f t="shared" ref="J66" si="97">IFERROR(I66/D59,"-")</f>
        <v>4.7488127968007996E-3</v>
      </c>
      <c r="K66" s="80">
        <f t="shared" si="0"/>
        <v>18428.315789473683</v>
      </c>
      <c r="L66" s="46"/>
      <c r="M66" s="46">
        <v>63</v>
      </c>
      <c r="N66" s="106" t="s">
        <v>30</v>
      </c>
      <c r="O66" s="92">
        <f t="shared" si="1"/>
        <v>0.14755670161245998</v>
      </c>
      <c r="P66" s="92">
        <f t="shared" si="2"/>
        <v>9.674304319011727E-2</v>
      </c>
      <c r="Q66" s="92">
        <f t="shared" si="3"/>
        <v>0.18663194205827538</v>
      </c>
      <c r="R66" s="92">
        <f t="shared" si="4"/>
        <v>8.9566752603717534E-2</v>
      </c>
      <c r="S66" s="92">
        <f t="shared" si="5"/>
        <v>7.0407346171591891E-3</v>
      </c>
      <c r="T66" s="92">
        <f t="shared" si="6"/>
        <v>4.3981215919456799E-2</v>
      </c>
      <c r="U66" s="92">
        <f t="shared" si="7"/>
        <v>0.16970712716552416</v>
      </c>
      <c r="V66" s="92">
        <f t="shared" si="8"/>
        <v>3.6754771995831033E-4</v>
      </c>
      <c r="W66" s="92">
        <f t="shared" si="9"/>
        <v>2.3188765631151319E-2</v>
      </c>
      <c r="X66" s="92">
        <f t="shared" si="10"/>
        <v>0.23521616948218008</v>
      </c>
    </row>
    <row r="67" spans="2:24" ht="13.5" customHeight="1">
      <c r="B67" s="198"/>
      <c r="C67" s="198"/>
      <c r="D67" s="203"/>
      <c r="E67" s="18" t="s">
        <v>96</v>
      </c>
      <c r="F67" s="20" t="s">
        <v>97</v>
      </c>
      <c r="G67" s="99">
        <v>58042110</v>
      </c>
      <c r="H67" s="31">
        <f t="shared" ref="H67" si="98">IFERROR(G67/G69,"-")</f>
        <v>2.4490270140695099E-2</v>
      </c>
      <c r="I67" s="100">
        <v>1577</v>
      </c>
      <c r="J67" s="31">
        <f t="shared" ref="J67" si="99">IFERROR(I67/D59,"-")</f>
        <v>0.1313838207114888</v>
      </c>
      <c r="K67" s="80">
        <f t="shared" si="0"/>
        <v>36805.396322130626</v>
      </c>
      <c r="L67" s="46"/>
      <c r="M67" s="46">
        <v>64</v>
      </c>
      <c r="N67" s="106" t="s">
        <v>51</v>
      </c>
      <c r="O67" s="92">
        <f t="shared" si="1"/>
        <v>0.12726524741970932</v>
      </c>
      <c r="P67" s="92">
        <f t="shared" si="2"/>
        <v>7.473801557522744E-2</v>
      </c>
      <c r="Q67" s="92">
        <f t="shared" si="3"/>
        <v>0.16309287289708901</v>
      </c>
      <c r="R67" s="92">
        <f t="shared" si="4"/>
        <v>9.4549752038487089E-2</v>
      </c>
      <c r="S67" s="92">
        <f t="shared" si="5"/>
        <v>8.5398898365992831E-3</v>
      </c>
      <c r="T67" s="92">
        <f t="shared" si="6"/>
        <v>3.38682018999239E-2</v>
      </c>
      <c r="U67" s="92">
        <f t="shared" si="7"/>
        <v>0.17195706121903326</v>
      </c>
      <c r="V67" s="92">
        <f t="shared" si="8"/>
        <v>9.3012106457619694E-4</v>
      </c>
      <c r="W67" s="92">
        <f t="shared" si="9"/>
        <v>1.6811792431124795E-2</v>
      </c>
      <c r="X67" s="92">
        <f t="shared" si="10"/>
        <v>0.30824704561822969</v>
      </c>
    </row>
    <row r="68" spans="2:24" ht="13.5" customHeight="1">
      <c r="B68" s="198"/>
      <c r="C68" s="198"/>
      <c r="D68" s="203"/>
      <c r="E68" s="21" t="s">
        <v>98</v>
      </c>
      <c r="F68" s="22" t="s">
        <v>99</v>
      </c>
      <c r="G68" s="101">
        <v>666035109</v>
      </c>
      <c r="H68" s="32">
        <f t="shared" ref="H68" si="100">IFERROR(G68/G69,"-")</f>
        <v>0.28102665017859113</v>
      </c>
      <c r="I68" s="102">
        <v>1051</v>
      </c>
      <c r="J68" s="32">
        <f t="shared" ref="J68" si="101">IFERROR(I68/D59,"-")</f>
        <v>8.7561442972590192E-2</v>
      </c>
      <c r="K68" s="81">
        <f t="shared" si="0"/>
        <v>633715.61274976213</v>
      </c>
      <c r="L68" s="46"/>
      <c r="M68" s="46">
        <v>65</v>
      </c>
      <c r="N68" s="106" t="s">
        <v>11</v>
      </c>
      <c r="O68" s="92">
        <f t="shared" si="1"/>
        <v>0.13482408645473845</v>
      </c>
      <c r="P68" s="92">
        <f t="shared" si="2"/>
        <v>8.5944426274535426E-2</v>
      </c>
      <c r="Q68" s="92">
        <f t="shared" si="3"/>
        <v>0.17785930759153715</v>
      </c>
      <c r="R68" s="92">
        <f t="shared" si="4"/>
        <v>0.1053841005811738</v>
      </c>
      <c r="S68" s="92">
        <f t="shared" si="5"/>
        <v>1.8597821862386742E-2</v>
      </c>
      <c r="T68" s="92">
        <f t="shared" si="6"/>
        <v>6.3366222608340697E-2</v>
      </c>
      <c r="U68" s="92">
        <f t="shared" si="7"/>
        <v>0.18823775139183652</v>
      </c>
      <c r="V68" s="92">
        <f t="shared" si="8"/>
        <v>1.4273220244531554E-4</v>
      </c>
      <c r="W68" s="92">
        <f t="shared" si="9"/>
        <v>1.8643262605626529E-2</v>
      </c>
      <c r="X68" s="92">
        <f t="shared" si="10"/>
        <v>0.20700028842737936</v>
      </c>
    </row>
    <row r="69" spans="2:24" ht="13.5" customHeight="1">
      <c r="B69" s="199"/>
      <c r="C69" s="199"/>
      <c r="D69" s="204"/>
      <c r="E69" s="23" t="s">
        <v>136</v>
      </c>
      <c r="F69" s="24"/>
      <c r="G69" s="95">
        <f>SUM(G59:G68)</f>
        <v>2370006932</v>
      </c>
      <c r="H69" s="33" t="s">
        <v>167</v>
      </c>
      <c r="I69" s="103">
        <v>9699</v>
      </c>
      <c r="J69" s="33">
        <f t="shared" ref="J69" si="102">IFERROR(I69/D59,"-")</f>
        <v>0.80804798800299926</v>
      </c>
      <c r="K69" s="82">
        <f t="shared" ref="K69:K132" si="103">IFERROR(G69/I69,"-")</f>
        <v>244355.80286627487</v>
      </c>
      <c r="L69" s="46"/>
      <c r="M69" s="46">
        <v>66</v>
      </c>
      <c r="N69" s="106" t="s">
        <v>5</v>
      </c>
      <c r="O69" s="92">
        <f t="shared" ref="O69:O78" si="104">INDEX($H:$H,ROW()+((M69-1)*10))</f>
        <v>0.17163161187261605</v>
      </c>
      <c r="P69" s="92">
        <f t="shared" ref="P69:P78" si="105">INDEX($H:$H,ROW()+((M69-1)*10+1))</f>
        <v>0.10617115098839171</v>
      </c>
      <c r="Q69" s="92">
        <f t="shared" ref="Q69:Q78" si="106">INDEX($H:$H,ROW()+((M69-1)*10+2))</f>
        <v>0.22162345187690949</v>
      </c>
      <c r="R69" s="92">
        <f t="shared" ref="R69:R78" si="107">INDEX($H:$H,ROW()+((M69-1)*10+3))</f>
        <v>0.1120245852464722</v>
      </c>
      <c r="S69" s="92">
        <f t="shared" ref="S69:S78" si="108">INDEX($H:$H,ROW()+((M69-1)*10+4))</f>
        <v>7.9208977163938224E-3</v>
      </c>
      <c r="T69" s="92">
        <f t="shared" ref="T69:T78" si="109">INDEX($H:$H,ROW()+((M69-1)*10+5))</f>
        <v>4.0672199495596334E-2</v>
      </c>
      <c r="U69" s="92">
        <f t="shared" ref="U69:U78" si="110">INDEX($H:$H,ROW()+((M69-1)*10+6))</f>
        <v>0.2069173440286135</v>
      </c>
      <c r="V69" s="92">
        <f t="shared" ref="V69:V78" si="111">INDEX($H:$H,ROW()+((M69-1)*10+7))</f>
        <v>2.9848440375315348E-4</v>
      </c>
      <c r="W69" s="92">
        <f t="shared" ref="W69:W78" si="112">INDEX($H:$H,ROW()+((M69-1)*10+8))</f>
        <v>1.7776040855004099E-2</v>
      </c>
      <c r="X69" s="92">
        <f t="shared" ref="X69:X78" si="113">INDEX($H:$H,ROW()+((M69-1)*10+9))</f>
        <v>0.11496423351624963</v>
      </c>
    </row>
    <row r="70" spans="2:24" ht="13.5" customHeight="1">
      <c r="B70" s="197">
        <v>7</v>
      </c>
      <c r="C70" s="197" t="s">
        <v>114</v>
      </c>
      <c r="D70" s="202">
        <f>VLOOKUP(C70,市区町村別_生活習慣病の状況!$C$5:$D$78,2,FALSE)</f>
        <v>10523</v>
      </c>
      <c r="E70" s="16" t="s">
        <v>80</v>
      </c>
      <c r="F70" s="17" t="s">
        <v>81</v>
      </c>
      <c r="G70" s="129">
        <v>303622500</v>
      </c>
      <c r="H70" s="30">
        <f t="shared" ref="H70" si="114">IFERROR(G70/G80,"-")</f>
        <v>0.14081206359860418</v>
      </c>
      <c r="I70" s="130">
        <v>5796</v>
      </c>
      <c r="J70" s="30">
        <f t="shared" ref="J70" si="115">IFERROR(I70/D70,"-")</f>
        <v>0.55079349995248506</v>
      </c>
      <c r="K70" s="79">
        <f t="shared" si="103"/>
        <v>52384.834368530021</v>
      </c>
      <c r="L70" s="46"/>
      <c r="M70" s="46">
        <v>67</v>
      </c>
      <c r="N70" s="106" t="s">
        <v>6</v>
      </c>
      <c r="O70" s="92">
        <f t="shared" si="104"/>
        <v>0.12439701430623402</v>
      </c>
      <c r="P70" s="92">
        <f t="shared" si="105"/>
        <v>6.9729922689809695E-2</v>
      </c>
      <c r="Q70" s="92">
        <f t="shared" si="106"/>
        <v>0.14614085565483151</v>
      </c>
      <c r="R70" s="92">
        <f t="shared" si="107"/>
        <v>0.12001814462524796</v>
      </c>
      <c r="S70" s="92">
        <f t="shared" si="108"/>
        <v>1.4366265307202451E-4</v>
      </c>
      <c r="T70" s="92">
        <f t="shared" si="109"/>
        <v>9.1531925258976757E-2</v>
      </c>
      <c r="U70" s="92">
        <f t="shared" si="110"/>
        <v>0.18719356147957678</v>
      </c>
      <c r="V70" s="92">
        <f t="shared" si="111"/>
        <v>4.6083155215945936E-4</v>
      </c>
      <c r="W70" s="92">
        <f t="shared" si="112"/>
        <v>1.7825157427259177E-2</v>
      </c>
      <c r="X70" s="92">
        <f t="shared" si="113"/>
        <v>0.24255892435283263</v>
      </c>
    </row>
    <row r="71" spans="2:24" ht="13.5" customHeight="1">
      <c r="B71" s="198"/>
      <c r="C71" s="198"/>
      <c r="D71" s="203"/>
      <c r="E71" s="18" t="s">
        <v>82</v>
      </c>
      <c r="F71" s="19" t="s">
        <v>83</v>
      </c>
      <c r="G71" s="99">
        <v>183426644</v>
      </c>
      <c r="H71" s="31">
        <f t="shared" ref="H71" si="116">IFERROR(G71/G80,"-")</f>
        <v>8.5068413113674149E-2</v>
      </c>
      <c r="I71" s="100">
        <v>4372</v>
      </c>
      <c r="J71" s="31">
        <f t="shared" ref="J71" si="117">IFERROR(I71/D70,"-")</f>
        <v>0.41547087332509741</v>
      </c>
      <c r="K71" s="80">
        <f t="shared" si="103"/>
        <v>41954.859103385177</v>
      </c>
      <c r="L71" s="46"/>
      <c r="M71" s="46">
        <v>68</v>
      </c>
      <c r="N71" s="106" t="s">
        <v>52</v>
      </c>
      <c r="O71" s="92">
        <f t="shared" si="104"/>
        <v>0.12457386874962541</v>
      </c>
      <c r="P71" s="92">
        <f t="shared" si="105"/>
        <v>7.3171102371936053E-2</v>
      </c>
      <c r="Q71" s="92">
        <f t="shared" si="106"/>
        <v>0.20343425080163649</v>
      </c>
      <c r="R71" s="92">
        <f t="shared" si="107"/>
        <v>0.10554680674224863</v>
      </c>
      <c r="S71" s="92">
        <f t="shared" si="108"/>
        <v>1.1273047568474857E-2</v>
      </c>
      <c r="T71" s="92">
        <f t="shared" si="109"/>
        <v>2.9806959305782244E-2</v>
      </c>
      <c r="U71" s="92">
        <f t="shared" si="110"/>
        <v>0.17838352051307152</v>
      </c>
      <c r="V71" s="92">
        <f t="shared" si="111"/>
        <v>3.4009725091071666E-4</v>
      </c>
      <c r="W71" s="92">
        <f t="shared" si="112"/>
        <v>1.975219843088372E-2</v>
      </c>
      <c r="X71" s="92">
        <f t="shared" si="113"/>
        <v>0.25371814826543032</v>
      </c>
    </row>
    <row r="72" spans="2:24" ht="13.5" customHeight="1">
      <c r="B72" s="198"/>
      <c r="C72" s="198"/>
      <c r="D72" s="203"/>
      <c r="E72" s="18" t="s">
        <v>84</v>
      </c>
      <c r="F72" s="20" t="s">
        <v>85</v>
      </c>
      <c r="G72" s="99">
        <v>330087478</v>
      </c>
      <c r="H72" s="31">
        <f t="shared" ref="H72" si="118">IFERROR(G72/G80,"-")</f>
        <v>0.15308581855837056</v>
      </c>
      <c r="I72" s="100">
        <v>6987</v>
      </c>
      <c r="J72" s="31">
        <f t="shared" ref="J72" si="119">IFERROR(I72/D70,"-")</f>
        <v>0.66397415185783526</v>
      </c>
      <c r="K72" s="80">
        <f t="shared" si="103"/>
        <v>47243.091169314444</v>
      </c>
      <c r="L72" s="46"/>
      <c r="M72" s="46">
        <v>69</v>
      </c>
      <c r="N72" s="106" t="s">
        <v>53</v>
      </c>
      <c r="O72" s="92">
        <f t="shared" si="104"/>
        <v>0.1606577994732982</v>
      </c>
      <c r="P72" s="92">
        <f t="shared" si="105"/>
        <v>8.2027144062679608E-2</v>
      </c>
      <c r="Q72" s="92">
        <f t="shared" si="106"/>
        <v>0.18605921852804067</v>
      </c>
      <c r="R72" s="92">
        <f t="shared" si="107"/>
        <v>9.3918018769703973E-2</v>
      </c>
      <c r="S72" s="92">
        <f t="shared" si="108"/>
        <v>3.93743969684453E-3</v>
      </c>
      <c r="T72" s="92">
        <f t="shared" si="109"/>
        <v>4.012871033463377E-2</v>
      </c>
      <c r="U72" s="92">
        <f t="shared" si="110"/>
        <v>0.18334681770050454</v>
      </c>
      <c r="V72" s="92">
        <f t="shared" si="111"/>
        <v>2.12639712504268E-4</v>
      </c>
      <c r="W72" s="92">
        <f t="shared" si="112"/>
        <v>3.0421602881248032E-2</v>
      </c>
      <c r="X72" s="92">
        <f t="shared" si="113"/>
        <v>0.21929060884054241</v>
      </c>
    </row>
    <row r="73" spans="2:24" ht="13.5" customHeight="1">
      <c r="B73" s="198"/>
      <c r="C73" s="198"/>
      <c r="D73" s="203"/>
      <c r="E73" s="18" t="s">
        <v>86</v>
      </c>
      <c r="F73" s="20" t="s">
        <v>87</v>
      </c>
      <c r="G73" s="99">
        <v>256673963</v>
      </c>
      <c r="H73" s="31">
        <f t="shared" ref="H73" si="120">IFERROR(G73/G80,"-")</f>
        <v>0.11903857718733551</v>
      </c>
      <c r="I73" s="100">
        <v>3001</v>
      </c>
      <c r="J73" s="31">
        <f t="shared" ref="J73" si="121">IFERROR(I73/D70,"-")</f>
        <v>0.28518483322246507</v>
      </c>
      <c r="K73" s="80">
        <f t="shared" si="103"/>
        <v>85529.477840719759</v>
      </c>
      <c r="L73" s="46"/>
      <c r="M73" s="46">
        <v>70</v>
      </c>
      <c r="N73" s="106" t="s">
        <v>54</v>
      </c>
      <c r="O73" s="92">
        <f t="shared" si="104"/>
        <v>0.1649713619911824</v>
      </c>
      <c r="P73" s="92">
        <f t="shared" si="105"/>
        <v>9.9682923286152303E-2</v>
      </c>
      <c r="Q73" s="92">
        <f t="shared" si="106"/>
        <v>0.18470397024928037</v>
      </c>
      <c r="R73" s="92">
        <f t="shared" si="107"/>
        <v>9.5702485621661712E-2</v>
      </c>
      <c r="S73" s="92">
        <f t="shared" si="108"/>
        <v>2.3510253466827036E-5</v>
      </c>
      <c r="T73" s="92">
        <f t="shared" si="109"/>
        <v>5.3290248124134465E-2</v>
      </c>
      <c r="U73" s="92">
        <f t="shared" si="110"/>
        <v>0.13591813903825364</v>
      </c>
      <c r="V73" s="92">
        <f t="shared" si="111"/>
        <v>1.2157521651250468E-4</v>
      </c>
      <c r="W73" s="92">
        <f t="shared" si="112"/>
        <v>6.6718809088224564E-3</v>
      </c>
      <c r="X73" s="92">
        <f t="shared" si="113"/>
        <v>0.25891390531053332</v>
      </c>
    </row>
    <row r="74" spans="2:24" ht="13.5" customHeight="1">
      <c r="B74" s="198"/>
      <c r="C74" s="198"/>
      <c r="D74" s="203"/>
      <c r="E74" s="18" t="s">
        <v>88</v>
      </c>
      <c r="F74" s="20" t="s">
        <v>89</v>
      </c>
      <c r="G74" s="99">
        <v>15451486</v>
      </c>
      <c r="H74" s="31">
        <f t="shared" ref="H74" si="122">IFERROR(G74/G80,"-")</f>
        <v>7.1659894419054656E-3</v>
      </c>
      <c r="I74" s="100">
        <v>37</v>
      </c>
      <c r="J74" s="31">
        <f t="shared" ref="J74" si="123">IFERROR(I74/D70,"-")</f>
        <v>3.5161075738857741E-3</v>
      </c>
      <c r="K74" s="80">
        <f t="shared" si="103"/>
        <v>417607.7297297297</v>
      </c>
      <c r="L74" s="46"/>
      <c r="M74" s="46">
        <v>71</v>
      </c>
      <c r="N74" s="106" t="s">
        <v>55</v>
      </c>
      <c r="O74" s="92">
        <f t="shared" si="104"/>
        <v>0.13271147665460639</v>
      </c>
      <c r="P74" s="92">
        <f t="shared" si="105"/>
        <v>8.4369105964981719E-2</v>
      </c>
      <c r="Q74" s="92">
        <f t="shared" si="106"/>
        <v>0.17848202873186061</v>
      </c>
      <c r="R74" s="92">
        <f t="shared" si="107"/>
        <v>0.10493009833629599</v>
      </c>
      <c r="S74" s="92">
        <f t="shared" si="108"/>
        <v>1.570190909993098E-2</v>
      </c>
      <c r="T74" s="92">
        <f t="shared" si="109"/>
        <v>4.9905645877863572E-2</v>
      </c>
      <c r="U74" s="92">
        <f t="shared" si="110"/>
        <v>0.19192629960702093</v>
      </c>
      <c r="V74" s="92">
        <f t="shared" si="111"/>
        <v>1.6859688208172485E-4</v>
      </c>
      <c r="W74" s="92">
        <f t="shared" si="112"/>
        <v>2.1104761183873468E-2</v>
      </c>
      <c r="X74" s="92">
        <f t="shared" si="113"/>
        <v>0.22070007766148461</v>
      </c>
    </row>
    <row r="75" spans="2:24" ht="13.5" customHeight="1">
      <c r="B75" s="198"/>
      <c r="C75" s="198"/>
      <c r="D75" s="203"/>
      <c r="E75" s="18" t="s">
        <v>90</v>
      </c>
      <c r="F75" s="20" t="s">
        <v>91</v>
      </c>
      <c r="G75" s="99">
        <v>65935450</v>
      </c>
      <c r="H75" s="31">
        <f t="shared" ref="H75" si="124">IFERROR(G75/G80,"-")</f>
        <v>3.0579113138198211E-2</v>
      </c>
      <c r="I75" s="100">
        <v>414</v>
      </c>
      <c r="J75" s="31">
        <f t="shared" ref="J75" si="125">IFERROR(I75/D70,"-")</f>
        <v>3.934239285374893E-2</v>
      </c>
      <c r="K75" s="80">
        <f t="shared" si="103"/>
        <v>159264.37198067634</v>
      </c>
      <c r="L75" s="46"/>
      <c r="M75" s="46">
        <v>72</v>
      </c>
      <c r="N75" s="106" t="s">
        <v>31</v>
      </c>
      <c r="O75" s="92">
        <f t="shared" si="104"/>
        <v>0.12932213925147149</v>
      </c>
      <c r="P75" s="92">
        <f t="shared" si="105"/>
        <v>9.7431952080106951E-2</v>
      </c>
      <c r="Q75" s="92">
        <f t="shared" si="106"/>
        <v>0.20364170461421471</v>
      </c>
      <c r="R75" s="92">
        <f t="shared" si="107"/>
        <v>0.10007788540986287</v>
      </c>
      <c r="S75" s="92">
        <f t="shared" si="108"/>
        <v>4.1930720146806044E-2</v>
      </c>
      <c r="T75" s="92">
        <f t="shared" si="109"/>
        <v>3.059844112544937E-2</v>
      </c>
      <c r="U75" s="92">
        <f t="shared" si="110"/>
        <v>0.11457582895643516</v>
      </c>
      <c r="V75" s="92">
        <f t="shared" si="111"/>
        <v>6.4614426792761819E-5</v>
      </c>
      <c r="W75" s="92">
        <f t="shared" si="112"/>
        <v>2.9010024122654753E-2</v>
      </c>
      <c r="X75" s="92">
        <f t="shared" si="113"/>
        <v>0.2533466898662059</v>
      </c>
    </row>
    <row r="76" spans="2:24" ht="13.5" customHeight="1">
      <c r="B76" s="198"/>
      <c r="C76" s="198"/>
      <c r="D76" s="203"/>
      <c r="E76" s="18" t="s">
        <v>92</v>
      </c>
      <c r="F76" s="20" t="s">
        <v>93</v>
      </c>
      <c r="G76" s="99">
        <v>386559433</v>
      </c>
      <c r="H76" s="31">
        <f t="shared" ref="H76" si="126">IFERROR(G76/G80,"-")</f>
        <v>0.17927601368224153</v>
      </c>
      <c r="I76" s="100">
        <v>2576</v>
      </c>
      <c r="J76" s="31">
        <f t="shared" ref="J76" si="127">IFERROR(I76/D70,"-")</f>
        <v>0.24479711108999336</v>
      </c>
      <c r="K76" s="80">
        <f t="shared" si="103"/>
        <v>150061.89169254657</v>
      </c>
      <c r="L76" s="46"/>
      <c r="M76" s="46">
        <v>73</v>
      </c>
      <c r="N76" s="106" t="s">
        <v>32</v>
      </c>
      <c r="O76" s="92">
        <f t="shared" si="104"/>
        <v>0.1605994650077226</v>
      </c>
      <c r="P76" s="92">
        <f t="shared" si="105"/>
        <v>0.10493611812814162</v>
      </c>
      <c r="Q76" s="92">
        <f t="shared" si="106"/>
        <v>0.20261215389562304</v>
      </c>
      <c r="R76" s="92">
        <f t="shared" si="107"/>
        <v>0.1120466873555659</v>
      </c>
      <c r="S76" s="92">
        <f t="shared" si="108"/>
        <v>3.2891817715313118E-2</v>
      </c>
      <c r="T76" s="92">
        <f t="shared" si="109"/>
        <v>3.5585142069801227E-2</v>
      </c>
      <c r="U76" s="92">
        <f t="shared" si="110"/>
        <v>0.13721246378986746</v>
      </c>
      <c r="V76" s="92">
        <f t="shared" si="111"/>
        <v>2.0180262785179139E-4</v>
      </c>
      <c r="W76" s="92">
        <f t="shared" si="112"/>
        <v>1.0032651835316188E-2</v>
      </c>
      <c r="X76" s="92">
        <f t="shared" si="113"/>
        <v>0.20388169757479707</v>
      </c>
    </row>
    <row r="77" spans="2:24" ht="13.5" customHeight="1">
      <c r="B77" s="198"/>
      <c r="C77" s="198"/>
      <c r="D77" s="203"/>
      <c r="E77" s="18" t="s">
        <v>94</v>
      </c>
      <c r="F77" s="20" t="s">
        <v>95</v>
      </c>
      <c r="G77" s="99">
        <v>154084</v>
      </c>
      <c r="H77" s="31">
        <f t="shared" ref="H77" si="128">IFERROR(G77/G80,"-")</f>
        <v>7.1460072977224439E-5</v>
      </c>
      <c r="I77" s="100">
        <v>22</v>
      </c>
      <c r="J77" s="31">
        <f t="shared" ref="J77" si="129">IFERROR(I77/D70,"-")</f>
        <v>2.0906585574455953E-3</v>
      </c>
      <c r="K77" s="80">
        <f t="shared" si="103"/>
        <v>7003.818181818182</v>
      </c>
      <c r="L77" s="46"/>
      <c r="M77" s="46">
        <v>74</v>
      </c>
      <c r="N77" s="106" t="s">
        <v>33</v>
      </c>
      <c r="O77" s="92">
        <f t="shared" si="104"/>
        <v>0.10118017664229768</v>
      </c>
      <c r="P77" s="92">
        <f t="shared" si="105"/>
        <v>5.2512426085518746E-2</v>
      </c>
      <c r="Q77" s="92">
        <f t="shared" si="106"/>
        <v>0.16446869355220053</v>
      </c>
      <c r="R77" s="92">
        <f t="shared" si="107"/>
        <v>5.8018511284275112E-2</v>
      </c>
      <c r="S77" s="92">
        <f t="shared" si="108"/>
        <v>2.0623304298849292E-4</v>
      </c>
      <c r="T77" s="92">
        <f t="shared" si="109"/>
        <v>8.3796151938338836E-2</v>
      </c>
      <c r="U77" s="92">
        <f t="shared" si="110"/>
        <v>0.18912071705085715</v>
      </c>
      <c r="V77" s="92">
        <f t="shared" si="111"/>
        <v>0</v>
      </c>
      <c r="W77" s="92">
        <f t="shared" si="112"/>
        <v>1.7214174335407454E-2</v>
      </c>
      <c r="X77" s="92">
        <f t="shared" si="113"/>
        <v>0.33348291606811598</v>
      </c>
    </row>
    <row r="78" spans="2:24" ht="13.5" customHeight="1">
      <c r="B78" s="198"/>
      <c r="C78" s="198"/>
      <c r="D78" s="203"/>
      <c r="E78" s="18" t="s">
        <v>96</v>
      </c>
      <c r="F78" s="20" t="s">
        <v>97</v>
      </c>
      <c r="G78" s="99">
        <v>63067245</v>
      </c>
      <c r="H78" s="31">
        <f t="shared" ref="H78" si="130">IFERROR(G78/G80,"-")</f>
        <v>2.9248915722414354E-2</v>
      </c>
      <c r="I78" s="100">
        <v>1661</v>
      </c>
      <c r="J78" s="31">
        <f t="shared" ref="J78" si="131">IFERROR(I78/D70,"-")</f>
        <v>0.15784472108714245</v>
      </c>
      <c r="K78" s="80">
        <f t="shared" si="103"/>
        <v>37969.443106562314</v>
      </c>
      <c r="L78" s="46"/>
      <c r="M78" s="46">
        <v>75</v>
      </c>
      <c r="N78" s="107" t="s">
        <v>131</v>
      </c>
      <c r="O78" s="92">
        <f t="shared" si="104"/>
        <v>0.14924322344870325</v>
      </c>
      <c r="P78" s="92">
        <f t="shared" si="105"/>
        <v>9.5457513357121562E-2</v>
      </c>
      <c r="Q78" s="92">
        <f t="shared" si="106"/>
        <v>0.17961730079115315</v>
      </c>
      <c r="R78" s="92">
        <f t="shared" si="107"/>
        <v>0.10420860569480585</v>
      </c>
      <c r="S78" s="92">
        <f t="shared" si="108"/>
        <v>1.0471705263373529E-2</v>
      </c>
      <c r="T78" s="92">
        <f t="shared" si="109"/>
        <v>3.8908547291121545E-2</v>
      </c>
      <c r="U78" s="92">
        <f t="shared" si="110"/>
        <v>0.15788285201501873</v>
      </c>
      <c r="V78" s="92">
        <f t="shared" si="111"/>
        <v>4.126091472120849E-4</v>
      </c>
      <c r="W78" s="92">
        <f t="shared" si="112"/>
        <v>2.321359397979595E-2</v>
      </c>
      <c r="X78" s="92">
        <f t="shared" si="113"/>
        <v>0.24058404901169433</v>
      </c>
    </row>
    <row r="79" spans="2:24" ht="13.5" customHeight="1">
      <c r="B79" s="198"/>
      <c r="C79" s="198"/>
      <c r="D79" s="203"/>
      <c r="E79" s="21" t="s">
        <v>98</v>
      </c>
      <c r="F79" s="22" t="s">
        <v>99</v>
      </c>
      <c r="G79" s="101">
        <v>551246775</v>
      </c>
      <c r="H79" s="32">
        <f t="shared" ref="H79" si="132">IFERROR(G79/G80,"-")</f>
        <v>0.25565363548427883</v>
      </c>
      <c r="I79" s="102">
        <v>1121</v>
      </c>
      <c r="J79" s="32">
        <f t="shared" ref="J79" si="133">IFERROR(I79/D70,"-")</f>
        <v>0.10652855649529602</v>
      </c>
      <c r="K79" s="81">
        <f t="shared" si="103"/>
        <v>491745.56199821585</v>
      </c>
      <c r="L79" s="46"/>
      <c r="M79" s="46"/>
    </row>
    <row r="80" spans="2:24" ht="13.5" customHeight="1">
      <c r="B80" s="199"/>
      <c r="C80" s="199"/>
      <c r="D80" s="204"/>
      <c r="E80" s="23" t="s">
        <v>136</v>
      </c>
      <c r="F80" s="24"/>
      <c r="G80" s="95">
        <f>SUM(G70:G79)</f>
        <v>2156225058</v>
      </c>
      <c r="H80" s="33" t="s">
        <v>167</v>
      </c>
      <c r="I80" s="103">
        <v>8675</v>
      </c>
      <c r="J80" s="33">
        <f t="shared" ref="J80" si="134">IFERROR(I80/D70,"-")</f>
        <v>0.82438468117456998</v>
      </c>
      <c r="K80" s="82">
        <f t="shared" si="103"/>
        <v>248556.20265129683</v>
      </c>
      <c r="L80" s="46"/>
      <c r="M80" s="46"/>
    </row>
    <row r="81" spans="2:13" ht="13.5" customHeight="1">
      <c r="B81" s="197">
        <v>8</v>
      </c>
      <c r="C81" s="197" t="s">
        <v>58</v>
      </c>
      <c r="D81" s="202">
        <f>VLOOKUP(C81,市区町村別_生活習慣病の状況!$C$5:$D$78,2,FALSE)</f>
        <v>8448</v>
      </c>
      <c r="E81" s="16" t="s">
        <v>80</v>
      </c>
      <c r="F81" s="17" t="s">
        <v>81</v>
      </c>
      <c r="G81" s="129">
        <v>217540689</v>
      </c>
      <c r="H81" s="30">
        <f t="shared" ref="H81" si="135">IFERROR(G81/G91,"-")</f>
        <v>0.13937859089463589</v>
      </c>
      <c r="I81" s="130">
        <v>3661</v>
      </c>
      <c r="J81" s="30">
        <f t="shared" ref="J81" si="136">IFERROR(I81/D81,"-")</f>
        <v>0.43335700757575757</v>
      </c>
      <c r="K81" s="79">
        <f t="shared" si="103"/>
        <v>59421.111444960392</v>
      </c>
      <c r="L81" s="46"/>
      <c r="M81" s="46"/>
    </row>
    <row r="82" spans="2:13" ht="13.5" customHeight="1">
      <c r="B82" s="198"/>
      <c r="C82" s="198"/>
      <c r="D82" s="203"/>
      <c r="E82" s="18" t="s">
        <v>82</v>
      </c>
      <c r="F82" s="19" t="s">
        <v>83</v>
      </c>
      <c r="G82" s="99">
        <v>156219991</v>
      </c>
      <c r="H82" s="31">
        <f t="shared" ref="H82" si="137">IFERROR(G82/G91,"-")</f>
        <v>0.10009034316864145</v>
      </c>
      <c r="I82" s="100">
        <v>3320</v>
      </c>
      <c r="J82" s="31">
        <f t="shared" ref="J82" si="138">IFERROR(I82/D81,"-")</f>
        <v>0.39299242424242425</v>
      </c>
      <c r="K82" s="80">
        <f t="shared" si="103"/>
        <v>47054.214156626505</v>
      </c>
      <c r="L82" s="46"/>
      <c r="M82" s="46"/>
    </row>
    <row r="83" spans="2:13" ht="13.5" customHeight="1">
      <c r="B83" s="198"/>
      <c r="C83" s="198"/>
      <c r="D83" s="203"/>
      <c r="E83" s="18" t="s">
        <v>84</v>
      </c>
      <c r="F83" s="20" t="s">
        <v>85</v>
      </c>
      <c r="G83" s="99">
        <v>273874993</v>
      </c>
      <c r="H83" s="31">
        <f t="shared" ref="H83" si="139">IFERROR(G83/G91,"-")</f>
        <v>0.17547204976269185</v>
      </c>
      <c r="I83" s="100">
        <v>5026</v>
      </c>
      <c r="J83" s="31">
        <f t="shared" ref="J83" si="140">IFERROR(I83/D81,"-")</f>
        <v>0.59493371212121215</v>
      </c>
      <c r="K83" s="80">
        <f t="shared" si="103"/>
        <v>54491.642061281338</v>
      </c>
      <c r="L83" s="46"/>
      <c r="M83" s="46"/>
    </row>
    <row r="84" spans="2:13" ht="13.5" customHeight="1">
      <c r="B84" s="198"/>
      <c r="C84" s="198"/>
      <c r="D84" s="203"/>
      <c r="E84" s="18" t="s">
        <v>86</v>
      </c>
      <c r="F84" s="20" t="s">
        <v>87</v>
      </c>
      <c r="G84" s="99">
        <v>161832415</v>
      </c>
      <c r="H84" s="31">
        <f t="shared" ref="H84" si="141">IFERROR(G84/G91,"-")</f>
        <v>0.10368623022875477</v>
      </c>
      <c r="I84" s="100">
        <v>2186</v>
      </c>
      <c r="J84" s="31">
        <f t="shared" ref="J84" si="142">IFERROR(I84/D81,"-")</f>
        <v>0.25875946969696972</v>
      </c>
      <c r="K84" s="80">
        <f t="shared" si="103"/>
        <v>74031.29688929551</v>
      </c>
      <c r="L84" s="46"/>
      <c r="M84" s="46"/>
    </row>
    <row r="85" spans="2:13" ht="13.5" customHeight="1">
      <c r="B85" s="198"/>
      <c r="C85" s="198"/>
      <c r="D85" s="203"/>
      <c r="E85" s="18" t="s">
        <v>88</v>
      </c>
      <c r="F85" s="20" t="s">
        <v>89</v>
      </c>
      <c r="G85" s="99">
        <v>24082841</v>
      </c>
      <c r="H85" s="31">
        <f t="shared" ref="H85" si="143">IFERROR(G85/G91,"-")</f>
        <v>1.5429906279829628E-2</v>
      </c>
      <c r="I85" s="100">
        <v>45</v>
      </c>
      <c r="J85" s="31">
        <f t="shared" ref="J85" si="144">IFERROR(I85/D81,"-")</f>
        <v>5.3267045454545451E-3</v>
      </c>
      <c r="K85" s="80">
        <f t="shared" si="103"/>
        <v>535174.24444444443</v>
      </c>
      <c r="L85" s="46"/>
      <c r="M85" s="46"/>
    </row>
    <row r="86" spans="2:13" ht="13.5" customHeight="1">
      <c r="B86" s="198"/>
      <c r="C86" s="198"/>
      <c r="D86" s="203"/>
      <c r="E86" s="18" t="s">
        <v>90</v>
      </c>
      <c r="F86" s="20" t="s">
        <v>91</v>
      </c>
      <c r="G86" s="99">
        <v>54820196</v>
      </c>
      <c r="H86" s="31">
        <f t="shared" ref="H86" si="145">IFERROR(G86/G91,"-")</f>
        <v>3.5123367983116736E-2</v>
      </c>
      <c r="I86" s="100">
        <v>292</v>
      </c>
      <c r="J86" s="31">
        <f t="shared" ref="J86" si="146">IFERROR(I86/D81,"-")</f>
        <v>3.4564393939393936E-2</v>
      </c>
      <c r="K86" s="80">
        <f t="shared" si="103"/>
        <v>187740.39726027398</v>
      </c>
      <c r="L86" s="46"/>
      <c r="M86" s="46"/>
    </row>
    <row r="87" spans="2:13" ht="13.5" customHeight="1">
      <c r="B87" s="198"/>
      <c r="C87" s="198"/>
      <c r="D87" s="203"/>
      <c r="E87" s="18" t="s">
        <v>92</v>
      </c>
      <c r="F87" s="20" t="s">
        <v>93</v>
      </c>
      <c r="G87" s="99">
        <v>245754510</v>
      </c>
      <c r="H87" s="31">
        <f t="shared" ref="H87" si="147">IFERROR(G87/G91,"-")</f>
        <v>0.15745522121519853</v>
      </c>
      <c r="I87" s="100">
        <v>1803</v>
      </c>
      <c r="J87" s="31">
        <f t="shared" ref="J87" si="148">IFERROR(I87/D81,"-")</f>
        <v>0.21342329545454544</v>
      </c>
      <c r="K87" s="80">
        <f t="shared" si="103"/>
        <v>136303.11148086522</v>
      </c>
      <c r="L87" s="46"/>
      <c r="M87" s="46"/>
    </row>
    <row r="88" spans="2:13" ht="13.5" customHeight="1">
      <c r="B88" s="198"/>
      <c r="C88" s="198"/>
      <c r="D88" s="203"/>
      <c r="E88" s="18" t="s">
        <v>94</v>
      </c>
      <c r="F88" s="20" t="s">
        <v>95</v>
      </c>
      <c r="G88" s="99">
        <v>440154</v>
      </c>
      <c r="H88" s="31">
        <f t="shared" ref="H88" si="149">IFERROR(G88/G91,"-")</f>
        <v>2.8200721703440762E-4</v>
      </c>
      <c r="I88" s="100">
        <v>20</v>
      </c>
      <c r="J88" s="31">
        <f t="shared" ref="J88" si="150">IFERROR(I88/D81,"-")</f>
        <v>2.3674242424242425E-3</v>
      </c>
      <c r="K88" s="80">
        <f t="shared" si="103"/>
        <v>22007.7</v>
      </c>
      <c r="L88" s="46"/>
      <c r="M88" s="46"/>
    </row>
    <row r="89" spans="2:13" ht="13.5" customHeight="1">
      <c r="B89" s="198"/>
      <c r="C89" s="198"/>
      <c r="D89" s="203"/>
      <c r="E89" s="18" t="s">
        <v>96</v>
      </c>
      <c r="F89" s="20" t="s">
        <v>97</v>
      </c>
      <c r="G89" s="99">
        <v>37341307</v>
      </c>
      <c r="H89" s="31">
        <f t="shared" ref="H89" si="151">IFERROR(G89/G91,"-")</f>
        <v>2.3924621990252151E-2</v>
      </c>
      <c r="I89" s="100">
        <v>1129</v>
      </c>
      <c r="J89" s="31">
        <f t="shared" ref="J89" si="152">IFERROR(I89/D81,"-")</f>
        <v>0.13364109848484848</v>
      </c>
      <c r="K89" s="80">
        <f t="shared" si="103"/>
        <v>33074.67404782994</v>
      </c>
      <c r="L89" s="46"/>
      <c r="M89" s="46"/>
    </row>
    <row r="90" spans="2:13" ht="13.5" customHeight="1">
      <c r="B90" s="198"/>
      <c r="C90" s="198"/>
      <c r="D90" s="203"/>
      <c r="E90" s="21" t="s">
        <v>98</v>
      </c>
      <c r="F90" s="22" t="s">
        <v>99</v>
      </c>
      <c r="G90" s="101">
        <v>388882747</v>
      </c>
      <c r="H90" s="32">
        <f t="shared" ref="H90" si="153">IFERROR(G90/G91,"-")</f>
        <v>0.24915766125984457</v>
      </c>
      <c r="I90" s="102">
        <v>761</v>
      </c>
      <c r="J90" s="32">
        <f t="shared" ref="J90" si="154">IFERROR(I90/D81,"-")</f>
        <v>9.0080492424242431E-2</v>
      </c>
      <c r="K90" s="81">
        <f t="shared" si="103"/>
        <v>511015.43626806833</v>
      </c>
      <c r="L90" s="46"/>
      <c r="M90" s="46"/>
    </row>
    <row r="91" spans="2:13" ht="13.5" customHeight="1">
      <c r="B91" s="199"/>
      <c r="C91" s="199"/>
      <c r="D91" s="204"/>
      <c r="E91" s="23" t="s">
        <v>136</v>
      </c>
      <c r="F91" s="24"/>
      <c r="G91" s="95">
        <f>SUM(G81:G90)</f>
        <v>1560789843</v>
      </c>
      <c r="H91" s="33" t="s">
        <v>167</v>
      </c>
      <c r="I91" s="103">
        <v>6361</v>
      </c>
      <c r="J91" s="33">
        <f t="shared" ref="J91" si="155">IFERROR(I91/D81,"-")</f>
        <v>0.75295928030303028</v>
      </c>
      <c r="K91" s="82">
        <f t="shared" si="103"/>
        <v>245368.62804590474</v>
      </c>
      <c r="L91" s="46"/>
      <c r="M91" s="46"/>
    </row>
    <row r="92" spans="2:13" ht="13.5" customHeight="1">
      <c r="B92" s="197">
        <v>9</v>
      </c>
      <c r="C92" s="197" t="s">
        <v>115</v>
      </c>
      <c r="D92" s="202">
        <f>VLOOKUP(C92,市区町村別_生活習慣病の状況!$C$5:$D$78,2,FALSE)</f>
        <v>5484</v>
      </c>
      <c r="E92" s="16" t="s">
        <v>80</v>
      </c>
      <c r="F92" s="17" t="s">
        <v>81</v>
      </c>
      <c r="G92" s="129">
        <v>141839004</v>
      </c>
      <c r="H92" s="30">
        <f t="shared" ref="H92" si="156">IFERROR(G92/G102,"-")</f>
        <v>0.13637737541605632</v>
      </c>
      <c r="I92" s="130">
        <v>2392</v>
      </c>
      <c r="J92" s="30">
        <f t="shared" ref="J92" si="157">IFERROR(I92/D92,"-")</f>
        <v>0.43617797228300509</v>
      </c>
      <c r="K92" s="79">
        <f t="shared" si="103"/>
        <v>59297.242474916391</v>
      </c>
      <c r="L92" s="46"/>
      <c r="M92" s="46"/>
    </row>
    <row r="93" spans="2:13" ht="13.5" customHeight="1">
      <c r="B93" s="198"/>
      <c r="C93" s="198"/>
      <c r="D93" s="203"/>
      <c r="E93" s="18" t="s">
        <v>82</v>
      </c>
      <c r="F93" s="19" t="s">
        <v>83</v>
      </c>
      <c r="G93" s="99">
        <v>88071134</v>
      </c>
      <c r="H93" s="31">
        <f t="shared" ref="H93" si="158">IFERROR(G93/G102,"-")</f>
        <v>8.4679881880979663E-2</v>
      </c>
      <c r="I93" s="100">
        <v>2053</v>
      </c>
      <c r="J93" s="31">
        <f t="shared" ref="J93" si="159">IFERROR(I93/D92,"-")</f>
        <v>0.37436177972283002</v>
      </c>
      <c r="K93" s="80">
        <f t="shared" si="103"/>
        <v>42898.750121773017</v>
      </c>
      <c r="L93" s="46"/>
      <c r="M93" s="46"/>
    </row>
    <row r="94" spans="2:13" ht="13.5" customHeight="1">
      <c r="B94" s="198"/>
      <c r="C94" s="198"/>
      <c r="D94" s="203"/>
      <c r="E94" s="18" t="s">
        <v>84</v>
      </c>
      <c r="F94" s="20" t="s">
        <v>85</v>
      </c>
      <c r="G94" s="99">
        <v>179243016</v>
      </c>
      <c r="H94" s="31">
        <f t="shared" ref="H94" si="160">IFERROR(G94/G102,"-")</f>
        <v>0.17234111488641157</v>
      </c>
      <c r="I94" s="100">
        <v>3323</v>
      </c>
      <c r="J94" s="31">
        <f t="shared" ref="J94" si="161">IFERROR(I94/D92,"-")</f>
        <v>0.60594456601021152</v>
      </c>
      <c r="K94" s="80">
        <f t="shared" si="103"/>
        <v>53940.119169425219</v>
      </c>
      <c r="L94" s="46"/>
      <c r="M94" s="46"/>
    </row>
    <row r="95" spans="2:13" ht="13.5" customHeight="1">
      <c r="B95" s="198"/>
      <c r="C95" s="198"/>
      <c r="D95" s="203"/>
      <c r="E95" s="18" t="s">
        <v>86</v>
      </c>
      <c r="F95" s="20" t="s">
        <v>87</v>
      </c>
      <c r="G95" s="99">
        <v>126924566</v>
      </c>
      <c r="H95" s="31">
        <f t="shared" ref="H95" si="162">IFERROR(G95/G102,"-")</f>
        <v>0.12203723023112893</v>
      </c>
      <c r="I95" s="100">
        <v>1407</v>
      </c>
      <c r="J95" s="31">
        <f t="shared" ref="J95" si="163">IFERROR(I95/D92,"-")</f>
        <v>0.25656455142231949</v>
      </c>
      <c r="K95" s="80">
        <f t="shared" si="103"/>
        <v>90209.357498223166</v>
      </c>
      <c r="L95" s="46"/>
      <c r="M95" s="46"/>
    </row>
    <row r="96" spans="2:13" ht="13.5" customHeight="1">
      <c r="B96" s="198"/>
      <c r="C96" s="198"/>
      <c r="D96" s="203"/>
      <c r="E96" s="18" t="s">
        <v>88</v>
      </c>
      <c r="F96" s="20" t="s">
        <v>89</v>
      </c>
      <c r="G96" s="99">
        <v>7030260</v>
      </c>
      <c r="H96" s="31">
        <f t="shared" ref="H96" si="164">IFERROR(G96/G102,"-")</f>
        <v>6.7595540031604008E-3</v>
      </c>
      <c r="I96" s="100">
        <v>22</v>
      </c>
      <c r="J96" s="31">
        <f t="shared" ref="J96" si="165">IFERROR(I96/D92,"-")</f>
        <v>4.0116703136396795E-3</v>
      </c>
      <c r="K96" s="80">
        <f t="shared" si="103"/>
        <v>319557.27272727271</v>
      </c>
      <c r="L96" s="46"/>
      <c r="M96" s="46"/>
    </row>
    <row r="97" spans="2:13" ht="13.5" customHeight="1">
      <c r="B97" s="198"/>
      <c r="C97" s="198"/>
      <c r="D97" s="203"/>
      <c r="E97" s="18" t="s">
        <v>90</v>
      </c>
      <c r="F97" s="20" t="s">
        <v>91</v>
      </c>
      <c r="G97" s="99">
        <v>26288419</v>
      </c>
      <c r="H97" s="31">
        <f t="shared" ref="H97" si="166">IFERROR(G97/G102,"-")</f>
        <v>2.5276161605432508E-2</v>
      </c>
      <c r="I97" s="100">
        <v>163</v>
      </c>
      <c r="J97" s="31">
        <f t="shared" ref="J97" si="167">IFERROR(I97/D92,"-")</f>
        <v>2.9722830051057622E-2</v>
      </c>
      <c r="K97" s="80">
        <f t="shared" si="103"/>
        <v>161278.64417177913</v>
      </c>
      <c r="L97" s="46"/>
      <c r="M97" s="46"/>
    </row>
    <row r="98" spans="2:13" ht="13.5" customHeight="1">
      <c r="B98" s="198"/>
      <c r="C98" s="198"/>
      <c r="D98" s="203"/>
      <c r="E98" s="18" t="s">
        <v>92</v>
      </c>
      <c r="F98" s="20" t="s">
        <v>93</v>
      </c>
      <c r="G98" s="99">
        <v>164336053</v>
      </c>
      <c r="H98" s="31">
        <f t="shared" ref="H98" si="168">IFERROR(G98/G102,"-")</f>
        <v>0.15800815687040448</v>
      </c>
      <c r="I98" s="100">
        <v>1215</v>
      </c>
      <c r="J98" s="31">
        <f t="shared" ref="J98" si="169">IFERROR(I98/D92,"-")</f>
        <v>0.22155361050328229</v>
      </c>
      <c r="K98" s="80">
        <f t="shared" si="103"/>
        <v>135256.01069958849</v>
      </c>
      <c r="L98" s="46"/>
      <c r="M98" s="46"/>
    </row>
    <row r="99" spans="2:13" ht="13.5" customHeight="1">
      <c r="B99" s="198"/>
      <c r="C99" s="198"/>
      <c r="D99" s="203"/>
      <c r="E99" s="18" t="s">
        <v>94</v>
      </c>
      <c r="F99" s="20" t="s">
        <v>95</v>
      </c>
      <c r="G99" s="99">
        <v>152628</v>
      </c>
      <c r="H99" s="31">
        <f t="shared" ref="H99" si="170">IFERROR(G99/G102,"-")</f>
        <v>1.4675093216955925E-4</v>
      </c>
      <c r="I99" s="100">
        <v>19</v>
      </c>
      <c r="J99" s="31">
        <f t="shared" ref="J99" si="171">IFERROR(I99/D92,"-")</f>
        <v>3.4646243617797228E-3</v>
      </c>
      <c r="K99" s="80">
        <f t="shared" si="103"/>
        <v>8033.0526315789475</v>
      </c>
      <c r="L99" s="46"/>
      <c r="M99" s="46"/>
    </row>
    <row r="100" spans="2:13" ht="13.5" customHeight="1">
      <c r="B100" s="198"/>
      <c r="C100" s="198"/>
      <c r="D100" s="203"/>
      <c r="E100" s="18" t="s">
        <v>96</v>
      </c>
      <c r="F100" s="20" t="s">
        <v>97</v>
      </c>
      <c r="G100" s="99">
        <v>25370475</v>
      </c>
      <c r="H100" s="31">
        <f t="shared" ref="H100" si="172">IFERROR(G100/G102,"-")</f>
        <v>2.4393563801101362E-2</v>
      </c>
      <c r="I100" s="100">
        <v>917</v>
      </c>
      <c r="J100" s="31">
        <f t="shared" ref="J100" si="173">IFERROR(I100/D92,"-")</f>
        <v>0.16721371261852663</v>
      </c>
      <c r="K100" s="80">
        <f t="shared" si="103"/>
        <v>27666.821155943293</v>
      </c>
      <c r="L100" s="46"/>
      <c r="M100" s="46"/>
    </row>
    <row r="101" spans="2:13" ht="13.5" customHeight="1">
      <c r="B101" s="198"/>
      <c r="C101" s="198"/>
      <c r="D101" s="203"/>
      <c r="E101" s="21" t="s">
        <v>98</v>
      </c>
      <c r="F101" s="22" t="s">
        <v>99</v>
      </c>
      <c r="G101" s="101">
        <v>280792353</v>
      </c>
      <c r="H101" s="32">
        <f t="shared" ref="H101" si="174">IFERROR(G101/G102,"-")</f>
        <v>0.26998021037315523</v>
      </c>
      <c r="I101" s="102">
        <v>458</v>
      </c>
      <c r="J101" s="32">
        <f t="shared" ref="J101" si="175">IFERROR(I101/D92,"-")</f>
        <v>8.3515681983953316E-2</v>
      </c>
      <c r="K101" s="81">
        <f t="shared" si="103"/>
        <v>613083.74017467245</v>
      </c>
      <c r="L101" s="46"/>
      <c r="M101" s="46"/>
    </row>
    <row r="102" spans="2:13" ht="13.5" customHeight="1">
      <c r="B102" s="199"/>
      <c r="C102" s="199"/>
      <c r="D102" s="204"/>
      <c r="E102" s="23" t="s">
        <v>136</v>
      </c>
      <c r="F102" s="24"/>
      <c r="G102" s="95">
        <f>SUM(G92:G101)</f>
        <v>1040047908</v>
      </c>
      <c r="H102" s="33" t="s">
        <v>167</v>
      </c>
      <c r="I102" s="103">
        <v>4163</v>
      </c>
      <c r="J102" s="33">
        <f t="shared" ref="J102" si="176">IFERROR(I102/D92,"-")</f>
        <v>0.75911743253099928</v>
      </c>
      <c r="K102" s="82">
        <f t="shared" si="103"/>
        <v>249831.34950756666</v>
      </c>
      <c r="L102" s="46"/>
      <c r="M102" s="46"/>
    </row>
    <row r="103" spans="2:13" ht="13.5" customHeight="1">
      <c r="B103" s="197">
        <v>10</v>
      </c>
      <c r="C103" s="197" t="s">
        <v>59</v>
      </c>
      <c r="D103" s="202">
        <f>VLOOKUP(C103,市区町村別_生活習慣病の状況!$C$5:$D$78,2,FALSE)</f>
        <v>12683</v>
      </c>
      <c r="E103" s="16" t="s">
        <v>80</v>
      </c>
      <c r="F103" s="17" t="s">
        <v>81</v>
      </c>
      <c r="G103" s="129">
        <v>407759155</v>
      </c>
      <c r="H103" s="30">
        <f t="shared" ref="H103" si="177">IFERROR(G103/G113,"-")</f>
        <v>0.16897671099140332</v>
      </c>
      <c r="I103" s="130">
        <v>6097</v>
      </c>
      <c r="J103" s="30">
        <f t="shared" ref="J103" si="178">IFERROR(I103/D103,"-")</f>
        <v>0.48072222660253883</v>
      </c>
      <c r="K103" s="79">
        <f t="shared" si="103"/>
        <v>66878.65425619157</v>
      </c>
      <c r="L103" s="46"/>
      <c r="M103" s="46"/>
    </row>
    <row r="104" spans="2:13" ht="13.5" customHeight="1">
      <c r="B104" s="198"/>
      <c r="C104" s="198"/>
      <c r="D104" s="203"/>
      <c r="E104" s="18" t="s">
        <v>82</v>
      </c>
      <c r="F104" s="19" t="s">
        <v>83</v>
      </c>
      <c r="G104" s="99">
        <v>220143243</v>
      </c>
      <c r="H104" s="31">
        <f t="shared" ref="H104" si="179">IFERROR(G104/G113,"-")</f>
        <v>9.1228071014423387E-2</v>
      </c>
      <c r="I104" s="100">
        <v>5502</v>
      </c>
      <c r="J104" s="31">
        <f t="shared" ref="J104" si="180">IFERROR(I104/D103,"-")</f>
        <v>0.43380903571710161</v>
      </c>
      <c r="K104" s="80">
        <f t="shared" si="103"/>
        <v>40011.494547437294</v>
      </c>
      <c r="L104" s="46"/>
      <c r="M104" s="46"/>
    </row>
    <row r="105" spans="2:13" ht="13.5" customHeight="1">
      <c r="B105" s="198"/>
      <c r="C105" s="198"/>
      <c r="D105" s="203"/>
      <c r="E105" s="18" t="s">
        <v>84</v>
      </c>
      <c r="F105" s="20" t="s">
        <v>85</v>
      </c>
      <c r="G105" s="99">
        <v>397218800</v>
      </c>
      <c r="H105" s="31">
        <f t="shared" ref="H105" si="181">IFERROR(G105/G113,"-")</f>
        <v>0.16460875383154067</v>
      </c>
      <c r="I105" s="100">
        <v>8469</v>
      </c>
      <c r="J105" s="31">
        <f t="shared" ref="J105" si="182">IFERROR(I105/D103,"-")</f>
        <v>0.66774422455255067</v>
      </c>
      <c r="K105" s="80">
        <f t="shared" si="103"/>
        <v>46902.680363679297</v>
      </c>
      <c r="L105" s="46"/>
      <c r="M105" s="46"/>
    </row>
    <row r="106" spans="2:13" ht="13.5" customHeight="1">
      <c r="B106" s="198"/>
      <c r="C106" s="198"/>
      <c r="D106" s="203"/>
      <c r="E106" s="18" t="s">
        <v>86</v>
      </c>
      <c r="F106" s="20" t="s">
        <v>87</v>
      </c>
      <c r="G106" s="99">
        <v>271208384</v>
      </c>
      <c r="H106" s="31">
        <f t="shared" ref="H106" si="183">IFERROR(G106/G113,"-")</f>
        <v>0.11238963039741813</v>
      </c>
      <c r="I106" s="100">
        <v>3919</v>
      </c>
      <c r="J106" s="31">
        <f t="shared" ref="J106" si="184">IFERROR(I106/D103,"-")</f>
        <v>0.30899629425214853</v>
      </c>
      <c r="K106" s="80">
        <f t="shared" si="103"/>
        <v>69203.46619035468</v>
      </c>
      <c r="L106" s="46"/>
      <c r="M106" s="46"/>
    </row>
    <row r="107" spans="2:13" ht="13.5" customHeight="1">
      <c r="B107" s="198"/>
      <c r="C107" s="198"/>
      <c r="D107" s="203"/>
      <c r="E107" s="18" t="s">
        <v>88</v>
      </c>
      <c r="F107" s="20" t="s">
        <v>89</v>
      </c>
      <c r="G107" s="99">
        <v>9209775</v>
      </c>
      <c r="H107" s="31">
        <f t="shared" ref="H107" si="185">IFERROR(G107/G113,"-")</f>
        <v>3.816560509771636E-3</v>
      </c>
      <c r="I107" s="100">
        <v>49</v>
      </c>
      <c r="J107" s="31">
        <f t="shared" ref="J107" si="186">IFERROR(I107/D103,"-")</f>
        <v>3.8634392493889459E-3</v>
      </c>
      <c r="K107" s="80">
        <f t="shared" si="103"/>
        <v>187954.5918367347</v>
      </c>
      <c r="L107" s="46"/>
      <c r="M107" s="46"/>
    </row>
    <row r="108" spans="2:13" ht="13.5" customHeight="1">
      <c r="B108" s="198"/>
      <c r="C108" s="198"/>
      <c r="D108" s="203"/>
      <c r="E108" s="18" t="s">
        <v>90</v>
      </c>
      <c r="F108" s="20" t="s">
        <v>91</v>
      </c>
      <c r="G108" s="99">
        <v>74521887</v>
      </c>
      <c r="H108" s="31">
        <f t="shared" ref="H108" si="187">IFERROR(G108/G113,"-")</f>
        <v>3.0882110696283487E-2</v>
      </c>
      <c r="I108" s="100">
        <v>602</v>
      </c>
      <c r="J108" s="31">
        <f t="shared" ref="J108" si="188">IFERROR(I108/D103,"-")</f>
        <v>4.7465110778207052E-2</v>
      </c>
      <c r="K108" s="80">
        <f t="shared" si="103"/>
        <v>123790.5099667774</v>
      </c>
      <c r="L108" s="46"/>
      <c r="M108" s="46"/>
    </row>
    <row r="109" spans="2:13" ht="13.5" customHeight="1">
      <c r="B109" s="198"/>
      <c r="C109" s="198"/>
      <c r="D109" s="203"/>
      <c r="E109" s="18" t="s">
        <v>92</v>
      </c>
      <c r="F109" s="20" t="s">
        <v>93</v>
      </c>
      <c r="G109" s="99">
        <v>326789065</v>
      </c>
      <c r="H109" s="31">
        <f t="shared" ref="H109" si="189">IFERROR(G109/G113,"-")</f>
        <v>0.13542244414268495</v>
      </c>
      <c r="I109" s="100">
        <v>2692</v>
      </c>
      <c r="J109" s="31">
        <f t="shared" ref="J109" si="190">IFERROR(I109/D103,"-")</f>
        <v>0.21225262161949066</v>
      </c>
      <c r="K109" s="80">
        <f t="shared" si="103"/>
        <v>121392.6690193165</v>
      </c>
      <c r="L109" s="46"/>
      <c r="M109" s="46"/>
    </row>
    <row r="110" spans="2:13" ht="13.5" customHeight="1">
      <c r="B110" s="198"/>
      <c r="C110" s="198"/>
      <c r="D110" s="203"/>
      <c r="E110" s="18" t="s">
        <v>94</v>
      </c>
      <c r="F110" s="20" t="s">
        <v>95</v>
      </c>
      <c r="G110" s="99">
        <v>2400337</v>
      </c>
      <c r="H110" s="31">
        <f t="shared" ref="H110" si="191">IFERROR(G110/G113,"-")</f>
        <v>9.9470740646147369E-4</v>
      </c>
      <c r="I110" s="100">
        <v>33</v>
      </c>
      <c r="J110" s="31">
        <f t="shared" ref="J110" si="192">IFERROR(I110/D103,"-")</f>
        <v>2.6019080659150044E-3</v>
      </c>
      <c r="K110" s="80">
        <f t="shared" si="103"/>
        <v>72737.484848484848</v>
      </c>
      <c r="L110" s="46"/>
      <c r="M110" s="46"/>
    </row>
    <row r="111" spans="2:13" ht="13.5" customHeight="1">
      <c r="B111" s="198"/>
      <c r="C111" s="198"/>
      <c r="D111" s="203"/>
      <c r="E111" s="18" t="s">
        <v>96</v>
      </c>
      <c r="F111" s="20" t="s">
        <v>97</v>
      </c>
      <c r="G111" s="99">
        <v>55493786</v>
      </c>
      <c r="H111" s="31">
        <f t="shared" ref="H111" si="193">IFERROR(G111/G113,"-")</f>
        <v>2.2996804176575222E-2</v>
      </c>
      <c r="I111" s="100">
        <v>1969</v>
      </c>
      <c r="J111" s="31">
        <f t="shared" ref="J111" si="194">IFERROR(I111/D103,"-")</f>
        <v>0.15524718126626191</v>
      </c>
      <c r="K111" s="80">
        <f t="shared" si="103"/>
        <v>28183.74098527171</v>
      </c>
      <c r="L111" s="46"/>
      <c r="M111" s="46"/>
    </row>
    <row r="112" spans="2:13" ht="13.5" customHeight="1">
      <c r="B112" s="198"/>
      <c r="C112" s="198"/>
      <c r="D112" s="203"/>
      <c r="E112" s="21" t="s">
        <v>98</v>
      </c>
      <c r="F112" s="22" t="s">
        <v>99</v>
      </c>
      <c r="G112" s="101">
        <v>648364171</v>
      </c>
      <c r="H112" s="32">
        <f t="shared" ref="H112" si="195">IFERROR(G112/G113,"-")</f>
        <v>0.26868420683343774</v>
      </c>
      <c r="I112" s="102">
        <v>1261</v>
      </c>
      <c r="J112" s="32">
        <f t="shared" ref="J112" si="196">IFERROR(I112/D103,"-")</f>
        <v>9.9424426397540011E-2</v>
      </c>
      <c r="K112" s="81">
        <f t="shared" si="103"/>
        <v>514166.67010309279</v>
      </c>
      <c r="L112" s="46"/>
      <c r="M112" s="46"/>
    </row>
    <row r="113" spans="2:13" ht="13.5" customHeight="1">
      <c r="B113" s="199"/>
      <c r="C113" s="199"/>
      <c r="D113" s="204"/>
      <c r="E113" s="23" t="s">
        <v>136</v>
      </c>
      <c r="F113" s="24"/>
      <c r="G113" s="95">
        <f>SUM(G103:G112)</f>
        <v>2413108603</v>
      </c>
      <c r="H113" s="33" t="s">
        <v>167</v>
      </c>
      <c r="I113" s="103">
        <v>10424</v>
      </c>
      <c r="J113" s="33">
        <f t="shared" ref="J113" si="197">IFERROR(I113/D103,"-")</f>
        <v>0.82188756603327284</v>
      </c>
      <c r="K113" s="82">
        <f t="shared" si="103"/>
        <v>231495.45308902534</v>
      </c>
      <c r="L113" s="46"/>
      <c r="M113" s="46"/>
    </row>
    <row r="114" spans="2:13" ht="13.5" customHeight="1">
      <c r="B114" s="197">
        <v>11</v>
      </c>
      <c r="C114" s="197" t="s">
        <v>60</v>
      </c>
      <c r="D114" s="202">
        <f>VLOOKUP(C114,市区町村別_生活習慣病の状況!$C$5:$D$78,2,FALSE)</f>
        <v>22059</v>
      </c>
      <c r="E114" s="16" t="s">
        <v>80</v>
      </c>
      <c r="F114" s="17" t="s">
        <v>81</v>
      </c>
      <c r="G114" s="129">
        <v>603362000</v>
      </c>
      <c r="H114" s="30">
        <f t="shared" ref="H114" si="198">IFERROR(G114/G124,"-")</f>
        <v>0.15363178121683038</v>
      </c>
      <c r="I114" s="130">
        <v>10343</v>
      </c>
      <c r="J114" s="30">
        <f t="shared" ref="J114" si="199">IFERROR(I114/D114,"-")</f>
        <v>0.46887891563534156</v>
      </c>
      <c r="K114" s="79">
        <f t="shared" si="103"/>
        <v>58335.299236198392</v>
      </c>
      <c r="L114" s="46"/>
      <c r="M114" s="46"/>
    </row>
    <row r="115" spans="2:13" ht="13.5" customHeight="1">
      <c r="B115" s="198"/>
      <c r="C115" s="198"/>
      <c r="D115" s="203"/>
      <c r="E115" s="18" t="s">
        <v>82</v>
      </c>
      <c r="F115" s="19" t="s">
        <v>83</v>
      </c>
      <c r="G115" s="99">
        <v>391621470</v>
      </c>
      <c r="H115" s="31">
        <f t="shared" ref="H115" si="200">IFERROR(G115/G124,"-")</f>
        <v>9.9717091893181037E-2</v>
      </c>
      <c r="I115" s="100">
        <v>9383</v>
      </c>
      <c r="J115" s="31">
        <f t="shared" ref="J115" si="201">IFERROR(I115/D114,"-")</f>
        <v>0.42535926379255634</v>
      </c>
      <c r="K115" s="80">
        <f t="shared" si="103"/>
        <v>41737.340935734843</v>
      </c>
      <c r="L115" s="46"/>
      <c r="M115" s="46"/>
    </row>
    <row r="116" spans="2:13" ht="13.5" customHeight="1">
      <c r="B116" s="198"/>
      <c r="C116" s="198"/>
      <c r="D116" s="203"/>
      <c r="E116" s="18" t="s">
        <v>84</v>
      </c>
      <c r="F116" s="20" t="s">
        <v>85</v>
      </c>
      <c r="G116" s="99">
        <v>730223915</v>
      </c>
      <c r="H116" s="31">
        <f t="shared" ref="H116" si="202">IFERROR(G116/G124,"-")</f>
        <v>0.18593415022586329</v>
      </c>
      <c r="I116" s="100">
        <v>14121</v>
      </c>
      <c r="J116" s="31">
        <f t="shared" ref="J116" si="203">IFERROR(I116/D114,"-")</f>
        <v>0.64014687882496935</v>
      </c>
      <c r="K116" s="80">
        <f t="shared" si="103"/>
        <v>51711.912399971676</v>
      </c>
      <c r="L116" s="46"/>
      <c r="M116" s="46"/>
    </row>
    <row r="117" spans="2:13" ht="13.5" customHeight="1">
      <c r="B117" s="198"/>
      <c r="C117" s="198"/>
      <c r="D117" s="203"/>
      <c r="E117" s="18" t="s">
        <v>86</v>
      </c>
      <c r="F117" s="20" t="s">
        <v>87</v>
      </c>
      <c r="G117" s="99">
        <v>437100398</v>
      </c>
      <c r="H117" s="31">
        <f t="shared" ref="H117" si="204">IFERROR(G117/G124,"-")</f>
        <v>0.11129721910780838</v>
      </c>
      <c r="I117" s="100">
        <v>6039</v>
      </c>
      <c r="J117" s="31">
        <f t="shared" ref="J117" si="205">IFERROR(I117/D114,"-")</f>
        <v>0.273765809873521</v>
      </c>
      <c r="K117" s="80">
        <f t="shared" si="103"/>
        <v>72379.598940221884</v>
      </c>
      <c r="L117" s="46"/>
      <c r="M117" s="46"/>
    </row>
    <row r="118" spans="2:13" ht="13.5" customHeight="1">
      <c r="B118" s="198"/>
      <c r="C118" s="198"/>
      <c r="D118" s="203"/>
      <c r="E118" s="18" t="s">
        <v>88</v>
      </c>
      <c r="F118" s="20" t="s">
        <v>89</v>
      </c>
      <c r="G118" s="99">
        <v>41083861</v>
      </c>
      <c r="H118" s="31">
        <f t="shared" ref="H118" si="206">IFERROR(G118/G124,"-")</f>
        <v>1.0461027947889773E-2</v>
      </c>
      <c r="I118" s="100">
        <v>99</v>
      </c>
      <c r="J118" s="31">
        <f t="shared" ref="J118" si="207">IFERROR(I118/D114,"-")</f>
        <v>4.4879640962872296E-3</v>
      </c>
      <c r="K118" s="80">
        <f t="shared" si="103"/>
        <v>414988.49494949495</v>
      </c>
      <c r="L118" s="46"/>
      <c r="M118" s="46"/>
    </row>
    <row r="119" spans="2:13" ht="13.5" customHeight="1">
      <c r="B119" s="198"/>
      <c r="C119" s="198"/>
      <c r="D119" s="203"/>
      <c r="E119" s="18" t="s">
        <v>90</v>
      </c>
      <c r="F119" s="20" t="s">
        <v>91</v>
      </c>
      <c r="G119" s="99">
        <v>121694791</v>
      </c>
      <c r="H119" s="31">
        <f t="shared" ref="H119" si="208">IFERROR(G119/G124,"-")</f>
        <v>3.09866837920517E-2</v>
      </c>
      <c r="I119" s="100">
        <v>651</v>
      </c>
      <c r="J119" s="31">
        <f t="shared" ref="J119" si="209">IFERROR(I119/D114,"-")</f>
        <v>2.9511763905888753E-2</v>
      </c>
      <c r="K119" s="80">
        <f t="shared" si="103"/>
        <v>186935.16282642088</v>
      </c>
      <c r="L119" s="46"/>
      <c r="M119" s="46"/>
    </row>
    <row r="120" spans="2:13" ht="13.5" customHeight="1">
      <c r="B120" s="198"/>
      <c r="C120" s="198"/>
      <c r="D120" s="203"/>
      <c r="E120" s="18" t="s">
        <v>92</v>
      </c>
      <c r="F120" s="20" t="s">
        <v>93</v>
      </c>
      <c r="G120" s="99">
        <v>543864675</v>
      </c>
      <c r="H120" s="31">
        <f t="shared" ref="H120" si="210">IFERROR(G120/G124,"-")</f>
        <v>0.13848220265970107</v>
      </c>
      <c r="I120" s="100">
        <v>4169</v>
      </c>
      <c r="J120" s="31">
        <f t="shared" ref="J120" si="211">IFERROR(I120/D114,"-")</f>
        <v>0.18899315472142889</v>
      </c>
      <c r="K120" s="80">
        <f t="shared" si="103"/>
        <v>130454.467498201</v>
      </c>
      <c r="L120" s="46"/>
      <c r="M120" s="46"/>
    </row>
    <row r="121" spans="2:13" ht="13.5" customHeight="1">
      <c r="B121" s="198"/>
      <c r="C121" s="198"/>
      <c r="D121" s="203"/>
      <c r="E121" s="18" t="s">
        <v>94</v>
      </c>
      <c r="F121" s="20" t="s">
        <v>95</v>
      </c>
      <c r="G121" s="99">
        <v>310609</v>
      </c>
      <c r="H121" s="31">
        <f t="shared" ref="H121" si="212">IFERROR(G121/G124,"-")</f>
        <v>7.9089193439392042E-5</v>
      </c>
      <c r="I121" s="100">
        <v>43</v>
      </c>
      <c r="J121" s="31">
        <f t="shared" ref="J121" si="213">IFERROR(I121/D114,"-")</f>
        <v>1.9493177387914229E-3</v>
      </c>
      <c r="K121" s="80">
        <f t="shared" si="103"/>
        <v>7223.4651162790697</v>
      </c>
      <c r="L121" s="46"/>
      <c r="M121" s="46"/>
    </row>
    <row r="122" spans="2:13" ht="13.5" customHeight="1">
      <c r="B122" s="198"/>
      <c r="C122" s="198"/>
      <c r="D122" s="203"/>
      <c r="E122" s="18" t="s">
        <v>96</v>
      </c>
      <c r="F122" s="20" t="s">
        <v>97</v>
      </c>
      <c r="G122" s="99">
        <v>81536657</v>
      </c>
      <c r="H122" s="31">
        <f t="shared" ref="H122" si="214">IFERROR(G122/G124,"-")</f>
        <v>2.0761370204579903E-2</v>
      </c>
      <c r="I122" s="100">
        <v>3411</v>
      </c>
      <c r="J122" s="31">
        <f t="shared" ref="J122" si="215">IFERROR(I122/D114,"-")</f>
        <v>0.15463076295389636</v>
      </c>
      <c r="K122" s="80">
        <f t="shared" si="103"/>
        <v>23904.033128114923</v>
      </c>
      <c r="L122" s="46"/>
      <c r="M122" s="46"/>
    </row>
    <row r="123" spans="2:13" ht="13.5" customHeight="1">
      <c r="B123" s="198"/>
      <c r="C123" s="198"/>
      <c r="D123" s="203"/>
      <c r="E123" s="21" t="s">
        <v>98</v>
      </c>
      <c r="F123" s="22" t="s">
        <v>99</v>
      </c>
      <c r="G123" s="101">
        <v>976527046</v>
      </c>
      <c r="H123" s="32">
        <f t="shared" ref="H123" si="216">IFERROR(G123/G124,"-")</f>
        <v>0.24864938375865508</v>
      </c>
      <c r="I123" s="102">
        <v>2207</v>
      </c>
      <c r="J123" s="32">
        <f t="shared" ref="J123" si="217">IFERROR(I123/D114,"-")</f>
        <v>0.10004986626773653</v>
      </c>
      <c r="K123" s="81">
        <f t="shared" si="103"/>
        <v>442468.07702763932</v>
      </c>
      <c r="L123" s="46"/>
      <c r="M123" s="46"/>
    </row>
    <row r="124" spans="2:13" ht="13.5" customHeight="1">
      <c r="B124" s="199"/>
      <c r="C124" s="199"/>
      <c r="D124" s="204"/>
      <c r="E124" s="23" t="s">
        <v>136</v>
      </c>
      <c r="F124" s="24"/>
      <c r="G124" s="95">
        <f>SUM(G114:G123)</f>
        <v>3927325422</v>
      </c>
      <c r="H124" s="33" t="s">
        <v>167</v>
      </c>
      <c r="I124" s="103">
        <v>17788</v>
      </c>
      <c r="J124" s="33">
        <f t="shared" ref="J124" si="218">IFERROR(I124/D114,"-")</f>
        <v>0.80638288227027521</v>
      </c>
      <c r="K124" s="82">
        <f t="shared" si="103"/>
        <v>220785.10355295704</v>
      </c>
      <c r="L124" s="46"/>
      <c r="M124" s="46"/>
    </row>
    <row r="125" spans="2:13" ht="13.5" customHeight="1">
      <c r="B125" s="197">
        <v>12</v>
      </c>
      <c r="C125" s="197" t="s">
        <v>116</v>
      </c>
      <c r="D125" s="202">
        <f>VLOOKUP(C125,市区町村別_生活習慣病の状況!$C$5:$D$78,2,FALSE)</f>
        <v>11573</v>
      </c>
      <c r="E125" s="16" t="s">
        <v>80</v>
      </c>
      <c r="F125" s="17" t="s">
        <v>81</v>
      </c>
      <c r="G125" s="129">
        <v>290315712</v>
      </c>
      <c r="H125" s="30">
        <f t="shared" ref="H125" si="219">IFERROR(G125/G135,"-")</f>
        <v>0.13558648698435685</v>
      </c>
      <c r="I125" s="130">
        <v>5115</v>
      </c>
      <c r="J125" s="30">
        <f t="shared" ref="J125" si="220">IFERROR(I125/D125,"-")</f>
        <v>0.44197701546703533</v>
      </c>
      <c r="K125" s="79">
        <f t="shared" si="103"/>
        <v>56757.714956011732</v>
      </c>
      <c r="L125" s="46"/>
      <c r="M125" s="46"/>
    </row>
    <row r="126" spans="2:13" ht="13.5" customHeight="1">
      <c r="B126" s="198"/>
      <c r="C126" s="198"/>
      <c r="D126" s="203"/>
      <c r="E126" s="18" t="s">
        <v>82</v>
      </c>
      <c r="F126" s="19" t="s">
        <v>83</v>
      </c>
      <c r="G126" s="99">
        <v>205565768</v>
      </c>
      <c r="H126" s="31">
        <f t="shared" ref="H126" si="221">IFERROR(G126/G135,"-")</f>
        <v>9.6005621381461168E-2</v>
      </c>
      <c r="I126" s="100">
        <v>4659</v>
      </c>
      <c r="J126" s="31">
        <f t="shared" ref="J126" si="222">IFERROR(I126/D125,"-")</f>
        <v>0.40257495895619111</v>
      </c>
      <c r="K126" s="80">
        <f t="shared" si="103"/>
        <v>44122.294054518134</v>
      </c>
      <c r="L126" s="46"/>
      <c r="M126" s="46"/>
    </row>
    <row r="127" spans="2:13" ht="13.5" customHeight="1">
      <c r="B127" s="198"/>
      <c r="C127" s="198"/>
      <c r="D127" s="203"/>
      <c r="E127" s="18" t="s">
        <v>84</v>
      </c>
      <c r="F127" s="20" t="s">
        <v>85</v>
      </c>
      <c r="G127" s="99">
        <v>404558781</v>
      </c>
      <c r="H127" s="31">
        <f t="shared" ref="H127" si="223">IFERROR(G127/G135,"-")</f>
        <v>0.18894156129746012</v>
      </c>
      <c r="I127" s="100">
        <v>7314</v>
      </c>
      <c r="J127" s="31">
        <f t="shared" ref="J127" si="224">IFERROR(I127/D125,"-")</f>
        <v>0.63198824850946167</v>
      </c>
      <c r="K127" s="80">
        <f t="shared" si="103"/>
        <v>55312.931501230516</v>
      </c>
      <c r="L127" s="46"/>
      <c r="M127" s="46"/>
    </row>
    <row r="128" spans="2:13" ht="13.5" customHeight="1">
      <c r="B128" s="198"/>
      <c r="C128" s="198"/>
      <c r="D128" s="203"/>
      <c r="E128" s="18" t="s">
        <v>86</v>
      </c>
      <c r="F128" s="20" t="s">
        <v>87</v>
      </c>
      <c r="G128" s="99">
        <v>253481364</v>
      </c>
      <c r="H128" s="31">
        <f t="shared" ref="H128" si="225">IFERROR(G128/G135,"-")</f>
        <v>0.11838369829864057</v>
      </c>
      <c r="I128" s="100">
        <v>3190</v>
      </c>
      <c r="J128" s="31">
        <f t="shared" ref="J128" si="226">IFERROR(I128/D125,"-")</f>
        <v>0.27564157953858121</v>
      </c>
      <c r="K128" s="80">
        <f t="shared" si="103"/>
        <v>79461.242633228845</v>
      </c>
      <c r="L128" s="46"/>
      <c r="M128" s="46"/>
    </row>
    <row r="129" spans="2:13" ht="13.5" customHeight="1">
      <c r="B129" s="198"/>
      <c r="C129" s="198"/>
      <c r="D129" s="203"/>
      <c r="E129" s="18" t="s">
        <v>88</v>
      </c>
      <c r="F129" s="20" t="s">
        <v>89</v>
      </c>
      <c r="G129" s="99">
        <v>14445749</v>
      </c>
      <c r="H129" s="31">
        <f t="shared" ref="H129" si="227">IFERROR(G129/G135,"-")</f>
        <v>6.7466150738950915E-3</v>
      </c>
      <c r="I129" s="100">
        <v>47</v>
      </c>
      <c r="J129" s="31">
        <f t="shared" ref="J129" si="228">IFERROR(I129/D125,"-")</f>
        <v>4.0611768772142055E-3</v>
      </c>
      <c r="K129" s="80">
        <f t="shared" si="103"/>
        <v>307356.36170212767</v>
      </c>
      <c r="L129" s="46"/>
      <c r="M129" s="46"/>
    </row>
    <row r="130" spans="2:13" ht="13.5" customHeight="1">
      <c r="B130" s="198"/>
      <c r="C130" s="198"/>
      <c r="D130" s="203"/>
      <c r="E130" s="18" t="s">
        <v>90</v>
      </c>
      <c r="F130" s="20" t="s">
        <v>91</v>
      </c>
      <c r="G130" s="99">
        <v>65970224</v>
      </c>
      <c r="H130" s="31">
        <f t="shared" ref="H130" si="229">IFERROR(G130/G135,"-")</f>
        <v>3.0810150977054616E-2</v>
      </c>
      <c r="I130" s="100">
        <v>494</v>
      </c>
      <c r="J130" s="31">
        <f t="shared" ref="J130" si="230">IFERROR(I130/D125,"-")</f>
        <v>4.2685561220081221E-2</v>
      </c>
      <c r="K130" s="80">
        <f t="shared" si="103"/>
        <v>133542.96356275302</v>
      </c>
      <c r="L130" s="46"/>
      <c r="M130" s="46"/>
    </row>
    <row r="131" spans="2:13" ht="13.5" customHeight="1">
      <c r="B131" s="198"/>
      <c r="C131" s="198"/>
      <c r="D131" s="203"/>
      <c r="E131" s="18" t="s">
        <v>92</v>
      </c>
      <c r="F131" s="20" t="s">
        <v>93</v>
      </c>
      <c r="G131" s="99">
        <v>336430949</v>
      </c>
      <c r="H131" s="31">
        <f t="shared" ref="H131" si="231">IFERROR(G131/G135,"-")</f>
        <v>0.15712374012924016</v>
      </c>
      <c r="I131" s="100">
        <v>2727</v>
      </c>
      <c r="J131" s="31">
        <f t="shared" ref="J131" si="232">IFERROR(I131/D125,"-")</f>
        <v>0.23563466689708806</v>
      </c>
      <c r="K131" s="80">
        <f t="shared" si="103"/>
        <v>123370.35166850018</v>
      </c>
      <c r="L131" s="46"/>
      <c r="M131" s="46"/>
    </row>
    <row r="132" spans="2:13" ht="13.5" customHeight="1">
      <c r="B132" s="198"/>
      <c r="C132" s="198"/>
      <c r="D132" s="203"/>
      <c r="E132" s="18" t="s">
        <v>94</v>
      </c>
      <c r="F132" s="20" t="s">
        <v>95</v>
      </c>
      <c r="G132" s="99">
        <v>1217528</v>
      </c>
      <c r="H132" s="31">
        <f t="shared" ref="H132" si="233">IFERROR(G132/G135,"-")</f>
        <v>5.6862352777203471E-4</v>
      </c>
      <c r="I132" s="100">
        <v>39</v>
      </c>
      <c r="J132" s="31">
        <f t="shared" ref="J132" si="234">IFERROR(I132/D125,"-")</f>
        <v>3.3699127279011492E-3</v>
      </c>
      <c r="K132" s="80">
        <f t="shared" si="103"/>
        <v>31218.666666666668</v>
      </c>
      <c r="L132" s="46"/>
      <c r="M132" s="46"/>
    </row>
    <row r="133" spans="2:13" ht="13.5" customHeight="1">
      <c r="B133" s="198"/>
      <c r="C133" s="198"/>
      <c r="D133" s="203"/>
      <c r="E133" s="18" t="s">
        <v>96</v>
      </c>
      <c r="F133" s="20" t="s">
        <v>97</v>
      </c>
      <c r="G133" s="99">
        <v>45426648</v>
      </c>
      <c r="H133" s="31">
        <f t="shared" ref="H133" si="235">IFERROR(G133/G135,"-")</f>
        <v>2.1215660617758644E-2</v>
      </c>
      <c r="I133" s="100">
        <v>1431</v>
      </c>
      <c r="J133" s="31">
        <f t="shared" ref="J133" si="236">IFERROR(I133/D125,"-")</f>
        <v>0.12364987470837294</v>
      </c>
      <c r="K133" s="80">
        <f t="shared" ref="K133:K196" si="237">IFERROR(G133/I133,"-")</f>
        <v>31744.687631027253</v>
      </c>
      <c r="L133" s="46"/>
      <c r="M133" s="46"/>
    </row>
    <row r="134" spans="2:13" ht="13.5" customHeight="1">
      <c r="B134" s="198"/>
      <c r="C134" s="198"/>
      <c r="D134" s="203"/>
      <c r="E134" s="21" t="s">
        <v>98</v>
      </c>
      <c r="F134" s="22" t="s">
        <v>99</v>
      </c>
      <c r="G134" s="101">
        <v>523771981</v>
      </c>
      <c r="H134" s="32">
        <f t="shared" ref="H134" si="238">IFERROR(G134/G135,"-")</f>
        <v>0.24461784171236076</v>
      </c>
      <c r="I134" s="102">
        <v>991</v>
      </c>
      <c r="J134" s="32">
        <f t="shared" ref="J134" si="239">IFERROR(I134/D125,"-")</f>
        <v>8.5630346496154849E-2</v>
      </c>
      <c r="K134" s="81">
        <f t="shared" si="237"/>
        <v>528528.73965691216</v>
      </c>
      <c r="L134" s="46"/>
      <c r="M134" s="46"/>
    </row>
    <row r="135" spans="2:13" ht="13.5" customHeight="1">
      <c r="B135" s="199"/>
      <c r="C135" s="199"/>
      <c r="D135" s="204"/>
      <c r="E135" s="23" t="s">
        <v>136</v>
      </c>
      <c r="F135" s="24"/>
      <c r="G135" s="95">
        <f>SUM(G125:G134)</f>
        <v>2141184704</v>
      </c>
      <c r="H135" s="33" t="s">
        <v>167</v>
      </c>
      <c r="I135" s="103">
        <v>9204</v>
      </c>
      <c r="J135" s="33">
        <f t="shared" ref="J135" si="240">IFERROR(I135/D125,"-")</f>
        <v>0.79529940378467123</v>
      </c>
      <c r="K135" s="82">
        <f t="shared" si="237"/>
        <v>232636.32159930465</v>
      </c>
      <c r="L135" s="46"/>
      <c r="M135" s="46"/>
    </row>
    <row r="136" spans="2:13" ht="13.5" customHeight="1">
      <c r="B136" s="197">
        <v>13</v>
      </c>
      <c r="C136" s="197" t="s">
        <v>117</v>
      </c>
      <c r="D136" s="202">
        <f>VLOOKUP(C136,市区町村別_生活習慣病の状況!$C$5:$D$78,2,FALSE)</f>
        <v>20289</v>
      </c>
      <c r="E136" s="16" t="s">
        <v>80</v>
      </c>
      <c r="F136" s="17" t="s">
        <v>81</v>
      </c>
      <c r="G136" s="129">
        <v>554655637</v>
      </c>
      <c r="H136" s="30">
        <f t="shared" ref="H136" si="241">IFERROR(G136/G146,"-")</f>
        <v>0.1379013050010244</v>
      </c>
      <c r="I136" s="130">
        <v>8991</v>
      </c>
      <c r="J136" s="30">
        <f t="shared" ref="J136" si="242">IFERROR(I136/D136,"-")</f>
        <v>0.44314653260387404</v>
      </c>
      <c r="K136" s="79">
        <f t="shared" si="237"/>
        <v>61690.094205316425</v>
      </c>
      <c r="L136" s="46"/>
      <c r="M136" s="46"/>
    </row>
    <row r="137" spans="2:13" ht="13.5" customHeight="1">
      <c r="B137" s="198"/>
      <c r="C137" s="198"/>
      <c r="D137" s="203"/>
      <c r="E137" s="18" t="s">
        <v>82</v>
      </c>
      <c r="F137" s="19" t="s">
        <v>83</v>
      </c>
      <c r="G137" s="99">
        <v>367189665</v>
      </c>
      <c r="H137" s="31">
        <f t="shared" ref="H137" si="243">IFERROR(G137/G146,"-")</f>
        <v>9.1292561742032693E-2</v>
      </c>
      <c r="I137" s="100">
        <v>8467</v>
      </c>
      <c r="J137" s="31">
        <f t="shared" ref="J137" si="244">IFERROR(I137/D136,"-")</f>
        <v>0.41731972990290306</v>
      </c>
      <c r="K137" s="80">
        <f t="shared" si="237"/>
        <v>43367.150702728242</v>
      </c>
      <c r="L137" s="46"/>
      <c r="M137" s="46"/>
    </row>
    <row r="138" spans="2:13" ht="13.5" customHeight="1">
      <c r="B138" s="198"/>
      <c r="C138" s="198"/>
      <c r="D138" s="203"/>
      <c r="E138" s="18" t="s">
        <v>84</v>
      </c>
      <c r="F138" s="20" t="s">
        <v>85</v>
      </c>
      <c r="G138" s="99">
        <v>754007348</v>
      </c>
      <c r="H138" s="31">
        <f t="shared" ref="H138" si="245">IFERROR(G138/G146,"-")</f>
        <v>0.18746514113145404</v>
      </c>
      <c r="I138" s="100">
        <v>13349</v>
      </c>
      <c r="J138" s="31">
        <f t="shared" ref="J138" si="246">IFERROR(I138/D136,"-")</f>
        <v>0.65794272758637684</v>
      </c>
      <c r="K138" s="80">
        <f t="shared" si="237"/>
        <v>56484.182185931531</v>
      </c>
      <c r="L138" s="46"/>
      <c r="M138" s="46"/>
    </row>
    <row r="139" spans="2:13" ht="13.5" customHeight="1">
      <c r="B139" s="198"/>
      <c r="C139" s="198"/>
      <c r="D139" s="203"/>
      <c r="E139" s="18" t="s">
        <v>86</v>
      </c>
      <c r="F139" s="20" t="s">
        <v>87</v>
      </c>
      <c r="G139" s="99">
        <v>376727905</v>
      </c>
      <c r="H139" s="31">
        <f t="shared" ref="H139" si="247">IFERROR(G139/G146,"-")</f>
        <v>9.3664007474608874E-2</v>
      </c>
      <c r="I139" s="100">
        <v>5390</v>
      </c>
      <c r="J139" s="31">
        <f t="shared" ref="J139" si="248">IFERROR(I139/D136,"-")</f>
        <v>0.26566119572181973</v>
      </c>
      <c r="K139" s="80">
        <f t="shared" si="237"/>
        <v>69893.859925788493</v>
      </c>
      <c r="L139" s="46"/>
      <c r="M139" s="46"/>
    </row>
    <row r="140" spans="2:13" ht="13.5" customHeight="1">
      <c r="B140" s="198"/>
      <c r="C140" s="198"/>
      <c r="D140" s="203"/>
      <c r="E140" s="18" t="s">
        <v>88</v>
      </c>
      <c r="F140" s="20" t="s">
        <v>89</v>
      </c>
      <c r="G140" s="99">
        <v>46848202</v>
      </c>
      <c r="H140" s="31">
        <f t="shared" ref="H140" si="249">IFERROR(G140/G146,"-")</f>
        <v>1.1647638213314689E-2</v>
      </c>
      <c r="I140" s="100">
        <v>90</v>
      </c>
      <c r="J140" s="31">
        <f t="shared" ref="J140" si="250">IFERROR(I140/D136,"-")</f>
        <v>4.4359012272660063E-3</v>
      </c>
      <c r="K140" s="80">
        <f t="shared" si="237"/>
        <v>520535.5777777778</v>
      </c>
      <c r="L140" s="46"/>
      <c r="M140" s="46"/>
    </row>
    <row r="141" spans="2:13" ht="13.5" customHeight="1">
      <c r="B141" s="198"/>
      <c r="C141" s="198"/>
      <c r="D141" s="203"/>
      <c r="E141" s="18" t="s">
        <v>90</v>
      </c>
      <c r="F141" s="20" t="s">
        <v>91</v>
      </c>
      <c r="G141" s="99">
        <v>138006748</v>
      </c>
      <c r="H141" s="31">
        <f t="shared" ref="H141" si="251">IFERROR(G141/G146,"-")</f>
        <v>3.4311939478490351E-2</v>
      </c>
      <c r="I141" s="100">
        <v>763</v>
      </c>
      <c r="J141" s="31">
        <f t="shared" ref="J141" si="252">IFERROR(I141/D136,"-")</f>
        <v>3.7606584848932922E-2</v>
      </c>
      <c r="K141" s="80">
        <f t="shared" si="237"/>
        <v>180873.8505897772</v>
      </c>
      <c r="L141" s="46"/>
      <c r="M141" s="46"/>
    </row>
    <row r="142" spans="2:13" ht="13.5" customHeight="1">
      <c r="B142" s="198"/>
      <c r="C142" s="198"/>
      <c r="D142" s="203"/>
      <c r="E142" s="18" t="s">
        <v>92</v>
      </c>
      <c r="F142" s="20" t="s">
        <v>93</v>
      </c>
      <c r="G142" s="99">
        <v>549313115</v>
      </c>
      <c r="H142" s="31">
        <f t="shared" ref="H142" si="253">IFERROR(G142/G146,"-")</f>
        <v>0.13657302001363739</v>
      </c>
      <c r="I142" s="100">
        <v>4371</v>
      </c>
      <c r="J142" s="31">
        <f t="shared" ref="J142" si="254">IFERROR(I142/D136,"-")</f>
        <v>0.2154369362708857</v>
      </c>
      <c r="K142" s="80">
        <f t="shared" si="237"/>
        <v>125672.18371082132</v>
      </c>
      <c r="L142" s="46"/>
      <c r="M142" s="46"/>
    </row>
    <row r="143" spans="2:13" ht="13.5" customHeight="1">
      <c r="B143" s="198"/>
      <c r="C143" s="198"/>
      <c r="D143" s="203"/>
      <c r="E143" s="18" t="s">
        <v>94</v>
      </c>
      <c r="F143" s="20" t="s">
        <v>95</v>
      </c>
      <c r="G143" s="99">
        <v>354570</v>
      </c>
      <c r="H143" s="31">
        <f t="shared" ref="H143" si="255">IFERROR(G143/G146,"-")</f>
        <v>8.8154996456320557E-5</v>
      </c>
      <c r="I143" s="100">
        <v>55</v>
      </c>
      <c r="J143" s="31">
        <f t="shared" ref="J143" si="256">IFERROR(I143/D136,"-")</f>
        <v>2.7108285277736704E-3</v>
      </c>
      <c r="K143" s="80">
        <f t="shared" si="237"/>
        <v>6446.727272727273</v>
      </c>
      <c r="L143" s="46"/>
      <c r="M143" s="46"/>
    </row>
    <row r="144" spans="2:13" ht="13.5" customHeight="1">
      <c r="B144" s="198"/>
      <c r="C144" s="198"/>
      <c r="D144" s="203"/>
      <c r="E144" s="18" t="s">
        <v>96</v>
      </c>
      <c r="F144" s="20" t="s">
        <v>97</v>
      </c>
      <c r="G144" s="99">
        <v>98681434</v>
      </c>
      <c r="H144" s="31">
        <f t="shared" ref="H144" si="257">IFERROR(G144/G146,"-")</f>
        <v>2.4534679935061147E-2</v>
      </c>
      <c r="I144" s="100">
        <v>2824</v>
      </c>
      <c r="J144" s="31">
        <f t="shared" ref="J144" si="258">IFERROR(I144/D136,"-")</f>
        <v>0.13918872295332446</v>
      </c>
      <c r="K144" s="80">
        <f t="shared" si="237"/>
        <v>34943.85056657224</v>
      </c>
      <c r="L144" s="46"/>
      <c r="M144" s="46"/>
    </row>
    <row r="145" spans="2:13" ht="13.5" customHeight="1">
      <c r="B145" s="198"/>
      <c r="C145" s="198"/>
      <c r="D145" s="203"/>
      <c r="E145" s="21" t="s">
        <v>98</v>
      </c>
      <c r="F145" s="22" t="s">
        <v>99</v>
      </c>
      <c r="G145" s="101">
        <v>1136335667</v>
      </c>
      <c r="H145" s="32">
        <f t="shared" ref="H145" si="259">IFERROR(G145/G146,"-")</f>
        <v>0.2825215520139201</v>
      </c>
      <c r="I145" s="102">
        <v>1798</v>
      </c>
      <c r="J145" s="32">
        <f t="shared" ref="J145" si="260">IFERROR(I145/D136,"-")</f>
        <v>8.8619448962491992E-2</v>
      </c>
      <c r="K145" s="81">
        <f t="shared" si="237"/>
        <v>631999.81479421584</v>
      </c>
      <c r="L145" s="46"/>
      <c r="M145" s="46"/>
    </row>
    <row r="146" spans="2:13" ht="13.5" customHeight="1">
      <c r="B146" s="199"/>
      <c r="C146" s="199"/>
      <c r="D146" s="204"/>
      <c r="E146" s="23" t="s">
        <v>136</v>
      </c>
      <c r="F146" s="24"/>
      <c r="G146" s="95">
        <f>SUM(G136:G145)</f>
        <v>4022120291</v>
      </c>
      <c r="H146" s="33" t="s">
        <v>167</v>
      </c>
      <c r="I146" s="103">
        <v>16381</v>
      </c>
      <c r="J146" s="33">
        <f t="shared" ref="J146" si="261">IFERROR(I146/D136,"-")</f>
        <v>0.80738331115382722</v>
      </c>
      <c r="K146" s="82">
        <f t="shared" si="237"/>
        <v>245535.69934680423</v>
      </c>
      <c r="L146" s="46"/>
      <c r="M146" s="46"/>
    </row>
    <row r="147" spans="2:13" ht="13.5" customHeight="1">
      <c r="B147" s="197">
        <v>14</v>
      </c>
      <c r="C147" s="197" t="s">
        <v>118</v>
      </c>
      <c r="D147" s="202">
        <f>VLOOKUP(C147,市区町村別_生活習慣病の状況!$C$5:$D$78,2,FALSE)</f>
        <v>15186</v>
      </c>
      <c r="E147" s="16" t="s">
        <v>80</v>
      </c>
      <c r="F147" s="17" t="s">
        <v>81</v>
      </c>
      <c r="G147" s="129">
        <v>411871487</v>
      </c>
      <c r="H147" s="30">
        <f>IFERROR(G147/G157,"-")</f>
        <v>0.15042941550021044</v>
      </c>
      <c r="I147" s="130">
        <v>7299</v>
      </c>
      <c r="J147" s="30">
        <f t="shared" ref="J147" si="262">IFERROR(I147/D147,"-")</f>
        <v>0.48064006321612013</v>
      </c>
      <c r="K147" s="79">
        <f t="shared" si="237"/>
        <v>56428.481572818193</v>
      </c>
      <c r="L147" s="46"/>
      <c r="M147" s="46"/>
    </row>
    <row r="148" spans="2:13" ht="13.5" customHeight="1">
      <c r="B148" s="198"/>
      <c r="C148" s="198"/>
      <c r="D148" s="203"/>
      <c r="E148" s="18" t="s">
        <v>82</v>
      </c>
      <c r="F148" s="19" t="s">
        <v>83</v>
      </c>
      <c r="G148" s="99">
        <v>282283339</v>
      </c>
      <c r="H148" s="31">
        <f>IFERROR(G148/G157,"-")</f>
        <v>0.10309943521586325</v>
      </c>
      <c r="I148" s="100">
        <v>6529</v>
      </c>
      <c r="J148" s="31">
        <f t="shared" ref="J148" si="263">IFERROR(I148/D147,"-")</f>
        <v>0.42993546687738704</v>
      </c>
      <c r="K148" s="80">
        <f t="shared" si="237"/>
        <v>43235.31000153163</v>
      </c>
      <c r="L148" s="46"/>
      <c r="M148" s="46"/>
    </row>
    <row r="149" spans="2:13" ht="13.5" customHeight="1">
      <c r="B149" s="198"/>
      <c r="C149" s="198"/>
      <c r="D149" s="203"/>
      <c r="E149" s="18" t="s">
        <v>84</v>
      </c>
      <c r="F149" s="20" t="s">
        <v>85</v>
      </c>
      <c r="G149" s="99">
        <v>505815544</v>
      </c>
      <c r="H149" s="31">
        <f>IFERROR(G149/G157,"-")</f>
        <v>0.18474096662787676</v>
      </c>
      <c r="I149" s="100">
        <v>9501</v>
      </c>
      <c r="J149" s="31">
        <f t="shared" ref="J149" si="264">IFERROR(I149/D147,"-")</f>
        <v>0.62564203871987356</v>
      </c>
      <c r="K149" s="80">
        <f t="shared" si="237"/>
        <v>53238.13745921482</v>
      </c>
      <c r="L149" s="46"/>
      <c r="M149" s="46"/>
    </row>
    <row r="150" spans="2:13" ht="13.5" customHeight="1">
      <c r="B150" s="198"/>
      <c r="C150" s="198"/>
      <c r="D150" s="203"/>
      <c r="E150" s="18" t="s">
        <v>86</v>
      </c>
      <c r="F150" s="20" t="s">
        <v>87</v>
      </c>
      <c r="G150" s="99">
        <v>246073678</v>
      </c>
      <c r="H150" s="31">
        <f>IFERROR(G150/G157,"-")</f>
        <v>8.9874440741577702E-2</v>
      </c>
      <c r="I150" s="100">
        <v>4149</v>
      </c>
      <c r="J150" s="31">
        <f t="shared" ref="J150" si="265">IFERROR(I150/D147,"-")</f>
        <v>0.27321216910312129</v>
      </c>
      <c r="K150" s="80">
        <f t="shared" si="237"/>
        <v>59309.153530971322</v>
      </c>
      <c r="L150" s="46"/>
      <c r="M150" s="46"/>
    </row>
    <row r="151" spans="2:13" ht="13.5" customHeight="1">
      <c r="B151" s="198"/>
      <c r="C151" s="198"/>
      <c r="D151" s="203"/>
      <c r="E151" s="18" t="s">
        <v>88</v>
      </c>
      <c r="F151" s="20" t="s">
        <v>89</v>
      </c>
      <c r="G151" s="99">
        <v>38641540</v>
      </c>
      <c r="H151" s="31">
        <f>IFERROR(G151/G157,"-")</f>
        <v>1.411319904314717E-2</v>
      </c>
      <c r="I151" s="100">
        <v>78</v>
      </c>
      <c r="J151" s="31">
        <f t="shared" ref="J151" si="266">IFERROR(I151/D147,"-")</f>
        <v>5.1363097589885416E-3</v>
      </c>
      <c r="K151" s="80">
        <f t="shared" si="237"/>
        <v>495404.358974359</v>
      </c>
      <c r="L151" s="46"/>
      <c r="M151" s="46"/>
    </row>
    <row r="152" spans="2:13" ht="13.5" customHeight="1">
      <c r="B152" s="198"/>
      <c r="C152" s="198"/>
      <c r="D152" s="203"/>
      <c r="E152" s="18" t="s">
        <v>90</v>
      </c>
      <c r="F152" s="20" t="s">
        <v>91</v>
      </c>
      <c r="G152" s="99">
        <v>92111750</v>
      </c>
      <c r="H152" s="31">
        <f>IFERROR(G152/G157,"-")</f>
        <v>3.3642330558321727E-2</v>
      </c>
      <c r="I152" s="100">
        <v>452</v>
      </c>
      <c r="J152" s="31">
        <f t="shared" ref="J152" si="267">IFERROR(I152/D147,"-")</f>
        <v>2.9764256552087448E-2</v>
      </c>
      <c r="K152" s="80">
        <f t="shared" si="237"/>
        <v>203787.05752212388</v>
      </c>
      <c r="L152" s="46"/>
      <c r="M152" s="46"/>
    </row>
    <row r="153" spans="2:13" ht="13.5" customHeight="1">
      <c r="B153" s="198"/>
      <c r="C153" s="198"/>
      <c r="D153" s="203"/>
      <c r="E153" s="18" t="s">
        <v>92</v>
      </c>
      <c r="F153" s="20" t="s">
        <v>93</v>
      </c>
      <c r="G153" s="99">
        <v>356763340</v>
      </c>
      <c r="H153" s="31">
        <f>IFERROR(G153/G157,"-")</f>
        <v>0.13030205392222952</v>
      </c>
      <c r="I153" s="100">
        <v>3037</v>
      </c>
      <c r="J153" s="31">
        <f t="shared" ref="J153" si="268">IFERROR(I153/D147,"-")</f>
        <v>0.19998682997497697</v>
      </c>
      <c r="K153" s="80">
        <f t="shared" si="237"/>
        <v>117472.28844254198</v>
      </c>
      <c r="L153" s="46"/>
      <c r="M153" s="46"/>
    </row>
    <row r="154" spans="2:13" ht="13.5" customHeight="1">
      <c r="B154" s="198"/>
      <c r="C154" s="198"/>
      <c r="D154" s="203"/>
      <c r="E154" s="18" t="s">
        <v>94</v>
      </c>
      <c r="F154" s="20" t="s">
        <v>95</v>
      </c>
      <c r="G154" s="99">
        <v>693287</v>
      </c>
      <c r="H154" s="31">
        <f>IFERROR(G154/G157,"-")</f>
        <v>2.5321189127106144E-4</v>
      </c>
      <c r="I154" s="100">
        <v>35</v>
      </c>
      <c r="J154" s="31">
        <f t="shared" ref="J154" si="269">IFERROR(I154/D147,"-")</f>
        <v>2.3047543790333204E-3</v>
      </c>
      <c r="K154" s="80">
        <f t="shared" si="237"/>
        <v>19808.2</v>
      </c>
      <c r="L154" s="46"/>
      <c r="M154" s="46"/>
    </row>
    <row r="155" spans="2:13" ht="13.5" customHeight="1">
      <c r="B155" s="198"/>
      <c r="C155" s="198"/>
      <c r="D155" s="203"/>
      <c r="E155" s="18" t="s">
        <v>96</v>
      </c>
      <c r="F155" s="20" t="s">
        <v>97</v>
      </c>
      <c r="G155" s="99">
        <v>86477586</v>
      </c>
      <c r="H155" s="31">
        <f>IFERROR(G155/G157,"-")</f>
        <v>3.1584543058813835E-2</v>
      </c>
      <c r="I155" s="100">
        <v>2463</v>
      </c>
      <c r="J155" s="31">
        <f t="shared" ref="J155" si="270">IFERROR(I155/D147,"-")</f>
        <v>0.1621888581588305</v>
      </c>
      <c r="K155" s="80">
        <f t="shared" si="237"/>
        <v>35110.67235079172</v>
      </c>
      <c r="L155" s="46"/>
      <c r="M155" s="46"/>
    </row>
    <row r="156" spans="2:13" ht="13.5" customHeight="1">
      <c r="B156" s="198"/>
      <c r="C156" s="198"/>
      <c r="D156" s="203"/>
      <c r="E156" s="21" t="s">
        <v>98</v>
      </c>
      <c r="F156" s="22" t="s">
        <v>99</v>
      </c>
      <c r="G156" s="101">
        <v>717240179</v>
      </c>
      <c r="H156" s="32">
        <f>IFERROR(G156/G157,"-")</f>
        <v>0.26196040344068855</v>
      </c>
      <c r="I156" s="102">
        <v>1402</v>
      </c>
      <c r="J156" s="32">
        <f t="shared" ref="J156" si="271">IFERROR(I156/D147,"-")</f>
        <v>9.2321875411563281E-2</v>
      </c>
      <c r="K156" s="81">
        <f t="shared" si="237"/>
        <v>511583.57988587732</v>
      </c>
      <c r="L156" s="46"/>
      <c r="M156" s="46"/>
    </row>
    <row r="157" spans="2:13" ht="13.5" customHeight="1">
      <c r="B157" s="199"/>
      <c r="C157" s="199"/>
      <c r="D157" s="204"/>
      <c r="E157" s="23" t="s">
        <v>136</v>
      </c>
      <c r="F157" s="24"/>
      <c r="G157" s="95">
        <f>SUM(G147:G156)</f>
        <v>2737971730</v>
      </c>
      <c r="H157" s="33" t="s">
        <v>167</v>
      </c>
      <c r="I157" s="103">
        <v>12179</v>
      </c>
      <c r="J157" s="33">
        <f t="shared" ref="J157" si="272">IFERROR(I157/D147,"-")</f>
        <v>0.80198867377848015</v>
      </c>
      <c r="K157" s="82">
        <f t="shared" si="237"/>
        <v>224810.88184580015</v>
      </c>
      <c r="L157" s="46"/>
      <c r="M157" s="46"/>
    </row>
    <row r="158" spans="2:13" ht="13.5" customHeight="1">
      <c r="B158" s="197">
        <v>15</v>
      </c>
      <c r="C158" s="197" t="s">
        <v>119</v>
      </c>
      <c r="D158" s="202">
        <f>VLOOKUP(C158,市区町村別_生活習慣病の状況!$C$5:$D$78,2,FALSE)</f>
        <v>23881</v>
      </c>
      <c r="E158" s="16" t="s">
        <v>80</v>
      </c>
      <c r="F158" s="17" t="s">
        <v>81</v>
      </c>
      <c r="G158" s="129">
        <v>669054307</v>
      </c>
      <c r="H158" s="30">
        <f t="shared" ref="H158" si="273">IFERROR(G158/G168,"-")</f>
        <v>0.15334075266774758</v>
      </c>
      <c r="I158" s="130">
        <v>11648</v>
      </c>
      <c r="J158" s="30">
        <f t="shared" ref="J158" si="274">IFERROR(I158/D158,"-")</f>
        <v>0.48775176918889496</v>
      </c>
      <c r="K158" s="79">
        <f t="shared" si="237"/>
        <v>57439.415092719777</v>
      </c>
      <c r="L158" s="46"/>
      <c r="M158" s="46"/>
    </row>
    <row r="159" spans="2:13" ht="13.5" customHeight="1">
      <c r="B159" s="198"/>
      <c r="C159" s="198"/>
      <c r="D159" s="203"/>
      <c r="E159" s="18" t="s">
        <v>82</v>
      </c>
      <c r="F159" s="19" t="s">
        <v>83</v>
      </c>
      <c r="G159" s="99">
        <v>430116060</v>
      </c>
      <c r="H159" s="31">
        <f t="shared" ref="H159" si="275">IFERROR(G159/G168,"-")</f>
        <v>9.8578425824087962E-2</v>
      </c>
      <c r="I159" s="100">
        <v>10201</v>
      </c>
      <c r="J159" s="31">
        <f t="shared" ref="J159" si="276">IFERROR(I159/D158,"-")</f>
        <v>0.42715966668062477</v>
      </c>
      <c r="K159" s="80">
        <f t="shared" si="237"/>
        <v>42164.107440447013</v>
      </c>
      <c r="L159" s="46"/>
      <c r="M159" s="46"/>
    </row>
    <row r="160" spans="2:13" ht="13.5" customHeight="1">
      <c r="B160" s="198"/>
      <c r="C160" s="198"/>
      <c r="D160" s="203"/>
      <c r="E160" s="18" t="s">
        <v>84</v>
      </c>
      <c r="F160" s="20" t="s">
        <v>85</v>
      </c>
      <c r="G160" s="99">
        <v>798187666</v>
      </c>
      <c r="H160" s="31">
        <f t="shared" ref="H160" si="277">IFERROR(G160/G168,"-")</f>
        <v>0.18293686505563844</v>
      </c>
      <c r="I160" s="100">
        <v>15253</v>
      </c>
      <c r="J160" s="31">
        <f t="shared" ref="J160" si="278">IFERROR(I160/D158,"-")</f>
        <v>0.63870859679242908</v>
      </c>
      <c r="K160" s="80">
        <f t="shared" si="237"/>
        <v>52329.880416967157</v>
      </c>
      <c r="L160" s="46"/>
      <c r="M160" s="46"/>
    </row>
    <row r="161" spans="2:13" ht="13.5" customHeight="1">
      <c r="B161" s="198"/>
      <c r="C161" s="198"/>
      <c r="D161" s="203"/>
      <c r="E161" s="18" t="s">
        <v>86</v>
      </c>
      <c r="F161" s="20" t="s">
        <v>87</v>
      </c>
      <c r="G161" s="99">
        <v>421642016</v>
      </c>
      <c r="H161" s="31">
        <f t="shared" ref="H161" si="279">IFERROR(G161/G168,"-")</f>
        <v>9.6636257196662009E-2</v>
      </c>
      <c r="I161" s="100">
        <v>6210</v>
      </c>
      <c r="J161" s="31">
        <f t="shared" ref="J161" si="280">IFERROR(I161/D158,"-")</f>
        <v>0.26003936183576903</v>
      </c>
      <c r="K161" s="80">
        <f t="shared" si="237"/>
        <v>67897.265056360702</v>
      </c>
      <c r="L161" s="46"/>
      <c r="M161" s="46"/>
    </row>
    <row r="162" spans="2:13" ht="13.5" customHeight="1">
      <c r="B162" s="198"/>
      <c r="C162" s="198"/>
      <c r="D162" s="203"/>
      <c r="E162" s="18" t="s">
        <v>88</v>
      </c>
      <c r="F162" s="20" t="s">
        <v>89</v>
      </c>
      <c r="G162" s="99">
        <v>46328124</v>
      </c>
      <c r="H162" s="31">
        <f t="shared" ref="H162" si="281">IFERROR(G162/G168,"-")</f>
        <v>1.0617956314635517E-2</v>
      </c>
      <c r="I162" s="100">
        <v>100</v>
      </c>
      <c r="J162" s="31">
        <f t="shared" ref="J162" si="282">IFERROR(I162/D158,"-")</f>
        <v>4.1874293371299363E-3</v>
      </c>
      <c r="K162" s="80">
        <f t="shared" si="237"/>
        <v>463281.24</v>
      </c>
      <c r="L162" s="46"/>
      <c r="M162" s="46"/>
    </row>
    <row r="163" spans="2:13" ht="13.5" customHeight="1">
      <c r="B163" s="198"/>
      <c r="C163" s="198"/>
      <c r="D163" s="203"/>
      <c r="E163" s="18" t="s">
        <v>90</v>
      </c>
      <c r="F163" s="20" t="s">
        <v>91</v>
      </c>
      <c r="G163" s="99">
        <v>145622229</v>
      </c>
      <c r="H163" s="31">
        <f t="shared" ref="H163" si="283">IFERROR(G163/G168,"-")</f>
        <v>3.3375201334762648E-2</v>
      </c>
      <c r="I163" s="100">
        <v>961</v>
      </c>
      <c r="J163" s="31">
        <f t="shared" ref="J163" si="284">IFERROR(I163/D158,"-")</f>
        <v>4.0241195929818688E-2</v>
      </c>
      <c r="K163" s="80">
        <f t="shared" si="237"/>
        <v>151531.9760665973</v>
      </c>
      <c r="L163" s="46"/>
      <c r="M163" s="46"/>
    </row>
    <row r="164" spans="2:13" ht="13.5" customHeight="1">
      <c r="B164" s="198"/>
      <c r="C164" s="198"/>
      <c r="D164" s="203"/>
      <c r="E164" s="18" t="s">
        <v>92</v>
      </c>
      <c r="F164" s="20" t="s">
        <v>93</v>
      </c>
      <c r="G164" s="99">
        <v>704178136</v>
      </c>
      <c r="H164" s="31">
        <f t="shared" ref="H164" si="285">IFERROR(G164/G168,"-")</f>
        <v>0.16139079332824849</v>
      </c>
      <c r="I164" s="100">
        <v>4993</v>
      </c>
      <c r="J164" s="31">
        <f t="shared" ref="J164" si="286">IFERROR(I164/D158,"-")</f>
        <v>0.20907834680289769</v>
      </c>
      <c r="K164" s="80">
        <f t="shared" si="237"/>
        <v>141033.07350290407</v>
      </c>
      <c r="L164" s="46"/>
      <c r="M164" s="46"/>
    </row>
    <row r="165" spans="2:13" ht="13.5" customHeight="1">
      <c r="B165" s="198"/>
      <c r="C165" s="198"/>
      <c r="D165" s="203"/>
      <c r="E165" s="18" t="s">
        <v>94</v>
      </c>
      <c r="F165" s="20" t="s">
        <v>95</v>
      </c>
      <c r="G165" s="99">
        <v>1870335</v>
      </c>
      <c r="H165" s="31">
        <f t="shared" ref="H165" si="287">IFERROR(G165/G168,"-")</f>
        <v>4.286626266959098E-4</v>
      </c>
      <c r="I165" s="100">
        <v>75</v>
      </c>
      <c r="J165" s="31">
        <f t="shared" ref="J165" si="288">IFERROR(I165/D158,"-")</f>
        <v>3.1405720028474518E-3</v>
      </c>
      <c r="K165" s="80">
        <f t="shared" si="237"/>
        <v>24937.8</v>
      </c>
      <c r="L165" s="46"/>
      <c r="M165" s="46"/>
    </row>
    <row r="166" spans="2:13" ht="13.5" customHeight="1">
      <c r="B166" s="198"/>
      <c r="C166" s="198"/>
      <c r="D166" s="203"/>
      <c r="E166" s="18" t="s">
        <v>96</v>
      </c>
      <c r="F166" s="20" t="s">
        <v>97</v>
      </c>
      <c r="G166" s="99">
        <v>89666046</v>
      </c>
      <c r="H166" s="31">
        <f t="shared" ref="H166" si="289">IFERROR(G166/G168,"-")</f>
        <v>2.0550587356701486E-2</v>
      </c>
      <c r="I166" s="100">
        <v>3863</v>
      </c>
      <c r="J166" s="31">
        <f t="shared" ref="J166" si="290">IFERROR(I166/D158,"-")</f>
        <v>0.16176039529332942</v>
      </c>
      <c r="K166" s="80">
        <f t="shared" si="237"/>
        <v>23211.505565622574</v>
      </c>
      <c r="L166" s="46"/>
      <c r="M166" s="46"/>
    </row>
    <row r="167" spans="2:13" ht="13.5" customHeight="1">
      <c r="B167" s="198"/>
      <c r="C167" s="198"/>
      <c r="D167" s="203"/>
      <c r="E167" s="21" t="s">
        <v>98</v>
      </c>
      <c r="F167" s="22" t="s">
        <v>99</v>
      </c>
      <c r="G167" s="101">
        <v>1056521614</v>
      </c>
      <c r="H167" s="32">
        <f t="shared" ref="H167" si="291">IFERROR(G167/G168,"-")</f>
        <v>0.24214449829481999</v>
      </c>
      <c r="I167" s="102">
        <v>2237</v>
      </c>
      <c r="J167" s="32">
        <f t="shared" ref="J167" si="292">IFERROR(I167/D158,"-")</f>
        <v>9.3672794271596665E-2</v>
      </c>
      <c r="K167" s="81">
        <f t="shared" si="237"/>
        <v>472293.9713902548</v>
      </c>
      <c r="L167" s="46"/>
      <c r="M167" s="46"/>
    </row>
    <row r="168" spans="2:13" ht="13.5" customHeight="1">
      <c r="B168" s="199"/>
      <c r="C168" s="199"/>
      <c r="D168" s="204"/>
      <c r="E168" s="23" t="s">
        <v>136</v>
      </c>
      <c r="F168" s="24"/>
      <c r="G168" s="95">
        <f>SUM(G158:G167)</f>
        <v>4363186533</v>
      </c>
      <c r="H168" s="33" t="s">
        <v>167</v>
      </c>
      <c r="I168" s="103">
        <v>19255</v>
      </c>
      <c r="J168" s="33">
        <f t="shared" ref="J168" si="293">IFERROR(I168/D158,"-")</f>
        <v>0.80628951886436917</v>
      </c>
      <c r="K168" s="82">
        <f t="shared" si="237"/>
        <v>226600.18348480915</v>
      </c>
      <c r="L168" s="46"/>
      <c r="M168" s="46"/>
    </row>
    <row r="169" spans="2:13" ht="13.5" customHeight="1">
      <c r="B169" s="197">
        <v>16</v>
      </c>
      <c r="C169" s="197" t="s">
        <v>61</v>
      </c>
      <c r="D169" s="202">
        <f>VLOOKUP(C169,市区町村別_生活習慣病の状況!$C$5:$D$78,2,FALSE)</f>
        <v>16246</v>
      </c>
      <c r="E169" s="16" t="s">
        <v>80</v>
      </c>
      <c r="F169" s="17" t="s">
        <v>81</v>
      </c>
      <c r="G169" s="129">
        <v>395745948</v>
      </c>
      <c r="H169" s="30">
        <f t="shared" ref="H169" si="294">IFERROR(G169/G179,"-")</f>
        <v>0.13896245101075305</v>
      </c>
      <c r="I169" s="130">
        <v>7495</v>
      </c>
      <c r="J169" s="30">
        <f t="shared" ref="J169" si="295">IFERROR(I169/D169,"-")</f>
        <v>0.46134433091222454</v>
      </c>
      <c r="K169" s="79">
        <f t="shared" si="237"/>
        <v>52801.327284856568</v>
      </c>
      <c r="L169" s="46"/>
      <c r="M169" s="46"/>
    </row>
    <row r="170" spans="2:13" ht="13.5" customHeight="1">
      <c r="B170" s="198"/>
      <c r="C170" s="198"/>
      <c r="D170" s="203"/>
      <c r="E170" s="18" t="s">
        <v>82</v>
      </c>
      <c r="F170" s="19" t="s">
        <v>83</v>
      </c>
      <c r="G170" s="99">
        <v>314276793</v>
      </c>
      <c r="H170" s="31">
        <f t="shared" ref="H170" si="296">IFERROR(G170/G179,"-")</f>
        <v>0.11035532687520802</v>
      </c>
      <c r="I170" s="100">
        <v>6752</v>
      </c>
      <c r="J170" s="31">
        <f t="shared" ref="J170" si="297">IFERROR(I170/D169,"-")</f>
        <v>0.41560999630678319</v>
      </c>
      <c r="K170" s="80">
        <f t="shared" si="237"/>
        <v>46545.733560426539</v>
      </c>
      <c r="L170" s="46"/>
      <c r="M170" s="46"/>
    </row>
    <row r="171" spans="2:13" ht="13.5" customHeight="1">
      <c r="B171" s="198"/>
      <c r="C171" s="198"/>
      <c r="D171" s="203"/>
      <c r="E171" s="18" t="s">
        <v>84</v>
      </c>
      <c r="F171" s="20" t="s">
        <v>85</v>
      </c>
      <c r="G171" s="99">
        <v>530286953</v>
      </c>
      <c r="H171" s="31">
        <f t="shared" ref="H171" si="298">IFERROR(G171/G179,"-")</f>
        <v>0.18620525390168746</v>
      </c>
      <c r="I171" s="100">
        <v>9754</v>
      </c>
      <c r="J171" s="31">
        <f t="shared" ref="J171" si="299">IFERROR(I171/D169,"-")</f>
        <v>0.60039394312446137</v>
      </c>
      <c r="K171" s="80">
        <f t="shared" si="237"/>
        <v>54366.101394299774</v>
      </c>
      <c r="L171" s="46"/>
      <c r="M171" s="46"/>
    </row>
    <row r="172" spans="2:13" ht="13.5" customHeight="1">
      <c r="B172" s="198"/>
      <c r="C172" s="198"/>
      <c r="D172" s="203"/>
      <c r="E172" s="18" t="s">
        <v>86</v>
      </c>
      <c r="F172" s="20" t="s">
        <v>87</v>
      </c>
      <c r="G172" s="99">
        <v>290862258</v>
      </c>
      <c r="H172" s="31">
        <f t="shared" ref="H172" si="300">IFERROR(G172/G179,"-")</f>
        <v>0.10213353410810415</v>
      </c>
      <c r="I172" s="100">
        <v>4470</v>
      </c>
      <c r="J172" s="31">
        <f t="shared" ref="J172" si="301">IFERROR(I172/D169,"-")</f>
        <v>0.27514465099101315</v>
      </c>
      <c r="K172" s="80">
        <f t="shared" si="237"/>
        <v>65069.856375838928</v>
      </c>
      <c r="L172" s="46"/>
      <c r="M172" s="46"/>
    </row>
    <row r="173" spans="2:13" ht="13.5" customHeight="1">
      <c r="B173" s="198"/>
      <c r="C173" s="198"/>
      <c r="D173" s="203"/>
      <c r="E173" s="18" t="s">
        <v>88</v>
      </c>
      <c r="F173" s="20" t="s">
        <v>89</v>
      </c>
      <c r="G173" s="99">
        <v>8899248</v>
      </c>
      <c r="H173" s="31">
        <f t="shared" ref="H173" si="302">IFERROR(G173/G179,"-")</f>
        <v>3.1248868636111517E-3</v>
      </c>
      <c r="I173" s="100">
        <v>93</v>
      </c>
      <c r="J173" s="31">
        <f t="shared" ref="J173" si="303">IFERROR(I173/D169,"-")</f>
        <v>5.7244860273298042E-3</v>
      </c>
      <c r="K173" s="80">
        <f t="shared" si="237"/>
        <v>95690.838709677424</v>
      </c>
      <c r="L173" s="46"/>
      <c r="M173" s="46"/>
    </row>
    <row r="174" spans="2:13" ht="13.5" customHeight="1">
      <c r="B174" s="198"/>
      <c r="C174" s="198"/>
      <c r="D174" s="203"/>
      <c r="E174" s="18" t="s">
        <v>90</v>
      </c>
      <c r="F174" s="20" t="s">
        <v>91</v>
      </c>
      <c r="G174" s="99">
        <v>123031621</v>
      </c>
      <c r="H174" s="31">
        <f t="shared" ref="H174" si="304">IFERROR(G174/G179,"-")</f>
        <v>4.3201391428993319E-2</v>
      </c>
      <c r="I174" s="100">
        <v>431</v>
      </c>
      <c r="J174" s="31">
        <f t="shared" ref="J174" si="305">IFERROR(I174/D169,"-")</f>
        <v>2.6529607287947801E-2</v>
      </c>
      <c r="K174" s="80">
        <f t="shared" si="237"/>
        <v>285456.19721577724</v>
      </c>
      <c r="L174" s="46"/>
      <c r="M174" s="46"/>
    </row>
    <row r="175" spans="2:13" ht="13.5" customHeight="1">
      <c r="B175" s="198"/>
      <c r="C175" s="198"/>
      <c r="D175" s="203"/>
      <c r="E175" s="18" t="s">
        <v>92</v>
      </c>
      <c r="F175" s="20" t="s">
        <v>93</v>
      </c>
      <c r="G175" s="99">
        <v>436610955</v>
      </c>
      <c r="H175" s="31">
        <f t="shared" ref="H175" si="306">IFERROR(G175/G179,"-")</f>
        <v>0.15331181216527731</v>
      </c>
      <c r="I175" s="100">
        <v>3554</v>
      </c>
      <c r="J175" s="31">
        <f t="shared" ref="J175" si="307">IFERROR(I175/D169,"-")</f>
        <v>0.21876154130247447</v>
      </c>
      <c r="K175" s="80">
        <f t="shared" si="237"/>
        <v>122850.578221722</v>
      </c>
      <c r="L175" s="46"/>
      <c r="M175" s="46"/>
    </row>
    <row r="176" spans="2:13" ht="13.5" customHeight="1">
      <c r="B176" s="198"/>
      <c r="C176" s="198"/>
      <c r="D176" s="203"/>
      <c r="E176" s="18" t="s">
        <v>94</v>
      </c>
      <c r="F176" s="20" t="s">
        <v>95</v>
      </c>
      <c r="G176" s="99">
        <v>685006</v>
      </c>
      <c r="H176" s="31">
        <f t="shared" ref="H176" si="308">IFERROR(G176/G179,"-")</f>
        <v>2.4053338561806802E-4</v>
      </c>
      <c r="I176" s="100">
        <v>34</v>
      </c>
      <c r="J176" s="31">
        <f t="shared" ref="J176" si="309">IFERROR(I176/D169,"-")</f>
        <v>2.0928228487012189E-3</v>
      </c>
      <c r="K176" s="80">
        <f t="shared" si="237"/>
        <v>20147.235294117647</v>
      </c>
      <c r="L176" s="46"/>
      <c r="M176" s="46"/>
    </row>
    <row r="177" spans="2:13" ht="13.5" customHeight="1">
      <c r="B177" s="198"/>
      <c r="C177" s="198"/>
      <c r="D177" s="203"/>
      <c r="E177" s="18" t="s">
        <v>96</v>
      </c>
      <c r="F177" s="20" t="s">
        <v>97</v>
      </c>
      <c r="G177" s="99">
        <v>78204217</v>
      </c>
      <c r="H177" s="31">
        <f t="shared" ref="H177" si="310">IFERROR(G177/G179,"-")</f>
        <v>2.7460672000858492E-2</v>
      </c>
      <c r="I177" s="100">
        <v>2793</v>
      </c>
      <c r="J177" s="31">
        <f t="shared" ref="J177" si="311">IFERROR(I177/D169,"-")</f>
        <v>0.17191924165948541</v>
      </c>
      <c r="K177" s="80">
        <f t="shared" si="237"/>
        <v>28000.077694235588</v>
      </c>
      <c r="L177" s="46"/>
      <c r="M177" s="46"/>
    </row>
    <row r="178" spans="2:13" ht="13.5" customHeight="1">
      <c r="B178" s="198"/>
      <c r="C178" s="198"/>
      <c r="D178" s="203"/>
      <c r="E178" s="21" t="s">
        <v>98</v>
      </c>
      <c r="F178" s="22" t="s">
        <v>99</v>
      </c>
      <c r="G178" s="101">
        <v>669259464</v>
      </c>
      <c r="H178" s="32">
        <f t="shared" ref="H178" si="312">IFERROR(G178/G179,"-")</f>
        <v>0.235004138259889</v>
      </c>
      <c r="I178" s="102">
        <v>1405</v>
      </c>
      <c r="J178" s="32">
        <f t="shared" ref="J178" si="313">IFERROR(I178/D169,"-")</f>
        <v>8.6482826541918009E-2</v>
      </c>
      <c r="K178" s="81">
        <f t="shared" si="237"/>
        <v>476341.25551601424</v>
      </c>
      <c r="L178" s="46"/>
      <c r="M178" s="46"/>
    </row>
    <row r="179" spans="2:13" ht="13.5" customHeight="1">
      <c r="B179" s="199"/>
      <c r="C179" s="199"/>
      <c r="D179" s="204"/>
      <c r="E179" s="23" t="s">
        <v>136</v>
      </c>
      <c r="F179" s="24"/>
      <c r="G179" s="95">
        <f>SUM(G169:G178)</f>
        <v>2847862463</v>
      </c>
      <c r="H179" s="33" t="s">
        <v>167</v>
      </c>
      <c r="I179" s="103">
        <v>12699</v>
      </c>
      <c r="J179" s="33">
        <f t="shared" ref="J179" si="314">IFERROR(I179/D169,"-")</f>
        <v>0.78166933398990524</v>
      </c>
      <c r="K179" s="82">
        <f t="shared" si="237"/>
        <v>224258.79699188913</v>
      </c>
      <c r="L179" s="46"/>
      <c r="M179" s="46"/>
    </row>
    <row r="180" spans="2:13" ht="13.5" customHeight="1">
      <c r="B180" s="197">
        <v>17</v>
      </c>
      <c r="C180" s="197" t="s">
        <v>120</v>
      </c>
      <c r="D180" s="202">
        <f>VLOOKUP(C180,市区町村別_生活習慣病の状況!$C$5:$D$78,2,FALSE)</f>
        <v>23045</v>
      </c>
      <c r="E180" s="16" t="s">
        <v>80</v>
      </c>
      <c r="F180" s="17" t="s">
        <v>81</v>
      </c>
      <c r="G180" s="129">
        <v>590289263</v>
      </c>
      <c r="H180" s="30">
        <f t="shared" ref="H180" si="315">IFERROR(G180/G190,"-")</f>
        <v>0.13618754877189948</v>
      </c>
      <c r="I180" s="130">
        <v>10983</v>
      </c>
      <c r="J180" s="30">
        <f t="shared" ref="J180" si="316">IFERROR(I180/D180,"-")</f>
        <v>0.47658928183987848</v>
      </c>
      <c r="K180" s="79">
        <f t="shared" si="237"/>
        <v>53745.721842848041</v>
      </c>
      <c r="L180" s="46"/>
      <c r="M180" s="46"/>
    </row>
    <row r="181" spans="2:13" ht="13.5" customHeight="1">
      <c r="B181" s="198"/>
      <c r="C181" s="198"/>
      <c r="D181" s="203"/>
      <c r="E181" s="18" t="s">
        <v>82</v>
      </c>
      <c r="F181" s="19" t="s">
        <v>83</v>
      </c>
      <c r="G181" s="99">
        <v>441988981</v>
      </c>
      <c r="H181" s="31">
        <f t="shared" ref="H181" si="317">IFERROR(G181/G190,"-")</f>
        <v>0.10197271012632268</v>
      </c>
      <c r="I181" s="100">
        <v>9821</v>
      </c>
      <c r="J181" s="31">
        <f t="shared" ref="J181" si="318">IFERROR(I181/D180,"-")</f>
        <v>0.4261661965719245</v>
      </c>
      <c r="K181" s="80">
        <f t="shared" si="237"/>
        <v>45004.478260869568</v>
      </c>
      <c r="L181" s="46"/>
      <c r="M181" s="46"/>
    </row>
    <row r="182" spans="2:13" ht="13.5" customHeight="1">
      <c r="B182" s="198"/>
      <c r="C182" s="198"/>
      <c r="D182" s="203"/>
      <c r="E182" s="18" t="s">
        <v>84</v>
      </c>
      <c r="F182" s="20" t="s">
        <v>85</v>
      </c>
      <c r="G182" s="99">
        <v>771484738</v>
      </c>
      <c r="H182" s="31">
        <f t="shared" ref="H182" si="319">IFERROR(G182/G190,"-")</f>
        <v>0.17799174399543685</v>
      </c>
      <c r="I182" s="100">
        <v>14397</v>
      </c>
      <c r="J182" s="31">
        <f t="shared" ref="J182" si="320">IFERROR(I182/D180,"-")</f>
        <v>0.6247342156650032</v>
      </c>
      <c r="K182" s="80">
        <f t="shared" si="237"/>
        <v>53586.492880461206</v>
      </c>
      <c r="L182" s="46"/>
      <c r="M182" s="46"/>
    </row>
    <row r="183" spans="2:13" ht="13.5" customHeight="1">
      <c r="B183" s="198"/>
      <c r="C183" s="198"/>
      <c r="D183" s="203"/>
      <c r="E183" s="18" t="s">
        <v>86</v>
      </c>
      <c r="F183" s="20" t="s">
        <v>87</v>
      </c>
      <c r="G183" s="99">
        <v>470211941</v>
      </c>
      <c r="H183" s="31">
        <f t="shared" ref="H183" si="321">IFERROR(G183/G190,"-")</f>
        <v>0.10848412068790589</v>
      </c>
      <c r="I183" s="100">
        <v>6763</v>
      </c>
      <c r="J183" s="31">
        <f t="shared" ref="J183" si="322">IFERROR(I183/D180,"-")</f>
        <v>0.29346929919722281</v>
      </c>
      <c r="K183" s="80">
        <f t="shared" si="237"/>
        <v>69527.124205234359</v>
      </c>
      <c r="L183" s="46"/>
      <c r="M183" s="46"/>
    </row>
    <row r="184" spans="2:13" ht="13.5" customHeight="1">
      <c r="B184" s="198"/>
      <c r="C184" s="198"/>
      <c r="D184" s="203"/>
      <c r="E184" s="18" t="s">
        <v>88</v>
      </c>
      <c r="F184" s="20" t="s">
        <v>89</v>
      </c>
      <c r="G184" s="99">
        <v>50355319</v>
      </c>
      <c r="H184" s="31">
        <f t="shared" ref="H184" si="323">IFERROR(G184/G190,"-")</f>
        <v>1.1617638829112594E-2</v>
      </c>
      <c r="I184" s="100">
        <v>183</v>
      </c>
      <c r="J184" s="31">
        <f t="shared" ref="J184" si="324">IFERROR(I184/D180,"-")</f>
        <v>7.940985029290519E-3</v>
      </c>
      <c r="K184" s="80">
        <f t="shared" si="237"/>
        <v>275165.67759562843</v>
      </c>
      <c r="L184" s="46"/>
      <c r="M184" s="46"/>
    </row>
    <row r="185" spans="2:13" ht="13.5" customHeight="1">
      <c r="B185" s="198"/>
      <c r="C185" s="198"/>
      <c r="D185" s="203"/>
      <c r="E185" s="18" t="s">
        <v>90</v>
      </c>
      <c r="F185" s="20" t="s">
        <v>91</v>
      </c>
      <c r="G185" s="99">
        <v>176097593</v>
      </c>
      <c r="H185" s="31">
        <f t="shared" ref="H185" si="325">IFERROR(G185/G190,"-")</f>
        <v>4.0628046347001914E-2</v>
      </c>
      <c r="I185" s="100">
        <v>709</v>
      </c>
      <c r="J185" s="31">
        <f t="shared" ref="J185" si="326">IFERROR(I185/D180,"-")</f>
        <v>3.0765892818398786E-2</v>
      </c>
      <c r="K185" s="80">
        <f t="shared" si="237"/>
        <v>248374.60225669958</v>
      </c>
      <c r="L185" s="46"/>
      <c r="M185" s="46"/>
    </row>
    <row r="186" spans="2:13" ht="13.5" customHeight="1">
      <c r="B186" s="198"/>
      <c r="C186" s="198"/>
      <c r="D186" s="203"/>
      <c r="E186" s="18" t="s">
        <v>92</v>
      </c>
      <c r="F186" s="20" t="s">
        <v>93</v>
      </c>
      <c r="G186" s="99">
        <v>735555635</v>
      </c>
      <c r="H186" s="31">
        <f t="shared" ref="H186" si="327">IFERROR(G186/G190,"-")</f>
        <v>0.16970242420961668</v>
      </c>
      <c r="I186" s="100">
        <v>5963</v>
      </c>
      <c r="J186" s="31">
        <f t="shared" ref="J186" si="328">IFERROR(I186/D180,"-")</f>
        <v>0.25875461054458671</v>
      </c>
      <c r="K186" s="80">
        <f t="shared" si="237"/>
        <v>123353.28442059366</v>
      </c>
      <c r="L186" s="46"/>
      <c r="M186" s="46"/>
    </row>
    <row r="187" spans="2:13" ht="13.5" customHeight="1">
      <c r="B187" s="198"/>
      <c r="C187" s="198"/>
      <c r="D187" s="203"/>
      <c r="E187" s="18" t="s">
        <v>94</v>
      </c>
      <c r="F187" s="20" t="s">
        <v>95</v>
      </c>
      <c r="G187" s="99">
        <v>2534239</v>
      </c>
      <c r="H187" s="31">
        <f t="shared" ref="H187" si="329">IFERROR(G187/G190,"-")</f>
        <v>5.8468249220408022E-4</v>
      </c>
      <c r="I187" s="100">
        <v>141</v>
      </c>
      <c r="J187" s="31">
        <f t="shared" ref="J187" si="330">IFERROR(I187/D180,"-")</f>
        <v>6.1184638750271213E-3</v>
      </c>
      <c r="K187" s="80">
        <f t="shared" si="237"/>
        <v>17973.326241134753</v>
      </c>
      <c r="L187" s="46"/>
      <c r="M187" s="46"/>
    </row>
    <row r="188" spans="2:13" ht="13.5" customHeight="1">
      <c r="B188" s="198"/>
      <c r="C188" s="198"/>
      <c r="D188" s="203"/>
      <c r="E188" s="18" t="s">
        <v>96</v>
      </c>
      <c r="F188" s="20" t="s">
        <v>97</v>
      </c>
      <c r="G188" s="99">
        <v>111843271</v>
      </c>
      <c r="H188" s="31">
        <f t="shared" ref="H188" si="331">IFERROR(G188/G190,"-")</f>
        <v>2.5803723494325647E-2</v>
      </c>
      <c r="I188" s="100">
        <v>3507</v>
      </c>
      <c r="J188" s="31">
        <f t="shared" ref="J188" si="332">IFERROR(I188/D180,"-")</f>
        <v>0.1521805163809937</v>
      </c>
      <c r="K188" s="80">
        <f t="shared" si="237"/>
        <v>31891.4374108925</v>
      </c>
      <c r="L188" s="46"/>
      <c r="M188" s="46"/>
    </row>
    <row r="189" spans="2:13" ht="13.5" customHeight="1">
      <c r="B189" s="198"/>
      <c r="C189" s="198"/>
      <c r="D189" s="203"/>
      <c r="E189" s="21" t="s">
        <v>98</v>
      </c>
      <c r="F189" s="22" t="s">
        <v>99</v>
      </c>
      <c r="G189" s="101">
        <v>984023979</v>
      </c>
      <c r="H189" s="32">
        <f t="shared" ref="H189" si="333">IFERROR(G189/G190,"-")</f>
        <v>0.22702736104617421</v>
      </c>
      <c r="I189" s="102">
        <v>2137</v>
      </c>
      <c r="J189" s="32">
        <f t="shared" ref="J189" si="334">IFERROR(I189/D180,"-")</f>
        <v>9.2731612063354313E-2</v>
      </c>
      <c r="K189" s="81">
        <f t="shared" si="237"/>
        <v>460469.80767430976</v>
      </c>
      <c r="L189" s="46"/>
      <c r="M189" s="46"/>
    </row>
    <row r="190" spans="2:13" ht="13.5" customHeight="1">
      <c r="B190" s="199"/>
      <c r="C190" s="199"/>
      <c r="D190" s="204"/>
      <c r="E190" s="23" t="s">
        <v>136</v>
      </c>
      <c r="F190" s="24"/>
      <c r="G190" s="95">
        <f>SUM(G180:G189)</f>
        <v>4334384959</v>
      </c>
      <c r="H190" s="33" t="s">
        <v>167</v>
      </c>
      <c r="I190" s="103">
        <v>18647</v>
      </c>
      <c r="J190" s="33">
        <f t="shared" ref="J190" si="335">IFERROR(I190/D180,"-")</f>
        <v>0.80915599913213276</v>
      </c>
      <c r="K190" s="82">
        <f t="shared" si="237"/>
        <v>232444.09068482867</v>
      </c>
      <c r="L190" s="46"/>
      <c r="M190" s="46"/>
    </row>
    <row r="191" spans="2:13" ht="13.5" customHeight="1">
      <c r="B191" s="197">
        <v>18</v>
      </c>
      <c r="C191" s="197" t="s">
        <v>62</v>
      </c>
      <c r="D191" s="202">
        <f>VLOOKUP(C191,市区町村別_生活習慣病の状況!$C$5:$D$78,2,FALSE)</f>
        <v>20860</v>
      </c>
      <c r="E191" s="16" t="s">
        <v>80</v>
      </c>
      <c r="F191" s="17" t="s">
        <v>81</v>
      </c>
      <c r="G191" s="129">
        <v>529149520</v>
      </c>
      <c r="H191" s="30">
        <f t="shared" ref="H191" si="336">IFERROR(G191/G201,"-")</f>
        <v>0.13258800101752305</v>
      </c>
      <c r="I191" s="130">
        <v>9337</v>
      </c>
      <c r="J191" s="30">
        <f t="shared" ref="J191" si="337">IFERROR(I191/D191,"-")</f>
        <v>0.44760306807286671</v>
      </c>
      <c r="K191" s="79">
        <f t="shared" si="237"/>
        <v>56672.327299989287</v>
      </c>
      <c r="L191" s="46"/>
      <c r="M191" s="46"/>
    </row>
    <row r="192" spans="2:13" ht="13.5" customHeight="1">
      <c r="B192" s="198"/>
      <c r="C192" s="198"/>
      <c r="D192" s="203"/>
      <c r="E192" s="18" t="s">
        <v>82</v>
      </c>
      <c r="F192" s="19" t="s">
        <v>83</v>
      </c>
      <c r="G192" s="99">
        <v>421023107</v>
      </c>
      <c r="H192" s="31">
        <f t="shared" ref="H192" si="338">IFERROR(G192/G201,"-")</f>
        <v>0.10549496886875513</v>
      </c>
      <c r="I192" s="100">
        <v>8905</v>
      </c>
      <c r="J192" s="31">
        <f t="shared" ref="J192" si="339">IFERROR(I192/D191,"-")</f>
        <v>0.42689357622243529</v>
      </c>
      <c r="K192" s="80">
        <f t="shared" si="237"/>
        <v>47279.405614823132</v>
      </c>
      <c r="L192" s="46"/>
      <c r="M192" s="46"/>
    </row>
    <row r="193" spans="2:13">
      <c r="B193" s="198"/>
      <c r="C193" s="198"/>
      <c r="D193" s="203"/>
      <c r="E193" s="18" t="s">
        <v>84</v>
      </c>
      <c r="F193" s="20" t="s">
        <v>85</v>
      </c>
      <c r="G193" s="99">
        <v>728366900</v>
      </c>
      <c r="H193" s="31">
        <f t="shared" ref="H193" si="340">IFERROR(G193/G201,"-")</f>
        <v>0.18250552561841143</v>
      </c>
      <c r="I193" s="100">
        <v>13236</v>
      </c>
      <c r="J193" s="31">
        <f t="shared" ref="J193" si="341">IFERROR(I193/D191,"-")</f>
        <v>0.63451581975071913</v>
      </c>
      <c r="K193" s="80">
        <f t="shared" si="237"/>
        <v>55029.230885463883</v>
      </c>
      <c r="L193" s="46"/>
      <c r="M193" s="46"/>
    </row>
    <row r="194" spans="2:13">
      <c r="B194" s="198"/>
      <c r="C194" s="198"/>
      <c r="D194" s="203"/>
      <c r="E194" s="18" t="s">
        <v>86</v>
      </c>
      <c r="F194" s="20" t="s">
        <v>87</v>
      </c>
      <c r="G194" s="99">
        <v>352013236</v>
      </c>
      <c r="H194" s="31">
        <f t="shared" ref="H194" si="342">IFERROR(G194/G201,"-")</f>
        <v>8.8203295153607225E-2</v>
      </c>
      <c r="I194" s="100">
        <v>5417</v>
      </c>
      <c r="J194" s="31">
        <f t="shared" ref="J194" si="343">IFERROR(I194/D191,"-")</f>
        <v>0.25968360498561843</v>
      </c>
      <c r="K194" s="80">
        <f t="shared" si="237"/>
        <v>64983.059996307922</v>
      </c>
      <c r="L194" s="46"/>
      <c r="M194" s="46"/>
    </row>
    <row r="195" spans="2:13">
      <c r="B195" s="198"/>
      <c r="C195" s="198"/>
      <c r="D195" s="203"/>
      <c r="E195" s="18" t="s">
        <v>88</v>
      </c>
      <c r="F195" s="20" t="s">
        <v>89</v>
      </c>
      <c r="G195" s="99">
        <v>31610703</v>
      </c>
      <c r="H195" s="31">
        <f t="shared" ref="H195" si="344">IFERROR(G195/G201,"-")</f>
        <v>7.9206344579668513E-3</v>
      </c>
      <c r="I195" s="100">
        <v>90</v>
      </c>
      <c r="J195" s="31">
        <f t="shared" ref="J195" si="345">IFERROR(I195/D191,"-")</f>
        <v>4.314477468839885E-3</v>
      </c>
      <c r="K195" s="80">
        <f t="shared" si="237"/>
        <v>351230.03333333333</v>
      </c>
      <c r="L195" s="46"/>
      <c r="M195" s="46"/>
    </row>
    <row r="196" spans="2:13">
      <c r="B196" s="198"/>
      <c r="C196" s="198"/>
      <c r="D196" s="203"/>
      <c r="E196" s="18" t="s">
        <v>90</v>
      </c>
      <c r="F196" s="20" t="s">
        <v>91</v>
      </c>
      <c r="G196" s="99">
        <v>155471315</v>
      </c>
      <c r="H196" s="31">
        <f t="shared" ref="H196" si="346">IFERROR(G196/G201,"-")</f>
        <v>3.8956155287480275E-2</v>
      </c>
      <c r="I196" s="100">
        <v>712</v>
      </c>
      <c r="J196" s="31">
        <f t="shared" ref="J196" si="347">IFERROR(I196/D191,"-")</f>
        <v>3.4132310642377754E-2</v>
      </c>
      <c r="K196" s="80">
        <f t="shared" si="237"/>
        <v>218358.58848314607</v>
      </c>
      <c r="L196" s="46"/>
      <c r="M196" s="46"/>
    </row>
    <row r="197" spans="2:13">
      <c r="B197" s="198"/>
      <c r="C197" s="198"/>
      <c r="D197" s="203"/>
      <c r="E197" s="18" t="s">
        <v>92</v>
      </c>
      <c r="F197" s="20" t="s">
        <v>93</v>
      </c>
      <c r="G197" s="99">
        <v>543932355</v>
      </c>
      <c r="H197" s="31">
        <f t="shared" ref="H197" si="348">IFERROR(G197/G201,"-")</f>
        <v>0.1362921082082881</v>
      </c>
      <c r="I197" s="100">
        <v>4824</v>
      </c>
      <c r="J197" s="31">
        <f t="shared" ref="J197" si="349">IFERROR(I197/D191,"-")</f>
        <v>0.23125599232981783</v>
      </c>
      <c r="K197" s="80">
        <f t="shared" ref="K197:K260" si="350">IFERROR(G197/I197,"-")</f>
        <v>112755.46330845771</v>
      </c>
      <c r="L197" s="46"/>
      <c r="M197" s="46"/>
    </row>
    <row r="198" spans="2:13">
      <c r="B198" s="198"/>
      <c r="C198" s="198"/>
      <c r="D198" s="203"/>
      <c r="E198" s="18" t="s">
        <v>94</v>
      </c>
      <c r="F198" s="20" t="s">
        <v>95</v>
      </c>
      <c r="G198" s="99">
        <v>497420</v>
      </c>
      <c r="H198" s="31">
        <f t="shared" ref="H198" si="351">IFERROR(G198/G201,"-")</f>
        <v>1.246375948071092E-4</v>
      </c>
      <c r="I198" s="100">
        <v>35</v>
      </c>
      <c r="J198" s="31">
        <f t="shared" ref="J198" si="352">IFERROR(I198/D191,"-")</f>
        <v>1.6778523489932886E-3</v>
      </c>
      <c r="K198" s="80">
        <f t="shared" si="350"/>
        <v>14212</v>
      </c>
      <c r="L198" s="46"/>
      <c r="M198" s="46"/>
    </row>
    <row r="199" spans="2:13">
      <c r="B199" s="198"/>
      <c r="C199" s="198"/>
      <c r="D199" s="203"/>
      <c r="E199" s="18" t="s">
        <v>96</v>
      </c>
      <c r="F199" s="20" t="s">
        <v>97</v>
      </c>
      <c r="G199" s="99">
        <v>92216838</v>
      </c>
      <c r="H199" s="31">
        <f t="shared" ref="H199" si="353">IFERROR(G199/G201,"-")</f>
        <v>2.3106599833213039E-2</v>
      </c>
      <c r="I199" s="100">
        <v>3355</v>
      </c>
      <c r="J199" s="31">
        <f t="shared" ref="J199" si="354">IFERROR(I199/D191,"-")</f>
        <v>0.16083413231064239</v>
      </c>
      <c r="K199" s="80">
        <f t="shared" si="350"/>
        <v>27486.389865871832</v>
      </c>
      <c r="L199" s="46"/>
      <c r="M199" s="46"/>
    </row>
    <row r="200" spans="2:13">
      <c r="B200" s="198"/>
      <c r="C200" s="198"/>
      <c r="D200" s="203"/>
      <c r="E200" s="21" t="s">
        <v>98</v>
      </c>
      <c r="F200" s="22" t="s">
        <v>99</v>
      </c>
      <c r="G200" s="101">
        <v>1136649278</v>
      </c>
      <c r="H200" s="32">
        <f t="shared" ref="H200" si="355">IFERROR(G200/G201,"-")</f>
        <v>0.28480807395994778</v>
      </c>
      <c r="I200" s="102">
        <v>1928</v>
      </c>
      <c r="J200" s="32">
        <f t="shared" ref="J200" si="356">IFERROR(I200/D191,"-")</f>
        <v>9.2425695110258874E-2</v>
      </c>
      <c r="K200" s="81">
        <f t="shared" si="350"/>
        <v>589548.3807053942</v>
      </c>
      <c r="L200" s="46"/>
      <c r="M200" s="46"/>
    </row>
    <row r="201" spans="2:13">
      <c r="B201" s="199"/>
      <c r="C201" s="199"/>
      <c r="D201" s="204"/>
      <c r="E201" s="23" t="s">
        <v>136</v>
      </c>
      <c r="F201" s="24"/>
      <c r="G201" s="95">
        <f>SUM(G191:G200)</f>
        <v>3990930672</v>
      </c>
      <c r="H201" s="33" t="s">
        <v>167</v>
      </c>
      <c r="I201" s="103">
        <v>16991</v>
      </c>
      <c r="J201" s="33">
        <f t="shared" ref="J201" si="357">IFERROR(I201/D191,"-")</f>
        <v>0.81452540747842761</v>
      </c>
      <c r="K201" s="82">
        <f t="shared" si="350"/>
        <v>234884.97863574832</v>
      </c>
      <c r="L201" s="46"/>
      <c r="M201" s="46"/>
    </row>
    <row r="202" spans="2:13">
      <c r="B202" s="197">
        <v>19</v>
      </c>
      <c r="C202" s="197" t="s">
        <v>121</v>
      </c>
      <c r="D202" s="202">
        <f>VLOOKUP(C202,市区町村別_生活習慣病の状況!$C$5:$D$78,2,FALSE)</f>
        <v>14705</v>
      </c>
      <c r="E202" s="16" t="s">
        <v>80</v>
      </c>
      <c r="F202" s="17" t="s">
        <v>81</v>
      </c>
      <c r="G202" s="129">
        <v>421584517</v>
      </c>
      <c r="H202" s="30">
        <f t="shared" ref="H202" si="358">IFERROR(G202/G212,"-")</f>
        <v>0.14737171918077469</v>
      </c>
      <c r="I202" s="130">
        <v>6591</v>
      </c>
      <c r="J202" s="30">
        <f t="shared" ref="J202" si="359">IFERROR(I202/D202,"-")</f>
        <v>0.44821489289357364</v>
      </c>
      <c r="K202" s="79">
        <f t="shared" si="350"/>
        <v>63963.665149446213</v>
      </c>
      <c r="L202" s="46"/>
      <c r="M202" s="46"/>
    </row>
    <row r="203" spans="2:13">
      <c r="B203" s="198"/>
      <c r="C203" s="198"/>
      <c r="D203" s="203"/>
      <c r="E203" s="18" t="s">
        <v>82</v>
      </c>
      <c r="F203" s="19" t="s">
        <v>83</v>
      </c>
      <c r="G203" s="99">
        <v>234776571</v>
      </c>
      <c r="H203" s="31">
        <f t="shared" ref="H203" si="360">IFERROR(G203/G212,"-")</f>
        <v>8.206996579914061E-2</v>
      </c>
      <c r="I203" s="100">
        <v>5558</v>
      </c>
      <c r="J203" s="31">
        <f t="shared" ref="J203" si="361">IFERROR(I203/D202,"-")</f>
        <v>0.37796667800068007</v>
      </c>
      <c r="K203" s="80">
        <f t="shared" si="350"/>
        <v>42241.196653472471</v>
      </c>
      <c r="L203" s="46"/>
      <c r="M203" s="46"/>
    </row>
    <row r="204" spans="2:13">
      <c r="B204" s="198"/>
      <c r="C204" s="198"/>
      <c r="D204" s="203"/>
      <c r="E204" s="18" t="s">
        <v>84</v>
      </c>
      <c r="F204" s="20" t="s">
        <v>85</v>
      </c>
      <c r="G204" s="99">
        <v>550802616</v>
      </c>
      <c r="H204" s="31">
        <f t="shared" ref="H204" si="362">IFERROR(G204/G212,"-")</f>
        <v>0.19254200563819113</v>
      </c>
      <c r="I204" s="100">
        <v>9156</v>
      </c>
      <c r="J204" s="31">
        <f t="shared" ref="J204" si="363">IFERROR(I204/D202,"-")</f>
        <v>0.62264535872152327</v>
      </c>
      <c r="K204" s="80">
        <f t="shared" si="350"/>
        <v>60157.559633027522</v>
      </c>
      <c r="L204" s="46"/>
      <c r="M204" s="46"/>
    </row>
    <row r="205" spans="2:13">
      <c r="B205" s="198"/>
      <c r="C205" s="198"/>
      <c r="D205" s="203"/>
      <c r="E205" s="18" t="s">
        <v>86</v>
      </c>
      <c r="F205" s="20" t="s">
        <v>87</v>
      </c>
      <c r="G205" s="99">
        <v>256839158</v>
      </c>
      <c r="H205" s="31">
        <f t="shared" ref="H205" si="364">IFERROR(G205/G212,"-")</f>
        <v>8.9782301628981848E-2</v>
      </c>
      <c r="I205" s="100">
        <v>3622</v>
      </c>
      <c r="J205" s="31">
        <f t="shared" ref="J205" si="365">IFERROR(I205/D202,"-")</f>
        <v>0.2463107786467188</v>
      </c>
      <c r="K205" s="80">
        <f t="shared" si="350"/>
        <v>70910.866372170072</v>
      </c>
      <c r="L205" s="46"/>
      <c r="M205" s="46"/>
    </row>
    <row r="206" spans="2:13">
      <c r="B206" s="198"/>
      <c r="C206" s="198"/>
      <c r="D206" s="203"/>
      <c r="E206" s="18" t="s">
        <v>88</v>
      </c>
      <c r="F206" s="20" t="s">
        <v>89</v>
      </c>
      <c r="G206" s="99">
        <v>10100534</v>
      </c>
      <c r="H206" s="31">
        <f t="shared" ref="H206" si="366">IFERROR(G206/G212,"-")</f>
        <v>3.530805805716691E-3</v>
      </c>
      <c r="I206" s="100">
        <v>44</v>
      </c>
      <c r="J206" s="31">
        <f t="shared" ref="J206" si="367">IFERROR(I206/D202,"-")</f>
        <v>2.9921795307718464E-3</v>
      </c>
      <c r="K206" s="80">
        <f t="shared" si="350"/>
        <v>229557.59090909091</v>
      </c>
      <c r="L206" s="46"/>
      <c r="M206" s="46"/>
    </row>
    <row r="207" spans="2:13">
      <c r="B207" s="198"/>
      <c r="C207" s="198"/>
      <c r="D207" s="203"/>
      <c r="E207" s="18" t="s">
        <v>90</v>
      </c>
      <c r="F207" s="20" t="s">
        <v>91</v>
      </c>
      <c r="G207" s="99">
        <v>100209602</v>
      </c>
      <c r="H207" s="31">
        <f t="shared" ref="H207" si="368">IFERROR(G207/G212,"-")</f>
        <v>3.5029894907552303E-2</v>
      </c>
      <c r="I207" s="100">
        <v>469</v>
      </c>
      <c r="J207" s="31">
        <f t="shared" ref="J207" si="369">IFERROR(I207/D202,"-")</f>
        <v>3.189391363481809E-2</v>
      </c>
      <c r="K207" s="80">
        <f t="shared" si="350"/>
        <v>213666.5287846482</v>
      </c>
      <c r="L207" s="46"/>
      <c r="M207" s="46"/>
    </row>
    <row r="208" spans="2:13">
      <c r="B208" s="198"/>
      <c r="C208" s="198"/>
      <c r="D208" s="203"/>
      <c r="E208" s="18" t="s">
        <v>92</v>
      </c>
      <c r="F208" s="20" t="s">
        <v>93</v>
      </c>
      <c r="G208" s="99">
        <v>440773673</v>
      </c>
      <c r="H208" s="31">
        <f t="shared" ref="H208" si="370">IFERROR(G208/G212,"-")</f>
        <v>0.15407960050780189</v>
      </c>
      <c r="I208" s="100">
        <v>3152</v>
      </c>
      <c r="J208" s="31">
        <f t="shared" ref="J208" si="371">IFERROR(I208/D202,"-")</f>
        <v>0.21434886093165589</v>
      </c>
      <c r="K208" s="80">
        <f t="shared" si="350"/>
        <v>139839.36326142133</v>
      </c>
      <c r="L208" s="46"/>
      <c r="M208" s="46"/>
    </row>
    <row r="209" spans="2:13">
      <c r="B209" s="198"/>
      <c r="C209" s="198"/>
      <c r="D209" s="203"/>
      <c r="E209" s="18" t="s">
        <v>94</v>
      </c>
      <c r="F209" s="20" t="s">
        <v>95</v>
      </c>
      <c r="G209" s="99">
        <v>1827286</v>
      </c>
      <c r="H209" s="31">
        <f t="shared" ref="H209" si="372">IFERROR(G209/G212,"-")</f>
        <v>6.387575169297811E-4</v>
      </c>
      <c r="I209" s="100">
        <v>85</v>
      </c>
      <c r="J209" s="31">
        <f t="shared" ref="J209" si="373">IFERROR(I209/D202,"-")</f>
        <v>5.7803468208092483E-3</v>
      </c>
      <c r="K209" s="80">
        <f t="shared" si="350"/>
        <v>21497.482352941177</v>
      </c>
      <c r="L209" s="46"/>
      <c r="M209" s="46"/>
    </row>
    <row r="210" spans="2:13">
      <c r="B210" s="198"/>
      <c r="C210" s="198"/>
      <c r="D210" s="203"/>
      <c r="E210" s="18" t="s">
        <v>96</v>
      </c>
      <c r="F210" s="20" t="s">
        <v>97</v>
      </c>
      <c r="G210" s="99">
        <v>63491948</v>
      </c>
      <c r="H210" s="31">
        <f t="shared" ref="H210" si="374">IFERROR(G210/G212,"-")</f>
        <v>2.2194642245119144E-2</v>
      </c>
      <c r="I210" s="100">
        <v>2035</v>
      </c>
      <c r="J210" s="31">
        <f t="shared" ref="J210" si="375">IFERROR(I210/D202,"-")</f>
        <v>0.1383883032981979</v>
      </c>
      <c r="K210" s="80">
        <f t="shared" si="350"/>
        <v>31199.974447174449</v>
      </c>
      <c r="L210" s="46"/>
      <c r="M210" s="46"/>
    </row>
    <row r="211" spans="2:13">
      <c r="B211" s="198"/>
      <c r="C211" s="198"/>
      <c r="D211" s="203"/>
      <c r="E211" s="21" t="s">
        <v>98</v>
      </c>
      <c r="F211" s="22" t="s">
        <v>99</v>
      </c>
      <c r="G211" s="101">
        <v>780282152</v>
      </c>
      <c r="H211" s="32">
        <f t="shared" ref="H211" si="376">IFERROR(G211/G212,"-")</f>
        <v>0.2727603067697919</v>
      </c>
      <c r="I211" s="102">
        <v>1399</v>
      </c>
      <c r="J211" s="32">
        <f t="shared" ref="J211" si="377">IFERROR(I211/D202,"-")</f>
        <v>9.5137708262495749E-2</v>
      </c>
      <c r="K211" s="81">
        <f t="shared" si="350"/>
        <v>557742.78198713367</v>
      </c>
      <c r="L211" s="46"/>
      <c r="M211" s="46"/>
    </row>
    <row r="212" spans="2:13">
      <c r="B212" s="199"/>
      <c r="C212" s="199"/>
      <c r="D212" s="204"/>
      <c r="E212" s="23" t="s">
        <v>136</v>
      </c>
      <c r="F212" s="24"/>
      <c r="G212" s="95">
        <f>SUM(G202:G211)</f>
        <v>2860688057</v>
      </c>
      <c r="H212" s="33" t="s">
        <v>167</v>
      </c>
      <c r="I212" s="103">
        <v>11418</v>
      </c>
      <c r="J212" s="33">
        <f t="shared" ref="J212" si="378">IFERROR(I212/D202,"-")</f>
        <v>0.77647058823529413</v>
      </c>
      <c r="K212" s="82">
        <f t="shared" si="350"/>
        <v>250541.95629707479</v>
      </c>
      <c r="L212" s="46"/>
      <c r="M212" s="46"/>
    </row>
    <row r="213" spans="2:13">
      <c r="B213" s="197">
        <v>20</v>
      </c>
      <c r="C213" s="197" t="s">
        <v>122</v>
      </c>
      <c r="D213" s="202">
        <f>VLOOKUP(C213,市区町村別_生活習慣病の状況!$C$5:$D$78,2,FALSE)</f>
        <v>21321</v>
      </c>
      <c r="E213" s="16" t="s">
        <v>80</v>
      </c>
      <c r="F213" s="17" t="s">
        <v>81</v>
      </c>
      <c r="G213" s="129">
        <v>623712164</v>
      </c>
      <c r="H213" s="30">
        <f t="shared" ref="H213" si="379">IFERROR(G213/G223,"-")</f>
        <v>0.15071765553571431</v>
      </c>
      <c r="I213" s="130">
        <v>11228</v>
      </c>
      <c r="J213" s="30">
        <f t="shared" ref="J213" si="380">IFERROR(I213/D213,"-")</f>
        <v>0.5266169504244641</v>
      </c>
      <c r="K213" s="79">
        <f t="shared" si="350"/>
        <v>55549.711791948699</v>
      </c>
      <c r="L213" s="46"/>
      <c r="M213" s="46"/>
    </row>
    <row r="214" spans="2:13">
      <c r="B214" s="198"/>
      <c r="C214" s="198"/>
      <c r="D214" s="203"/>
      <c r="E214" s="18" t="s">
        <v>82</v>
      </c>
      <c r="F214" s="19" t="s">
        <v>83</v>
      </c>
      <c r="G214" s="99">
        <v>389679930</v>
      </c>
      <c r="H214" s="31">
        <f t="shared" ref="H214" si="381">IFERROR(G214/G223,"-")</f>
        <v>9.4164662562074494E-2</v>
      </c>
      <c r="I214" s="100">
        <v>9159</v>
      </c>
      <c r="J214" s="31">
        <f t="shared" ref="J214" si="382">IFERROR(I214/D213,"-")</f>
        <v>0.42957647389897285</v>
      </c>
      <c r="K214" s="80">
        <f t="shared" si="350"/>
        <v>42546.121847363247</v>
      </c>
      <c r="L214" s="46"/>
      <c r="M214" s="46"/>
    </row>
    <row r="215" spans="2:13">
      <c r="B215" s="198"/>
      <c r="C215" s="198"/>
      <c r="D215" s="203"/>
      <c r="E215" s="18" t="s">
        <v>84</v>
      </c>
      <c r="F215" s="20" t="s">
        <v>85</v>
      </c>
      <c r="G215" s="99">
        <v>702253008</v>
      </c>
      <c r="H215" s="31">
        <f t="shared" ref="H215" si="383">IFERROR(G215/G223,"-")</f>
        <v>0.16969674966714809</v>
      </c>
      <c r="I215" s="100">
        <v>13729</v>
      </c>
      <c r="J215" s="31">
        <f t="shared" ref="J215" si="384">IFERROR(I215/D213,"-")</f>
        <v>0.64391914075324796</v>
      </c>
      <c r="K215" s="80">
        <f t="shared" si="350"/>
        <v>51151.067666982301</v>
      </c>
      <c r="L215" s="46"/>
      <c r="M215" s="46"/>
    </row>
    <row r="216" spans="2:13">
      <c r="B216" s="198"/>
      <c r="C216" s="198"/>
      <c r="D216" s="203"/>
      <c r="E216" s="18" t="s">
        <v>86</v>
      </c>
      <c r="F216" s="20" t="s">
        <v>87</v>
      </c>
      <c r="G216" s="99">
        <v>458222572</v>
      </c>
      <c r="H216" s="31">
        <f t="shared" ref="H216" si="385">IFERROR(G216/G223,"-")</f>
        <v>0.11072772947456104</v>
      </c>
      <c r="I216" s="100">
        <v>6143</v>
      </c>
      <c r="J216" s="31">
        <f t="shared" ref="J216" si="386">IFERROR(I216/D213,"-")</f>
        <v>0.28811969419820832</v>
      </c>
      <c r="K216" s="80">
        <f t="shared" si="350"/>
        <v>74592.637473547133</v>
      </c>
      <c r="L216" s="46"/>
      <c r="M216" s="46"/>
    </row>
    <row r="217" spans="2:13">
      <c r="B217" s="198"/>
      <c r="C217" s="198"/>
      <c r="D217" s="203"/>
      <c r="E217" s="18" t="s">
        <v>88</v>
      </c>
      <c r="F217" s="20" t="s">
        <v>89</v>
      </c>
      <c r="G217" s="99">
        <v>53416132</v>
      </c>
      <c r="H217" s="31">
        <f t="shared" ref="H217" si="387">IFERROR(G217/G223,"-")</f>
        <v>1.29078037073945E-2</v>
      </c>
      <c r="I217" s="100">
        <v>88</v>
      </c>
      <c r="J217" s="31">
        <f t="shared" ref="J217" si="388">IFERROR(I217/D213,"-")</f>
        <v>4.127386145115145E-3</v>
      </c>
      <c r="K217" s="80">
        <f t="shared" si="350"/>
        <v>607001.5</v>
      </c>
      <c r="L217" s="46"/>
      <c r="M217" s="46"/>
    </row>
    <row r="218" spans="2:13">
      <c r="B218" s="198"/>
      <c r="C218" s="198"/>
      <c r="D218" s="203"/>
      <c r="E218" s="18" t="s">
        <v>90</v>
      </c>
      <c r="F218" s="20" t="s">
        <v>91</v>
      </c>
      <c r="G218" s="99">
        <v>195352635</v>
      </c>
      <c r="H218" s="31">
        <f t="shared" ref="H218" si="389">IFERROR(G218/G223,"-")</f>
        <v>4.7206216022947611E-2</v>
      </c>
      <c r="I218" s="100">
        <v>806</v>
      </c>
      <c r="J218" s="31">
        <f t="shared" ref="J218" si="390">IFERROR(I218/D213,"-")</f>
        <v>3.7803104920031895E-2</v>
      </c>
      <c r="K218" s="80">
        <f t="shared" si="350"/>
        <v>242372.99627791563</v>
      </c>
      <c r="L218" s="46"/>
      <c r="M218" s="46"/>
    </row>
    <row r="219" spans="2:13">
      <c r="B219" s="198"/>
      <c r="C219" s="198"/>
      <c r="D219" s="203"/>
      <c r="E219" s="18" t="s">
        <v>92</v>
      </c>
      <c r="F219" s="20" t="s">
        <v>93</v>
      </c>
      <c r="G219" s="99">
        <v>610442054</v>
      </c>
      <c r="H219" s="31">
        <f t="shared" ref="H219" si="391">IFERROR(G219/G223,"-")</f>
        <v>0.1475109842803802</v>
      </c>
      <c r="I219" s="100">
        <v>4329</v>
      </c>
      <c r="J219" s="31">
        <f t="shared" ref="J219" si="392">IFERROR(I219/D213,"-")</f>
        <v>0.20303925707049389</v>
      </c>
      <c r="K219" s="80">
        <f t="shared" si="350"/>
        <v>141012.25548625548</v>
      </c>
      <c r="L219" s="46"/>
      <c r="M219" s="46"/>
    </row>
    <row r="220" spans="2:13">
      <c r="B220" s="198"/>
      <c r="C220" s="198"/>
      <c r="D220" s="203"/>
      <c r="E220" s="18" t="s">
        <v>94</v>
      </c>
      <c r="F220" s="20" t="s">
        <v>95</v>
      </c>
      <c r="G220" s="99">
        <v>2031968</v>
      </c>
      <c r="H220" s="31">
        <f t="shared" ref="H220" si="393">IFERROR(G220/G223,"-")</f>
        <v>4.9101728451073523E-4</v>
      </c>
      <c r="I220" s="100">
        <v>63</v>
      </c>
      <c r="J220" s="31">
        <f t="shared" ref="J220" si="394">IFERROR(I220/D213,"-")</f>
        <v>2.9548332629801602E-3</v>
      </c>
      <c r="K220" s="80">
        <f t="shared" si="350"/>
        <v>32253.460317460318</v>
      </c>
      <c r="L220" s="46"/>
      <c r="M220" s="46"/>
    </row>
    <row r="221" spans="2:13">
      <c r="B221" s="198"/>
      <c r="C221" s="198"/>
      <c r="D221" s="203"/>
      <c r="E221" s="18" t="s">
        <v>96</v>
      </c>
      <c r="F221" s="20" t="s">
        <v>97</v>
      </c>
      <c r="G221" s="99">
        <v>112926154</v>
      </c>
      <c r="H221" s="31">
        <f t="shared" ref="H221" si="395">IFERROR(G221/G223,"-")</f>
        <v>2.7288172592935075E-2</v>
      </c>
      <c r="I221" s="100">
        <v>3637</v>
      </c>
      <c r="J221" s="31">
        <f t="shared" ref="J221" si="396">IFERROR(I221/D213,"-")</f>
        <v>0.1705829932929975</v>
      </c>
      <c r="K221" s="80">
        <f t="shared" si="350"/>
        <v>31049.2587297223</v>
      </c>
      <c r="L221" s="46"/>
      <c r="M221" s="46"/>
    </row>
    <row r="222" spans="2:13">
      <c r="B222" s="198"/>
      <c r="C222" s="198"/>
      <c r="D222" s="203"/>
      <c r="E222" s="21" t="s">
        <v>98</v>
      </c>
      <c r="F222" s="22" t="s">
        <v>99</v>
      </c>
      <c r="G222" s="101">
        <v>990245403</v>
      </c>
      <c r="H222" s="32">
        <f t="shared" ref="H222" si="397">IFERROR(G222/G223,"-")</f>
        <v>0.23928900887233392</v>
      </c>
      <c r="I222" s="102">
        <v>2262</v>
      </c>
      <c r="J222" s="32">
        <f t="shared" ref="J222" si="398">IFERROR(I222/D213,"-")</f>
        <v>0.10609258477557337</v>
      </c>
      <c r="K222" s="81">
        <f t="shared" si="350"/>
        <v>437774.2718832891</v>
      </c>
      <c r="L222" s="46"/>
      <c r="M222" s="46"/>
    </row>
    <row r="223" spans="2:13">
      <c r="B223" s="199"/>
      <c r="C223" s="199"/>
      <c r="D223" s="204"/>
      <c r="E223" s="23" t="s">
        <v>136</v>
      </c>
      <c r="F223" s="24"/>
      <c r="G223" s="95">
        <f>SUM(G213:G222)</f>
        <v>4138282020</v>
      </c>
      <c r="H223" s="33" t="s">
        <v>167</v>
      </c>
      <c r="I223" s="103">
        <v>17422</v>
      </c>
      <c r="J223" s="33">
        <f t="shared" ref="J223" si="399">IFERROR(I223/D213,"-")</f>
        <v>0.81712865250222788</v>
      </c>
      <c r="K223" s="82">
        <f t="shared" si="350"/>
        <v>237531.9722190334</v>
      </c>
      <c r="L223" s="46"/>
      <c r="M223" s="46"/>
    </row>
    <row r="224" spans="2:13">
      <c r="B224" s="197">
        <v>21</v>
      </c>
      <c r="C224" s="197" t="s">
        <v>123</v>
      </c>
      <c r="D224" s="202">
        <f>VLOOKUP(C224,市区町村別_生活習慣病の状況!$C$5:$D$78,2,FALSE)</f>
        <v>14148</v>
      </c>
      <c r="E224" s="16" t="s">
        <v>80</v>
      </c>
      <c r="F224" s="17" t="s">
        <v>81</v>
      </c>
      <c r="G224" s="129">
        <v>408660737</v>
      </c>
      <c r="H224" s="30">
        <f t="shared" ref="H224" si="400">IFERROR(G224/G234,"-")</f>
        <v>0.14760914614556542</v>
      </c>
      <c r="I224" s="130">
        <v>7302</v>
      </c>
      <c r="J224" s="30">
        <f t="shared" ref="J224" si="401">IFERROR(I224/D224,"-")</f>
        <v>0.51611535199321457</v>
      </c>
      <c r="K224" s="79">
        <f t="shared" si="350"/>
        <v>55965.589838400439</v>
      </c>
      <c r="L224" s="46"/>
      <c r="M224" s="46"/>
    </row>
    <row r="225" spans="2:13">
      <c r="B225" s="198"/>
      <c r="C225" s="198"/>
      <c r="D225" s="203"/>
      <c r="E225" s="18" t="s">
        <v>82</v>
      </c>
      <c r="F225" s="19" t="s">
        <v>83</v>
      </c>
      <c r="G225" s="99">
        <v>287934436</v>
      </c>
      <c r="H225" s="31">
        <f t="shared" ref="H225" si="402">IFERROR(G225/G234,"-")</f>
        <v>0.10400254390933805</v>
      </c>
      <c r="I225" s="100">
        <v>6277</v>
      </c>
      <c r="J225" s="31">
        <f t="shared" ref="J225" si="403">IFERROR(I225/D224,"-")</f>
        <v>0.44366694939214024</v>
      </c>
      <c r="K225" s="80">
        <f t="shared" si="350"/>
        <v>45871.345547235942</v>
      </c>
      <c r="L225" s="46"/>
      <c r="M225" s="46"/>
    </row>
    <row r="226" spans="2:13">
      <c r="B226" s="198"/>
      <c r="C226" s="198"/>
      <c r="D226" s="203"/>
      <c r="E226" s="18" t="s">
        <v>84</v>
      </c>
      <c r="F226" s="20" t="s">
        <v>85</v>
      </c>
      <c r="G226" s="99">
        <v>498957761</v>
      </c>
      <c r="H226" s="31">
        <f t="shared" ref="H226" si="404">IFERROR(G226/G234,"-")</f>
        <v>0.18022462741242767</v>
      </c>
      <c r="I226" s="100">
        <v>9283</v>
      </c>
      <c r="J226" s="31">
        <f t="shared" ref="J226" si="405">IFERROR(I226/D224,"-")</f>
        <v>0.6561351427763642</v>
      </c>
      <c r="K226" s="80">
        <f t="shared" si="350"/>
        <v>53749.624151675103</v>
      </c>
      <c r="L226" s="46"/>
      <c r="M226" s="46"/>
    </row>
    <row r="227" spans="2:13">
      <c r="B227" s="198"/>
      <c r="C227" s="198"/>
      <c r="D227" s="203"/>
      <c r="E227" s="18" t="s">
        <v>86</v>
      </c>
      <c r="F227" s="20" t="s">
        <v>87</v>
      </c>
      <c r="G227" s="99">
        <v>254116484</v>
      </c>
      <c r="H227" s="31">
        <f t="shared" ref="H227" si="406">IFERROR(G227/G234,"-")</f>
        <v>9.1787426167034086E-2</v>
      </c>
      <c r="I227" s="100">
        <v>3858</v>
      </c>
      <c r="J227" s="31">
        <f t="shared" ref="J227" si="407">IFERROR(I227/D224,"-")</f>
        <v>0.27268871925360477</v>
      </c>
      <c r="K227" s="80">
        <f t="shared" si="350"/>
        <v>65867.414204250905</v>
      </c>
      <c r="L227" s="46"/>
      <c r="M227" s="46"/>
    </row>
    <row r="228" spans="2:13">
      <c r="B228" s="198"/>
      <c r="C228" s="198"/>
      <c r="D228" s="203"/>
      <c r="E228" s="18" t="s">
        <v>88</v>
      </c>
      <c r="F228" s="20" t="s">
        <v>89</v>
      </c>
      <c r="G228" s="99">
        <v>33662960</v>
      </c>
      <c r="H228" s="31">
        <f t="shared" ref="H228" si="408">IFERROR(G228/G234,"-")</f>
        <v>1.2159134295136169E-2</v>
      </c>
      <c r="I228" s="100">
        <v>113</v>
      </c>
      <c r="J228" s="31">
        <f t="shared" ref="J228" si="409">IFERROR(I228/D224,"-")</f>
        <v>7.9869946282160025E-3</v>
      </c>
      <c r="K228" s="80">
        <f t="shared" si="350"/>
        <v>297902.30088495574</v>
      </c>
      <c r="L228" s="46"/>
      <c r="M228" s="46"/>
    </row>
    <row r="229" spans="2:13">
      <c r="B229" s="198"/>
      <c r="C229" s="198"/>
      <c r="D229" s="203"/>
      <c r="E229" s="18" t="s">
        <v>90</v>
      </c>
      <c r="F229" s="20" t="s">
        <v>91</v>
      </c>
      <c r="G229" s="99">
        <v>92637704</v>
      </c>
      <c r="H229" s="31">
        <f t="shared" ref="H229" si="410">IFERROR(G229/G234,"-")</f>
        <v>3.3460939968709622E-2</v>
      </c>
      <c r="I229" s="100">
        <v>586</v>
      </c>
      <c r="J229" s="31">
        <f t="shared" ref="J229" si="411">IFERROR(I229/D224,"-")</f>
        <v>4.1419281877297147E-2</v>
      </c>
      <c r="K229" s="80">
        <f t="shared" si="350"/>
        <v>158084.819112628</v>
      </c>
      <c r="L229" s="46"/>
      <c r="M229" s="46"/>
    </row>
    <row r="230" spans="2:13">
      <c r="B230" s="198"/>
      <c r="C230" s="198"/>
      <c r="D230" s="203"/>
      <c r="E230" s="18" t="s">
        <v>92</v>
      </c>
      <c r="F230" s="20" t="s">
        <v>93</v>
      </c>
      <c r="G230" s="99">
        <v>416916730</v>
      </c>
      <c r="H230" s="31">
        <f t="shared" ref="H230" si="412">IFERROR(G230/G234,"-")</f>
        <v>0.15059122875584996</v>
      </c>
      <c r="I230" s="100">
        <v>3353</v>
      </c>
      <c r="J230" s="31">
        <f t="shared" ref="J230" si="413">IFERROR(I230/D224,"-")</f>
        <v>0.23699462821600226</v>
      </c>
      <c r="K230" s="80">
        <f t="shared" si="350"/>
        <v>124341.40471219803</v>
      </c>
      <c r="L230" s="46"/>
      <c r="M230" s="46"/>
    </row>
    <row r="231" spans="2:13">
      <c r="B231" s="198"/>
      <c r="C231" s="198"/>
      <c r="D231" s="203"/>
      <c r="E231" s="18" t="s">
        <v>94</v>
      </c>
      <c r="F231" s="20" t="s">
        <v>95</v>
      </c>
      <c r="G231" s="99">
        <v>566373</v>
      </c>
      <c r="H231" s="31">
        <f t="shared" ref="H231" si="414">IFERROR(G231/G234,"-")</f>
        <v>2.0457515821957302E-4</v>
      </c>
      <c r="I231" s="100">
        <v>44</v>
      </c>
      <c r="J231" s="31">
        <f t="shared" ref="J231" si="415">IFERROR(I231/D224,"-")</f>
        <v>3.1099802092168505E-3</v>
      </c>
      <c r="K231" s="80">
        <f t="shared" si="350"/>
        <v>12872.113636363636</v>
      </c>
      <c r="L231" s="46"/>
      <c r="M231" s="46"/>
    </row>
    <row r="232" spans="2:13">
      <c r="B232" s="198"/>
      <c r="C232" s="198"/>
      <c r="D232" s="203"/>
      <c r="E232" s="18" t="s">
        <v>96</v>
      </c>
      <c r="F232" s="20" t="s">
        <v>97</v>
      </c>
      <c r="G232" s="99">
        <v>71578281</v>
      </c>
      <c r="H232" s="31">
        <f t="shared" ref="H232" si="416">IFERROR(G232/G234,"-")</f>
        <v>2.5854230623034744E-2</v>
      </c>
      <c r="I232" s="100">
        <v>2159</v>
      </c>
      <c r="J232" s="31">
        <f t="shared" ref="J232" si="417">IFERROR(I232/D224,"-")</f>
        <v>0.15260107435679954</v>
      </c>
      <c r="K232" s="80">
        <f t="shared" si="350"/>
        <v>33153.441871236682</v>
      </c>
      <c r="L232" s="46"/>
      <c r="M232" s="46"/>
    </row>
    <row r="233" spans="2:13">
      <c r="B233" s="198"/>
      <c r="C233" s="198"/>
      <c r="D233" s="203"/>
      <c r="E233" s="21" t="s">
        <v>98</v>
      </c>
      <c r="F233" s="22" t="s">
        <v>99</v>
      </c>
      <c r="G233" s="101">
        <v>703501160</v>
      </c>
      <c r="H233" s="32">
        <f t="shared" ref="H233" si="418">IFERROR(G233/G234,"-")</f>
        <v>0.25410614756468469</v>
      </c>
      <c r="I233" s="102">
        <v>1289</v>
      </c>
      <c r="J233" s="32">
        <f t="shared" ref="J233" si="419">IFERROR(I233/D224,"-")</f>
        <v>9.1108283856375455E-2</v>
      </c>
      <c r="K233" s="81">
        <f t="shared" si="350"/>
        <v>545772.81613653991</v>
      </c>
      <c r="L233" s="46"/>
      <c r="M233" s="46"/>
    </row>
    <row r="234" spans="2:13">
      <c r="B234" s="199"/>
      <c r="C234" s="199"/>
      <c r="D234" s="204"/>
      <c r="E234" s="23" t="s">
        <v>136</v>
      </c>
      <c r="F234" s="24"/>
      <c r="G234" s="95">
        <f>SUM(G224:G233)</f>
        <v>2768532626</v>
      </c>
      <c r="H234" s="33" t="s">
        <v>167</v>
      </c>
      <c r="I234" s="103">
        <v>11726</v>
      </c>
      <c r="J234" s="33">
        <f t="shared" ref="J234" si="420">IFERROR(I234/D224,"-")</f>
        <v>0.82880972575629064</v>
      </c>
      <c r="K234" s="82">
        <f t="shared" si="350"/>
        <v>236102.04895104896</v>
      </c>
      <c r="L234" s="46"/>
      <c r="M234" s="46"/>
    </row>
    <row r="235" spans="2:13">
      <c r="B235" s="197">
        <v>22</v>
      </c>
      <c r="C235" s="197" t="s">
        <v>63</v>
      </c>
      <c r="D235" s="202">
        <f>VLOOKUP(C235,市区町村別_生活習慣病の状況!$C$5:$D$78,2,FALSE)</f>
        <v>18085</v>
      </c>
      <c r="E235" s="16" t="s">
        <v>80</v>
      </c>
      <c r="F235" s="17" t="s">
        <v>81</v>
      </c>
      <c r="G235" s="129">
        <v>544085802</v>
      </c>
      <c r="H235" s="30">
        <f t="shared" ref="H235" si="421">IFERROR(G235/G245,"-")</f>
        <v>0.1491577254388172</v>
      </c>
      <c r="I235" s="130">
        <v>9028</v>
      </c>
      <c r="J235" s="30">
        <f t="shared" ref="J235" si="422">IFERROR(I235/D235,"-")</f>
        <v>0.49919823057782692</v>
      </c>
      <c r="K235" s="79">
        <f t="shared" si="350"/>
        <v>60266.482277359326</v>
      </c>
      <c r="L235" s="46"/>
      <c r="M235" s="46"/>
    </row>
    <row r="236" spans="2:13">
      <c r="B236" s="198"/>
      <c r="C236" s="198"/>
      <c r="D236" s="203"/>
      <c r="E236" s="18" t="s">
        <v>82</v>
      </c>
      <c r="F236" s="19" t="s">
        <v>83</v>
      </c>
      <c r="G236" s="99">
        <v>310105685</v>
      </c>
      <c r="H236" s="31">
        <f t="shared" ref="H236" si="423">IFERROR(G236/G245,"-")</f>
        <v>8.5013537295439909E-2</v>
      </c>
      <c r="I236" s="100">
        <v>7645</v>
      </c>
      <c r="J236" s="31">
        <f t="shared" ref="J236" si="424">IFERROR(I236/D235,"-")</f>
        <v>0.42272601603538845</v>
      </c>
      <c r="K236" s="80">
        <f t="shared" si="350"/>
        <v>40563.202746893396</v>
      </c>
      <c r="L236" s="46"/>
      <c r="M236" s="46"/>
    </row>
    <row r="237" spans="2:13">
      <c r="B237" s="198"/>
      <c r="C237" s="198"/>
      <c r="D237" s="203"/>
      <c r="E237" s="18" t="s">
        <v>84</v>
      </c>
      <c r="F237" s="20" t="s">
        <v>85</v>
      </c>
      <c r="G237" s="99">
        <v>581469399</v>
      </c>
      <c r="H237" s="31">
        <f t="shared" ref="H237" si="425">IFERROR(G237/G245,"-")</f>
        <v>0.15940620513952697</v>
      </c>
      <c r="I237" s="100">
        <v>11739</v>
      </c>
      <c r="J237" s="31">
        <f t="shared" ref="J237" si="426">IFERROR(I237/D235,"-")</f>
        <v>0.64910146530273705</v>
      </c>
      <c r="K237" s="80">
        <f t="shared" si="350"/>
        <v>49533.128801431129</v>
      </c>
      <c r="L237" s="46"/>
      <c r="M237" s="46"/>
    </row>
    <row r="238" spans="2:13">
      <c r="B238" s="198"/>
      <c r="C238" s="198"/>
      <c r="D238" s="203"/>
      <c r="E238" s="18" t="s">
        <v>86</v>
      </c>
      <c r="F238" s="20" t="s">
        <v>87</v>
      </c>
      <c r="G238" s="99">
        <v>316894037</v>
      </c>
      <c r="H238" s="31">
        <f t="shared" ref="H238" si="427">IFERROR(G238/G245,"-")</f>
        <v>8.6874521610921171E-2</v>
      </c>
      <c r="I238" s="100">
        <v>4843</v>
      </c>
      <c r="J238" s="31">
        <f t="shared" ref="J238" si="428">IFERROR(I238/D235,"-")</f>
        <v>0.26779098700580589</v>
      </c>
      <c r="K238" s="80">
        <f t="shared" si="350"/>
        <v>65433.416683873635</v>
      </c>
      <c r="L238" s="46"/>
      <c r="M238" s="46"/>
    </row>
    <row r="239" spans="2:13">
      <c r="B239" s="198"/>
      <c r="C239" s="198"/>
      <c r="D239" s="203"/>
      <c r="E239" s="18" t="s">
        <v>88</v>
      </c>
      <c r="F239" s="20" t="s">
        <v>89</v>
      </c>
      <c r="G239" s="99">
        <v>19213348</v>
      </c>
      <c r="H239" s="31">
        <f t="shared" ref="H239" si="429">IFERROR(G239/G245,"-")</f>
        <v>5.2672193893132458E-3</v>
      </c>
      <c r="I239" s="100">
        <v>75</v>
      </c>
      <c r="J239" s="31">
        <f t="shared" ref="J239" si="430">IFERROR(I239/D235,"-")</f>
        <v>4.1470832181365776E-3</v>
      </c>
      <c r="K239" s="80">
        <f t="shared" si="350"/>
        <v>256177.97333333333</v>
      </c>
      <c r="L239" s="46"/>
      <c r="M239" s="46"/>
    </row>
    <row r="240" spans="2:13">
      <c r="B240" s="198"/>
      <c r="C240" s="198"/>
      <c r="D240" s="203"/>
      <c r="E240" s="18" t="s">
        <v>90</v>
      </c>
      <c r="F240" s="20" t="s">
        <v>91</v>
      </c>
      <c r="G240" s="99">
        <v>144961826</v>
      </c>
      <c r="H240" s="31">
        <f t="shared" ref="H240" si="431">IFERROR(G240/G245,"-")</f>
        <v>3.9740379480840769E-2</v>
      </c>
      <c r="I240" s="100">
        <v>543</v>
      </c>
      <c r="J240" s="31">
        <f t="shared" ref="J240" si="432">IFERROR(I240/D235,"-")</f>
        <v>3.0024882499308819E-2</v>
      </c>
      <c r="K240" s="80">
        <f t="shared" si="350"/>
        <v>266964.68876611418</v>
      </c>
      <c r="L240" s="46"/>
      <c r="M240" s="46"/>
    </row>
    <row r="241" spans="2:13">
      <c r="B241" s="198"/>
      <c r="C241" s="198"/>
      <c r="D241" s="203"/>
      <c r="E241" s="18" t="s">
        <v>92</v>
      </c>
      <c r="F241" s="20" t="s">
        <v>93</v>
      </c>
      <c r="G241" s="99">
        <v>729426339</v>
      </c>
      <c r="H241" s="31">
        <f t="shared" ref="H241" si="433">IFERROR(G241/G245,"-")</f>
        <v>0.19996767642248381</v>
      </c>
      <c r="I241" s="100">
        <v>4328</v>
      </c>
      <c r="J241" s="31">
        <f t="shared" ref="J241" si="434">IFERROR(I241/D235,"-")</f>
        <v>0.23931434890793477</v>
      </c>
      <c r="K241" s="80">
        <f t="shared" si="350"/>
        <v>168536.58479667283</v>
      </c>
      <c r="L241" s="46"/>
      <c r="M241" s="46"/>
    </row>
    <row r="242" spans="2:13">
      <c r="B242" s="198"/>
      <c r="C242" s="198"/>
      <c r="D242" s="203"/>
      <c r="E242" s="18" t="s">
        <v>94</v>
      </c>
      <c r="F242" s="20" t="s">
        <v>95</v>
      </c>
      <c r="G242" s="99">
        <v>12200972</v>
      </c>
      <c r="H242" s="31">
        <f t="shared" ref="H242" si="435">IFERROR(G242/G245,"-")</f>
        <v>3.3448202929998463E-3</v>
      </c>
      <c r="I242" s="100">
        <v>561</v>
      </c>
      <c r="J242" s="31">
        <f t="shared" ref="J242" si="436">IFERROR(I242/D235,"-")</f>
        <v>3.1020182471661599E-2</v>
      </c>
      <c r="K242" s="80">
        <f t="shared" si="350"/>
        <v>21748.613190730837</v>
      </c>
      <c r="L242" s="46"/>
      <c r="M242" s="46"/>
    </row>
    <row r="243" spans="2:13">
      <c r="B243" s="198"/>
      <c r="C243" s="198"/>
      <c r="D243" s="203"/>
      <c r="E243" s="18" t="s">
        <v>96</v>
      </c>
      <c r="F243" s="20" t="s">
        <v>97</v>
      </c>
      <c r="G243" s="99">
        <v>82687125</v>
      </c>
      <c r="H243" s="31">
        <f t="shared" ref="H243" si="437">IFERROR(G243/G245,"-")</f>
        <v>2.2668159034363401E-2</v>
      </c>
      <c r="I243" s="100">
        <v>2572</v>
      </c>
      <c r="J243" s="31">
        <f t="shared" ref="J243" si="438">IFERROR(I243/D235,"-")</f>
        <v>0.14221730716063036</v>
      </c>
      <c r="K243" s="80">
        <f t="shared" si="350"/>
        <v>32148.959953343703</v>
      </c>
      <c r="L243" s="46"/>
      <c r="M243" s="46"/>
    </row>
    <row r="244" spans="2:13">
      <c r="B244" s="198"/>
      <c r="C244" s="198"/>
      <c r="D244" s="203"/>
      <c r="E244" s="21" t="s">
        <v>98</v>
      </c>
      <c r="F244" s="22" t="s">
        <v>99</v>
      </c>
      <c r="G244" s="101">
        <v>906676699</v>
      </c>
      <c r="H244" s="32">
        <f t="shared" ref="H244" si="439">IFERROR(G244/G245,"-")</f>
        <v>0.24855975589529369</v>
      </c>
      <c r="I244" s="102">
        <v>2060</v>
      </c>
      <c r="J244" s="32">
        <f t="shared" ref="J244" si="440">IFERROR(I244/D235,"-")</f>
        <v>0.11390655239148466</v>
      </c>
      <c r="K244" s="81">
        <f t="shared" si="350"/>
        <v>440134.3199029126</v>
      </c>
      <c r="L244" s="46"/>
      <c r="M244" s="46"/>
    </row>
    <row r="245" spans="2:13">
      <c r="B245" s="199"/>
      <c r="C245" s="199"/>
      <c r="D245" s="204"/>
      <c r="E245" s="23" t="s">
        <v>136</v>
      </c>
      <c r="F245" s="24"/>
      <c r="G245" s="95">
        <f>SUM(G235:G244)</f>
        <v>3647721232</v>
      </c>
      <c r="H245" s="33" t="s">
        <v>167</v>
      </c>
      <c r="I245" s="103">
        <v>14963</v>
      </c>
      <c r="J245" s="33">
        <f t="shared" ref="J245" si="441">IFERROR(I245/D235,"-")</f>
        <v>0.82737074923970144</v>
      </c>
      <c r="K245" s="82">
        <f t="shared" si="350"/>
        <v>243782.74624072714</v>
      </c>
      <c r="L245" s="46"/>
      <c r="M245" s="46"/>
    </row>
    <row r="246" spans="2:13">
      <c r="B246" s="197">
        <v>23</v>
      </c>
      <c r="C246" s="197" t="s">
        <v>124</v>
      </c>
      <c r="D246" s="202">
        <f>VLOOKUP(C246,市区町村別_生活習慣病の状況!$C$5:$D$78,2,FALSE)</f>
        <v>30166</v>
      </c>
      <c r="E246" s="16" t="s">
        <v>80</v>
      </c>
      <c r="F246" s="17" t="s">
        <v>81</v>
      </c>
      <c r="G246" s="129">
        <v>853177971</v>
      </c>
      <c r="H246" s="30">
        <f t="shared" ref="H246" si="442">IFERROR(G246/G256,"-")</f>
        <v>0.1408261052126093</v>
      </c>
      <c r="I246" s="130">
        <v>14541</v>
      </c>
      <c r="J246" s="30">
        <f t="shared" ref="J246" si="443">IFERROR(I246/D246,"-")</f>
        <v>0.48203275210501889</v>
      </c>
      <c r="K246" s="79">
        <f t="shared" si="350"/>
        <v>58673.954404786469</v>
      </c>
      <c r="L246" s="46"/>
      <c r="M246" s="46"/>
    </row>
    <row r="247" spans="2:13">
      <c r="B247" s="198"/>
      <c r="C247" s="198"/>
      <c r="D247" s="203"/>
      <c r="E247" s="18" t="s">
        <v>82</v>
      </c>
      <c r="F247" s="19" t="s">
        <v>83</v>
      </c>
      <c r="G247" s="99">
        <v>619892270</v>
      </c>
      <c r="H247" s="31">
        <f t="shared" ref="H247" si="444">IFERROR(G247/G256,"-")</f>
        <v>0.10231981720435585</v>
      </c>
      <c r="I247" s="100">
        <v>13179</v>
      </c>
      <c r="J247" s="31">
        <f t="shared" ref="J247" si="445">IFERROR(I247/D246,"-")</f>
        <v>0.4368825830405092</v>
      </c>
      <c r="K247" s="80">
        <f t="shared" si="350"/>
        <v>47036.36618863343</v>
      </c>
      <c r="L247" s="46"/>
      <c r="M247" s="46"/>
    </row>
    <row r="248" spans="2:13">
      <c r="B248" s="198"/>
      <c r="C248" s="198"/>
      <c r="D248" s="203"/>
      <c r="E248" s="18" t="s">
        <v>84</v>
      </c>
      <c r="F248" s="20" t="s">
        <v>85</v>
      </c>
      <c r="G248" s="99">
        <v>1044637432</v>
      </c>
      <c r="H248" s="31">
        <f t="shared" ref="H248" si="446">IFERROR(G248/G256,"-")</f>
        <v>0.1724285271166032</v>
      </c>
      <c r="I248" s="100">
        <v>19910</v>
      </c>
      <c r="J248" s="31">
        <f t="shared" ref="J248" si="447">IFERROR(I248/D246,"-")</f>
        <v>0.66001458595770068</v>
      </c>
      <c r="K248" s="80">
        <f t="shared" si="350"/>
        <v>52467.977498744352</v>
      </c>
      <c r="L248" s="46"/>
      <c r="M248" s="46"/>
    </row>
    <row r="249" spans="2:13">
      <c r="B249" s="198"/>
      <c r="C249" s="198"/>
      <c r="D249" s="203"/>
      <c r="E249" s="18" t="s">
        <v>86</v>
      </c>
      <c r="F249" s="20" t="s">
        <v>87</v>
      </c>
      <c r="G249" s="99">
        <v>611581872</v>
      </c>
      <c r="H249" s="31">
        <f t="shared" ref="H249" si="448">IFERROR(G249/G256,"-")</f>
        <v>0.10094809755981915</v>
      </c>
      <c r="I249" s="100">
        <v>8035</v>
      </c>
      <c r="J249" s="31">
        <f t="shared" ref="J249" si="449">IFERROR(I249/D246,"-")</f>
        <v>0.2663594775575151</v>
      </c>
      <c r="K249" s="80">
        <f t="shared" si="350"/>
        <v>76114.732047293088</v>
      </c>
      <c r="L249" s="46"/>
      <c r="M249" s="46"/>
    </row>
    <row r="250" spans="2:13">
      <c r="B250" s="198"/>
      <c r="C250" s="198"/>
      <c r="D250" s="203"/>
      <c r="E250" s="18" t="s">
        <v>88</v>
      </c>
      <c r="F250" s="20" t="s">
        <v>89</v>
      </c>
      <c r="G250" s="99">
        <v>66542842</v>
      </c>
      <c r="H250" s="31">
        <f t="shared" ref="H250" si="450">IFERROR(G250/G256,"-")</f>
        <v>1.0983604344184406E-2</v>
      </c>
      <c r="I250" s="100">
        <v>126</v>
      </c>
      <c r="J250" s="31">
        <f t="shared" ref="J250" si="451">IFERROR(I250/D246,"-")</f>
        <v>4.1768878870251276E-3</v>
      </c>
      <c r="K250" s="80">
        <f t="shared" si="350"/>
        <v>528117.79365079361</v>
      </c>
      <c r="L250" s="46"/>
      <c r="M250" s="46"/>
    </row>
    <row r="251" spans="2:13">
      <c r="B251" s="198"/>
      <c r="C251" s="198"/>
      <c r="D251" s="203"/>
      <c r="E251" s="18" t="s">
        <v>90</v>
      </c>
      <c r="F251" s="20" t="s">
        <v>91</v>
      </c>
      <c r="G251" s="99">
        <v>218327026</v>
      </c>
      <c r="H251" s="31">
        <f t="shared" ref="H251" si="452">IFERROR(G251/G256,"-")</f>
        <v>3.6037199481598066E-2</v>
      </c>
      <c r="I251" s="100">
        <v>1014</v>
      </c>
      <c r="J251" s="31">
        <f t="shared" ref="J251" si="453">IFERROR(I251/D246,"-")</f>
        <v>3.3614002519392693E-2</v>
      </c>
      <c r="K251" s="80">
        <f t="shared" si="350"/>
        <v>215312.64891518737</v>
      </c>
      <c r="L251" s="46"/>
      <c r="M251" s="46"/>
    </row>
    <row r="252" spans="2:13">
      <c r="B252" s="198"/>
      <c r="C252" s="198"/>
      <c r="D252" s="203"/>
      <c r="E252" s="18" t="s">
        <v>92</v>
      </c>
      <c r="F252" s="20" t="s">
        <v>93</v>
      </c>
      <c r="G252" s="99">
        <v>812256301</v>
      </c>
      <c r="H252" s="31">
        <f t="shared" ref="H252" si="454">IFERROR(G252/G256,"-")</f>
        <v>0.13407154801495788</v>
      </c>
      <c r="I252" s="100">
        <v>7574</v>
      </c>
      <c r="J252" s="31">
        <f t="shared" ref="J252" si="455">IFERROR(I252/D246,"-")</f>
        <v>0.25107737187562157</v>
      </c>
      <c r="K252" s="80">
        <f t="shared" si="350"/>
        <v>107242.71204119356</v>
      </c>
      <c r="L252" s="46"/>
      <c r="M252" s="46"/>
    </row>
    <row r="253" spans="2:13">
      <c r="B253" s="198"/>
      <c r="C253" s="198"/>
      <c r="D253" s="203"/>
      <c r="E253" s="18" t="s">
        <v>94</v>
      </c>
      <c r="F253" s="20" t="s">
        <v>95</v>
      </c>
      <c r="G253" s="99">
        <v>2172123</v>
      </c>
      <c r="H253" s="31">
        <f t="shared" ref="H253" si="456">IFERROR(G253/G256,"-")</f>
        <v>3.5853202090320799E-4</v>
      </c>
      <c r="I253" s="100">
        <v>137</v>
      </c>
      <c r="J253" s="31">
        <f t="shared" ref="J253" si="457">IFERROR(I253/D246,"-")</f>
        <v>4.5415368295431942E-3</v>
      </c>
      <c r="K253" s="80">
        <f t="shared" si="350"/>
        <v>15854.912408759124</v>
      </c>
      <c r="L253" s="46"/>
      <c r="M253" s="46"/>
    </row>
    <row r="254" spans="2:13">
      <c r="B254" s="198"/>
      <c r="C254" s="198"/>
      <c r="D254" s="203"/>
      <c r="E254" s="18" t="s">
        <v>96</v>
      </c>
      <c r="F254" s="20" t="s">
        <v>97</v>
      </c>
      <c r="G254" s="99">
        <v>147314079</v>
      </c>
      <c r="H254" s="31">
        <f t="shared" ref="H254" si="458">IFERROR(G254/G256,"-")</f>
        <v>2.4315756728032819E-2</v>
      </c>
      <c r="I254" s="100">
        <v>4884</v>
      </c>
      <c r="J254" s="31">
        <f t="shared" ref="J254" si="459">IFERROR(I254/D246,"-")</f>
        <v>0.1619041304780216</v>
      </c>
      <c r="K254" s="80">
        <f t="shared" si="350"/>
        <v>30162.587837837837</v>
      </c>
      <c r="L254" s="46"/>
      <c r="M254" s="46"/>
    </row>
    <row r="255" spans="2:13">
      <c r="B255" s="198"/>
      <c r="C255" s="198"/>
      <c r="D255" s="203"/>
      <c r="E255" s="21" t="s">
        <v>98</v>
      </c>
      <c r="F255" s="22" t="s">
        <v>99</v>
      </c>
      <c r="G255" s="101">
        <v>1682477457</v>
      </c>
      <c r="H255" s="32">
        <f t="shared" ref="H255" si="460">IFERROR(G255/G256,"-")</f>
        <v>0.27771081231693612</v>
      </c>
      <c r="I255" s="102">
        <v>2683</v>
      </c>
      <c r="J255" s="32">
        <f t="shared" ref="J255" si="461">IFERROR(I255/D246,"-")</f>
        <v>8.894119207054299E-2</v>
      </c>
      <c r="K255" s="81">
        <f t="shared" si="350"/>
        <v>627088.13156913908</v>
      </c>
      <c r="L255" s="46"/>
      <c r="M255" s="46"/>
    </row>
    <row r="256" spans="2:13">
      <c r="B256" s="199"/>
      <c r="C256" s="199"/>
      <c r="D256" s="204"/>
      <c r="E256" s="23" t="s">
        <v>136</v>
      </c>
      <c r="F256" s="24"/>
      <c r="G256" s="95">
        <f>SUM(G246:G255)</f>
        <v>6058379373</v>
      </c>
      <c r="H256" s="33" t="s">
        <v>167</v>
      </c>
      <c r="I256" s="103">
        <v>25207</v>
      </c>
      <c r="J256" s="33">
        <f t="shared" ref="J256" si="462">IFERROR(I256/D246,"-")</f>
        <v>0.8356096267320825</v>
      </c>
      <c r="K256" s="82">
        <f t="shared" si="350"/>
        <v>240345.11734835562</v>
      </c>
      <c r="L256" s="46"/>
      <c r="M256" s="46"/>
    </row>
    <row r="257" spans="2:13">
      <c r="B257" s="197">
        <v>24</v>
      </c>
      <c r="C257" s="197" t="s">
        <v>125</v>
      </c>
      <c r="D257" s="202">
        <f>VLOOKUP(C257,市区町村別_生活習慣病の状況!$C$5:$D$78,2,FALSE)</f>
        <v>12791</v>
      </c>
      <c r="E257" s="16" t="s">
        <v>80</v>
      </c>
      <c r="F257" s="17" t="s">
        <v>81</v>
      </c>
      <c r="G257" s="129">
        <v>347613521</v>
      </c>
      <c r="H257" s="30">
        <f t="shared" ref="H257" si="463">IFERROR(G257/G267,"-")</f>
        <v>0.14862182158826451</v>
      </c>
      <c r="I257" s="130">
        <v>6372</v>
      </c>
      <c r="J257" s="30">
        <f t="shared" ref="J257" si="464">IFERROR(I257/D257,"-")</f>
        <v>0.49816277069814713</v>
      </c>
      <c r="K257" s="79">
        <f t="shared" si="350"/>
        <v>54553.283270558692</v>
      </c>
      <c r="L257" s="46"/>
      <c r="M257" s="46"/>
    </row>
    <row r="258" spans="2:13">
      <c r="B258" s="198"/>
      <c r="C258" s="198"/>
      <c r="D258" s="203"/>
      <c r="E258" s="18" t="s">
        <v>82</v>
      </c>
      <c r="F258" s="19" t="s">
        <v>83</v>
      </c>
      <c r="G258" s="99">
        <v>243119749</v>
      </c>
      <c r="H258" s="31">
        <f t="shared" ref="H258" si="465">IFERROR(G258/G267,"-")</f>
        <v>0.10394561136895951</v>
      </c>
      <c r="I258" s="100">
        <v>5618</v>
      </c>
      <c r="J258" s="31">
        <f t="shared" ref="J258" si="466">IFERROR(I258/D257,"-")</f>
        <v>0.43921507309827224</v>
      </c>
      <c r="K258" s="80">
        <f t="shared" si="350"/>
        <v>43275.142221431117</v>
      </c>
      <c r="L258" s="46"/>
      <c r="M258" s="46"/>
    </row>
    <row r="259" spans="2:13">
      <c r="B259" s="198"/>
      <c r="C259" s="198"/>
      <c r="D259" s="203"/>
      <c r="E259" s="18" t="s">
        <v>84</v>
      </c>
      <c r="F259" s="20" t="s">
        <v>85</v>
      </c>
      <c r="G259" s="99">
        <v>396370558</v>
      </c>
      <c r="H259" s="31">
        <f t="shared" ref="H259" si="467">IFERROR(G259/G267,"-")</f>
        <v>0.16946784516450628</v>
      </c>
      <c r="I259" s="100">
        <v>8085</v>
      </c>
      <c r="J259" s="31">
        <f t="shared" ref="J259" si="468">IFERROR(I259/D257,"-")</f>
        <v>0.63208505980767726</v>
      </c>
      <c r="K259" s="80">
        <f t="shared" si="350"/>
        <v>49025.424613481759</v>
      </c>
      <c r="L259" s="46"/>
      <c r="M259" s="46"/>
    </row>
    <row r="260" spans="2:13">
      <c r="B260" s="198"/>
      <c r="C260" s="198"/>
      <c r="D260" s="203"/>
      <c r="E260" s="18" t="s">
        <v>86</v>
      </c>
      <c r="F260" s="20" t="s">
        <v>87</v>
      </c>
      <c r="G260" s="99">
        <v>283685097</v>
      </c>
      <c r="H260" s="31">
        <f t="shared" ref="H260" si="469">IFERROR(G260/G267,"-")</f>
        <v>0.12128928630938815</v>
      </c>
      <c r="I260" s="100">
        <v>3630</v>
      </c>
      <c r="J260" s="31">
        <f t="shared" ref="J260" si="470">IFERROR(I260/D257,"-")</f>
        <v>0.28379329215854898</v>
      </c>
      <c r="K260" s="80">
        <f t="shared" si="350"/>
        <v>78150.164462809917</v>
      </c>
      <c r="L260" s="46"/>
      <c r="M260" s="46"/>
    </row>
    <row r="261" spans="2:13">
      <c r="B261" s="198"/>
      <c r="C261" s="198"/>
      <c r="D261" s="203"/>
      <c r="E261" s="18" t="s">
        <v>88</v>
      </c>
      <c r="F261" s="20" t="s">
        <v>89</v>
      </c>
      <c r="G261" s="99">
        <v>21158124</v>
      </c>
      <c r="H261" s="31">
        <f t="shared" ref="H261" si="471">IFERROR(G261/G267,"-")</f>
        <v>9.0461352631630732E-3</v>
      </c>
      <c r="I261" s="100">
        <v>65</v>
      </c>
      <c r="J261" s="31">
        <f t="shared" ref="J261" si="472">IFERROR(I261/D257,"-")</f>
        <v>5.0816980689547342E-3</v>
      </c>
      <c r="K261" s="80">
        <f t="shared" ref="K261:K324" si="473">IFERROR(G261/I261,"-")</f>
        <v>325509.59999999998</v>
      </c>
      <c r="L261" s="46"/>
      <c r="M261" s="46"/>
    </row>
    <row r="262" spans="2:13">
      <c r="B262" s="198"/>
      <c r="C262" s="198"/>
      <c r="D262" s="203"/>
      <c r="E262" s="18" t="s">
        <v>90</v>
      </c>
      <c r="F262" s="20" t="s">
        <v>91</v>
      </c>
      <c r="G262" s="99">
        <v>102635007</v>
      </c>
      <c r="H262" s="31">
        <f t="shared" ref="H262" si="474">IFERROR(G262/G267,"-")</f>
        <v>4.388149705794752E-2</v>
      </c>
      <c r="I262" s="100">
        <v>473</v>
      </c>
      <c r="J262" s="31">
        <f t="shared" ref="J262" si="475">IFERROR(I262/D257,"-")</f>
        <v>3.6979125947932137E-2</v>
      </c>
      <c r="K262" s="80">
        <f t="shared" si="473"/>
        <v>216987.32980972517</v>
      </c>
      <c r="L262" s="46"/>
      <c r="M262" s="46"/>
    </row>
    <row r="263" spans="2:13">
      <c r="B263" s="198"/>
      <c r="C263" s="198"/>
      <c r="D263" s="203"/>
      <c r="E263" s="18" t="s">
        <v>92</v>
      </c>
      <c r="F263" s="20" t="s">
        <v>93</v>
      </c>
      <c r="G263" s="99">
        <v>365618690</v>
      </c>
      <c r="H263" s="31">
        <f t="shared" ref="H263" si="476">IFERROR(G263/G267,"-")</f>
        <v>0.15631991401886519</v>
      </c>
      <c r="I263" s="100">
        <v>2541</v>
      </c>
      <c r="J263" s="31">
        <f t="shared" ref="J263" si="477">IFERROR(I263/D257,"-")</f>
        <v>0.19865530451098429</v>
      </c>
      <c r="K263" s="80">
        <f t="shared" si="473"/>
        <v>143887.71743408107</v>
      </c>
      <c r="L263" s="46"/>
      <c r="M263" s="46"/>
    </row>
    <row r="264" spans="2:13">
      <c r="B264" s="198"/>
      <c r="C264" s="198"/>
      <c r="D264" s="203"/>
      <c r="E264" s="18" t="s">
        <v>94</v>
      </c>
      <c r="F264" s="20" t="s">
        <v>95</v>
      </c>
      <c r="G264" s="99">
        <v>1090544</v>
      </c>
      <c r="H264" s="31">
        <f t="shared" ref="H264" si="478">IFERROR(G264/G267,"-")</f>
        <v>4.6626102268948369E-4</v>
      </c>
      <c r="I264" s="100">
        <v>82</v>
      </c>
      <c r="J264" s="31">
        <f t="shared" ref="J264" si="479">IFERROR(I264/D257,"-")</f>
        <v>6.4107575639121258E-3</v>
      </c>
      <c r="K264" s="80">
        <f t="shared" si="473"/>
        <v>13299.317073170732</v>
      </c>
      <c r="L264" s="46"/>
      <c r="M264" s="46"/>
    </row>
    <row r="265" spans="2:13">
      <c r="B265" s="198"/>
      <c r="C265" s="198"/>
      <c r="D265" s="203"/>
      <c r="E265" s="18" t="s">
        <v>96</v>
      </c>
      <c r="F265" s="20" t="s">
        <v>97</v>
      </c>
      <c r="G265" s="99">
        <v>57152411</v>
      </c>
      <c r="H265" s="31">
        <f t="shared" ref="H265" si="480">IFERROR(G265/G267,"-")</f>
        <v>2.4435457534982264E-2</v>
      </c>
      <c r="I265" s="100">
        <v>1750</v>
      </c>
      <c r="J265" s="31">
        <f t="shared" ref="J265" si="481">IFERROR(I265/D257,"-")</f>
        <v>0.13681494801031976</v>
      </c>
      <c r="K265" s="80">
        <f t="shared" si="473"/>
        <v>32658.520571428573</v>
      </c>
      <c r="L265" s="46"/>
      <c r="M265" s="46"/>
    </row>
    <row r="266" spans="2:13">
      <c r="B266" s="198"/>
      <c r="C266" s="198"/>
      <c r="D266" s="203"/>
      <c r="E266" s="21" t="s">
        <v>98</v>
      </c>
      <c r="F266" s="22" t="s">
        <v>99</v>
      </c>
      <c r="G266" s="101">
        <v>520469369</v>
      </c>
      <c r="H266" s="32">
        <f t="shared" ref="H266" si="482">IFERROR(G266/G267,"-")</f>
        <v>0.22252617067123406</v>
      </c>
      <c r="I266" s="102">
        <v>1112</v>
      </c>
      <c r="J266" s="32">
        <f t="shared" ref="J266" si="483">IFERROR(I266/D257,"-")</f>
        <v>8.6936126964271748E-2</v>
      </c>
      <c r="K266" s="81">
        <f t="shared" si="473"/>
        <v>468047.99370503594</v>
      </c>
      <c r="L266" s="46"/>
      <c r="M266" s="46"/>
    </row>
    <row r="267" spans="2:13">
      <c r="B267" s="199"/>
      <c r="C267" s="199"/>
      <c r="D267" s="204"/>
      <c r="E267" s="23" t="s">
        <v>136</v>
      </c>
      <c r="F267" s="24"/>
      <c r="G267" s="95">
        <f>SUM(G257:G266)</f>
        <v>2338913070</v>
      </c>
      <c r="H267" s="33" t="s">
        <v>167</v>
      </c>
      <c r="I267" s="103">
        <v>10360</v>
      </c>
      <c r="J267" s="33">
        <f t="shared" ref="J267" si="484">IFERROR(I267/D257,"-")</f>
        <v>0.80994449222109299</v>
      </c>
      <c r="K267" s="82">
        <f t="shared" si="473"/>
        <v>225763.80984555985</v>
      </c>
      <c r="L267" s="46"/>
      <c r="M267" s="46"/>
    </row>
    <row r="268" spans="2:13">
      <c r="B268" s="197">
        <v>25</v>
      </c>
      <c r="C268" s="197" t="s">
        <v>126</v>
      </c>
      <c r="D268" s="202">
        <f>VLOOKUP(C268,市区町村別_生活習慣病の状況!$C$5:$D$78,2,FALSE)</f>
        <v>8861</v>
      </c>
      <c r="E268" s="16" t="s">
        <v>80</v>
      </c>
      <c r="F268" s="17" t="s">
        <v>81</v>
      </c>
      <c r="G268" s="129">
        <v>231773677</v>
      </c>
      <c r="H268" s="30">
        <f t="shared" ref="H268" si="485">IFERROR(G268/G278,"-")</f>
        <v>0.14578907908698827</v>
      </c>
      <c r="I268" s="130">
        <v>3884</v>
      </c>
      <c r="J268" s="30">
        <f t="shared" ref="J268" si="486">IFERROR(I268/D268,"-")</f>
        <v>0.4383252454576233</v>
      </c>
      <c r="K268" s="79">
        <f t="shared" si="473"/>
        <v>59673.964212152423</v>
      </c>
      <c r="L268" s="46"/>
      <c r="M268" s="46"/>
    </row>
    <row r="269" spans="2:13">
      <c r="B269" s="198"/>
      <c r="C269" s="198"/>
      <c r="D269" s="203"/>
      <c r="E269" s="18" t="s">
        <v>82</v>
      </c>
      <c r="F269" s="19" t="s">
        <v>83</v>
      </c>
      <c r="G269" s="99">
        <v>156375538</v>
      </c>
      <c r="H269" s="31">
        <f t="shared" ref="H269" si="487">IFERROR(G269/G278,"-")</f>
        <v>9.8362531810514187E-2</v>
      </c>
      <c r="I269" s="100">
        <v>3718</v>
      </c>
      <c r="J269" s="31">
        <f t="shared" ref="J269" si="488">IFERROR(I269/D268,"-")</f>
        <v>0.41959146823157656</v>
      </c>
      <c r="K269" s="80">
        <f t="shared" si="473"/>
        <v>42059.047337278105</v>
      </c>
      <c r="L269" s="46"/>
      <c r="M269" s="46"/>
    </row>
    <row r="270" spans="2:13">
      <c r="B270" s="198"/>
      <c r="C270" s="198"/>
      <c r="D270" s="203"/>
      <c r="E270" s="18" t="s">
        <v>84</v>
      </c>
      <c r="F270" s="20" t="s">
        <v>85</v>
      </c>
      <c r="G270" s="99">
        <v>273092057</v>
      </c>
      <c r="H270" s="31">
        <f t="shared" ref="H270" si="489">IFERROR(G270/G278,"-")</f>
        <v>0.17177895268927071</v>
      </c>
      <c r="I270" s="100">
        <v>5409</v>
      </c>
      <c r="J270" s="31">
        <f t="shared" ref="J270" si="490">IFERROR(I270/D268,"-")</f>
        <v>0.61042771696196818</v>
      </c>
      <c r="K270" s="80">
        <f t="shared" si="473"/>
        <v>50488.455721944905</v>
      </c>
      <c r="L270" s="46"/>
      <c r="M270" s="46"/>
    </row>
    <row r="271" spans="2:13">
      <c r="B271" s="198"/>
      <c r="C271" s="198"/>
      <c r="D271" s="203"/>
      <c r="E271" s="18" t="s">
        <v>86</v>
      </c>
      <c r="F271" s="20" t="s">
        <v>87</v>
      </c>
      <c r="G271" s="99">
        <v>175462977</v>
      </c>
      <c r="H271" s="31">
        <f t="shared" ref="H271" si="491">IFERROR(G271/G278,"-")</f>
        <v>0.11036881393002798</v>
      </c>
      <c r="I271" s="100">
        <v>2387</v>
      </c>
      <c r="J271" s="31">
        <f t="shared" ref="J271" si="492">IFERROR(I271/D268,"-")</f>
        <v>0.26938268818417788</v>
      </c>
      <c r="K271" s="80">
        <f t="shared" si="473"/>
        <v>73507.740678676157</v>
      </c>
      <c r="L271" s="46"/>
      <c r="M271" s="46"/>
    </row>
    <row r="272" spans="2:13">
      <c r="B272" s="198"/>
      <c r="C272" s="198"/>
      <c r="D272" s="203"/>
      <c r="E272" s="18" t="s">
        <v>88</v>
      </c>
      <c r="F272" s="20" t="s">
        <v>89</v>
      </c>
      <c r="G272" s="99">
        <v>34226313</v>
      </c>
      <c r="H272" s="31">
        <f t="shared" ref="H272" si="493">IFERROR(G272/G278,"-")</f>
        <v>2.1528858312987006E-2</v>
      </c>
      <c r="I272" s="100">
        <v>37</v>
      </c>
      <c r="J272" s="31">
        <f t="shared" ref="J272" si="494">IFERROR(I272/D268,"-")</f>
        <v>4.1756009479742692E-3</v>
      </c>
      <c r="K272" s="80">
        <f t="shared" si="473"/>
        <v>925035.48648648651</v>
      </c>
      <c r="L272" s="46"/>
      <c r="M272" s="46"/>
    </row>
    <row r="273" spans="2:13">
      <c r="B273" s="198"/>
      <c r="C273" s="198"/>
      <c r="D273" s="203"/>
      <c r="E273" s="18" t="s">
        <v>90</v>
      </c>
      <c r="F273" s="20" t="s">
        <v>91</v>
      </c>
      <c r="G273" s="99">
        <v>80575005</v>
      </c>
      <c r="H273" s="31">
        <f t="shared" ref="H273" si="495">IFERROR(G273/G278,"-")</f>
        <v>5.0682872742185803E-2</v>
      </c>
      <c r="I273" s="100">
        <v>330</v>
      </c>
      <c r="J273" s="31">
        <f t="shared" ref="J273" si="496">IFERROR(I273/D268,"-")</f>
        <v>3.7241846292743484E-2</v>
      </c>
      <c r="K273" s="80">
        <f t="shared" si="473"/>
        <v>244166.68181818182</v>
      </c>
      <c r="L273" s="46"/>
      <c r="M273" s="46"/>
    </row>
    <row r="274" spans="2:13">
      <c r="B274" s="198"/>
      <c r="C274" s="198"/>
      <c r="D274" s="203"/>
      <c r="E274" s="18" t="s">
        <v>92</v>
      </c>
      <c r="F274" s="20" t="s">
        <v>93</v>
      </c>
      <c r="G274" s="99">
        <v>289411549</v>
      </c>
      <c r="H274" s="31">
        <f t="shared" ref="H274" si="497">IFERROR(G274/G278,"-")</f>
        <v>0.18204415510847155</v>
      </c>
      <c r="I274" s="100">
        <v>1907</v>
      </c>
      <c r="J274" s="31">
        <f t="shared" ref="J274" si="498">IFERROR(I274/D268,"-")</f>
        <v>0.21521272994018734</v>
      </c>
      <c r="K274" s="80">
        <f t="shared" si="473"/>
        <v>151762.7420031463</v>
      </c>
      <c r="L274" s="46"/>
      <c r="M274" s="46"/>
    </row>
    <row r="275" spans="2:13">
      <c r="B275" s="198"/>
      <c r="C275" s="198"/>
      <c r="D275" s="203"/>
      <c r="E275" s="18" t="s">
        <v>94</v>
      </c>
      <c r="F275" s="20" t="s">
        <v>95</v>
      </c>
      <c r="G275" s="99">
        <v>221942</v>
      </c>
      <c r="H275" s="31">
        <f t="shared" ref="H275" si="499">IFERROR(G275/G278,"-")</f>
        <v>1.396048084905015E-4</v>
      </c>
      <c r="I275" s="100">
        <v>24</v>
      </c>
      <c r="J275" s="31">
        <f t="shared" ref="J275" si="500">IFERROR(I275/D268,"-")</f>
        <v>2.7084979121995258E-3</v>
      </c>
      <c r="K275" s="80">
        <f t="shared" si="473"/>
        <v>9247.5833333333339</v>
      </c>
      <c r="L275" s="46"/>
      <c r="M275" s="46"/>
    </row>
    <row r="276" spans="2:13">
      <c r="B276" s="198"/>
      <c r="C276" s="198"/>
      <c r="D276" s="203"/>
      <c r="E276" s="18" t="s">
        <v>96</v>
      </c>
      <c r="F276" s="20" t="s">
        <v>97</v>
      </c>
      <c r="G276" s="99">
        <v>40850286</v>
      </c>
      <c r="H276" s="31">
        <f t="shared" ref="H276" si="501">IFERROR(G276/G278,"-")</f>
        <v>2.5695435536366322E-2</v>
      </c>
      <c r="I276" s="100">
        <v>1264</v>
      </c>
      <c r="J276" s="31">
        <f t="shared" ref="J276" si="502">IFERROR(I276/D268,"-")</f>
        <v>0.14264755670917503</v>
      </c>
      <c r="K276" s="80">
        <f t="shared" si="473"/>
        <v>32318.264240506331</v>
      </c>
      <c r="L276" s="46"/>
      <c r="M276" s="46"/>
    </row>
    <row r="277" spans="2:13">
      <c r="B277" s="198"/>
      <c r="C277" s="198"/>
      <c r="D277" s="203"/>
      <c r="E277" s="21" t="s">
        <v>98</v>
      </c>
      <c r="F277" s="22" t="s">
        <v>99</v>
      </c>
      <c r="G277" s="101">
        <v>307798303</v>
      </c>
      <c r="H277" s="32">
        <f t="shared" ref="H277" si="503">IFERROR(G277/G278,"-")</f>
        <v>0.19360969597469768</v>
      </c>
      <c r="I277" s="102">
        <v>794</v>
      </c>
      <c r="J277" s="32">
        <f t="shared" ref="J277" si="504">IFERROR(I277/D268,"-")</f>
        <v>8.9606139261934323E-2</v>
      </c>
      <c r="K277" s="81">
        <f t="shared" si="473"/>
        <v>387655.29345088161</v>
      </c>
      <c r="L277" s="46"/>
      <c r="M277" s="46"/>
    </row>
    <row r="278" spans="2:13">
      <c r="B278" s="199"/>
      <c r="C278" s="199"/>
      <c r="D278" s="204"/>
      <c r="E278" s="23" t="s">
        <v>136</v>
      </c>
      <c r="F278" s="24"/>
      <c r="G278" s="95">
        <f>SUM(G268:G277)</f>
        <v>1589787647</v>
      </c>
      <c r="H278" s="33" t="s">
        <v>167</v>
      </c>
      <c r="I278" s="103">
        <v>7084</v>
      </c>
      <c r="J278" s="33">
        <f t="shared" ref="J278" si="505">IFERROR(I278/D268,"-")</f>
        <v>0.79945830041756005</v>
      </c>
      <c r="K278" s="82">
        <f t="shared" si="473"/>
        <v>224419.48715415021</v>
      </c>
      <c r="L278" s="46"/>
      <c r="M278" s="46"/>
    </row>
    <row r="279" spans="2:13">
      <c r="B279" s="197">
        <v>26</v>
      </c>
      <c r="C279" s="197" t="s">
        <v>35</v>
      </c>
      <c r="D279" s="202">
        <f>VLOOKUP(C279,市区町村別_生活習慣病の状況!$C$5:$D$78,2,FALSE)</f>
        <v>122023</v>
      </c>
      <c r="E279" s="16" t="s">
        <v>80</v>
      </c>
      <c r="F279" s="17" t="s">
        <v>81</v>
      </c>
      <c r="G279" s="129">
        <v>3131149281</v>
      </c>
      <c r="H279" s="30">
        <f t="shared" ref="H279" si="506">IFERROR(G279/G289,"-")</f>
        <v>0.13864297344027662</v>
      </c>
      <c r="I279" s="130">
        <v>56096</v>
      </c>
      <c r="J279" s="30">
        <f t="shared" ref="J279" si="507">IFERROR(I279/D279,"-")</f>
        <v>0.4597166108028814</v>
      </c>
      <c r="K279" s="79">
        <f t="shared" si="473"/>
        <v>55817.692544922989</v>
      </c>
      <c r="L279" s="46"/>
      <c r="M279" s="46"/>
    </row>
    <row r="280" spans="2:13">
      <c r="B280" s="198"/>
      <c r="C280" s="198"/>
      <c r="D280" s="203"/>
      <c r="E280" s="18" t="s">
        <v>82</v>
      </c>
      <c r="F280" s="19" t="s">
        <v>83</v>
      </c>
      <c r="G280" s="99">
        <v>1997481299</v>
      </c>
      <c r="H280" s="31">
        <f t="shared" ref="H280" si="508">IFERROR(G280/G289,"-")</f>
        <v>8.8445718115445618E-2</v>
      </c>
      <c r="I280" s="100">
        <v>48119</v>
      </c>
      <c r="J280" s="31">
        <f t="shared" ref="J280" si="509">IFERROR(I280/D279,"-")</f>
        <v>0.39434368930447539</v>
      </c>
      <c r="K280" s="80">
        <f t="shared" si="473"/>
        <v>41511.280346640619</v>
      </c>
      <c r="L280" s="46"/>
      <c r="M280" s="46"/>
    </row>
    <row r="281" spans="2:13">
      <c r="B281" s="198"/>
      <c r="C281" s="198"/>
      <c r="D281" s="203"/>
      <c r="E281" s="18" t="s">
        <v>84</v>
      </c>
      <c r="F281" s="20" t="s">
        <v>85</v>
      </c>
      <c r="G281" s="99">
        <v>3821230809</v>
      </c>
      <c r="H281" s="31">
        <f t="shared" ref="H281" si="510">IFERROR(G281/G289,"-")</f>
        <v>0.16919883212727402</v>
      </c>
      <c r="I281" s="100">
        <v>76114</v>
      </c>
      <c r="J281" s="31">
        <f t="shared" ref="J281" si="511">IFERROR(I281/D279,"-")</f>
        <v>0.62376765036099757</v>
      </c>
      <c r="K281" s="80">
        <f t="shared" si="473"/>
        <v>50204.046679980027</v>
      </c>
      <c r="L281" s="46"/>
      <c r="M281" s="46"/>
    </row>
    <row r="282" spans="2:13">
      <c r="B282" s="198"/>
      <c r="C282" s="198"/>
      <c r="D282" s="203"/>
      <c r="E282" s="18" t="s">
        <v>86</v>
      </c>
      <c r="F282" s="20" t="s">
        <v>87</v>
      </c>
      <c r="G282" s="99">
        <v>2373593756</v>
      </c>
      <c r="H282" s="31">
        <f t="shared" ref="H282" si="512">IFERROR(G282/G289,"-")</f>
        <v>0.1050994591883575</v>
      </c>
      <c r="I282" s="100">
        <v>31085</v>
      </c>
      <c r="J282" s="31">
        <f t="shared" ref="J282" si="513">IFERROR(I282/D279,"-")</f>
        <v>0.2547470558829073</v>
      </c>
      <c r="K282" s="80">
        <f t="shared" si="473"/>
        <v>76358.171336657557</v>
      </c>
      <c r="L282" s="46"/>
      <c r="M282" s="46"/>
    </row>
    <row r="283" spans="2:13">
      <c r="B283" s="198"/>
      <c r="C283" s="198"/>
      <c r="D283" s="203"/>
      <c r="E283" s="18" t="s">
        <v>88</v>
      </c>
      <c r="F283" s="20" t="s">
        <v>89</v>
      </c>
      <c r="G283" s="99">
        <v>221695890</v>
      </c>
      <c r="H283" s="31">
        <f t="shared" ref="H283" si="514">IFERROR(G283/G289,"-")</f>
        <v>9.8163883707493172E-3</v>
      </c>
      <c r="I283" s="100">
        <v>462</v>
      </c>
      <c r="J283" s="31">
        <f t="shared" ref="J283" si="515">IFERROR(I283/D279,"-")</f>
        <v>3.7861714594789506E-3</v>
      </c>
      <c r="K283" s="80">
        <f t="shared" si="473"/>
        <v>479861.23376623378</v>
      </c>
      <c r="L283" s="46"/>
      <c r="M283" s="46"/>
    </row>
    <row r="284" spans="2:13">
      <c r="B284" s="198"/>
      <c r="C284" s="198"/>
      <c r="D284" s="203"/>
      <c r="E284" s="18" t="s">
        <v>90</v>
      </c>
      <c r="F284" s="20" t="s">
        <v>91</v>
      </c>
      <c r="G284" s="99">
        <v>923491711</v>
      </c>
      <c r="H284" s="31">
        <f t="shared" ref="H284" si="516">IFERROR(G284/G289,"-")</f>
        <v>4.0890939802013422E-2</v>
      </c>
      <c r="I284" s="100">
        <v>4540</v>
      </c>
      <c r="J284" s="31">
        <f t="shared" ref="J284" si="517">IFERROR(I284/D279,"-")</f>
        <v>3.7206100489252027E-2</v>
      </c>
      <c r="K284" s="80">
        <f t="shared" si="473"/>
        <v>203412.27114537446</v>
      </c>
      <c r="L284" s="46"/>
      <c r="M284" s="46"/>
    </row>
    <row r="285" spans="2:13">
      <c r="B285" s="198"/>
      <c r="C285" s="198"/>
      <c r="D285" s="203"/>
      <c r="E285" s="18" t="s">
        <v>92</v>
      </c>
      <c r="F285" s="20" t="s">
        <v>93</v>
      </c>
      <c r="G285" s="99">
        <v>4150899357</v>
      </c>
      <c r="H285" s="31">
        <f t="shared" ref="H285" si="518">IFERROR(G285/G289,"-")</f>
        <v>0.18379610093901885</v>
      </c>
      <c r="I285" s="100">
        <v>24752</v>
      </c>
      <c r="J285" s="31">
        <f t="shared" ref="J285" si="519">IFERROR(I285/D279,"-")</f>
        <v>0.20284700425329652</v>
      </c>
      <c r="K285" s="80">
        <f t="shared" si="473"/>
        <v>167699.55385423399</v>
      </c>
      <c r="L285" s="46"/>
      <c r="M285" s="46"/>
    </row>
    <row r="286" spans="2:13">
      <c r="B286" s="198"/>
      <c r="C286" s="198"/>
      <c r="D286" s="203"/>
      <c r="E286" s="18" t="s">
        <v>94</v>
      </c>
      <c r="F286" s="20" t="s">
        <v>95</v>
      </c>
      <c r="G286" s="99">
        <v>7529015</v>
      </c>
      <c r="H286" s="31">
        <f t="shared" ref="H286" si="520">IFERROR(G286/G289,"-")</f>
        <v>3.3337440441136355E-4</v>
      </c>
      <c r="I286" s="100">
        <v>763</v>
      </c>
      <c r="J286" s="31">
        <f t="shared" ref="J286" si="521">IFERROR(I286/D279,"-")</f>
        <v>6.2529195315637219E-3</v>
      </c>
      <c r="K286" s="80">
        <f t="shared" si="473"/>
        <v>9867.6474442988201</v>
      </c>
      <c r="L286" s="46"/>
      <c r="M286" s="46"/>
    </row>
    <row r="287" spans="2:13">
      <c r="B287" s="198"/>
      <c r="C287" s="198"/>
      <c r="D287" s="203"/>
      <c r="E287" s="18" t="s">
        <v>96</v>
      </c>
      <c r="F287" s="20" t="s">
        <v>97</v>
      </c>
      <c r="G287" s="99">
        <v>453351055</v>
      </c>
      <c r="H287" s="31">
        <f t="shared" ref="H287" si="522">IFERROR(G287/G289,"-")</f>
        <v>2.0073759708260419E-2</v>
      </c>
      <c r="I287" s="100">
        <v>15589</v>
      </c>
      <c r="J287" s="31">
        <f t="shared" ref="J287" si="523">IFERROR(I287/D279,"-")</f>
        <v>0.12775460364029731</v>
      </c>
      <c r="K287" s="80">
        <f t="shared" si="473"/>
        <v>29081.471229713261</v>
      </c>
      <c r="L287" s="46"/>
      <c r="M287" s="46"/>
    </row>
    <row r="288" spans="2:13">
      <c r="B288" s="198"/>
      <c r="C288" s="198"/>
      <c r="D288" s="203"/>
      <c r="E288" s="21" t="s">
        <v>98</v>
      </c>
      <c r="F288" s="22" t="s">
        <v>99</v>
      </c>
      <c r="G288" s="101">
        <v>5503840147</v>
      </c>
      <c r="H288" s="32">
        <f t="shared" ref="H288" si="524">IFERROR(G288/G289,"-")</f>
        <v>0.24370245390419287</v>
      </c>
      <c r="I288" s="102">
        <v>9300</v>
      </c>
      <c r="J288" s="32">
        <f t="shared" ref="J288" si="525">IFERROR(I288/D279,"-")</f>
        <v>7.6215139768732121E-2</v>
      </c>
      <c r="K288" s="81">
        <f t="shared" si="473"/>
        <v>591810.76849462371</v>
      </c>
      <c r="L288" s="46"/>
      <c r="M288" s="46"/>
    </row>
    <row r="289" spans="2:13">
      <c r="B289" s="199"/>
      <c r="C289" s="199"/>
      <c r="D289" s="204"/>
      <c r="E289" s="23" t="s">
        <v>136</v>
      </c>
      <c r="F289" s="24"/>
      <c r="G289" s="95">
        <f>SUM(G279:G288)</f>
        <v>22584262320</v>
      </c>
      <c r="H289" s="33" t="s">
        <v>167</v>
      </c>
      <c r="I289" s="103">
        <v>97775</v>
      </c>
      <c r="J289" s="33">
        <f t="shared" ref="J289" si="526">IFERROR(I289/D279,"-")</f>
        <v>0.80128336461158967</v>
      </c>
      <c r="K289" s="82">
        <f t="shared" si="473"/>
        <v>230981.97207875224</v>
      </c>
      <c r="L289" s="46"/>
      <c r="M289" s="46"/>
    </row>
    <row r="290" spans="2:13">
      <c r="B290" s="197">
        <v>27</v>
      </c>
      <c r="C290" s="197" t="s">
        <v>36</v>
      </c>
      <c r="D290" s="202">
        <f>VLOOKUP(C290,市区町村別_生活習慣病の状況!$C$5:$D$78,2,FALSE)</f>
        <v>21449</v>
      </c>
      <c r="E290" s="16" t="s">
        <v>80</v>
      </c>
      <c r="F290" s="17" t="s">
        <v>81</v>
      </c>
      <c r="G290" s="129">
        <v>529808229</v>
      </c>
      <c r="H290" s="30">
        <f t="shared" ref="H290" si="527">IFERROR(G290/G300,"-")</f>
        <v>0.1372544742606264</v>
      </c>
      <c r="I290" s="130">
        <v>9751</v>
      </c>
      <c r="J290" s="30">
        <f t="shared" ref="J290" si="528">IFERROR(I290/D290,"-")</f>
        <v>0.45461326868385471</v>
      </c>
      <c r="K290" s="79">
        <f t="shared" si="473"/>
        <v>54333.732847913037</v>
      </c>
      <c r="L290" s="46"/>
      <c r="M290" s="46"/>
    </row>
    <row r="291" spans="2:13">
      <c r="B291" s="198"/>
      <c r="C291" s="198"/>
      <c r="D291" s="203"/>
      <c r="E291" s="18" t="s">
        <v>82</v>
      </c>
      <c r="F291" s="19" t="s">
        <v>83</v>
      </c>
      <c r="G291" s="99">
        <v>347033475</v>
      </c>
      <c r="H291" s="31">
        <f t="shared" ref="H291" si="529">IFERROR(G291/G300,"-")</f>
        <v>8.9904034242479142E-2</v>
      </c>
      <c r="I291" s="100">
        <v>8323</v>
      </c>
      <c r="J291" s="31">
        <f t="shared" ref="J291" si="530">IFERROR(I291/D290,"-")</f>
        <v>0.38803673830947832</v>
      </c>
      <c r="K291" s="80">
        <f t="shared" si="473"/>
        <v>41695.719692418599</v>
      </c>
      <c r="L291" s="46"/>
      <c r="M291" s="46"/>
    </row>
    <row r="292" spans="2:13">
      <c r="B292" s="198"/>
      <c r="C292" s="198"/>
      <c r="D292" s="203"/>
      <c r="E292" s="18" t="s">
        <v>84</v>
      </c>
      <c r="F292" s="20" t="s">
        <v>85</v>
      </c>
      <c r="G292" s="99">
        <v>644427217</v>
      </c>
      <c r="H292" s="31">
        <f t="shared" ref="H292" si="531">IFERROR(G292/G300,"-")</f>
        <v>0.16694817865611822</v>
      </c>
      <c r="I292" s="100">
        <v>13266</v>
      </c>
      <c r="J292" s="31">
        <f t="shared" ref="J292" si="532">IFERROR(I292/D290,"-")</f>
        <v>0.61849037251153904</v>
      </c>
      <c r="K292" s="80">
        <f t="shared" si="473"/>
        <v>48577.356927483794</v>
      </c>
      <c r="L292" s="46"/>
      <c r="M292" s="46"/>
    </row>
    <row r="293" spans="2:13">
      <c r="B293" s="198"/>
      <c r="C293" s="198"/>
      <c r="D293" s="203"/>
      <c r="E293" s="18" t="s">
        <v>86</v>
      </c>
      <c r="F293" s="20" t="s">
        <v>87</v>
      </c>
      <c r="G293" s="99">
        <v>420000561</v>
      </c>
      <c r="H293" s="31">
        <f t="shared" ref="H293" si="533">IFERROR(G293/G300,"-")</f>
        <v>0.10880721180573272</v>
      </c>
      <c r="I293" s="100">
        <v>5684</v>
      </c>
      <c r="J293" s="31">
        <f t="shared" ref="J293" si="534">IFERROR(I293/D290,"-")</f>
        <v>0.26500069933330223</v>
      </c>
      <c r="K293" s="80">
        <f t="shared" si="473"/>
        <v>73891.72431386348</v>
      </c>
      <c r="L293" s="46"/>
      <c r="M293" s="46"/>
    </row>
    <row r="294" spans="2:13">
      <c r="B294" s="198"/>
      <c r="C294" s="198"/>
      <c r="D294" s="203"/>
      <c r="E294" s="18" t="s">
        <v>88</v>
      </c>
      <c r="F294" s="20" t="s">
        <v>89</v>
      </c>
      <c r="G294" s="99">
        <v>34371307</v>
      </c>
      <c r="H294" s="31">
        <f t="shared" ref="H294" si="535">IFERROR(G294/G300,"-")</f>
        <v>8.9043835367373803E-3</v>
      </c>
      <c r="I294" s="100">
        <v>67</v>
      </c>
      <c r="J294" s="31">
        <f t="shared" ref="J294" si="536">IFERROR(I294/D290,"-")</f>
        <v>3.123688750058278E-3</v>
      </c>
      <c r="K294" s="80">
        <f t="shared" si="473"/>
        <v>513004.58208955225</v>
      </c>
      <c r="L294" s="46"/>
      <c r="M294" s="46"/>
    </row>
    <row r="295" spans="2:13">
      <c r="B295" s="198"/>
      <c r="C295" s="198"/>
      <c r="D295" s="203"/>
      <c r="E295" s="18" t="s">
        <v>90</v>
      </c>
      <c r="F295" s="20" t="s">
        <v>91</v>
      </c>
      <c r="G295" s="99">
        <v>181669109</v>
      </c>
      <c r="H295" s="31">
        <f t="shared" ref="H295" si="537">IFERROR(G295/G300,"-")</f>
        <v>4.7064006710985665E-2</v>
      </c>
      <c r="I295" s="100">
        <v>851</v>
      </c>
      <c r="J295" s="31">
        <f t="shared" ref="J295" si="538">IFERROR(I295/D290,"-")</f>
        <v>3.9675509347755142E-2</v>
      </c>
      <c r="K295" s="80">
        <f t="shared" si="473"/>
        <v>213477.21386603997</v>
      </c>
      <c r="L295" s="46"/>
      <c r="M295" s="46"/>
    </row>
    <row r="296" spans="2:13">
      <c r="B296" s="198"/>
      <c r="C296" s="198"/>
      <c r="D296" s="203"/>
      <c r="E296" s="18" t="s">
        <v>92</v>
      </c>
      <c r="F296" s="20" t="s">
        <v>93</v>
      </c>
      <c r="G296" s="99">
        <v>747839026</v>
      </c>
      <c r="H296" s="31">
        <f t="shared" ref="H296" si="539">IFERROR(G296/G300,"-")</f>
        <v>0.19373850145541796</v>
      </c>
      <c r="I296" s="100">
        <v>4032</v>
      </c>
      <c r="J296" s="31">
        <f t="shared" ref="J296" si="540">IFERROR(I296/D290,"-")</f>
        <v>0.18798079164529816</v>
      </c>
      <c r="K296" s="80">
        <f t="shared" si="473"/>
        <v>185475.94890873015</v>
      </c>
      <c r="L296" s="46"/>
      <c r="M296" s="46"/>
    </row>
    <row r="297" spans="2:13">
      <c r="B297" s="198"/>
      <c r="C297" s="198"/>
      <c r="D297" s="203"/>
      <c r="E297" s="18" t="s">
        <v>94</v>
      </c>
      <c r="F297" s="20" t="s">
        <v>95</v>
      </c>
      <c r="G297" s="99">
        <v>1136835</v>
      </c>
      <c r="H297" s="31">
        <f t="shared" ref="H297" si="541">IFERROR(G297/G300,"-")</f>
        <v>2.9451352716924146E-4</v>
      </c>
      <c r="I297" s="100">
        <v>139</v>
      </c>
      <c r="J297" s="31">
        <f t="shared" ref="J297" si="542">IFERROR(I297/D290,"-")</f>
        <v>6.4804886008671733E-3</v>
      </c>
      <c r="K297" s="80">
        <f t="shared" si="473"/>
        <v>8178.6690647482019</v>
      </c>
      <c r="L297" s="46"/>
      <c r="M297" s="46"/>
    </row>
    <row r="298" spans="2:13">
      <c r="B298" s="198"/>
      <c r="C298" s="198"/>
      <c r="D298" s="203"/>
      <c r="E298" s="18" t="s">
        <v>96</v>
      </c>
      <c r="F298" s="20" t="s">
        <v>97</v>
      </c>
      <c r="G298" s="99">
        <v>64562496</v>
      </c>
      <c r="H298" s="31">
        <f t="shared" ref="H298" si="543">IFERROR(G298/G300,"-")</f>
        <v>1.6725847128044126E-2</v>
      </c>
      <c r="I298" s="100">
        <v>2832</v>
      </c>
      <c r="J298" s="31">
        <f t="shared" ref="J298" si="544">IFERROR(I298/D290,"-")</f>
        <v>0.13203412746514989</v>
      </c>
      <c r="K298" s="80">
        <f t="shared" si="473"/>
        <v>22797.491525423728</v>
      </c>
      <c r="L298" s="46"/>
      <c r="M298" s="46"/>
    </row>
    <row r="299" spans="2:13">
      <c r="B299" s="198"/>
      <c r="C299" s="198"/>
      <c r="D299" s="203"/>
      <c r="E299" s="21" t="s">
        <v>98</v>
      </c>
      <c r="F299" s="22" t="s">
        <v>99</v>
      </c>
      <c r="G299" s="101">
        <v>889195156</v>
      </c>
      <c r="H299" s="32">
        <f t="shared" ref="H299" si="545">IFERROR(G299/G300,"-")</f>
        <v>0.23035884867668915</v>
      </c>
      <c r="I299" s="102">
        <v>1821</v>
      </c>
      <c r="J299" s="32">
        <f t="shared" ref="J299" si="546">IFERROR(I299/D290,"-")</f>
        <v>8.4899062893374982E-2</v>
      </c>
      <c r="K299" s="81">
        <f t="shared" si="473"/>
        <v>488300.47007138934</v>
      </c>
      <c r="L299" s="46"/>
      <c r="M299" s="46"/>
    </row>
    <row r="300" spans="2:13">
      <c r="B300" s="199"/>
      <c r="C300" s="199"/>
      <c r="D300" s="204"/>
      <c r="E300" s="23" t="s">
        <v>136</v>
      </c>
      <c r="F300" s="24"/>
      <c r="G300" s="95">
        <f>SUM(G290:G299)</f>
        <v>3860043411</v>
      </c>
      <c r="H300" s="33" t="s">
        <v>167</v>
      </c>
      <c r="I300" s="103">
        <v>16800</v>
      </c>
      <c r="J300" s="33">
        <f t="shared" ref="J300" si="547">IFERROR(I300/D290,"-")</f>
        <v>0.78325329852207559</v>
      </c>
      <c r="K300" s="82">
        <f t="shared" si="473"/>
        <v>229764.48874999999</v>
      </c>
      <c r="L300" s="46"/>
      <c r="M300" s="46"/>
    </row>
    <row r="301" spans="2:13">
      <c r="B301" s="197">
        <v>28</v>
      </c>
      <c r="C301" s="197" t="s">
        <v>37</v>
      </c>
      <c r="D301" s="202">
        <f>VLOOKUP(C301,市区町村別_生活習慣病の状況!$C$5:$D$78,2,FALSE)</f>
        <v>16638</v>
      </c>
      <c r="E301" s="16" t="s">
        <v>80</v>
      </c>
      <c r="F301" s="17" t="s">
        <v>81</v>
      </c>
      <c r="G301" s="129">
        <v>426775396</v>
      </c>
      <c r="H301" s="30">
        <f t="shared" ref="H301" si="548">IFERROR(G301/G311,"-")</f>
        <v>0.13529070032500087</v>
      </c>
      <c r="I301" s="130">
        <v>7153</v>
      </c>
      <c r="J301" s="30">
        <f t="shared" ref="J301" si="549">IFERROR(I301/D301,"-")</f>
        <v>0.42991946147373483</v>
      </c>
      <c r="K301" s="79">
        <f t="shared" si="473"/>
        <v>59663.832797427654</v>
      </c>
      <c r="L301" s="46"/>
      <c r="M301" s="46"/>
    </row>
    <row r="302" spans="2:13">
      <c r="B302" s="198"/>
      <c r="C302" s="198"/>
      <c r="D302" s="203"/>
      <c r="E302" s="18" t="s">
        <v>82</v>
      </c>
      <c r="F302" s="19" t="s">
        <v>83</v>
      </c>
      <c r="G302" s="99">
        <v>259115544</v>
      </c>
      <c r="H302" s="31">
        <f t="shared" ref="H302" si="550">IFERROR(G302/G311,"-")</f>
        <v>8.2141388049590328E-2</v>
      </c>
      <c r="I302" s="100">
        <v>6297</v>
      </c>
      <c r="J302" s="31">
        <f t="shared" ref="J302" si="551">IFERROR(I302/D301,"-")</f>
        <v>0.37847097006851788</v>
      </c>
      <c r="K302" s="80">
        <f t="shared" si="473"/>
        <v>41149.046212482135</v>
      </c>
      <c r="L302" s="46"/>
      <c r="M302" s="46"/>
    </row>
    <row r="303" spans="2:13">
      <c r="B303" s="198"/>
      <c r="C303" s="198"/>
      <c r="D303" s="203"/>
      <c r="E303" s="18" t="s">
        <v>84</v>
      </c>
      <c r="F303" s="20" t="s">
        <v>85</v>
      </c>
      <c r="G303" s="99">
        <v>506829842</v>
      </c>
      <c r="H303" s="31">
        <f t="shared" ref="H303" si="552">IFERROR(G303/G311,"-")</f>
        <v>0.16066850364960952</v>
      </c>
      <c r="I303" s="100">
        <v>10183</v>
      </c>
      <c r="J303" s="31">
        <f t="shared" ref="J303" si="553">IFERROR(I303/D301,"-")</f>
        <v>0.61203269623752854</v>
      </c>
      <c r="K303" s="80">
        <f t="shared" si="473"/>
        <v>49772.153785721297</v>
      </c>
      <c r="L303" s="46"/>
      <c r="M303" s="46"/>
    </row>
    <row r="304" spans="2:13">
      <c r="B304" s="198"/>
      <c r="C304" s="198"/>
      <c r="D304" s="203"/>
      <c r="E304" s="18" t="s">
        <v>86</v>
      </c>
      <c r="F304" s="20" t="s">
        <v>87</v>
      </c>
      <c r="G304" s="99">
        <v>317464796</v>
      </c>
      <c r="H304" s="31">
        <f t="shared" ref="H304" si="554">IFERROR(G304/G311,"-")</f>
        <v>0.10063849739682167</v>
      </c>
      <c r="I304" s="100">
        <v>4014</v>
      </c>
      <c r="J304" s="31">
        <f t="shared" ref="J304" si="555">IFERROR(I304/D301,"-")</f>
        <v>0.24125495852866932</v>
      </c>
      <c r="K304" s="80">
        <f t="shared" si="473"/>
        <v>79089.38614848032</v>
      </c>
      <c r="L304" s="46"/>
      <c r="M304" s="46"/>
    </row>
    <row r="305" spans="2:13">
      <c r="B305" s="198"/>
      <c r="C305" s="198"/>
      <c r="D305" s="203"/>
      <c r="E305" s="18" t="s">
        <v>88</v>
      </c>
      <c r="F305" s="20" t="s">
        <v>89</v>
      </c>
      <c r="G305" s="99">
        <v>22667497</v>
      </c>
      <c r="H305" s="31">
        <f t="shared" ref="H305" si="556">IFERROR(G305/G311,"-")</f>
        <v>7.1857505668973861E-3</v>
      </c>
      <c r="I305" s="100">
        <v>61</v>
      </c>
      <c r="J305" s="31">
        <f t="shared" ref="J305" si="557">IFERROR(I305/D301,"-")</f>
        <v>3.6663060463998079E-3</v>
      </c>
      <c r="K305" s="80">
        <f t="shared" si="473"/>
        <v>371598.31147540984</v>
      </c>
      <c r="L305" s="46"/>
      <c r="M305" s="46"/>
    </row>
    <row r="306" spans="2:13">
      <c r="B306" s="198"/>
      <c r="C306" s="198"/>
      <c r="D306" s="203"/>
      <c r="E306" s="18" t="s">
        <v>90</v>
      </c>
      <c r="F306" s="20" t="s">
        <v>91</v>
      </c>
      <c r="G306" s="99">
        <v>120477356</v>
      </c>
      <c r="H306" s="31">
        <f t="shared" ref="H306" si="558">IFERROR(G306/G311,"-")</f>
        <v>3.8192140454470919E-2</v>
      </c>
      <c r="I306" s="100">
        <v>553</v>
      </c>
      <c r="J306" s="31">
        <f t="shared" ref="J306" si="559">IFERROR(I306/D301,"-")</f>
        <v>3.3237167928837602E-2</v>
      </c>
      <c r="K306" s="80">
        <f t="shared" si="473"/>
        <v>217861.40325497289</v>
      </c>
      <c r="L306" s="46"/>
      <c r="M306" s="46"/>
    </row>
    <row r="307" spans="2:13">
      <c r="B307" s="198"/>
      <c r="C307" s="198"/>
      <c r="D307" s="203"/>
      <c r="E307" s="18" t="s">
        <v>92</v>
      </c>
      <c r="F307" s="20" t="s">
        <v>93</v>
      </c>
      <c r="G307" s="99">
        <v>595934777</v>
      </c>
      <c r="H307" s="31">
        <f t="shared" ref="H307" si="560">IFERROR(G307/G311,"-")</f>
        <v>0.18891537348219864</v>
      </c>
      <c r="I307" s="100">
        <v>3351</v>
      </c>
      <c r="J307" s="31">
        <f t="shared" ref="J307" si="561">IFERROR(I307/D301,"-")</f>
        <v>0.2014064190407501</v>
      </c>
      <c r="K307" s="80">
        <f t="shared" si="473"/>
        <v>177837.8922709639</v>
      </c>
      <c r="L307" s="46"/>
      <c r="M307" s="46"/>
    </row>
    <row r="308" spans="2:13">
      <c r="B308" s="198"/>
      <c r="C308" s="198"/>
      <c r="D308" s="203"/>
      <c r="E308" s="18" t="s">
        <v>94</v>
      </c>
      <c r="F308" s="20" t="s">
        <v>95</v>
      </c>
      <c r="G308" s="99">
        <v>920196</v>
      </c>
      <c r="H308" s="31">
        <f t="shared" ref="H308" si="562">IFERROR(G308/G311,"-")</f>
        <v>2.9170838441741967E-4</v>
      </c>
      <c r="I308" s="100">
        <v>98</v>
      </c>
      <c r="J308" s="31">
        <f t="shared" ref="J308" si="563">IFERROR(I308/D301,"-")</f>
        <v>5.8901310253636251E-3</v>
      </c>
      <c r="K308" s="80">
        <f t="shared" si="473"/>
        <v>9389.7551020408155</v>
      </c>
      <c r="L308" s="46"/>
      <c r="M308" s="46"/>
    </row>
    <row r="309" spans="2:13">
      <c r="B309" s="198"/>
      <c r="C309" s="198"/>
      <c r="D309" s="203"/>
      <c r="E309" s="18" t="s">
        <v>96</v>
      </c>
      <c r="F309" s="20" t="s">
        <v>97</v>
      </c>
      <c r="G309" s="99">
        <v>77012510</v>
      </c>
      <c r="H309" s="31">
        <f t="shared" ref="H309" si="564">IFERROR(G309/G311,"-")</f>
        <v>2.441348894369284E-2</v>
      </c>
      <c r="I309" s="100">
        <v>1917</v>
      </c>
      <c r="J309" s="31">
        <f t="shared" ref="J309" si="565">IFERROR(I309/D301,"-")</f>
        <v>0.11521817526144969</v>
      </c>
      <c r="K309" s="80">
        <f t="shared" si="473"/>
        <v>40173.453312467398</v>
      </c>
      <c r="L309" s="46"/>
      <c r="M309" s="46"/>
    </row>
    <row r="310" spans="2:13">
      <c r="B310" s="198"/>
      <c r="C310" s="198"/>
      <c r="D310" s="203"/>
      <c r="E310" s="21" t="s">
        <v>98</v>
      </c>
      <c r="F310" s="22" t="s">
        <v>99</v>
      </c>
      <c r="G310" s="101">
        <v>827308604</v>
      </c>
      <c r="H310" s="32">
        <f t="shared" ref="H310" si="566">IFERROR(G310/G311,"-")</f>
        <v>0.26226244874730037</v>
      </c>
      <c r="I310" s="102">
        <v>1247</v>
      </c>
      <c r="J310" s="32">
        <f t="shared" ref="J310" si="567">IFERROR(I310/D301,"-")</f>
        <v>7.4948912128861636E-2</v>
      </c>
      <c r="K310" s="81">
        <f t="shared" si="473"/>
        <v>663439.13712910982</v>
      </c>
      <c r="L310" s="46"/>
      <c r="M310" s="46"/>
    </row>
    <row r="311" spans="2:13">
      <c r="B311" s="199"/>
      <c r="C311" s="199"/>
      <c r="D311" s="204"/>
      <c r="E311" s="23" t="s">
        <v>136</v>
      </c>
      <c r="F311" s="24"/>
      <c r="G311" s="95">
        <f>SUM(G301:G310)</f>
        <v>3154506518</v>
      </c>
      <c r="H311" s="33" t="s">
        <v>167</v>
      </c>
      <c r="I311" s="103">
        <v>12932</v>
      </c>
      <c r="J311" s="33">
        <f t="shared" ref="J311" si="568">IFERROR(I311/D301,"-")</f>
        <v>0.77725688183675923</v>
      </c>
      <c r="K311" s="82">
        <f t="shared" si="473"/>
        <v>243930.29059696876</v>
      </c>
      <c r="L311" s="46"/>
      <c r="M311" s="46"/>
    </row>
    <row r="312" spans="2:13">
      <c r="B312" s="197">
        <v>29</v>
      </c>
      <c r="C312" s="197" t="s">
        <v>38</v>
      </c>
      <c r="D312" s="202">
        <f>VLOOKUP(C312,市区町村別_生活習慣病の状況!$C$5:$D$78,2,FALSE)</f>
        <v>14442</v>
      </c>
      <c r="E312" s="16" t="s">
        <v>80</v>
      </c>
      <c r="F312" s="17" t="s">
        <v>81</v>
      </c>
      <c r="G312" s="129">
        <v>375781030</v>
      </c>
      <c r="H312" s="30">
        <f t="shared" ref="H312" si="569">IFERROR(G312/G322,"-")</f>
        <v>0.14626320463427603</v>
      </c>
      <c r="I312" s="130">
        <v>6829</v>
      </c>
      <c r="J312" s="30">
        <f t="shared" ref="J312" si="570">IFERROR(I312/D312,"-")</f>
        <v>0.47285694502146519</v>
      </c>
      <c r="K312" s="79">
        <f t="shared" si="473"/>
        <v>55027.241177331969</v>
      </c>
      <c r="L312" s="46"/>
      <c r="M312" s="46"/>
    </row>
    <row r="313" spans="2:13">
      <c r="B313" s="198"/>
      <c r="C313" s="198"/>
      <c r="D313" s="203"/>
      <c r="E313" s="18" t="s">
        <v>82</v>
      </c>
      <c r="F313" s="19" t="s">
        <v>83</v>
      </c>
      <c r="G313" s="99">
        <v>225303963</v>
      </c>
      <c r="H313" s="31">
        <f t="shared" ref="H313" si="571">IFERROR(G313/G322,"-")</f>
        <v>8.7693835011262683E-2</v>
      </c>
      <c r="I313" s="100">
        <v>5601</v>
      </c>
      <c r="J313" s="31">
        <f t="shared" ref="J313" si="572">IFERROR(I313/D312,"-")</f>
        <v>0.38782717075197343</v>
      </c>
      <c r="K313" s="80">
        <f t="shared" si="473"/>
        <v>40225.667380824852</v>
      </c>
      <c r="L313" s="46"/>
      <c r="M313" s="46"/>
    </row>
    <row r="314" spans="2:13">
      <c r="B314" s="198"/>
      <c r="C314" s="198"/>
      <c r="D314" s="203"/>
      <c r="E314" s="18" t="s">
        <v>84</v>
      </c>
      <c r="F314" s="20" t="s">
        <v>85</v>
      </c>
      <c r="G314" s="99">
        <v>465727745</v>
      </c>
      <c r="H314" s="31">
        <f t="shared" ref="H314" si="573">IFERROR(G314/G322,"-")</f>
        <v>0.18127267486279156</v>
      </c>
      <c r="I314" s="100">
        <v>9040</v>
      </c>
      <c r="J314" s="31">
        <f t="shared" ref="J314" si="574">IFERROR(I314/D312,"-")</f>
        <v>0.62595208419886439</v>
      </c>
      <c r="K314" s="80">
        <f t="shared" si="473"/>
        <v>51518.555862831861</v>
      </c>
      <c r="L314" s="46"/>
      <c r="M314" s="46"/>
    </row>
    <row r="315" spans="2:13">
      <c r="B315" s="198"/>
      <c r="C315" s="198"/>
      <c r="D315" s="203"/>
      <c r="E315" s="18" t="s">
        <v>86</v>
      </c>
      <c r="F315" s="20" t="s">
        <v>87</v>
      </c>
      <c r="G315" s="99">
        <v>272931397</v>
      </c>
      <c r="H315" s="31">
        <f t="shared" ref="H315" si="575">IFERROR(G315/G322,"-")</f>
        <v>0.1062316018733831</v>
      </c>
      <c r="I315" s="100">
        <v>3408</v>
      </c>
      <c r="J315" s="31">
        <f t="shared" ref="J315" si="576">IFERROR(I315/D312,"-")</f>
        <v>0.23597839634399667</v>
      </c>
      <c r="K315" s="80">
        <f t="shared" si="473"/>
        <v>80085.503814553987</v>
      </c>
      <c r="L315" s="46"/>
      <c r="M315" s="46"/>
    </row>
    <row r="316" spans="2:13">
      <c r="B316" s="198"/>
      <c r="C316" s="198"/>
      <c r="D316" s="203"/>
      <c r="E316" s="18" t="s">
        <v>88</v>
      </c>
      <c r="F316" s="20" t="s">
        <v>89</v>
      </c>
      <c r="G316" s="99">
        <v>37363753</v>
      </c>
      <c r="H316" s="31">
        <f t="shared" ref="H316" si="577">IFERROR(G316/G322,"-")</f>
        <v>1.4542890179803767E-2</v>
      </c>
      <c r="I316" s="100">
        <v>54</v>
      </c>
      <c r="J316" s="31">
        <f t="shared" ref="J316" si="578">IFERROR(I316/D312,"-")</f>
        <v>3.7390943082675531E-3</v>
      </c>
      <c r="K316" s="80">
        <f t="shared" si="473"/>
        <v>691921.3518518518</v>
      </c>
      <c r="L316" s="46"/>
      <c r="M316" s="46"/>
    </row>
    <row r="317" spans="2:13">
      <c r="B317" s="198"/>
      <c r="C317" s="198"/>
      <c r="D317" s="203"/>
      <c r="E317" s="18" t="s">
        <v>90</v>
      </c>
      <c r="F317" s="20" t="s">
        <v>91</v>
      </c>
      <c r="G317" s="99">
        <v>72654128</v>
      </c>
      <c r="H317" s="31">
        <f t="shared" ref="H317" si="579">IFERROR(G317/G322,"-")</f>
        <v>2.8278770727699808E-2</v>
      </c>
      <c r="I317" s="100">
        <v>495</v>
      </c>
      <c r="J317" s="31">
        <f t="shared" ref="J317" si="580">IFERROR(I317/D312,"-")</f>
        <v>3.4275031159119236E-2</v>
      </c>
      <c r="K317" s="80">
        <f t="shared" si="473"/>
        <v>146776.01616161616</v>
      </c>
      <c r="L317" s="46"/>
      <c r="M317" s="46"/>
    </row>
    <row r="318" spans="2:13">
      <c r="B318" s="198"/>
      <c r="C318" s="198"/>
      <c r="D318" s="203"/>
      <c r="E318" s="18" t="s">
        <v>92</v>
      </c>
      <c r="F318" s="20" t="s">
        <v>93</v>
      </c>
      <c r="G318" s="99">
        <v>415155373</v>
      </c>
      <c r="H318" s="31">
        <f t="shared" ref="H318" si="581">IFERROR(G318/G322,"-")</f>
        <v>0.16158866581455214</v>
      </c>
      <c r="I318" s="100">
        <v>2860</v>
      </c>
      <c r="J318" s="31">
        <f t="shared" ref="J318" si="582">IFERROR(I318/D312,"-")</f>
        <v>0.19803351336380004</v>
      </c>
      <c r="K318" s="80">
        <f t="shared" si="473"/>
        <v>145159.22132867132</v>
      </c>
      <c r="L318" s="46"/>
      <c r="M318" s="46"/>
    </row>
    <row r="319" spans="2:13">
      <c r="B319" s="198"/>
      <c r="C319" s="198"/>
      <c r="D319" s="203"/>
      <c r="E319" s="18" t="s">
        <v>94</v>
      </c>
      <c r="F319" s="20" t="s">
        <v>95</v>
      </c>
      <c r="G319" s="99">
        <v>397186</v>
      </c>
      <c r="H319" s="31">
        <f t="shared" ref="H319" si="583">IFERROR(G319/G322,"-")</f>
        <v>1.5459454458323656E-4</v>
      </c>
      <c r="I319" s="100">
        <v>41</v>
      </c>
      <c r="J319" s="31">
        <f t="shared" ref="J319" si="584">IFERROR(I319/D312,"-")</f>
        <v>2.8389419747957348E-3</v>
      </c>
      <c r="K319" s="80">
        <f t="shared" si="473"/>
        <v>9687.4634146341468</v>
      </c>
      <c r="L319" s="46"/>
      <c r="M319" s="46"/>
    </row>
    <row r="320" spans="2:13">
      <c r="B320" s="198"/>
      <c r="C320" s="198"/>
      <c r="D320" s="203"/>
      <c r="E320" s="18" t="s">
        <v>96</v>
      </c>
      <c r="F320" s="20" t="s">
        <v>97</v>
      </c>
      <c r="G320" s="99">
        <v>48561515</v>
      </c>
      <c r="H320" s="31">
        <f t="shared" ref="H320" si="585">IFERROR(G320/G322,"-")</f>
        <v>1.890133412481057E-2</v>
      </c>
      <c r="I320" s="100">
        <v>1750</v>
      </c>
      <c r="J320" s="31">
        <f t="shared" ref="J320" si="586">IFERROR(I320/D312,"-")</f>
        <v>0.12117435258274477</v>
      </c>
      <c r="K320" s="80">
        <f t="shared" si="473"/>
        <v>27749.437142857143</v>
      </c>
      <c r="L320" s="46"/>
      <c r="M320" s="46"/>
    </row>
    <row r="321" spans="2:13">
      <c r="B321" s="198"/>
      <c r="C321" s="198"/>
      <c r="D321" s="203"/>
      <c r="E321" s="21" t="s">
        <v>98</v>
      </c>
      <c r="F321" s="22" t="s">
        <v>99</v>
      </c>
      <c r="G321" s="101">
        <v>655334881</v>
      </c>
      <c r="H321" s="32">
        <f t="shared" ref="H321" si="587">IFERROR(G321/G322,"-")</f>
        <v>0.25507242822683712</v>
      </c>
      <c r="I321" s="102">
        <v>978</v>
      </c>
      <c r="J321" s="32">
        <f t="shared" ref="J321" si="588">IFERROR(I321/D312,"-")</f>
        <v>6.7719152471956798E-2</v>
      </c>
      <c r="K321" s="81">
        <f t="shared" si="473"/>
        <v>670076.56543967279</v>
      </c>
      <c r="L321" s="46"/>
      <c r="M321" s="46"/>
    </row>
    <row r="322" spans="2:13">
      <c r="B322" s="199"/>
      <c r="C322" s="199"/>
      <c r="D322" s="204"/>
      <c r="E322" s="23" t="s">
        <v>136</v>
      </c>
      <c r="F322" s="24"/>
      <c r="G322" s="95">
        <f>SUM(G312:G321)</f>
        <v>2569210971</v>
      </c>
      <c r="H322" s="33" t="s">
        <v>167</v>
      </c>
      <c r="I322" s="103">
        <v>11489</v>
      </c>
      <c r="J322" s="33">
        <f t="shared" ref="J322" si="589">IFERROR(I322/D312,"-")</f>
        <v>0.79552693532751695</v>
      </c>
      <c r="K322" s="82">
        <f t="shared" si="473"/>
        <v>223623.55043955086</v>
      </c>
      <c r="L322" s="46"/>
      <c r="M322" s="46"/>
    </row>
    <row r="323" spans="2:13">
      <c r="B323" s="197">
        <v>30</v>
      </c>
      <c r="C323" s="197" t="s">
        <v>39</v>
      </c>
      <c r="D323" s="202">
        <f>VLOOKUP(C323,市区町村別_生活習慣病の状況!$C$5:$D$78,2,FALSE)</f>
        <v>19573</v>
      </c>
      <c r="E323" s="16" t="s">
        <v>80</v>
      </c>
      <c r="F323" s="17" t="s">
        <v>81</v>
      </c>
      <c r="G323" s="129">
        <v>491060356</v>
      </c>
      <c r="H323" s="30">
        <f t="shared" ref="H323" si="590">IFERROR(G323/G333,"-")</f>
        <v>0.1416955965384358</v>
      </c>
      <c r="I323" s="130">
        <v>8943</v>
      </c>
      <c r="J323" s="30">
        <f t="shared" ref="J323" si="591">IFERROR(I323/D323,"-")</f>
        <v>0.45690492004291627</v>
      </c>
      <c r="K323" s="79">
        <f t="shared" si="473"/>
        <v>54910.025271161801</v>
      </c>
      <c r="L323" s="46"/>
      <c r="M323" s="46"/>
    </row>
    <row r="324" spans="2:13">
      <c r="B324" s="198"/>
      <c r="C324" s="198"/>
      <c r="D324" s="203"/>
      <c r="E324" s="18" t="s">
        <v>82</v>
      </c>
      <c r="F324" s="19" t="s">
        <v>83</v>
      </c>
      <c r="G324" s="99">
        <v>313297638</v>
      </c>
      <c r="H324" s="31">
        <f t="shared" ref="H324" si="592">IFERROR(G324/G333,"-")</f>
        <v>9.0402116904938906E-2</v>
      </c>
      <c r="I324" s="100">
        <v>7506</v>
      </c>
      <c r="J324" s="31">
        <f t="shared" ref="J324" si="593">IFERROR(I324/D323,"-")</f>
        <v>0.38348745721146477</v>
      </c>
      <c r="K324" s="80">
        <f t="shared" si="473"/>
        <v>41739.626698641085</v>
      </c>
      <c r="L324" s="46"/>
      <c r="M324" s="46"/>
    </row>
    <row r="325" spans="2:13">
      <c r="B325" s="198"/>
      <c r="C325" s="198"/>
      <c r="D325" s="203"/>
      <c r="E325" s="18" t="s">
        <v>84</v>
      </c>
      <c r="F325" s="20" t="s">
        <v>85</v>
      </c>
      <c r="G325" s="99">
        <v>621618123</v>
      </c>
      <c r="H325" s="31">
        <f t="shared" ref="H325" si="594">IFERROR(G325/G333,"-")</f>
        <v>0.17936807498585319</v>
      </c>
      <c r="I325" s="100">
        <v>12220</v>
      </c>
      <c r="J325" s="31">
        <f t="shared" ref="J325" si="595">IFERROR(I325/D323,"-")</f>
        <v>0.62432943340315739</v>
      </c>
      <c r="K325" s="80">
        <f t="shared" ref="K325:K388" si="596">IFERROR(G325/I325,"-")</f>
        <v>50868.913502454991</v>
      </c>
      <c r="L325" s="46"/>
      <c r="M325" s="46"/>
    </row>
    <row r="326" spans="2:13">
      <c r="B326" s="198"/>
      <c r="C326" s="198"/>
      <c r="D326" s="203"/>
      <c r="E326" s="18" t="s">
        <v>86</v>
      </c>
      <c r="F326" s="20" t="s">
        <v>87</v>
      </c>
      <c r="G326" s="99">
        <v>416959572</v>
      </c>
      <c r="H326" s="31">
        <f t="shared" ref="H326" si="597">IFERROR(G326/G333,"-")</f>
        <v>0.12031379557536687</v>
      </c>
      <c r="I326" s="100">
        <v>5253</v>
      </c>
      <c r="J326" s="31">
        <f t="shared" ref="J326" si="598">IFERROR(I326/D323,"-")</f>
        <v>0.2683799111020283</v>
      </c>
      <c r="K326" s="80">
        <f t="shared" si="596"/>
        <v>79375.513420902338</v>
      </c>
      <c r="L326" s="46"/>
      <c r="M326" s="46"/>
    </row>
    <row r="327" spans="2:13">
      <c r="B327" s="198"/>
      <c r="C327" s="198"/>
      <c r="D327" s="203"/>
      <c r="E327" s="18" t="s">
        <v>88</v>
      </c>
      <c r="F327" s="20" t="s">
        <v>89</v>
      </c>
      <c r="G327" s="99">
        <v>30265878</v>
      </c>
      <c r="H327" s="31">
        <f t="shared" ref="H327" si="599">IFERROR(G327/G333,"-")</f>
        <v>8.73322715949304E-3</v>
      </c>
      <c r="I327" s="100">
        <v>79</v>
      </c>
      <c r="J327" s="31">
        <f t="shared" ref="J327" si="600">IFERROR(I327/D323,"-")</f>
        <v>4.0361722781382513E-3</v>
      </c>
      <c r="K327" s="80">
        <f t="shared" si="596"/>
        <v>383112.37974683545</v>
      </c>
      <c r="L327" s="46"/>
      <c r="M327" s="46"/>
    </row>
    <row r="328" spans="2:13">
      <c r="B328" s="198"/>
      <c r="C328" s="198"/>
      <c r="D328" s="203"/>
      <c r="E328" s="18" t="s">
        <v>90</v>
      </c>
      <c r="F328" s="20" t="s">
        <v>91</v>
      </c>
      <c r="G328" s="99">
        <v>194731726</v>
      </c>
      <c r="H328" s="31">
        <f t="shared" ref="H328" si="601">IFERROR(G328/G333,"-")</f>
        <v>5.6189891412307839E-2</v>
      </c>
      <c r="I328" s="100">
        <v>871</v>
      </c>
      <c r="J328" s="31">
        <f t="shared" ref="J328" si="602">IFERROR(I328/D323,"-")</f>
        <v>4.4500076636182495E-2</v>
      </c>
      <c r="K328" s="80">
        <f t="shared" si="596"/>
        <v>223572.59012629162</v>
      </c>
      <c r="L328" s="46"/>
      <c r="M328" s="46"/>
    </row>
    <row r="329" spans="2:13">
      <c r="B329" s="198"/>
      <c r="C329" s="198"/>
      <c r="D329" s="203"/>
      <c r="E329" s="18" t="s">
        <v>92</v>
      </c>
      <c r="F329" s="20" t="s">
        <v>93</v>
      </c>
      <c r="G329" s="99">
        <v>628393768</v>
      </c>
      <c r="H329" s="31">
        <f t="shared" ref="H329" si="603">IFERROR(G329/G333,"-")</f>
        <v>0.18132318915558202</v>
      </c>
      <c r="I329" s="100">
        <v>4070</v>
      </c>
      <c r="J329" s="31">
        <f t="shared" ref="J329" si="604">IFERROR(I329/D323,"-")</f>
        <v>0.20793950850661624</v>
      </c>
      <c r="K329" s="80">
        <f t="shared" si="596"/>
        <v>154396.50319410319</v>
      </c>
      <c r="L329" s="46"/>
      <c r="M329" s="46"/>
    </row>
    <row r="330" spans="2:13">
      <c r="B330" s="198"/>
      <c r="C330" s="198"/>
      <c r="D330" s="203"/>
      <c r="E330" s="18" t="s">
        <v>94</v>
      </c>
      <c r="F330" s="20" t="s">
        <v>95</v>
      </c>
      <c r="G330" s="99">
        <v>1503546</v>
      </c>
      <c r="H330" s="31">
        <f t="shared" ref="H330" si="605">IFERROR(G330/G333,"-")</f>
        <v>4.3384859883288771E-4</v>
      </c>
      <c r="I330" s="100">
        <v>222</v>
      </c>
      <c r="J330" s="31">
        <f t="shared" ref="J330" si="606">IFERROR(I330/D323,"-")</f>
        <v>1.1342155009451797E-2</v>
      </c>
      <c r="K330" s="80">
        <f t="shared" si="596"/>
        <v>6772.72972972973</v>
      </c>
      <c r="L330" s="46"/>
      <c r="M330" s="46"/>
    </row>
    <row r="331" spans="2:13">
      <c r="B331" s="198"/>
      <c r="C331" s="198"/>
      <c r="D331" s="203"/>
      <c r="E331" s="18" t="s">
        <v>96</v>
      </c>
      <c r="F331" s="20" t="s">
        <v>97</v>
      </c>
      <c r="G331" s="99">
        <v>70585028</v>
      </c>
      <c r="H331" s="31">
        <f t="shared" ref="H331" si="607">IFERROR(G331/G333,"-")</f>
        <v>2.0367328632699064E-2</v>
      </c>
      <c r="I331" s="100">
        <v>2834</v>
      </c>
      <c r="J331" s="31">
        <f t="shared" ref="J331" si="608">IFERROR(I331/D323,"-")</f>
        <v>0.14479129412966843</v>
      </c>
      <c r="K331" s="80">
        <f t="shared" si="596"/>
        <v>24906.502470007057</v>
      </c>
      <c r="L331" s="46"/>
      <c r="M331" s="46"/>
    </row>
    <row r="332" spans="2:13">
      <c r="B332" s="198"/>
      <c r="C332" s="198"/>
      <c r="D332" s="203"/>
      <c r="E332" s="21" t="s">
        <v>98</v>
      </c>
      <c r="F332" s="22" t="s">
        <v>99</v>
      </c>
      <c r="G332" s="101">
        <v>697185047</v>
      </c>
      <c r="H332" s="32">
        <f t="shared" ref="H332" si="609">IFERROR(G332/G333,"-")</f>
        <v>0.20117293103649037</v>
      </c>
      <c r="I332" s="102">
        <v>1396</v>
      </c>
      <c r="J332" s="32">
        <f t="shared" ref="J332" si="610">IFERROR(I332/D323,"-")</f>
        <v>7.1322740509886073E-2</v>
      </c>
      <c r="K332" s="81">
        <f t="shared" si="596"/>
        <v>499416.22277936962</v>
      </c>
      <c r="L332" s="46"/>
      <c r="M332" s="46"/>
    </row>
    <row r="333" spans="2:13">
      <c r="B333" s="199"/>
      <c r="C333" s="199"/>
      <c r="D333" s="204"/>
      <c r="E333" s="23" t="s">
        <v>136</v>
      </c>
      <c r="F333" s="24"/>
      <c r="G333" s="95">
        <f>SUM(G323:G332)</f>
        <v>3465600682</v>
      </c>
      <c r="H333" s="33" t="s">
        <v>167</v>
      </c>
      <c r="I333" s="103">
        <v>15667</v>
      </c>
      <c r="J333" s="33">
        <f t="shared" ref="J333" si="611">IFERROR(I333/D323,"-")</f>
        <v>0.80043938077964538</v>
      </c>
      <c r="K333" s="82">
        <f t="shared" si="596"/>
        <v>221203.84770536798</v>
      </c>
      <c r="L333" s="46"/>
      <c r="M333" s="46"/>
    </row>
    <row r="334" spans="2:13">
      <c r="B334" s="197">
        <v>31</v>
      </c>
      <c r="C334" s="197" t="s">
        <v>40</v>
      </c>
      <c r="D334" s="202">
        <f>VLOOKUP(C334,市区町村別_生活習慣病の状況!$C$5:$D$78,2,FALSE)</f>
        <v>24579</v>
      </c>
      <c r="E334" s="16" t="s">
        <v>80</v>
      </c>
      <c r="F334" s="17" t="s">
        <v>81</v>
      </c>
      <c r="G334" s="129">
        <v>618380481</v>
      </c>
      <c r="H334" s="30">
        <f t="shared" ref="H334" si="612">IFERROR(G334/G344,"-")</f>
        <v>0.13933238310350271</v>
      </c>
      <c r="I334" s="130">
        <v>10939</v>
      </c>
      <c r="J334" s="30">
        <f t="shared" ref="J334" si="613">IFERROR(I334/D334,"-")</f>
        <v>0.44505472151023229</v>
      </c>
      <c r="K334" s="79">
        <f t="shared" si="596"/>
        <v>56529.891306335128</v>
      </c>
      <c r="L334" s="46"/>
      <c r="M334" s="46"/>
    </row>
    <row r="335" spans="2:13">
      <c r="B335" s="198"/>
      <c r="C335" s="198"/>
      <c r="D335" s="203"/>
      <c r="E335" s="18" t="s">
        <v>82</v>
      </c>
      <c r="F335" s="19" t="s">
        <v>83</v>
      </c>
      <c r="G335" s="99">
        <v>397068846</v>
      </c>
      <c r="H335" s="31">
        <f t="shared" ref="H335" si="614">IFERROR(G335/G344,"-")</f>
        <v>8.9466841643951758E-2</v>
      </c>
      <c r="I335" s="100">
        <v>9588</v>
      </c>
      <c r="J335" s="31">
        <f t="shared" ref="J335" si="615">IFERROR(I335/D334,"-")</f>
        <v>0.39008910045160505</v>
      </c>
      <c r="K335" s="80">
        <f t="shared" si="596"/>
        <v>41413.104505632044</v>
      </c>
      <c r="L335" s="46"/>
      <c r="M335" s="46"/>
    </row>
    <row r="336" spans="2:13">
      <c r="B336" s="198"/>
      <c r="C336" s="198"/>
      <c r="D336" s="203"/>
      <c r="E336" s="18" t="s">
        <v>84</v>
      </c>
      <c r="F336" s="20" t="s">
        <v>85</v>
      </c>
      <c r="G336" s="99">
        <v>679246649</v>
      </c>
      <c r="H336" s="31">
        <f t="shared" ref="H336" si="616">IFERROR(G336/G344,"-")</f>
        <v>0.15304663912934605</v>
      </c>
      <c r="I336" s="100">
        <v>14309</v>
      </c>
      <c r="J336" s="31">
        <f t="shared" ref="J336" si="617">IFERROR(I336/D334,"-")</f>
        <v>0.58216363562390661</v>
      </c>
      <c r="K336" s="80">
        <f t="shared" si="596"/>
        <v>47469.889510098539</v>
      </c>
      <c r="L336" s="46"/>
      <c r="M336" s="46"/>
    </row>
    <row r="337" spans="2:13">
      <c r="B337" s="198"/>
      <c r="C337" s="198"/>
      <c r="D337" s="203"/>
      <c r="E337" s="18" t="s">
        <v>86</v>
      </c>
      <c r="F337" s="20" t="s">
        <v>87</v>
      </c>
      <c r="G337" s="99">
        <v>492268964</v>
      </c>
      <c r="H337" s="31">
        <f t="shared" ref="H337" si="618">IFERROR(G337/G344,"-")</f>
        <v>0.1109171618274484</v>
      </c>
      <c r="I337" s="100">
        <v>6122</v>
      </c>
      <c r="J337" s="31">
        <f t="shared" ref="J337" si="619">IFERROR(I337/D334,"-")</f>
        <v>0.24907441311688841</v>
      </c>
      <c r="K337" s="80">
        <f t="shared" si="596"/>
        <v>80409.827507350536</v>
      </c>
      <c r="L337" s="46"/>
      <c r="M337" s="46"/>
    </row>
    <row r="338" spans="2:13">
      <c r="B338" s="198"/>
      <c r="C338" s="198"/>
      <c r="D338" s="203"/>
      <c r="E338" s="18" t="s">
        <v>88</v>
      </c>
      <c r="F338" s="20" t="s">
        <v>89</v>
      </c>
      <c r="G338" s="99">
        <v>46970173</v>
      </c>
      <c r="H338" s="31">
        <f t="shared" ref="H338" si="620">IFERROR(G338/G344,"-")</f>
        <v>1.0583235305698142E-2</v>
      </c>
      <c r="I338" s="100">
        <v>77</v>
      </c>
      <c r="J338" s="31">
        <f t="shared" ref="J338" si="621">IFERROR(I338/D334,"-")</f>
        <v>3.1327556043777207E-3</v>
      </c>
      <c r="K338" s="80">
        <f t="shared" si="596"/>
        <v>610002.24675324676</v>
      </c>
      <c r="L338" s="46"/>
      <c r="M338" s="46"/>
    </row>
    <row r="339" spans="2:13">
      <c r="B339" s="198"/>
      <c r="C339" s="198"/>
      <c r="D339" s="203"/>
      <c r="E339" s="18" t="s">
        <v>90</v>
      </c>
      <c r="F339" s="20" t="s">
        <v>91</v>
      </c>
      <c r="G339" s="99">
        <v>168985891</v>
      </c>
      <c r="H339" s="31">
        <f t="shared" ref="H339" si="622">IFERROR(G339/G344,"-")</f>
        <v>3.8075598482382803E-2</v>
      </c>
      <c r="I339" s="100">
        <v>754</v>
      </c>
      <c r="J339" s="31">
        <f t="shared" ref="J339" si="623">IFERROR(I339/D334,"-")</f>
        <v>3.0676593840270151E-2</v>
      </c>
      <c r="K339" s="80">
        <f t="shared" si="596"/>
        <v>224119.21883289126</v>
      </c>
      <c r="L339" s="46"/>
      <c r="M339" s="46"/>
    </row>
    <row r="340" spans="2:13">
      <c r="B340" s="198"/>
      <c r="C340" s="198"/>
      <c r="D340" s="203"/>
      <c r="E340" s="18" t="s">
        <v>92</v>
      </c>
      <c r="F340" s="20" t="s">
        <v>93</v>
      </c>
      <c r="G340" s="99">
        <v>839421240</v>
      </c>
      <c r="H340" s="31">
        <f t="shared" ref="H340" si="624">IFERROR(G340/G344,"-")</f>
        <v>0.18913689126759045</v>
      </c>
      <c r="I340" s="100">
        <v>4853</v>
      </c>
      <c r="J340" s="31">
        <f t="shared" ref="J340" si="625">IFERROR(I340/D334,"-")</f>
        <v>0.19744497335123479</v>
      </c>
      <c r="K340" s="80">
        <f t="shared" si="596"/>
        <v>172969.55285390481</v>
      </c>
      <c r="L340" s="46"/>
      <c r="M340" s="46"/>
    </row>
    <row r="341" spans="2:13">
      <c r="B341" s="198"/>
      <c r="C341" s="198"/>
      <c r="D341" s="203"/>
      <c r="E341" s="18" t="s">
        <v>94</v>
      </c>
      <c r="F341" s="20" t="s">
        <v>95</v>
      </c>
      <c r="G341" s="99">
        <v>659551</v>
      </c>
      <c r="H341" s="31">
        <f t="shared" ref="H341" si="626">IFERROR(G341/G344,"-")</f>
        <v>1.4860885075106099E-4</v>
      </c>
      <c r="I341" s="100">
        <v>84</v>
      </c>
      <c r="J341" s="31">
        <f t="shared" ref="J341" si="627">IFERROR(I341/D334,"-")</f>
        <v>3.4175515684120592E-3</v>
      </c>
      <c r="K341" s="80">
        <f t="shared" si="596"/>
        <v>7851.7976190476193</v>
      </c>
      <c r="L341" s="46"/>
      <c r="M341" s="46"/>
    </row>
    <row r="342" spans="2:13">
      <c r="B342" s="198"/>
      <c r="C342" s="198"/>
      <c r="D342" s="203"/>
      <c r="E342" s="18" t="s">
        <v>96</v>
      </c>
      <c r="F342" s="20" t="s">
        <v>97</v>
      </c>
      <c r="G342" s="99">
        <v>118536145</v>
      </c>
      <c r="H342" s="31">
        <f t="shared" ref="H342" si="628">IFERROR(G342/G344,"-")</f>
        <v>2.670835201661604E-2</v>
      </c>
      <c r="I342" s="100">
        <v>3203</v>
      </c>
      <c r="J342" s="31">
        <f t="shared" ref="J342" si="629">IFERROR(I342/D334,"-")</f>
        <v>0.13031449611456936</v>
      </c>
      <c r="K342" s="80">
        <f t="shared" si="596"/>
        <v>37007.850452700593</v>
      </c>
      <c r="L342" s="46"/>
      <c r="M342" s="46"/>
    </row>
    <row r="343" spans="2:13">
      <c r="B343" s="198"/>
      <c r="C343" s="198"/>
      <c r="D343" s="203"/>
      <c r="E343" s="21" t="s">
        <v>98</v>
      </c>
      <c r="F343" s="22" t="s">
        <v>99</v>
      </c>
      <c r="G343" s="101">
        <v>1076629751</v>
      </c>
      <c r="H343" s="32">
        <f t="shared" ref="H343" si="630">IFERROR(G343/G344,"-")</f>
        <v>0.24258428837271259</v>
      </c>
      <c r="I343" s="102">
        <v>1706</v>
      </c>
      <c r="J343" s="32">
        <f t="shared" ref="J343" si="631">IFERROR(I343/D334,"-")</f>
        <v>6.9408844948940146E-2</v>
      </c>
      <c r="K343" s="81">
        <f t="shared" si="596"/>
        <v>631084.26201641269</v>
      </c>
      <c r="L343" s="46"/>
      <c r="M343" s="46"/>
    </row>
    <row r="344" spans="2:13">
      <c r="B344" s="199"/>
      <c r="C344" s="199"/>
      <c r="D344" s="204"/>
      <c r="E344" s="23" t="s">
        <v>136</v>
      </c>
      <c r="F344" s="24"/>
      <c r="G344" s="95">
        <f>SUM(G334:G343)</f>
        <v>4438167691</v>
      </c>
      <c r="H344" s="33" t="s">
        <v>167</v>
      </c>
      <c r="I344" s="103">
        <v>18854</v>
      </c>
      <c r="J344" s="33">
        <f t="shared" ref="J344" si="632">IFERROR(I344/D334,"-")</f>
        <v>0.76707758655763048</v>
      </c>
      <c r="K344" s="82">
        <f t="shared" si="596"/>
        <v>235396.61032141722</v>
      </c>
      <c r="L344" s="46"/>
      <c r="M344" s="46"/>
    </row>
    <row r="345" spans="2:13">
      <c r="B345" s="197">
        <v>32</v>
      </c>
      <c r="C345" s="197" t="s">
        <v>41</v>
      </c>
      <c r="D345" s="202">
        <f>VLOOKUP(C345,市区町村別_生活習慣病の状況!$C$5:$D$78,2,FALSE)</f>
        <v>21715</v>
      </c>
      <c r="E345" s="16" t="s">
        <v>80</v>
      </c>
      <c r="F345" s="17" t="s">
        <v>81</v>
      </c>
      <c r="G345" s="129">
        <v>519919351</v>
      </c>
      <c r="H345" s="30">
        <f t="shared" ref="H345" si="633">IFERROR(G345/G355,"-")</f>
        <v>0.13228072430326712</v>
      </c>
      <c r="I345" s="130">
        <v>9816</v>
      </c>
      <c r="J345" s="30">
        <f t="shared" ref="J345" si="634">IFERROR(I345/D345,"-")</f>
        <v>0.45203776191572648</v>
      </c>
      <c r="K345" s="79">
        <f t="shared" si="596"/>
        <v>52966.519050529751</v>
      </c>
      <c r="L345" s="46"/>
      <c r="M345" s="46"/>
    </row>
    <row r="346" spans="2:13">
      <c r="B346" s="198"/>
      <c r="C346" s="198"/>
      <c r="D346" s="203"/>
      <c r="E346" s="18" t="s">
        <v>82</v>
      </c>
      <c r="F346" s="19" t="s">
        <v>83</v>
      </c>
      <c r="G346" s="99">
        <v>353369068</v>
      </c>
      <c r="H346" s="31">
        <f t="shared" ref="H346" si="635">IFERROR(G346/G355,"-")</f>
        <v>8.9906090572517375E-2</v>
      </c>
      <c r="I346" s="100">
        <v>8438</v>
      </c>
      <c r="J346" s="31">
        <f t="shared" ref="J346" si="636">IFERROR(I346/D345,"-")</f>
        <v>0.38857932304858395</v>
      </c>
      <c r="K346" s="80">
        <f t="shared" si="596"/>
        <v>41878.29675278502</v>
      </c>
      <c r="L346" s="46"/>
      <c r="M346" s="46"/>
    </row>
    <row r="347" spans="2:13">
      <c r="B347" s="198"/>
      <c r="C347" s="198"/>
      <c r="D347" s="203"/>
      <c r="E347" s="18" t="s">
        <v>84</v>
      </c>
      <c r="F347" s="20" t="s">
        <v>85</v>
      </c>
      <c r="G347" s="99">
        <v>700063982</v>
      </c>
      <c r="H347" s="31">
        <f t="shared" ref="H347" si="637">IFERROR(G347/G355,"-")</f>
        <v>0.1781141063887606</v>
      </c>
      <c r="I347" s="100">
        <v>13260</v>
      </c>
      <c r="J347" s="31">
        <f t="shared" ref="J347" si="638">IFERROR(I347/D345,"-")</f>
        <v>0.61063780796684319</v>
      </c>
      <c r="K347" s="80">
        <f t="shared" si="596"/>
        <v>52795.172096530921</v>
      </c>
      <c r="L347" s="46"/>
      <c r="M347" s="46"/>
    </row>
    <row r="348" spans="2:13">
      <c r="B348" s="198"/>
      <c r="C348" s="198"/>
      <c r="D348" s="203"/>
      <c r="E348" s="18" t="s">
        <v>86</v>
      </c>
      <c r="F348" s="20" t="s">
        <v>87</v>
      </c>
      <c r="G348" s="99">
        <v>340773151</v>
      </c>
      <c r="H348" s="31">
        <f t="shared" ref="H348" si="639">IFERROR(G348/G355,"-")</f>
        <v>8.6701368492411848E-2</v>
      </c>
      <c r="I348" s="100">
        <v>5153</v>
      </c>
      <c r="J348" s="31">
        <f t="shared" ref="J348" si="640">IFERROR(I348/D345,"-")</f>
        <v>0.23730140455906057</v>
      </c>
      <c r="K348" s="80">
        <f t="shared" si="596"/>
        <v>66131.020958664856</v>
      </c>
      <c r="L348" s="46"/>
      <c r="M348" s="46"/>
    </row>
    <row r="349" spans="2:13">
      <c r="B349" s="198"/>
      <c r="C349" s="198"/>
      <c r="D349" s="203"/>
      <c r="E349" s="18" t="s">
        <v>88</v>
      </c>
      <c r="F349" s="20" t="s">
        <v>89</v>
      </c>
      <c r="G349" s="99">
        <v>44570406</v>
      </c>
      <c r="H349" s="31">
        <f t="shared" ref="H349" si="641">IFERROR(G349/G355,"-")</f>
        <v>1.1339846414315674E-2</v>
      </c>
      <c r="I349" s="100">
        <v>96</v>
      </c>
      <c r="J349" s="31">
        <f t="shared" ref="J349" si="642">IFERROR(I349/D345,"-")</f>
        <v>4.4209072069997697E-3</v>
      </c>
      <c r="K349" s="80">
        <f t="shared" si="596"/>
        <v>464275.0625</v>
      </c>
      <c r="L349" s="46"/>
      <c r="M349" s="46"/>
    </row>
    <row r="350" spans="2:13">
      <c r="B350" s="198"/>
      <c r="C350" s="198"/>
      <c r="D350" s="203"/>
      <c r="E350" s="18" t="s">
        <v>90</v>
      </c>
      <c r="F350" s="20" t="s">
        <v>91</v>
      </c>
      <c r="G350" s="99">
        <v>145064817</v>
      </c>
      <c r="H350" s="31">
        <f t="shared" ref="H350" si="643">IFERROR(G350/G355,"-")</f>
        <v>3.690818398425201E-2</v>
      </c>
      <c r="I350" s="100">
        <v>761</v>
      </c>
      <c r="J350" s="31">
        <f t="shared" ref="J350" si="644">IFERROR(I350/D345,"-")</f>
        <v>3.5044899838821093E-2</v>
      </c>
      <c r="K350" s="80">
        <f t="shared" si="596"/>
        <v>190623.938239159</v>
      </c>
      <c r="L350" s="46"/>
      <c r="M350" s="46"/>
    </row>
    <row r="351" spans="2:13">
      <c r="B351" s="198"/>
      <c r="C351" s="198"/>
      <c r="D351" s="203"/>
      <c r="E351" s="18" t="s">
        <v>92</v>
      </c>
      <c r="F351" s="20" t="s">
        <v>93</v>
      </c>
      <c r="G351" s="99">
        <v>705068351</v>
      </c>
      <c r="H351" s="31">
        <f t="shared" ref="H351" si="645">IFERROR(G351/G355,"-")</f>
        <v>0.17938734531462011</v>
      </c>
      <c r="I351" s="100">
        <v>4280</v>
      </c>
      <c r="J351" s="31">
        <f t="shared" ref="J351" si="646">IFERROR(I351/D345,"-")</f>
        <v>0.1970987796454064</v>
      </c>
      <c r="K351" s="80">
        <f t="shared" si="596"/>
        <v>164735.59602803737</v>
      </c>
      <c r="L351" s="46"/>
      <c r="M351" s="46"/>
    </row>
    <row r="352" spans="2:13">
      <c r="B352" s="198"/>
      <c r="C352" s="198"/>
      <c r="D352" s="203"/>
      <c r="E352" s="18" t="s">
        <v>94</v>
      </c>
      <c r="F352" s="20" t="s">
        <v>95</v>
      </c>
      <c r="G352" s="99">
        <v>1006044</v>
      </c>
      <c r="H352" s="31">
        <f t="shared" ref="H352" si="647">IFERROR(G352/G355,"-")</f>
        <v>2.5596321572757941E-4</v>
      </c>
      <c r="I352" s="100">
        <v>164</v>
      </c>
      <c r="J352" s="31">
        <f t="shared" ref="J352" si="648">IFERROR(I352/D345,"-")</f>
        <v>7.5523831452912731E-3</v>
      </c>
      <c r="K352" s="80">
        <f t="shared" si="596"/>
        <v>6134.4146341463411</v>
      </c>
      <c r="L352" s="46"/>
      <c r="M352" s="46"/>
    </row>
    <row r="353" spans="2:13">
      <c r="B353" s="198"/>
      <c r="C353" s="198"/>
      <c r="D353" s="203"/>
      <c r="E353" s="18" t="s">
        <v>96</v>
      </c>
      <c r="F353" s="20" t="s">
        <v>97</v>
      </c>
      <c r="G353" s="99">
        <v>57903837</v>
      </c>
      <c r="H353" s="31">
        <f t="shared" ref="H353" si="649">IFERROR(G353/G355,"-")</f>
        <v>1.4732210839173629E-2</v>
      </c>
      <c r="I353" s="100">
        <v>2407</v>
      </c>
      <c r="J353" s="31">
        <f t="shared" ref="J353" si="650">IFERROR(I353/D345,"-")</f>
        <v>0.11084503799217131</v>
      </c>
      <c r="K353" s="80">
        <f t="shared" si="596"/>
        <v>24056.434150394682</v>
      </c>
      <c r="L353" s="46"/>
      <c r="M353" s="46"/>
    </row>
    <row r="354" spans="2:13">
      <c r="B354" s="198"/>
      <c r="C354" s="198"/>
      <c r="D354" s="203"/>
      <c r="E354" s="21" t="s">
        <v>98</v>
      </c>
      <c r="F354" s="22" t="s">
        <v>99</v>
      </c>
      <c r="G354" s="101">
        <v>1062685125</v>
      </c>
      <c r="H354" s="32">
        <f t="shared" ref="H354" si="651">IFERROR(G354/G355,"-")</f>
        <v>0.27037416047495405</v>
      </c>
      <c r="I354" s="102">
        <v>1728</v>
      </c>
      <c r="J354" s="32">
        <f t="shared" ref="J354" si="652">IFERROR(I354/D345,"-")</f>
        <v>7.9576329725995862E-2</v>
      </c>
      <c r="K354" s="81">
        <f t="shared" si="596"/>
        <v>614979.81770833337</v>
      </c>
      <c r="L354" s="46"/>
      <c r="M354" s="46"/>
    </row>
    <row r="355" spans="2:13">
      <c r="B355" s="199"/>
      <c r="C355" s="199"/>
      <c r="D355" s="204"/>
      <c r="E355" s="23" t="s">
        <v>136</v>
      </c>
      <c r="F355" s="24"/>
      <c r="G355" s="95">
        <f>SUM(G345:G354)</f>
        <v>3930424132</v>
      </c>
      <c r="H355" s="33" t="s">
        <v>167</v>
      </c>
      <c r="I355" s="103">
        <v>17225</v>
      </c>
      <c r="J355" s="33">
        <f t="shared" ref="J355" si="653">IFERROR(I355/D345,"-")</f>
        <v>0.79323048583928157</v>
      </c>
      <c r="K355" s="82">
        <f t="shared" si="596"/>
        <v>228181.37195936139</v>
      </c>
      <c r="L355" s="46"/>
      <c r="M355" s="46"/>
    </row>
    <row r="356" spans="2:13">
      <c r="B356" s="197">
        <v>33</v>
      </c>
      <c r="C356" s="197" t="s">
        <v>42</v>
      </c>
      <c r="D356" s="202">
        <f>VLOOKUP(C356,市区町村別_生活習慣病の状況!$C$5:$D$78,2,FALSE)</f>
        <v>5954</v>
      </c>
      <c r="E356" s="16" t="s">
        <v>80</v>
      </c>
      <c r="F356" s="17" t="s">
        <v>81</v>
      </c>
      <c r="G356" s="129">
        <v>169424438</v>
      </c>
      <c r="H356" s="30">
        <f t="shared" ref="H356" si="654">IFERROR(G356/G366,"-")</f>
        <v>0.1452654916900811</v>
      </c>
      <c r="I356" s="130">
        <v>2667</v>
      </c>
      <c r="J356" s="30">
        <f t="shared" ref="J356" si="655">IFERROR(I356/D356,"-")</f>
        <v>0.44793416190796104</v>
      </c>
      <c r="K356" s="79">
        <f t="shared" si="596"/>
        <v>63526.223472065991</v>
      </c>
      <c r="L356" s="46"/>
      <c r="M356" s="46"/>
    </row>
    <row r="357" spans="2:13">
      <c r="B357" s="198"/>
      <c r="C357" s="198"/>
      <c r="D357" s="203"/>
      <c r="E357" s="18" t="s">
        <v>82</v>
      </c>
      <c r="F357" s="19" t="s">
        <v>83</v>
      </c>
      <c r="G357" s="99">
        <v>102292765</v>
      </c>
      <c r="H357" s="31">
        <f t="shared" ref="H357" si="656">IFERROR(G357/G366,"-")</f>
        <v>8.7706407525831184E-2</v>
      </c>
      <c r="I357" s="100">
        <v>2366</v>
      </c>
      <c r="J357" s="31">
        <f t="shared" ref="J357" si="657">IFERROR(I357/D356,"-")</f>
        <v>0.39737991266375544</v>
      </c>
      <c r="K357" s="80">
        <f t="shared" si="596"/>
        <v>43234.473795435333</v>
      </c>
      <c r="L357" s="46"/>
      <c r="M357" s="46"/>
    </row>
    <row r="358" spans="2:13">
      <c r="B358" s="198"/>
      <c r="C358" s="198"/>
      <c r="D358" s="203"/>
      <c r="E358" s="18" t="s">
        <v>84</v>
      </c>
      <c r="F358" s="20" t="s">
        <v>85</v>
      </c>
      <c r="G358" s="99">
        <v>203317251</v>
      </c>
      <c r="H358" s="31">
        <f t="shared" ref="H358" si="658">IFERROR(G358/G366,"-")</f>
        <v>0.17432538531183225</v>
      </c>
      <c r="I358" s="100">
        <v>3837</v>
      </c>
      <c r="J358" s="31">
        <f t="shared" ref="J358" si="659">IFERROR(I358/D356,"-")</f>
        <v>0.64444071212630161</v>
      </c>
      <c r="K358" s="80">
        <f t="shared" si="596"/>
        <v>52988.598123534008</v>
      </c>
      <c r="L358" s="46"/>
      <c r="M358" s="46"/>
    </row>
    <row r="359" spans="2:13">
      <c r="B359" s="198"/>
      <c r="C359" s="198"/>
      <c r="D359" s="203"/>
      <c r="E359" s="18" t="s">
        <v>86</v>
      </c>
      <c r="F359" s="20" t="s">
        <v>87</v>
      </c>
      <c r="G359" s="99">
        <v>113195315</v>
      </c>
      <c r="H359" s="31">
        <f t="shared" ref="H359" si="660">IFERROR(G359/G366,"-")</f>
        <v>9.7054316865956558E-2</v>
      </c>
      <c r="I359" s="100">
        <v>1451</v>
      </c>
      <c r="J359" s="31">
        <f t="shared" ref="J359" si="661">IFERROR(I359/D356,"-")</f>
        <v>0.24370171313402755</v>
      </c>
      <c r="K359" s="80">
        <f t="shared" si="596"/>
        <v>78011.933149552031</v>
      </c>
      <c r="L359" s="46"/>
      <c r="M359" s="46"/>
    </row>
    <row r="360" spans="2:13">
      <c r="B360" s="198"/>
      <c r="C360" s="198"/>
      <c r="D360" s="203"/>
      <c r="E360" s="18" t="s">
        <v>88</v>
      </c>
      <c r="F360" s="20" t="s">
        <v>89</v>
      </c>
      <c r="G360" s="99">
        <v>5486876</v>
      </c>
      <c r="H360" s="31">
        <f t="shared" ref="H360" si="662">IFERROR(G360/G366,"-")</f>
        <v>4.7044791730842597E-3</v>
      </c>
      <c r="I360" s="100">
        <v>28</v>
      </c>
      <c r="J360" s="31">
        <f t="shared" ref="J360" si="663">IFERROR(I360/D356,"-")</f>
        <v>4.7027208599261005E-3</v>
      </c>
      <c r="K360" s="80">
        <f t="shared" si="596"/>
        <v>195959.85714285713</v>
      </c>
      <c r="L360" s="46"/>
      <c r="M360" s="46"/>
    </row>
    <row r="361" spans="2:13">
      <c r="B361" s="198"/>
      <c r="C361" s="198"/>
      <c r="D361" s="203"/>
      <c r="E361" s="18" t="s">
        <v>90</v>
      </c>
      <c r="F361" s="20" t="s">
        <v>91</v>
      </c>
      <c r="G361" s="99">
        <v>39908684</v>
      </c>
      <c r="H361" s="31">
        <f t="shared" ref="H361" si="664">IFERROR(G361/G366,"-")</f>
        <v>3.4217936163164799E-2</v>
      </c>
      <c r="I361" s="100">
        <v>255</v>
      </c>
      <c r="J361" s="31">
        <f t="shared" ref="J361" si="665">IFERROR(I361/D356,"-")</f>
        <v>4.2828350688612696E-2</v>
      </c>
      <c r="K361" s="80">
        <f t="shared" si="596"/>
        <v>156504.6431372549</v>
      </c>
      <c r="L361" s="46"/>
      <c r="M361" s="46"/>
    </row>
    <row r="362" spans="2:13">
      <c r="B362" s="198"/>
      <c r="C362" s="198"/>
      <c r="D362" s="203"/>
      <c r="E362" s="18" t="s">
        <v>92</v>
      </c>
      <c r="F362" s="20" t="s">
        <v>93</v>
      </c>
      <c r="G362" s="99">
        <v>219086822</v>
      </c>
      <c r="H362" s="31">
        <f t="shared" ref="H362" si="666">IFERROR(G362/G366,"-")</f>
        <v>0.18784630656793017</v>
      </c>
      <c r="I362" s="100">
        <v>1306</v>
      </c>
      <c r="J362" s="31">
        <f t="shared" ref="J362" si="667">IFERROR(I362/D356,"-")</f>
        <v>0.21934833725226738</v>
      </c>
      <c r="K362" s="80">
        <f t="shared" si="596"/>
        <v>167754.07503828485</v>
      </c>
      <c r="L362" s="46"/>
      <c r="M362" s="46"/>
    </row>
    <row r="363" spans="2:13">
      <c r="B363" s="198"/>
      <c r="C363" s="198"/>
      <c r="D363" s="203"/>
      <c r="E363" s="18" t="s">
        <v>94</v>
      </c>
      <c r="F363" s="20" t="s">
        <v>95</v>
      </c>
      <c r="G363" s="99">
        <v>1905657</v>
      </c>
      <c r="H363" s="31">
        <f t="shared" ref="H363" si="668">IFERROR(G363/G366,"-")</f>
        <v>1.6339213183498645E-3</v>
      </c>
      <c r="I363" s="100">
        <v>15</v>
      </c>
      <c r="J363" s="31">
        <f t="shared" ref="J363" si="669">IFERROR(I363/D356,"-")</f>
        <v>2.5193147463889822E-3</v>
      </c>
      <c r="K363" s="80">
        <f t="shared" si="596"/>
        <v>127043.8</v>
      </c>
      <c r="L363" s="46"/>
      <c r="M363" s="46"/>
    </row>
    <row r="364" spans="2:13">
      <c r="B364" s="198"/>
      <c r="C364" s="198"/>
      <c r="D364" s="203"/>
      <c r="E364" s="18" t="s">
        <v>96</v>
      </c>
      <c r="F364" s="20" t="s">
        <v>97</v>
      </c>
      <c r="G364" s="99">
        <v>16189524</v>
      </c>
      <c r="H364" s="31">
        <f t="shared" ref="H364" si="670">IFERROR(G364/G366,"-")</f>
        <v>1.3880991383830758E-2</v>
      </c>
      <c r="I364" s="100">
        <v>646</v>
      </c>
      <c r="J364" s="31">
        <f t="shared" ref="J364" si="671">IFERROR(I364/D356,"-")</f>
        <v>0.10849848841115217</v>
      </c>
      <c r="K364" s="80">
        <f t="shared" si="596"/>
        <v>25061.1826625387</v>
      </c>
      <c r="L364" s="46"/>
      <c r="M364" s="46"/>
    </row>
    <row r="365" spans="2:13">
      <c r="B365" s="198"/>
      <c r="C365" s="198"/>
      <c r="D365" s="203"/>
      <c r="E365" s="21" t="s">
        <v>98</v>
      </c>
      <c r="F365" s="22" t="s">
        <v>99</v>
      </c>
      <c r="G365" s="101">
        <v>295501583</v>
      </c>
      <c r="H365" s="32">
        <f t="shared" ref="H365" si="672">IFERROR(G365/G366,"-")</f>
        <v>0.25336476399993907</v>
      </c>
      <c r="I365" s="102">
        <v>424</v>
      </c>
      <c r="J365" s="32">
        <f t="shared" ref="J365" si="673">IFERROR(I365/D356,"-")</f>
        <v>7.1212630164595225E-2</v>
      </c>
      <c r="K365" s="81">
        <f t="shared" si="596"/>
        <v>696937.69575471699</v>
      </c>
      <c r="L365" s="46"/>
      <c r="M365" s="46"/>
    </row>
    <row r="366" spans="2:13">
      <c r="B366" s="199"/>
      <c r="C366" s="199"/>
      <c r="D366" s="204"/>
      <c r="E366" s="23" t="s">
        <v>136</v>
      </c>
      <c r="F366" s="24"/>
      <c r="G366" s="95">
        <f>SUM(G356:G365)</f>
        <v>1166308915</v>
      </c>
      <c r="H366" s="33" t="s">
        <v>167</v>
      </c>
      <c r="I366" s="103">
        <v>4810</v>
      </c>
      <c r="J366" s="33">
        <f t="shared" ref="J366" si="674">IFERROR(I366/D356,"-")</f>
        <v>0.80786026200873362</v>
      </c>
      <c r="K366" s="82">
        <f t="shared" si="596"/>
        <v>242475.8659043659</v>
      </c>
      <c r="L366" s="46"/>
      <c r="M366" s="46"/>
    </row>
    <row r="367" spans="2:13">
      <c r="B367" s="197">
        <v>34</v>
      </c>
      <c r="C367" s="197" t="s">
        <v>44</v>
      </c>
      <c r="D367" s="202">
        <f>VLOOKUP(C367,市区町村別_生活習慣病の状況!$C$5:$D$78,2,FALSE)</f>
        <v>28149</v>
      </c>
      <c r="E367" s="16" t="s">
        <v>80</v>
      </c>
      <c r="F367" s="17" t="s">
        <v>81</v>
      </c>
      <c r="G367" s="129">
        <v>645873175</v>
      </c>
      <c r="H367" s="30">
        <f t="shared" ref="H367" si="675">IFERROR(G367/G377,"-")</f>
        <v>0.12606864414489144</v>
      </c>
      <c r="I367" s="130">
        <v>12809</v>
      </c>
      <c r="J367" s="30">
        <f t="shared" ref="J367" si="676">IFERROR(I367/D367,"-")</f>
        <v>0.45504280791502361</v>
      </c>
      <c r="K367" s="79">
        <f t="shared" si="596"/>
        <v>50423.387852291358</v>
      </c>
      <c r="L367" s="46"/>
      <c r="M367" s="46"/>
    </row>
    <row r="368" spans="2:13">
      <c r="B368" s="198"/>
      <c r="C368" s="198"/>
      <c r="D368" s="203"/>
      <c r="E368" s="18" t="s">
        <v>82</v>
      </c>
      <c r="F368" s="19" t="s">
        <v>83</v>
      </c>
      <c r="G368" s="99">
        <v>436744077</v>
      </c>
      <c r="H368" s="31">
        <f t="shared" ref="H368" si="677">IFERROR(G368/G377,"-")</f>
        <v>8.5248522089034065E-2</v>
      </c>
      <c r="I368" s="100">
        <v>11079</v>
      </c>
      <c r="J368" s="31">
        <f t="shared" ref="J368" si="678">IFERROR(I368/D367,"-")</f>
        <v>0.39358414153255888</v>
      </c>
      <c r="K368" s="80">
        <f t="shared" si="596"/>
        <v>39420.893311670727</v>
      </c>
      <c r="L368" s="46"/>
      <c r="M368" s="46"/>
    </row>
    <row r="369" spans="2:13">
      <c r="B369" s="198"/>
      <c r="C369" s="198"/>
      <c r="D369" s="203"/>
      <c r="E369" s="18" t="s">
        <v>84</v>
      </c>
      <c r="F369" s="20" t="s">
        <v>85</v>
      </c>
      <c r="G369" s="99">
        <v>910921920</v>
      </c>
      <c r="H369" s="31">
        <f t="shared" ref="H369" si="679">IFERROR(G369/G377,"-")</f>
        <v>0.17780377916494405</v>
      </c>
      <c r="I369" s="100">
        <v>18432</v>
      </c>
      <c r="J369" s="31">
        <f t="shared" ref="J369" si="680">IFERROR(I369/D367,"-")</f>
        <v>0.65480123627837583</v>
      </c>
      <c r="K369" s="80">
        <f t="shared" si="596"/>
        <v>49420.677083333336</v>
      </c>
      <c r="L369" s="46"/>
      <c r="M369" s="46"/>
    </row>
    <row r="370" spans="2:13">
      <c r="B370" s="198"/>
      <c r="C370" s="198"/>
      <c r="D370" s="203"/>
      <c r="E370" s="18" t="s">
        <v>86</v>
      </c>
      <c r="F370" s="20" t="s">
        <v>87</v>
      </c>
      <c r="G370" s="99">
        <v>625208468</v>
      </c>
      <c r="H370" s="31">
        <f t="shared" ref="H370" si="681">IFERROR(G370/G377,"-")</f>
        <v>0.12203507889712983</v>
      </c>
      <c r="I370" s="100">
        <v>7751</v>
      </c>
      <c r="J370" s="31">
        <f t="shared" ref="J370" si="682">IFERROR(I370/D367,"-")</f>
        <v>0.27535614053785212</v>
      </c>
      <c r="K370" s="80">
        <f t="shared" si="596"/>
        <v>80661.652431944269</v>
      </c>
      <c r="L370" s="46"/>
      <c r="M370" s="46"/>
    </row>
    <row r="371" spans="2:13">
      <c r="B371" s="198"/>
      <c r="C371" s="198"/>
      <c r="D371" s="203"/>
      <c r="E371" s="18" t="s">
        <v>88</v>
      </c>
      <c r="F371" s="20" t="s">
        <v>89</v>
      </c>
      <c r="G371" s="99">
        <v>51448922</v>
      </c>
      <c r="H371" s="31">
        <f t="shared" ref="H371" si="683">IFERROR(G371/G377,"-")</f>
        <v>1.004236758904916E-2</v>
      </c>
      <c r="I371" s="100">
        <v>91</v>
      </c>
      <c r="J371" s="31">
        <f t="shared" ref="J371" si="684">IFERROR(I371/D367,"-")</f>
        <v>3.2327969021990126E-3</v>
      </c>
      <c r="K371" s="80">
        <f t="shared" si="596"/>
        <v>565372.76923076925</v>
      </c>
      <c r="L371" s="46"/>
      <c r="M371" s="46"/>
    </row>
    <row r="372" spans="2:13">
      <c r="B372" s="198"/>
      <c r="C372" s="198"/>
      <c r="D372" s="203"/>
      <c r="E372" s="18" t="s">
        <v>90</v>
      </c>
      <c r="F372" s="20" t="s">
        <v>91</v>
      </c>
      <c r="G372" s="99">
        <v>211951606</v>
      </c>
      <c r="H372" s="31">
        <f t="shared" ref="H372" si="685">IFERROR(G372/G377,"-")</f>
        <v>4.1371050272760189E-2</v>
      </c>
      <c r="I372" s="100">
        <v>1508</v>
      </c>
      <c r="J372" s="31">
        <f t="shared" ref="J372" si="686">IFERROR(I372/D367,"-")</f>
        <v>5.3572062950726494E-2</v>
      </c>
      <c r="K372" s="80">
        <f t="shared" si="596"/>
        <v>140551.46286472148</v>
      </c>
      <c r="L372" s="46"/>
      <c r="M372" s="46"/>
    </row>
    <row r="373" spans="2:13">
      <c r="B373" s="198"/>
      <c r="C373" s="198"/>
      <c r="D373" s="203"/>
      <c r="E373" s="18" t="s">
        <v>92</v>
      </c>
      <c r="F373" s="20" t="s">
        <v>93</v>
      </c>
      <c r="G373" s="99">
        <v>983712632</v>
      </c>
      <c r="H373" s="31">
        <f t="shared" ref="H373" si="687">IFERROR(G373/G377,"-")</f>
        <v>0.19201187252349122</v>
      </c>
      <c r="I373" s="100">
        <v>5115</v>
      </c>
      <c r="J373" s="31">
        <f t="shared" ref="J373" si="688">IFERROR(I373/D367,"-")</f>
        <v>0.1817116060961313</v>
      </c>
      <c r="K373" s="80">
        <f t="shared" si="596"/>
        <v>192319.18514173999</v>
      </c>
      <c r="L373" s="46"/>
      <c r="M373" s="46"/>
    </row>
    <row r="374" spans="2:13">
      <c r="B374" s="198"/>
      <c r="C374" s="198"/>
      <c r="D374" s="203"/>
      <c r="E374" s="18" t="s">
        <v>94</v>
      </c>
      <c r="F374" s="20" t="s">
        <v>95</v>
      </c>
      <c r="G374" s="99">
        <v>777265</v>
      </c>
      <c r="H374" s="31">
        <f t="shared" ref="H374" si="689">IFERROR(G374/G377,"-")</f>
        <v>1.5171514855262264E-4</v>
      </c>
      <c r="I374" s="100">
        <v>119</v>
      </c>
      <c r="J374" s="31">
        <f t="shared" ref="J374" si="690">IFERROR(I374/D367,"-")</f>
        <v>4.2275036413371696E-3</v>
      </c>
      <c r="K374" s="80">
        <f t="shared" si="596"/>
        <v>6531.6386554621849</v>
      </c>
      <c r="L374" s="46"/>
      <c r="M374" s="46"/>
    </row>
    <row r="375" spans="2:13">
      <c r="B375" s="198"/>
      <c r="C375" s="198"/>
      <c r="D375" s="203"/>
      <c r="E375" s="18" t="s">
        <v>96</v>
      </c>
      <c r="F375" s="20" t="s">
        <v>97</v>
      </c>
      <c r="G375" s="99">
        <v>131716337</v>
      </c>
      <c r="H375" s="31">
        <f t="shared" ref="H375" si="691">IFERROR(G375/G377,"-")</f>
        <v>2.5709846236177246E-2</v>
      </c>
      <c r="I375" s="100">
        <v>3759</v>
      </c>
      <c r="J375" s="31">
        <f t="shared" ref="J375" si="692">IFERROR(I375/D367,"-")</f>
        <v>0.13353937972929766</v>
      </c>
      <c r="K375" s="80">
        <f t="shared" si="596"/>
        <v>35040.259909550412</v>
      </c>
      <c r="L375" s="46"/>
      <c r="M375" s="46"/>
    </row>
    <row r="376" spans="2:13">
      <c r="B376" s="198"/>
      <c r="C376" s="198"/>
      <c r="D376" s="203"/>
      <c r="E376" s="21" t="s">
        <v>98</v>
      </c>
      <c r="F376" s="22" t="s">
        <v>99</v>
      </c>
      <c r="G376" s="101">
        <v>1124832092</v>
      </c>
      <c r="H376" s="32">
        <f t="shared" ref="H376" si="693">IFERROR(G376/G377,"-")</f>
        <v>0.21955712393397014</v>
      </c>
      <c r="I376" s="102">
        <v>2462</v>
      </c>
      <c r="J376" s="32">
        <f t="shared" ref="J376" si="694">IFERROR(I376/D367,"-")</f>
        <v>8.7463142562790863E-2</v>
      </c>
      <c r="K376" s="81">
        <f t="shared" si="596"/>
        <v>456877.37286758731</v>
      </c>
      <c r="L376" s="46"/>
      <c r="M376" s="46"/>
    </row>
    <row r="377" spans="2:13">
      <c r="B377" s="199"/>
      <c r="C377" s="199"/>
      <c r="D377" s="204"/>
      <c r="E377" s="23" t="s">
        <v>136</v>
      </c>
      <c r="F377" s="24"/>
      <c r="G377" s="95">
        <f>SUM(G367:G376)</f>
        <v>5123186494</v>
      </c>
      <c r="H377" s="33" t="s">
        <v>167</v>
      </c>
      <c r="I377" s="103">
        <v>22956</v>
      </c>
      <c r="J377" s="33">
        <f t="shared" ref="J377" si="695">IFERROR(I377/D367,"-")</f>
        <v>0.81551742513055525</v>
      </c>
      <c r="K377" s="82">
        <f t="shared" si="596"/>
        <v>223174.18078062381</v>
      </c>
      <c r="L377" s="46"/>
      <c r="M377" s="46"/>
    </row>
    <row r="378" spans="2:13">
      <c r="B378" s="197">
        <v>35</v>
      </c>
      <c r="C378" s="197" t="s">
        <v>1</v>
      </c>
      <c r="D378" s="202">
        <f>VLOOKUP(C378,市区町村別_生活習慣病の状況!$C$5:$D$78,2,FALSE)</f>
        <v>56178</v>
      </c>
      <c r="E378" s="16" t="s">
        <v>80</v>
      </c>
      <c r="F378" s="17" t="s">
        <v>81</v>
      </c>
      <c r="G378" s="129">
        <v>1401875283</v>
      </c>
      <c r="H378" s="30">
        <f t="shared" ref="H378" si="696">IFERROR(G378/G388,"-")</f>
        <v>0.15001920300522636</v>
      </c>
      <c r="I378" s="130">
        <v>24502</v>
      </c>
      <c r="J378" s="30">
        <f t="shared" ref="J378" si="697">IFERROR(I378/D378,"-")</f>
        <v>0.43614938232048134</v>
      </c>
      <c r="K378" s="79">
        <f t="shared" si="596"/>
        <v>57214.728716023179</v>
      </c>
      <c r="L378" s="46"/>
      <c r="M378" s="46"/>
    </row>
    <row r="379" spans="2:13">
      <c r="B379" s="198"/>
      <c r="C379" s="198"/>
      <c r="D379" s="203"/>
      <c r="E379" s="18" t="s">
        <v>82</v>
      </c>
      <c r="F379" s="19" t="s">
        <v>83</v>
      </c>
      <c r="G379" s="99">
        <v>969595106</v>
      </c>
      <c r="H379" s="31">
        <f t="shared" ref="H379" si="698">IFERROR(G379/G388,"-")</f>
        <v>0.10375950471757335</v>
      </c>
      <c r="I379" s="100">
        <v>22884</v>
      </c>
      <c r="J379" s="31">
        <f t="shared" ref="J379" si="699">IFERROR(I379/D378,"-")</f>
        <v>0.40734807219908148</v>
      </c>
      <c r="K379" s="80">
        <f t="shared" si="596"/>
        <v>42370.001136165003</v>
      </c>
      <c r="L379" s="46"/>
      <c r="M379" s="46"/>
    </row>
    <row r="380" spans="2:13">
      <c r="B380" s="198"/>
      <c r="C380" s="198"/>
      <c r="D380" s="203"/>
      <c r="E380" s="18" t="s">
        <v>84</v>
      </c>
      <c r="F380" s="20" t="s">
        <v>85</v>
      </c>
      <c r="G380" s="99">
        <v>1756107486</v>
      </c>
      <c r="H380" s="31">
        <f t="shared" ref="H380" si="700">IFERROR(G380/G388,"-")</f>
        <v>0.1879267354492844</v>
      </c>
      <c r="I380" s="100">
        <v>34680</v>
      </c>
      <c r="J380" s="31">
        <f t="shared" ref="J380" si="701">IFERROR(I380/D378,"-")</f>
        <v>0.61732350742283459</v>
      </c>
      <c r="K380" s="80">
        <f t="shared" si="596"/>
        <v>50637.470761245677</v>
      </c>
      <c r="L380" s="46"/>
      <c r="M380" s="46"/>
    </row>
    <row r="381" spans="2:13">
      <c r="B381" s="198"/>
      <c r="C381" s="198"/>
      <c r="D381" s="203"/>
      <c r="E381" s="18" t="s">
        <v>86</v>
      </c>
      <c r="F381" s="20" t="s">
        <v>87</v>
      </c>
      <c r="G381" s="99">
        <v>1022272768</v>
      </c>
      <c r="H381" s="31">
        <f t="shared" ref="H381" si="702">IFERROR(G381/G388,"-")</f>
        <v>0.10939671151139532</v>
      </c>
      <c r="I381" s="100">
        <v>13136</v>
      </c>
      <c r="J381" s="31">
        <f t="shared" ref="J381" si="703">IFERROR(I381/D378,"-")</f>
        <v>0.23382818897077148</v>
      </c>
      <c r="K381" s="80">
        <f t="shared" si="596"/>
        <v>77822.226552984168</v>
      </c>
      <c r="L381" s="46"/>
      <c r="M381" s="46"/>
    </row>
    <row r="382" spans="2:13">
      <c r="B382" s="198"/>
      <c r="C382" s="198"/>
      <c r="D382" s="203"/>
      <c r="E382" s="18" t="s">
        <v>88</v>
      </c>
      <c r="F382" s="20" t="s">
        <v>89</v>
      </c>
      <c r="G382" s="99">
        <v>109444420</v>
      </c>
      <c r="H382" s="31">
        <f t="shared" ref="H382" si="704">IFERROR(G382/G388,"-")</f>
        <v>1.1712000961050724E-2</v>
      </c>
      <c r="I382" s="100">
        <v>239</v>
      </c>
      <c r="J382" s="31">
        <f t="shared" ref="J382" si="705">IFERROR(I382/D378,"-")</f>
        <v>4.2543344369682084E-3</v>
      </c>
      <c r="K382" s="80">
        <f t="shared" si="596"/>
        <v>457926.44351464434</v>
      </c>
      <c r="L382" s="46"/>
      <c r="M382" s="46"/>
    </row>
    <row r="383" spans="2:13">
      <c r="B383" s="198"/>
      <c r="C383" s="198"/>
      <c r="D383" s="203"/>
      <c r="E383" s="18" t="s">
        <v>90</v>
      </c>
      <c r="F383" s="20" t="s">
        <v>91</v>
      </c>
      <c r="G383" s="99">
        <v>497044222</v>
      </c>
      <c r="H383" s="31">
        <f t="shared" ref="H383" si="706">IFERROR(G383/G388,"-")</f>
        <v>5.3190307973204204E-2</v>
      </c>
      <c r="I383" s="100">
        <v>1722</v>
      </c>
      <c r="J383" s="31">
        <f t="shared" ref="J383" si="707">IFERROR(I383/D378,"-")</f>
        <v>3.0652568621168427E-2</v>
      </c>
      <c r="K383" s="80">
        <f t="shared" si="596"/>
        <v>288643.56678281067</v>
      </c>
      <c r="L383" s="46"/>
      <c r="M383" s="46"/>
    </row>
    <row r="384" spans="2:13">
      <c r="B384" s="198"/>
      <c r="C384" s="198"/>
      <c r="D384" s="203"/>
      <c r="E384" s="18" t="s">
        <v>92</v>
      </c>
      <c r="F384" s="20" t="s">
        <v>93</v>
      </c>
      <c r="G384" s="99">
        <v>1627177220</v>
      </c>
      <c r="H384" s="31">
        <f t="shared" ref="H384" si="708">IFERROR(G384/G388,"-")</f>
        <v>0.17412949115578341</v>
      </c>
      <c r="I384" s="100">
        <v>11497</v>
      </c>
      <c r="J384" s="31">
        <f t="shared" ref="J384" si="709">IFERROR(I384/D378,"-")</f>
        <v>0.20465306703691838</v>
      </c>
      <c r="K384" s="80">
        <f t="shared" si="596"/>
        <v>141530.5923284335</v>
      </c>
      <c r="L384" s="46"/>
      <c r="M384" s="46"/>
    </row>
    <row r="385" spans="2:13">
      <c r="B385" s="198"/>
      <c r="C385" s="198"/>
      <c r="D385" s="203"/>
      <c r="E385" s="18" t="s">
        <v>94</v>
      </c>
      <c r="F385" s="20" t="s">
        <v>95</v>
      </c>
      <c r="G385" s="99">
        <v>1195247</v>
      </c>
      <c r="H385" s="31">
        <f t="shared" ref="H385" si="710">IFERROR(G385/G388,"-")</f>
        <v>1.2790724289728973E-4</v>
      </c>
      <c r="I385" s="100">
        <v>142</v>
      </c>
      <c r="J385" s="31">
        <f t="shared" ref="J385" si="711">IFERROR(I385/D378,"-")</f>
        <v>2.5276798746840402E-3</v>
      </c>
      <c r="K385" s="80">
        <f t="shared" si="596"/>
        <v>8417.2323943661977</v>
      </c>
      <c r="L385" s="46"/>
      <c r="M385" s="46"/>
    </row>
    <row r="386" spans="2:13">
      <c r="B386" s="198"/>
      <c r="C386" s="198"/>
      <c r="D386" s="203"/>
      <c r="E386" s="18" t="s">
        <v>96</v>
      </c>
      <c r="F386" s="20" t="s">
        <v>97</v>
      </c>
      <c r="G386" s="99">
        <v>181306574</v>
      </c>
      <c r="H386" s="31">
        <f t="shared" ref="H386" si="712">IFERROR(G386/G388,"-")</f>
        <v>1.9402202222213012E-2</v>
      </c>
      <c r="I386" s="100">
        <v>5659</v>
      </c>
      <c r="J386" s="31">
        <f t="shared" ref="J386" si="713">IFERROR(I386/D378,"-")</f>
        <v>0.10073338317490833</v>
      </c>
      <c r="K386" s="80">
        <f t="shared" si="596"/>
        <v>32038.624138540377</v>
      </c>
      <c r="L386" s="46"/>
      <c r="M386" s="46"/>
    </row>
    <row r="387" spans="2:13">
      <c r="B387" s="198"/>
      <c r="C387" s="198"/>
      <c r="D387" s="203"/>
      <c r="E387" s="21" t="s">
        <v>98</v>
      </c>
      <c r="F387" s="22" t="s">
        <v>99</v>
      </c>
      <c r="G387" s="101">
        <v>1778620593</v>
      </c>
      <c r="H387" s="32">
        <f t="shared" ref="H387" si="714">IFERROR(G387/G388,"-")</f>
        <v>0.19033593576137192</v>
      </c>
      <c r="I387" s="102">
        <v>4816</v>
      </c>
      <c r="J387" s="32">
        <f t="shared" ref="J387" si="715">IFERROR(I387/D378,"-")</f>
        <v>8.5727508989284065E-2</v>
      </c>
      <c r="K387" s="81">
        <f t="shared" si="596"/>
        <v>369314.9071843854</v>
      </c>
      <c r="L387" s="46"/>
      <c r="M387" s="46"/>
    </row>
    <row r="388" spans="2:13">
      <c r="B388" s="199"/>
      <c r="C388" s="199"/>
      <c r="D388" s="204"/>
      <c r="E388" s="23" t="s">
        <v>136</v>
      </c>
      <c r="F388" s="24"/>
      <c r="G388" s="95">
        <f>SUM(G378:G387)</f>
        <v>9344638919</v>
      </c>
      <c r="H388" s="33" t="s">
        <v>167</v>
      </c>
      <c r="I388" s="103">
        <v>44625</v>
      </c>
      <c r="J388" s="33">
        <f t="shared" ref="J388" si="716">IFERROR(I388/D378,"-")</f>
        <v>0.79435010146320628</v>
      </c>
      <c r="K388" s="82">
        <f t="shared" si="596"/>
        <v>209403.67325490195</v>
      </c>
      <c r="L388" s="46"/>
      <c r="M388" s="46"/>
    </row>
    <row r="389" spans="2:13">
      <c r="B389" s="197">
        <v>36</v>
      </c>
      <c r="C389" s="197" t="s">
        <v>2</v>
      </c>
      <c r="D389" s="202">
        <f>VLOOKUP(C389,市区町村別_生活習慣病の状況!$C$5:$D$78,2,FALSE)</f>
        <v>15618</v>
      </c>
      <c r="E389" s="16" t="s">
        <v>80</v>
      </c>
      <c r="F389" s="17" t="s">
        <v>81</v>
      </c>
      <c r="G389" s="129">
        <v>381955183</v>
      </c>
      <c r="H389" s="30">
        <f t="shared" ref="H389" si="717">IFERROR(G389/G399,"-")</f>
        <v>0.14505942572024952</v>
      </c>
      <c r="I389" s="130">
        <v>6939</v>
      </c>
      <c r="J389" s="30">
        <f t="shared" ref="J389" si="718">IFERROR(I389/D389,"-")</f>
        <v>0.44429504417979254</v>
      </c>
      <c r="K389" s="79">
        <f t="shared" ref="K389:K452" si="719">IFERROR(G389/I389,"-")</f>
        <v>55044.701397895951</v>
      </c>
      <c r="L389" s="46"/>
      <c r="M389" s="46"/>
    </row>
    <row r="390" spans="2:13">
      <c r="B390" s="198"/>
      <c r="C390" s="198"/>
      <c r="D390" s="203"/>
      <c r="E390" s="18" t="s">
        <v>82</v>
      </c>
      <c r="F390" s="19" t="s">
        <v>83</v>
      </c>
      <c r="G390" s="99">
        <v>263411758</v>
      </c>
      <c r="H390" s="31">
        <f t="shared" ref="H390" si="720">IFERROR(G390/G399,"-")</f>
        <v>0.10003885283955249</v>
      </c>
      <c r="I390" s="100">
        <v>6613</v>
      </c>
      <c r="J390" s="31">
        <f t="shared" ref="J390" si="721">IFERROR(I390/D389,"-")</f>
        <v>0.42342169291842746</v>
      </c>
      <c r="K390" s="80">
        <f t="shared" si="719"/>
        <v>39832.414637834569</v>
      </c>
      <c r="L390" s="46"/>
      <c r="M390" s="46"/>
    </row>
    <row r="391" spans="2:13">
      <c r="B391" s="198"/>
      <c r="C391" s="198"/>
      <c r="D391" s="203"/>
      <c r="E391" s="18" t="s">
        <v>84</v>
      </c>
      <c r="F391" s="20" t="s">
        <v>85</v>
      </c>
      <c r="G391" s="99">
        <v>471937949</v>
      </c>
      <c r="H391" s="31">
        <f t="shared" ref="H391" si="722">IFERROR(G391/G399,"-")</f>
        <v>0.17923319516136113</v>
      </c>
      <c r="I391" s="100">
        <v>9759</v>
      </c>
      <c r="J391" s="31">
        <f t="shared" ref="J391" si="723">IFERROR(I391/D389,"-")</f>
        <v>0.62485593545908569</v>
      </c>
      <c r="K391" s="80">
        <f t="shared" si="719"/>
        <v>48359.252894763806</v>
      </c>
      <c r="L391" s="46"/>
      <c r="M391" s="46"/>
    </row>
    <row r="392" spans="2:13">
      <c r="B392" s="198"/>
      <c r="C392" s="198"/>
      <c r="D392" s="203"/>
      <c r="E392" s="18" t="s">
        <v>86</v>
      </c>
      <c r="F392" s="20" t="s">
        <v>87</v>
      </c>
      <c r="G392" s="99">
        <v>291510067</v>
      </c>
      <c r="H392" s="31">
        <f t="shared" ref="H392" si="724">IFERROR(G392/G399,"-")</f>
        <v>0.11071006440745552</v>
      </c>
      <c r="I392" s="100">
        <v>3899</v>
      </c>
      <c r="J392" s="31">
        <f t="shared" ref="J392" si="725">IFERROR(I392/D389,"-")</f>
        <v>0.24964784223332054</v>
      </c>
      <c r="K392" s="80">
        <f t="shared" si="719"/>
        <v>74765.341626057969</v>
      </c>
      <c r="L392" s="46"/>
      <c r="M392" s="46"/>
    </row>
    <row r="393" spans="2:13">
      <c r="B393" s="198"/>
      <c r="C393" s="198"/>
      <c r="D393" s="203"/>
      <c r="E393" s="18" t="s">
        <v>88</v>
      </c>
      <c r="F393" s="20" t="s">
        <v>89</v>
      </c>
      <c r="G393" s="99">
        <v>68364187</v>
      </c>
      <c r="H393" s="31">
        <f t="shared" ref="H393" si="726">IFERROR(G393/G399,"-")</f>
        <v>2.5963437982858183E-2</v>
      </c>
      <c r="I393" s="100">
        <v>76</v>
      </c>
      <c r="J393" s="31">
        <f t="shared" ref="J393" si="727">IFERROR(I393/D389,"-")</f>
        <v>4.8661800486618006E-3</v>
      </c>
      <c r="K393" s="80">
        <f t="shared" si="719"/>
        <v>899528.77631578944</v>
      </c>
      <c r="L393" s="46"/>
      <c r="M393" s="46"/>
    </row>
    <row r="394" spans="2:13">
      <c r="B394" s="198"/>
      <c r="C394" s="198"/>
      <c r="D394" s="203"/>
      <c r="E394" s="18" t="s">
        <v>90</v>
      </c>
      <c r="F394" s="20" t="s">
        <v>91</v>
      </c>
      <c r="G394" s="99">
        <v>133079757</v>
      </c>
      <c r="H394" s="31">
        <f t="shared" ref="H394" si="728">IFERROR(G394/G399,"-")</f>
        <v>5.0541199555892286E-2</v>
      </c>
      <c r="I394" s="100">
        <v>495</v>
      </c>
      <c r="J394" s="31">
        <f t="shared" ref="J394" si="729">IFERROR(I394/D389,"-")</f>
        <v>3.1694199001152515E-2</v>
      </c>
      <c r="K394" s="80">
        <f t="shared" si="719"/>
        <v>268847.99393939396</v>
      </c>
      <c r="L394" s="46"/>
      <c r="M394" s="46"/>
    </row>
    <row r="395" spans="2:13">
      <c r="B395" s="198"/>
      <c r="C395" s="198"/>
      <c r="D395" s="203"/>
      <c r="E395" s="18" t="s">
        <v>92</v>
      </c>
      <c r="F395" s="20" t="s">
        <v>93</v>
      </c>
      <c r="G395" s="99">
        <v>415189504</v>
      </c>
      <c r="H395" s="31">
        <f t="shared" ref="H395" si="730">IFERROR(G395/G399,"-")</f>
        <v>0.15768119846488704</v>
      </c>
      <c r="I395" s="100">
        <v>3316</v>
      </c>
      <c r="J395" s="31">
        <f t="shared" ref="J395" si="731">IFERROR(I395/D389,"-")</f>
        <v>0.21231911896529646</v>
      </c>
      <c r="K395" s="80">
        <f t="shared" si="719"/>
        <v>125207.93244873341</v>
      </c>
      <c r="L395" s="46"/>
      <c r="M395" s="46"/>
    </row>
    <row r="396" spans="2:13">
      <c r="B396" s="198"/>
      <c r="C396" s="198"/>
      <c r="D396" s="203"/>
      <c r="E396" s="18" t="s">
        <v>94</v>
      </c>
      <c r="F396" s="20" t="s">
        <v>95</v>
      </c>
      <c r="G396" s="99">
        <v>2764517</v>
      </c>
      <c r="H396" s="31">
        <f t="shared" ref="H396" si="732">IFERROR(G396/G399,"-")</f>
        <v>1.0499117861528457E-3</v>
      </c>
      <c r="I396" s="100">
        <v>21</v>
      </c>
      <c r="J396" s="31">
        <f t="shared" ref="J396" si="733">IFERROR(I396/D389,"-")</f>
        <v>1.3446023818670765E-3</v>
      </c>
      <c r="K396" s="80">
        <f t="shared" si="719"/>
        <v>131643.66666666666</v>
      </c>
      <c r="L396" s="46"/>
      <c r="M396" s="46"/>
    </row>
    <row r="397" spans="2:13">
      <c r="B397" s="198"/>
      <c r="C397" s="198"/>
      <c r="D397" s="203"/>
      <c r="E397" s="18" t="s">
        <v>96</v>
      </c>
      <c r="F397" s="20" t="s">
        <v>97</v>
      </c>
      <c r="G397" s="99">
        <v>38868653</v>
      </c>
      <c r="H397" s="31">
        <f t="shared" ref="H397" si="734">IFERROR(G397/G399,"-")</f>
        <v>1.4761586525452789E-2</v>
      </c>
      <c r="I397" s="100">
        <v>1894</v>
      </c>
      <c r="J397" s="31">
        <f t="shared" ref="J397" si="735">IFERROR(I397/D389,"-")</f>
        <v>0.12127032910744014</v>
      </c>
      <c r="K397" s="80">
        <f t="shared" si="719"/>
        <v>20521.992080253433</v>
      </c>
      <c r="L397" s="46"/>
      <c r="M397" s="46"/>
    </row>
    <row r="398" spans="2:13">
      <c r="B398" s="198"/>
      <c r="C398" s="198"/>
      <c r="D398" s="203"/>
      <c r="E398" s="21" t="s">
        <v>98</v>
      </c>
      <c r="F398" s="22" t="s">
        <v>99</v>
      </c>
      <c r="G398" s="101">
        <v>566012973</v>
      </c>
      <c r="H398" s="32">
        <f t="shared" ref="H398" si="736">IFERROR(G398/G399,"-")</f>
        <v>0.21496112755613817</v>
      </c>
      <c r="I398" s="102">
        <v>1354</v>
      </c>
      <c r="J398" s="32">
        <f t="shared" ref="J398" si="737">IFERROR(I398/D389,"-")</f>
        <v>8.6694839288001022E-2</v>
      </c>
      <c r="K398" s="81">
        <f t="shared" si="719"/>
        <v>418030.26070901036</v>
      </c>
      <c r="L398" s="46"/>
      <c r="M398" s="46"/>
    </row>
    <row r="399" spans="2:13">
      <c r="B399" s="199"/>
      <c r="C399" s="199"/>
      <c r="D399" s="204"/>
      <c r="E399" s="23" t="s">
        <v>136</v>
      </c>
      <c r="F399" s="24"/>
      <c r="G399" s="95">
        <f>SUM(G389:G398)</f>
        <v>2633094548</v>
      </c>
      <c r="H399" s="33" t="s">
        <v>167</v>
      </c>
      <c r="I399" s="103">
        <v>12855</v>
      </c>
      <c r="J399" s="33">
        <f t="shared" ref="J399" si="738">IFERROR(I399/D389,"-")</f>
        <v>0.8230887437572032</v>
      </c>
      <c r="K399" s="82">
        <f t="shared" si="719"/>
        <v>204830.38101905872</v>
      </c>
      <c r="L399" s="46"/>
      <c r="M399" s="46"/>
    </row>
    <row r="400" spans="2:13">
      <c r="B400" s="197">
        <v>37</v>
      </c>
      <c r="C400" s="197" t="s">
        <v>3</v>
      </c>
      <c r="D400" s="202">
        <f>VLOOKUP(C400,市区町村別_生活習慣病の状況!$C$5:$D$78,2,FALSE)</f>
        <v>46963</v>
      </c>
      <c r="E400" s="16" t="s">
        <v>80</v>
      </c>
      <c r="F400" s="17" t="s">
        <v>81</v>
      </c>
      <c r="G400" s="129">
        <v>1253085881</v>
      </c>
      <c r="H400" s="30">
        <f t="shared" ref="H400" si="739">IFERROR(G400/G410,"-")</f>
        <v>0.15556527879367049</v>
      </c>
      <c r="I400" s="130">
        <v>21064</v>
      </c>
      <c r="J400" s="30">
        <f t="shared" ref="J400" si="740">IFERROR(I400/D400,"-")</f>
        <v>0.4485233055809893</v>
      </c>
      <c r="K400" s="79">
        <f t="shared" si="719"/>
        <v>59489.455041777437</v>
      </c>
      <c r="L400" s="46"/>
      <c r="M400" s="46"/>
    </row>
    <row r="401" spans="2:13">
      <c r="B401" s="198"/>
      <c r="C401" s="198"/>
      <c r="D401" s="203"/>
      <c r="E401" s="18" t="s">
        <v>82</v>
      </c>
      <c r="F401" s="19" t="s">
        <v>83</v>
      </c>
      <c r="G401" s="99">
        <v>861155788</v>
      </c>
      <c r="H401" s="31">
        <f t="shared" ref="H401" si="741">IFERROR(G401/G410,"-")</f>
        <v>0.10690882586442853</v>
      </c>
      <c r="I401" s="100">
        <v>20249</v>
      </c>
      <c r="J401" s="31">
        <f t="shared" ref="J401" si="742">IFERROR(I401/D400,"-")</f>
        <v>0.43116921832080574</v>
      </c>
      <c r="K401" s="80">
        <f t="shared" si="719"/>
        <v>42528.31191663786</v>
      </c>
      <c r="L401" s="46"/>
      <c r="M401" s="46"/>
    </row>
    <row r="402" spans="2:13">
      <c r="B402" s="198"/>
      <c r="C402" s="198"/>
      <c r="D402" s="203"/>
      <c r="E402" s="18" t="s">
        <v>84</v>
      </c>
      <c r="F402" s="20" t="s">
        <v>85</v>
      </c>
      <c r="G402" s="99">
        <v>1481248086</v>
      </c>
      <c r="H402" s="31">
        <f t="shared" ref="H402" si="743">IFERROR(G402/G410,"-")</f>
        <v>0.18389064544984751</v>
      </c>
      <c r="I402" s="100">
        <v>29671</v>
      </c>
      <c r="J402" s="31">
        <f t="shared" ref="J402" si="744">IFERROR(I402/D400,"-")</f>
        <v>0.63179524306368839</v>
      </c>
      <c r="K402" s="80">
        <f t="shared" si="719"/>
        <v>49922.418725354721</v>
      </c>
      <c r="L402" s="46"/>
      <c r="M402" s="46"/>
    </row>
    <row r="403" spans="2:13">
      <c r="B403" s="198"/>
      <c r="C403" s="198"/>
      <c r="D403" s="203"/>
      <c r="E403" s="18" t="s">
        <v>86</v>
      </c>
      <c r="F403" s="20" t="s">
        <v>87</v>
      </c>
      <c r="G403" s="99">
        <v>876218319</v>
      </c>
      <c r="H403" s="31">
        <f t="shared" ref="H403" si="745">IFERROR(G403/G410,"-")</f>
        <v>0.1087787749795549</v>
      </c>
      <c r="I403" s="100">
        <v>11877</v>
      </c>
      <c r="J403" s="31">
        <f t="shared" ref="J403" si="746">IFERROR(I403/D400,"-")</f>
        <v>0.25290122010944788</v>
      </c>
      <c r="K403" s="80">
        <f t="shared" si="719"/>
        <v>73774.380651679719</v>
      </c>
      <c r="L403" s="46"/>
      <c r="M403" s="46"/>
    </row>
    <row r="404" spans="2:13">
      <c r="B404" s="198"/>
      <c r="C404" s="198"/>
      <c r="D404" s="203"/>
      <c r="E404" s="18" t="s">
        <v>88</v>
      </c>
      <c r="F404" s="20" t="s">
        <v>89</v>
      </c>
      <c r="G404" s="99">
        <v>101816225</v>
      </c>
      <c r="H404" s="31">
        <f t="shared" ref="H404" si="747">IFERROR(G404/G410,"-")</f>
        <v>1.2640050987729615E-2</v>
      </c>
      <c r="I404" s="100">
        <v>227</v>
      </c>
      <c r="J404" s="31">
        <f t="shared" ref="J404" si="748">IFERROR(I404/D400,"-")</f>
        <v>4.8335924025296514E-3</v>
      </c>
      <c r="K404" s="80">
        <f t="shared" si="719"/>
        <v>448529.62555066077</v>
      </c>
      <c r="L404" s="46"/>
      <c r="M404" s="46"/>
    </row>
    <row r="405" spans="2:13">
      <c r="B405" s="198"/>
      <c r="C405" s="198"/>
      <c r="D405" s="203"/>
      <c r="E405" s="18" t="s">
        <v>90</v>
      </c>
      <c r="F405" s="20" t="s">
        <v>91</v>
      </c>
      <c r="G405" s="99">
        <v>349819891</v>
      </c>
      <c r="H405" s="31">
        <f t="shared" ref="H405" si="749">IFERROR(G405/G410,"-")</f>
        <v>4.3428650578648108E-2</v>
      </c>
      <c r="I405" s="100">
        <v>1428</v>
      </c>
      <c r="J405" s="31">
        <f t="shared" ref="J405" si="750">IFERROR(I405/D400,"-")</f>
        <v>3.0406916082873752E-2</v>
      </c>
      <c r="K405" s="80">
        <f t="shared" si="719"/>
        <v>244971.912464986</v>
      </c>
      <c r="L405" s="46"/>
      <c r="M405" s="46"/>
    </row>
    <row r="406" spans="2:13">
      <c r="B406" s="198"/>
      <c r="C406" s="198"/>
      <c r="D406" s="203"/>
      <c r="E406" s="18" t="s">
        <v>92</v>
      </c>
      <c r="F406" s="20" t="s">
        <v>93</v>
      </c>
      <c r="G406" s="99">
        <v>1243356094</v>
      </c>
      <c r="H406" s="31">
        <f t="shared" ref="H406" si="751">IFERROR(G406/G410,"-")</f>
        <v>0.15435736714913892</v>
      </c>
      <c r="I406" s="100">
        <v>8873</v>
      </c>
      <c r="J406" s="31">
        <f t="shared" ref="J406" si="752">IFERROR(I406/D400,"-")</f>
        <v>0.18893597087068542</v>
      </c>
      <c r="K406" s="80">
        <f t="shared" si="719"/>
        <v>140128.03944550885</v>
      </c>
      <c r="L406" s="46"/>
      <c r="M406" s="46"/>
    </row>
    <row r="407" spans="2:13">
      <c r="B407" s="198"/>
      <c r="C407" s="198"/>
      <c r="D407" s="203"/>
      <c r="E407" s="18" t="s">
        <v>94</v>
      </c>
      <c r="F407" s="20" t="s">
        <v>95</v>
      </c>
      <c r="G407" s="99">
        <v>2969005</v>
      </c>
      <c r="H407" s="31">
        <f t="shared" ref="H407" si="753">IFERROR(G407/G410,"-")</f>
        <v>3.6858933419328958E-4</v>
      </c>
      <c r="I407" s="100">
        <v>160</v>
      </c>
      <c r="J407" s="31">
        <f t="shared" ref="J407" si="754">IFERROR(I407/D400,"-")</f>
        <v>3.4069373762323531E-3</v>
      </c>
      <c r="K407" s="80">
        <f t="shared" si="719"/>
        <v>18556.28125</v>
      </c>
      <c r="L407" s="46"/>
      <c r="M407" s="46"/>
    </row>
    <row r="408" spans="2:13">
      <c r="B408" s="198"/>
      <c r="C408" s="198"/>
      <c r="D408" s="203"/>
      <c r="E408" s="18" t="s">
        <v>96</v>
      </c>
      <c r="F408" s="20" t="s">
        <v>97</v>
      </c>
      <c r="G408" s="99">
        <v>172797003</v>
      </c>
      <c r="H408" s="31">
        <f t="shared" ref="H408" si="755">IFERROR(G408/G410,"-")</f>
        <v>2.1452012470967837E-2</v>
      </c>
      <c r="I408" s="100">
        <v>5210</v>
      </c>
      <c r="J408" s="31">
        <f t="shared" ref="J408" si="756">IFERROR(I408/D400,"-")</f>
        <v>0.110938398313566</v>
      </c>
      <c r="K408" s="80">
        <f t="shared" si="719"/>
        <v>33166.411324376197</v>
      </c>
      <c r="L408" s="46"/>
      <c r="M408" s="46"/>
    </row>
    <row r="409" spans="2:13">
      <c r="B409" s="198"/>
      <c r="C409" s="198"/>
      <c r="D409" s="203"/>
      <c r="E409" s="21" t="s">
        <v>98</v>
      </c>
      <c r="F409" s="22" t="s">
        <v>99</v>
      </c>
      <c r="G409" s="101">
        <v>1712582307</v>
      </c>
      <c r="H409" s="32">
        <f t="shared" ref="H409" si="757">IFERROR(G409/G410,"-")</f>
        <v>0.21260980439182078</v>
      </c>
      <c r="I409" s="102">
        <v>3819</v>
      </c>
      <c r="J409" s="32">
        <f t="shared" ref="J409" si="758">IFERROR(I409/D400,"-")</f>
        <v>8.1319336498945974E-2</v>
      </c>
      <c r="K409" s="81">
        <f t="shared" si="719"/>
        <v>448437.36763550667</v>
      </c>
      <c r="L409" s="46"/>
      <c r="M409" s="46"/>
    </row>
    <row r="410" spans="2:13">
      <c r="B410" s="199"/>
      <c r="C410" s="199"/>
      <c r="D410" s="204"/>
      <c r="E410" s="23" t="s">
        <v>136</v>
      </c>
      <c r="F410" s="24"/>
      <c r="G410" s="95">
        <f>SUM(G400:G409)</f>
        <v>8055048599</v>
      </c>
      <c r="H410" s="33" t="s">
        <v>167</v>
      </c>
      <c r="I410" s="103">
        <v>38417</v>
      </c>
      <c r="J410" s="33">
        <f t="shared" ref="J410" si="759">IFERROR(I410/D400,"-")</f>
        <v>0.81802695739198938</v>
      </c>
      <c r="K410" s="82">
        <f t="shared" si="719"/>
        <v>209674.06614259313</v>
      </c>
      <c r="L410" s="46"/>
      <c r="M410" s="46"/>
    </row>
    <row r="411" spans="2:13">
      <c r="B411" s="197">
        <v>38</v>
      </c>
      <c r="C411" s="197" t="s">
        <v>45</v>
      </c>
      <c r="D411" s="202">
        <f>VLOOKUP(C411,市区町村別_生活習慣病の状況!$C$5:$D$78,2,FALSE)</f>
        <v>10055</v>
      </c>
      <c r="E411" s="16" t="s">
        <v>80</v>
      </c>
      <c r="F411" s="17" t="s">
        <v>81</v>
      </c>
      <c r="G411" s="129">
        <v>289816764</v>
      </c>
      <c r="H411" s="30">
        <f t="shared" ref="H411" si="760">IFERROR(G411/G421,"-")</f>
        <v>0.15352646157223557</v>
      </c>
      <c r="I411" s="130">
        <v>4883</v>
      </c>
      <c r="J411" s="30">
        <f t="shared" ref="J411" si="761">IFERROR(I411/D411,"-")</f>
        <v>0.48562904027846843</v>
      </c>
      <c r="K411" s="79">
        <f t="shared" si="719"/>
        <v>59352.194142944914</v>
      </c>
      <c r="L411" s="46"/>
      <c r="M411" s="46"/>
    </row>
    <row r="412" spans="2:13">
      <c r="B412" s="198"/>
      <c r="C412" s="198"/>
      <c r="D412" s="203"/>
      <c r="E412" s="18" t="s">
        <v>82</v>
      </c>
      <c r="F412" s="19" t="s">
        <v>83</v>
      </c>
      <c r="G412" s="99">
        <v>168541474</v>
      </c>
      <c r="H412" s="31">
        <f t="shared" ref="H412" si="762">IFERROR(G412/G421,"-")</f>
        <v>8.9282537608448828E-2</v>
      </c>
      <c r="I412" s="100">
        <v>4134</v>
      </c>
      <c r="J412" s="31">
        <f t="shared" ref="J412" si="763">IFERROR(I412/D411,"-")</f>
        <v>0.41113873694679265</v>
      </c>
      <c r="K412" s="80">
        <f t="shared" si="719"/>
        <v>40769.587324625063</v>
      </c>
      <c r="L412" s="46"/>
      <c r="M412" s="46"/>
    </row>
    <row r="413" spans="2:13">
      <c r="B413" s="198"/>
      <c r="C413" s="198"/>
      <c r="D413" s="203"/>
      <c r="E413" s="18" t="s">
        <v>84</v>
      </c>
      <c r="F413" s="20" t="s">
        <v>85</v>
      </c>
      <c r="G413" s="99">
        <v>333298122</v>
      </c>
      <c r="H413" s="31">
        <f t="shared" ref="H413" si="764">IFERROR(G413/G421,"-")</f>
        <v>0.17656011547810699</v>
      </c>
      <c r="I413" s="100">
        <v>6613</v>
      </c>
      <c r="J413" s="31">
        <f t="shared" ref="J413" si="765">IFERROR(I413/D411,"-")</f>
        <v>0.65768274490303336</v>
      </c>
      <c r="K413" s="80">
        <f t="shared" si="719"/>
        <v>50400.441856948433</v>
      </c>
      <c r="L413" s="46"/>
      <c r="M413" s="46"/>
    </row>
    <row r="414" spans="2:13">
      <c r="B414" s="198"/>
      <c r="C414" s="198"/>
      <c r="D414" s="203"/>
      <c r="E414" s="18" t="s">
        <v>86</v>
      </c>
      <c r="F414" s="20" t="s">
        <v>87</v>
      </c>
      <c r="G414" s="99">
        <v>177559592</v>
      </c>
      <c r="H414" s="31">
        <f t="shared" ref="H414" si="766">IFERROR(G414/G421,"-")</f>
        <v>9.4059762112207651E-2</v>
      </c>
      <c r="I414" s="100">
        <v>2627</v>
      </c>
      <c r="J414" s="31">
        <f t="shared" ref="J414" si="767">IFERROR(I414/D411,"-")</f>
        <v>0.26126305320735954</v>
      </c>
      <c r="K414" s="80">
        <f t="shared" si="719"/>
        <v>67590.251998477353</v>
      </c>
      <c r="L414" s="46"/>
      <c r="M414" s="46"/>
    </row>
    <row r="415" spans="2:13">
      <c r="B415" s="198"/>
      <c r="C415" s="198"/>
      <c r="D415" s="203"/>
      <c r="E415" s="18" t="s">
        <v>88</v>
      </c>
      <c r="F415" s="20" t="s">
        <v>89</v>
      </c>
      <c r="G415" s="99">
        <v>46871028</v>
      </c>
      <c r="H415" s="31">
        <f t="shared" ref="H415" si="768">IFERROR(G415/G421,"-")</f>
        <v>2.482928516548193E-2</v>
      </c>
      <c r="I415" s="100">
        <v>51</v>
      </c>
      <c r="J415" s="31">
        <f t="shared" ref="J415" si="769">IFERROR(I415/D411,"-")</f>
        <v>5.0721034311287921E-3</v>
      </c>
      <c r="K415" s="80">
        <f t="shared" si="719"/>
        <v>919039.76470588241</v>
      </c>
      <c r="L415" s="46"/>
      <c r="M415" s="46"/>
    </row>
    <row r="416" spans="2:13">
      <c r="B416" s="198"/>
      <c r="C416" s="198"/>
      <c r="D416" s="203"/>
      <c r="E416" s="18" t="s">
        <v>90</v>
      </c>
      <c r="F416" s="20" t="s">
        <v>91</v>
      </c>
      <c r="G416" s="99">
        <v>87411787</v>
      </c>
      <c r="H416" s="31">
        <f t="shared" ref="H416" si="770">IFERROR(G416/G421,"-")</f>
        <v>4.6305197023785487E-2</v>
      </c>
      <c r="I416" s="100">
        <v>461</v>
      </c>
      <c r="J416" s="31">
        <f t="shared" ref="J416" si="771">IFERROR(I416/D411,"-")</f>
        <v>4.584783689706614E-2</v>
      </c>
      <c r="K416" s="80">
        <f t="shared" si="719"/>
        <v>189613.420824295</v>
      </c>
      <c r="L416" s="46"/>
      <c r="M416" s="46"/>
    </row>
    <row r="417" spans="2:13">
      <c r="B417" s="198"/>
      <c r="C417" s="198"/>
      <c r="D417" s="203"/>
      <c r="E417" s="18" t="s">
        <v>92</v>
      </c>
      <c r="F417" s="20" t="s">
        <v>93</v>
      </c>
      <c r="G417" s="99">
        <v>321081219</v>
      </c>
      <c r="H417" s="31">
        <f t="shared" ref="H417" si="772">IFERROR(G417/G421,"-")</f>
        <v>0.17008837842924107</v>
      </c>
      <c r="I417" s="100">
        <v>2585</v>
      </c>
      <c r="J417" s="31">
        <f t="shared" ref="J417" si="773">IFERROR(I417/D411,"-")</f>
        <v>0.2570860268523123</v>
      </c>
      <c r="K417" s="80">
        <f t="shared" si="719"/>
        <v>124209.36905222437</v>
      </c>
      <c r="L417" s="46"/>
      <c r="M417" s="46"/>
    </row>
    <row r="418" spans="2:13">
      <c r="B418" s="198"/>
      <c r="C418" s="198"/>
      <c r="D418" s="203"/>
      <c r="E418" s="18" t="s">
        <v>94</v>
      </c>
      <c r="F418" s="20" t="s">
        <v>95</v>
      </c>
      <c r="G418" s="99">
        <v>1353453</v>
      </c>
      <c r="H418" s="31">
        <f t="shared" ref="H418" si="774">IFERROR(G418/G421,"-")</f>
        <v>7.1697319066859418E-4</v>
      </c>
      <c r="I418" s="100">
        <v>104</v>
      </c>
      <c r="J418" s="31">
        <f t="shared" ref="J418" si="775">IFERROR(I418/D411,"-")</f>
        <v>1.0343112879164595E-2</v>
      </c>
      <c r="K418" s="80">
        <f t="shared" si="719"/>
        <v>13013.971153846154</v>
      </c>
      <c r="L418" s="46"/>
      <c r="M418" s="46"/>
    </row>
    <row r="419" spans="2:13">
      <c r="B419" s="198"/>
      <c r="C419" s="198"/>
      <c r="D419" s="203"/>
      <c r="E419" s="18" t="s">
        <v>96</v>
      </c>
      <c r="F419" s="20" t="s">
        <v>97</v>
      </c>
      <c r="G419" s="99">
        <v>55409822</v>
      </c>
      <c r="H419" s="31">
        <f t="shared" ref="H419" si="776">IFERROR(G419/G421,"-")</f>
        <v>2.9352594344775076E-2</v>
      </c>
      <c r="I419" s="100">
        <v>1603</v>
      </c>
      <c r="J419" s="31">
        <f t="shared" ref="J419" si="777">IFERROR(I419/D411,"-")</f>
        <v>0.15942317255096966</v>
      </c>
      <c r="K419" s="80">
        <f t="shared" si="719"/>
        <v>34566.32688708671</v>
      </c>
      <c r="L419" s="46"/>
      <c r="M419" s="46"/>
    </row>
    <row r="420" spans="2:13">
      <c r="B420" s="198"/>
      <c r="C420" s="198"/>
      <c r="D420" s="203"/>
      <c r="E420" s="21" t="s">
        <v>98</v>
      </c>
      <c r="F420" s="22" t="s">
        <v>99</v>
      </c>
      <c r="G420" s="101">
        <v>406388411</v>
      </c>
      <c r="H420" s="32">
        <f t="shared" ref="H420" si="778">IFERROR(G420/G421,"-")</f>
        <v>0.21527869507504879</v>
      </c>
      <c r="I420" s="102">
        <v>893</v>
      </c>
      <c r="J420" s="32">
        <f t="shared" ref="J420" si="779">IFERROR(I420/D411,"-")</f>
        <v>8.8811536548980607E-2</v>
      </c>
      <c r="K420" s="81">
        <f t="shared" si="719"/>
        <v>455082.2071668533</v>
      </c>
      <c r="L420" s="46"/>
      <c r="M420" s="46"/>
    </row>
    <row r="421" spans="2:13">
      <c r="B421" s="199"/>
      <c r="C421" s="199"/>
      <c r="D421" s="204"/>
      <c r="E421" s="23" t="s">
        <v>136</v>
      </c>
      <c r="F421" s="24"/>
      <c r="G421" s="95">
        <f>SUM(G411:G420)</f>
        <v>1887731672</v>
      </c>
      <c r="H421" s="33" t="s">
        <v>167</v>
      </c>
      <c r="I421" s="103">
        <v>8424</v>
      </c>
      <c r="J421" s="33">
        <f t="shared" ref="J421" si="780">IFERROR(I421/D411,"-")</f>
        <v>0.8377921432123322</v>
      </c>
      <c r="K421" s="82">
        <f t="shared" si="719"/>
        <v>224089.70465337133</v>
      </c>
      <c r="L421" s="46"/>
      <c r="M421" s="46"/>
    </row>
    <row r="422" spans="2:13">
      <c r="B422" s="197">
        <v>39</v>
      </c>
      <c r="C422" s="197" t="s">
        <v>8</v>
      </c>
      <c r="D422" s="202">
        <f>VLOOKUP(C422,市区町村別_生活習慣病の状況!$C$5:$D$78,2,FALSE)</f>
        <v>55580</v>
      </c>
      <c r="E422" s="16" t="s">
        <v>80</v>
      </c>
      <c r="F422" s="17" t="s">
        <v>81</v>
      </c>
      <c r="G422" s="129">
        <v>1577049110</v>
      </c>
      <c r="H422" s="30">
        <f t="shared" ref="H422" si="781">IFERROR(G422/G432,"-")</f>
        <v>0.16452828437707634</v>
      </c>
      <c r="I422" s="130">
        <v>26933</v>
      </c>
      <c r="J422" s="30">
        <f t="shared" ref="J422" si="782">IFERROR(I422/D422,"-")</f>
        <v>0.48458078445483987</v>
      </c>
      <c r="K422" s="79">
        <f t="shared" si="719"/>
        <v>58554.528273864773</v>
      </c>
      <c r="L422" s="46"/>
      <c r="M422" s="46"/>
    </row>
    <row r="423" spans="2:13">
      <c r="B423" s="198"/>
      <c r="C423" s="198"/>
      <c r="D423" s="203"/>
      <c r="E423" s="18" t="s">
        <v>82</v>
      </c>
      <c r="F423" s="19" t="s">
        <v>83</v>
      </c>
      <c r="G423" s="99">
        <v>944618045</v>
      </c>
      <c r="H423" s="31">
        <f t="shared" ref="H423" si="783">IFERROR(G423/G432,"-")</f>
        <v>9.8548856436993196E-2</v>
      </c>
      <c r="I423" s="100">
        <v>23832</v>
      </c>
      <c r="J423" s="31">
        <f t="shared" ref="J423" si="784">IFERROR(I423/D422,"-")</f>
        <v>0.42878733357322779</v>
      </c>
      <c r="K423" s="80">
        <f t="shared" si="719"/>
        <v>39636.540995300435</v>
      </c>
      <c r="L423" s="46"/>
      <c r="M423" s="46"/>
    </row>
    <row r="424" spans="2:13">
      <c r="B424" s="198"/>
      <c r="C424" s="198"/>
      <c r="D424" s="203"/>
      <c r="E424" s="18" t="s">
        <v>84</v>
      </c>
      <c r="F424" s="20" t="s">
        <v>85</v>
      </c>
      <c r="G424" s="99">
        <v>1683277655</v>
      </c>
      <c r="H424" s="31">
        <f t="shared" ref="H424" si="785">IFERROR(G424/G432,"-")</f>
        <v>0.17561075489108782</v>
      </c>
      <c r="I424" s="100">
        <v>35060</v>
      </c>
      <c r="J424" s="31">
        <f t="shared" ref="J424" si="786">IFERROR(I424/D422,"-")</f>
        <v>0.63080244692335374</v>
      </c>
      <c r="K424" s="80">
        <f t="shared" si="719"/>
        <v>48011.342127780947</v>
      </c>
      <c r="L424" s="46"/>
      <c r="M424" s="46"/>
    </row>
    <row r="425" spans="2:13">
      <c r="B425" s="198"/>
      <c r="C425" s="198"/>
      <c r="D425" s="203"/>
      <c r="E425" s="18" t="s">
        <v>86</v>
      </c>
      <c r="F425" s="20" t="s">
        <v>87</v>
      </c>
      <c r="G425" s="99">
        <v>1098195919</v>
      </c>
      <c r="H425" s="31">
        <f t="shared" ref="H425" si="787">IFERROR(G425/G432,"-")</f>
        <v>0.1145711248414938</v>
      </c>
      <c r="I425" s="100">
        <v>14726</v>
      </c>
      <c r="J425" s="31">
        <f t="shared" ref="J425" si="788">IFERROR(I425/D422,"-")</f>
        <v>0.26495142137459515</v>
      </c>
      <c r="K425" s="80">
        <f t="shared" si="719"/>
        <v>74575.303476843677</v>
      </c>
      <c r="L425" s="46"/>
      <c r="M425" s="46"/>
    </row>
    <row r="426" spans="2:13">
      <c r="B426" s="198"/>
      <c r="C426" s="198"/>
      <c r="D426" s="203"/>
      <c r="E426" s="18" t="s">
        <v>88</v>
      </c>
      <c r="F426" s="20" t="s">
        <v>89</v>
      </c>
      <c r="G426" s="99">
        <v>72166284</v>
      </c>
      <c r="H426" s="31">
        <f t="shared" ref="H426" si="789">IFERROR(G426/G432,"-")</f>
        <v>7.5288682014403811E-3</v>
      </c>
      <c r="I426" s="100">
        <v>233</v>
      </c>
      <c r="J426" s="31">
        <f t="shared" ref="J426" si="790">IFERROR(I426/D422,"-")</f>
        <v>4.1921554516012958E-3</v>
      </c>
      <c r="K426" s="80">
        <f t="shared" si="719"/>
        <v>309726.54077253217</v>
      </c>
      <c r="L426" s="46"/>
      <c r="M426" s="46"/>
    </row>
    <row r="427" spans="2:13">
      <c r="B427" s="198"/>
      <c r="C427" s="198"/>
      <c r="D427" s="203"/>
      <c r="E427" s="18" t="s">
        <v>90</v>
      </c>
      <c r="F427" s="20" t="s">
        <v>91</v>
      </c>
      <c r="G427" s="99">
        <v>374123613</v>
      </c>
      <c r="H427" s="31">
        <f t="shared" ref="H427" si="791">IFERROR(G427/G432,"-")</f>
        <v>3.9031071259311163E-2</v>
      </c>
      <c r="I427" s="100">
        <v>2069</v>
      </c>
      <c r="J427" s="31">
        <f t="shared" ref="J427" si="792">IFERROR(I427/D422,"-")</f>
        <v>3.7225620726880175E-2</v>
      </c>
      <c r="K427" s="80">
        <f t="shared" si="719"/>
        <v>180823.39922667955</v>
      </c>
      <c r="L427" s="46"/>
      <c r="M427" s="46"/>
    </row>
    <row r="428" spans="2:13">
      <c r="B428" s="198"/>
      <c r="C428" s="198"/>
      <c r="D428" s="203"/>
      <c r="E428" s="18" t="s">
        <v>92</v>
      </c>
      <c r="F428" s="20" t="s">
        <v>93</v>
      </c>
      <c r="G428" s="99">
        <v>1589905438</v>
      </c>
      <c r="H428" s="31">
        <f t="shared" ref="H428" si="793">IFERROR(G428/G432,"-")</f>
        <v>0.16586954228452919</v>
      </c>
      <c r="I428" s="100">
        <v>11966</v>
      </c>
      <c r="J428" s="31">
        <f t="shared" ref="J428" si="794">IFERROR(I428/D422,"-")</f>
        <v>0.21529327096077724</v>
      </c>
      <c r="K428" s="80">
        <f t="shared" si="719"/>
        <v>132868.58081230152</v>
      </c>
      <c r="L428" s="46"/>
      <c r="M428" s="46"/>
    </row>
    <row r="429" spans="2:13">
      <c r="B429" s="198"/>
      <c r="C429" s="198"/>
      <c r="D429" s="203"/>
      <c r="E429" s="18" t="s">
        <v>94</v>
      </c>
      <c r="F429" s="20" t="s">
        <v>95</v>
      </c>
      <c r="G429" s="99">
        <v>3646078</v>
      </c>
      <c r="H429" s="31">
        <f t="shared" ref="H429" si="795">IFERROR(G429/G432,"-")</f>
        <v>3.803831816277438E-4</v>
      </c>
      <c r="I429" s="100">
        <v>149</v>
      </c>
      <c r="J429" s="31">
        <f t="shared" ref="J429" si="796">IFERROR(I429/D422,"-")</f>
        <v>2.680820439006837E-3</v>
      </c>
      <c r="K429" s="80">
        <f t="shared" si="719"/>
        <v>24470.322147651008</v>
      </c>
      <c r="L429" s="46"/>
      <c r="M429" s="46"/>
    </row>
    <row r="430" spans="2:13">
      <c r="B430" s="198"/>
      <c r="C430" s="198"/>
      <c r="D430" s="203"/>
      <c r="E430" s="18" t="s">
        <v>96</v>
      </c>
      <c r="F430" s="20" t="s">
        <v>97</v>
      </c>
      <c r="G430" s="99">
        <v>219345794</v>
      </c>
      <c r="H430" s="31">
        <f t="shared" ref="H430" si="797">IFERROR(G430/G432,"-")</f>
        <v>2.2883616587024105E-2</v>
      </c>
      <c r="I430" s="100">
        <v>7739</v>
      </c>
      <c r="J430" s="31">
        <f t="shared" ref="J430" si="798">IFERROR(I430/D422,"-")</f>
        <v>0.13924073407700613</v>
      </c>
      <c r="K430" s="80">
        <f t="shared" si="719"/>
        <v>28342.911745703579</v>
      </c>
      <c r="L430" s="46"/>
      <c r="M430" s="46"/>
    </row>
    <row r="431" spans="2:13">
      <c r="B431" s="198"/>
      <c r="C431" s="198"/>
      <c r="D431" s="203"/>
      <c r="E431" s="21" t="s">
        <v>98</v>
      </c>
      <c r="F431" s="22" t="s">
        <v>99</v>
      </c>
      <c r="G431" s="101">
        <v>2022948638</v>
      </c>
      <c r="H431" s="32">
        <f t="shared" ref="H431" si="799">IFERROR(G431/G432,"-")</f>
        <v>0.21104749793941627</v>
      </c>
      <c r="I431" s="102">
        <v>3647</v>
      </c>
      <c r="J431" s="32">
        <f t="shared" ref="J431" si="800">IFERROR(I431/D422,"-")</f>
        <v>6.5617128463476074E-2</v>
      </c>
      <c r="K431" s="81">
        <f t="shared" si="719"/>
        <v>554688.41184535238</v>
      </c>
      <c r="L431" s="46"/>
      <c r="M431" s="46"/>
    </row>
    <row r="432" spans="2:13">
      <c r="B432" s="199"/>
      <c r="C432" s="199"/>
      <c r="D432" s="204"/>
      <c r="E432" s="23" t="s">
        <v>136</v>
      </c>
      <c r="F432" s="24"/>
      <c r="G432" s="95">
        <f>SUM(G422:G431)</f>
        <v>9585276574</v>
      </c>
      <c r="H432" s="33" t="s">
        <v>167</v>
      </c>
      <c r="I432" s="103">
        <v>45712</v>
      </c>
      <c r="J432" s="33">
        <f t="shared" ref="J432" si="801">IFERROR(I432/D422,"-")</f>
        <v>0.82245412018711772</v>
      </c>
      <c r="K432" s="82">
        <f t="shared" si="719"/>
        <v>209688.40947672384</v>
      </c>
      <c r="L432" s="46"/>
      <c r="M432" s="46"/>
    </row>
    <row r="433" spans="2:13">
      <c r="B433" s="197">
        <v>40</v>
      </c>
      <c r="C433" s="197" t="s">
        <v>46</v>
      </c>
      <c r="D433" s="202">
        <f>VLOOKUP(C433,市区町村別_生活習慣病の状況!$C$5:$D$78,2,FALSE)</f>
        <v>12345</v>
      </c>
      <c r="E433" s="16" t="s">
        <v>80</v>
      </c>
      <c r="F433" s="17" t="s">
        <v>81</v>
      </c>
      <c r="G433" s="129">
        <v>336520377</v>
      </c>
      <c r="H433" s="30">
        <f t="shared" ref="H433" si="802">IFERROR(G433/G443,"-")</f>
        <v>0.14362589673645995</v>
      </c>
      <c r="I433" s="130">
        <v>6230</v>
      </c>
      <c r="J433" s="30">
        <f t="shared" ref="J433" si="803">IFERROR(I433/D433,"-")</f>
        <v>0.5046577561765897</v>
      </c>
      <c r="K433" s="79">
        <f t="shared" si="719"/>
        <v>54016.111878009629</v>
      </c>
      <c r="L433" s="46"/>
      <c r="M433" s="46"/>
    </row>
    <row r="434" spans="2:13">
      <c r="B434" s="198"/>
      <c r="C434" s="198"/>
      <c r="D434" s="203"/>
      <c r="E434" s="18" t="s">
        <v>82</v>
      </c>
      <c r="F434" s="19" t="s">
        <v>83</v>
      </c>
      <c r="G434" s="99">
        <v>204531923</v>
      </c>
      <c r="H434" s="31">
        <f t="shared" ref="H434" si="804">IFERROR(G434/G443,"-")</f>
        <v>8.7293616850154604E-2</v>
      </c>
      <c r="I434" s="100">
        <v>5093</v>
      </c>
      <c r="J434" s="31">
        <f t="shared" ref="J434" si="805">IFERROR(I434/D433,"-")</f>
        <v>0.41255569056298097</v>
      </c>
      <c r="K434" s="80">
        <f t="shared" si="719"/>
        <v>40159.419399175342</v>
      </c>
      <c r="L434" s="46"/>
      <c r="M434" s="46"/>
    </row>
    <row r="435" spans="2:13">
      <c r="B435" s="198"/>
      <c r="C435" s="198"/>
      <c r="D435" s="203"/>
      <c r="E435" s="18" t="s">
        <v>84</v>
      </c>
      <c r="F435" s="20" t="s">
        <v>85</v>
      </c>
      <c r="G435" s="99">
        <v>432003987</v>
      </c>
      <c r="H435" s="31">
        <f t="shared" ref="H435" si="806">IFERROR(G435/G443,"-")</f>
        <v>0.1843780176990619</v>
      </c>
      <c r="I435" s="100">
        <v>8319</v>
      </c>
      <c r="J435" s="31">
        <f t="shared" ref="J435" si="807">IFERROR(I435/D433,"-")</f>
        <v>0.67387606318347504</v>
      </c>
      <c r="K435" s="80">
        <f t="shared" si="719"/>
        <v>51929.79769203029</v>
      </c>
      <c r="L435" s="46"/>
      <c r="M435" s="46"/>
    </row>
    <row r="436" spans="2:13">
      <c r="B436" s="198"/>
      <c r="C436" s="198"/>
      <c r="D436" s="203"/>
      <c r="E436" s="18" t="s">
        <v>86</v>
      </c>
      <c r="F436" s="20" t="s">
        <v>87</v>
      </c>
      <c r="G436" s="99">
        <v>256970372</v>
      </c>
      <c r="H436" s="31">
        <f t="shared" ref="H436" si="808">IFERROR(G436/G443,"-")</f>
        <v>0.10967419103183074</v>
      </c>
      <c r="I436" s="100">
        <v>3195</v>
      </c>
      <c r="J436" s="31">
        <f t="shared" ref="J436" si="809">IFERROR(I436/D433,"-")</f>
        <v>0.25880923450789795</v>
      </c>
      <c r="K436" s="80">
        <f t="shared" si="719"/>
        <v>80428.911424100152</v>
      </c>
      <c r="L436" s="46"/>
      <c r="M436" s="46"/>
    </row>
    <row r="437" spans="2:13">
      <c r="B437" s="198"/>
      <c r="C437" s="198"/>
      <c r="D437" s="203"/>
      <c r="E437" s="18" t="s">
        <v>88</v>
      </c>
      <c r="F437" s="20" t="s">
        <v>89</v>
      </c>
      <c r="G437" s="99">
        <v>38210479</v>
      </c>
      <c r="H437" s="31">
        <f t="shared" ref="H437" si="810">IFERROR(G437/G443,"-")</f>
        <v>1.6308118872411317E-2</v>
      </c>
      <c r="I437" s="100">
        <v>47</v>
      </c>
      <c r="J437" s="31">
        <f t="shared" ref="J437" si="811">IFERROR(I437/D433,"-")</f>
        <v>3.8072093965168083E-3</v>
      </c>
      <c r="K437" s="80">
        <f t="shared" si="719"/>
        <v>812988.91489361704</v>
      </c>
      <c r="L437" s="46"/>
      <c r="M437" s="46"/>
    </row>
    <row r="438" spans="2:13">
      <c r="B438" s="198"/>
      <c r="C438" s="198"/>
      <c r="D438" s="203"/>
      <c r="E438" s="18" t="s">
        <v>90</v>
      </c>
      <c r="F438" s="20" t="s">
        <v>91</v>
      </c>
      <c r="G438" s="99">
        <v>68008634</v>
      </c>
      <c r="H438" s="31">
        <f t="shared" ref="H438" si="812">IFERROR(G438/G443,"-")</f>
        <v>2.9025882863763994E-2</v>
      </c>
      <c r="I438" s="100">
        <v>510</v>
      </c>
      <c r="J438" s="31">
        <f t="shared" ref="J438" si="813">IFERROR(I438/D433,"-")</f>
        <v>4.1312272174969626E-2</v>
      </c>
      <c r="K438" s="80">
        <f t="shared" si="719"/>
        <v>133350.26274509804</v>
      </c>
      <c r="L438" s="46"/>
      <c r="M438" s="46"/>
    </row>
    <row r="439" spans="2:13">
      <c r="B439" s="198"/>
      <c r="C439" s="198"/>
      <c r="D439" s="203"/>
      <c r="E439" s="18" t="s">
        <v>92</v>
      </c>
      <c r="F439" s="20" t="s">
        <v>93</v>
      </c>
      <c r="G439" s="99">
        <v>379443991</v>
      </c>
      <c r="H439" s="31">
        <f t="shared" ref="H439" si="814">IFERROR(G439/G443,"-")</f>
        <v>0.16194556761903378</v>
      </c>
      <c r="I439" s="100">
        <v>2624</v>
      </c>
      <c r="J439" s="31">
        <f t="shared" ref="J439" si="815">IFERROR(I439/D433,"-")</f>
        <v>0.21255569056298096</v>
      </c>
      <c r="K439" s="80">
        <f t="shared" si="719"/>
        <v>144605.17949695123</v>
      </c>
      <c r="L439" s="46"/>
      <c r="M439" s="46"/>
    </row>
    <row r="440" spans="2:13">
      <c r="B440" s="198"/>
      <c r="C440" s="198"/>
      <c r="D440" s="203"/>
      <c r="E440" s="18" t="s">
        <v>94</v>
      </c>
      <c r="F440" s="20" t="s">
        <v>95</v>
      </c>
      <c r="G440" s="99">
        <v>1898553</v>
      </c>
      <c r="H440" s="31">
        <f t="shared" ref="H440" si="816">IFERROR(G440/G443,"-")</f>
        <v>8.102967777392459E-4</v>
      </c>
      <c r="I440" s="100">
        <v>46</v>
      </c>
      <c r="J440" s="31">
        <f t="shared" ref="J440" si="817">IFERROR(I440/D433,"-")</f>
        <v>3.7262049412717701E-3</v>
      </c>
      <c r="K440" s="80">
        <f t="shared" si="719"/>
        <v>41272.891304347824</v>
      </c>
      <c r="L440" s="46"/>
      <c r="M440" s="46"/>
    </row>
    <row r="441" spans="2:13">
      <c r="B441" s="198"/>
      <c r="C441" s="198"/>
      <c r="D441" s="203"/>
      <c r="E441" s="18" t="s">
        <v>96</v>
      </c>
      <c r="F441" s="20" t="s">
        <v>97</v>
      </c>
      <c r="G441" s="99">
        <v>62897939</v>
      </c>
      <c r="H441" s="31">
        <f t="shared" ref="H441" si="818">IFERROR(G441/G443,"-")</f>
        <v>2.6844653427183569E-2</v>
      </c>
      <c r="I441" s="100">
        <v>1536</v>
      </c>
      <c r="J441" s="31">
        <f t="shared" ref="J441" si="819">IFERROR(I441/D433,"-")</f>
        <v>0.1244228432563791</v>
      </c>
      <c r="K441" s="80">
        <f t="shared" si="719"/>
        <v>40949.179036458336</v>
      </c>
      <c r="L441" s="46"/>
      <c r="M441" s="46"/>
    </row>
    <row r="442" spans="2:13">
      <c r="B442" s="198"/>
      <c r="C442" s="198"/>
      <c r="D442" s="203"/>
      <c r="E442" s="21" t="s">
        <v>98</v>
      </c>
      <c r="F442" s="22" t="s">
        <v>99</v>
      </c>
      <c r="G442" s="101">
        <v>562547868</v>
      </c>
      <c r="H442" s="32">
        <f t="shared" ref="H442" si="820">IFERROR(G442/G443,"-")</f>
        <v>0.24009375812236089</v>
      </c>
      <c r="I442" s="102">
        <v>1233</v>
      </c>
      <c r="J442" s="32">
        <f t="shared" ref="J442" si="821">IFERROR(I442/D433,"-")</f>
        <v>9.9878493317132444E-2</v>
      </c>
      <c r="K442" s="81">
        <f t="shared" si="719"/>
        <v>456243.20194647199</v>
      </c>
      <c r="L442" s="46"/>
      <c r="M442" s="46"/>
    </row>
    <row r="443" spans="2:13">
      <c r="B443" s="199"/>
      <c r="C443" s="199"/>
      <c r="D443" s="204"/>
      <c r="E443" s="23" t="s">
        <v>136</v>
      </c>
      <c r="F443" s="24"/>
      <c r="G443" s="95">
        <f>SUM(G433:G442)</f>
        <v>2343034123</v>
      </c>
      <c r="H443" s="33" t="s">
        <v>167</v>
      </c>
      <c r="I443" s="103">
        <v>10088</v>
      </c>
      <c r="J443" s="33">
        <f t="shared" ref="J443" si="822">IFERROR(I443/D433,"-")</f>
        <v>0.81717294451194811</v>
      </c>
      <c r="K443" s="82">
        <f t="shared" si="719"/>
        <v>232259.52844964314</v>
      </c>
      <c r="L443" s="46"/>
      <c r="M443" s="46"/>
    </row>
    <row r="444" spans="2:13">
      <c r="B444" s="197">
        <v>41</v>
      </c>
      <c r="C444" s="197" t="s">
        <v>13</v>
      </c>
      <c r="D444" s="202">
        <f>VLOOKUP(C444,市区町村別_生活習慣病の状況!$C$5:$D$78,2,FALSE)</f>
        <v>22670</v>
      </c>
      <c r="E444" s="16" t="s">
        <v>80</v>
      </c>
      <c r="F444" s="17" t="s">
        <v>81</v>
      </c>
      <c r="G444" s="129">
        <v>627204917</v>
      </c>
      <c r="H444" s="30">
        <f t="shared" ref="H444" si="823">IFERROR(G444/G454,"-")</f>
        <v>0.14937394342772839</v>
      </c>
      <c r="I444" s="130">
        <v>11454</v>
      </c>
      <c r="J444" s="30">
        <f t="shared" ref="J444" si="824">IFERROR(I444/D444,"-")</f>
        <v>0.50524922805469785</v>
      </c>
      <c r="K444" s="79">
        <f t="shared" si="719"/>
        <v>54758.592369477912</v>
      </c>
      <c r="L444" s="46"/>
      <c r="M444" s="46"/>
    </row>
    <row r="445" spans="2:13">
      <c r="B445" s="198"/>
      <c r="C445" s="198"/>
      <c r="D445" s="203"/>
      <c r="E445" s="18" t="s">
        <v>82</v>
      </c>
      <c r="F445" s="19" t="s">
        <v>83</v>
      </c>
      <c r="G445" s="99">
        <v>386900472</v>
      </c>
      <c r="H445" s="31">
        <f t="shared" ref="H445" si="825">IFERROR(G445/G454,"-")</f>
        <v>9.2143488755030617E-2</v>
      </c>
      <c r="I445" s="100">
        <v>9584</v>
      </c>
      <c r="J445" s="31">
        <f t="shared" ref="J445" si="826">IFERROR(I445/D444,"-")</f>
        <v>0.42276135862373182</v>
      </c>
      <c r="K445" s="80">
        <f t="shared" si="719"/>
        <v>40369.414858096825</v>
      </c>
      <c r="L445" s="46"/>
      <c r="M445" s="46"/>
    </row>
    <row r="446" spans="2:13">
      <c r="B446" s="198"/>
      <c r="C446" s="198"/>
      <c r="D446" s="203"/>
      <c r="E446" s="18" t="s">
        <v>84</v>
      </c>
      <c r="F446" s="20" t="s">
        <v>85</v>
      </c>
      <c r="G446" s="99">
        <v>768815982</v>
      </c>
      <c r="H446" s="31">
        <f t="shared" ref="H446" si="827">IFERROR(G446/G454,"-")</f>
        <v>0.18309976833552383</v>
      </c>
      <c r="I446" s="100">
        <v>15024</v>
      </c>
      <c r="J446" s="31">
        <f t="shared" ref="J446" si="828">IFERROR(I446/D444,"-")</f>
        <v>0.66272606969563297</v>
      </c>
      <c r="K446" s="80">
        <f t="shared" si="719"/>
        <v>51172.522763578272</v>
      </c>
      <c r="L446" s="46"/>
      <c r="M446" s="46"/>
    </row>
    <row r="447" spans="2:13">
      <c r="B447" s="198"/>
      <c r="C447" s="198"/>
      <c r="D447" s="203"/>
      <c r="E447" s="18" t="s">
        <v>86</v>
      </c>
      <c r="F447" s="20" t="s">
        <v>87</v>
      </c>
      <c r="G447" s="99">
        <v>399553697</v>
      </c>
      <c r="H447" s="31">
        <f t="shared" ref="H447" si="829">IFERROR(G447/G454,"-")</f>
        <v>9.5156957023692673E-2</v>
      </c>
      <c r="I447" s="100">
        <v>5719</v>
      </c>
      <c r="J447" s="31">
        <f t="shared" ref="J447" si="830">IFERROR(I447/D444,"-")</f>
        <v>0.25227172474636084</v>
      </c>
      <c r="K447" s="80">
        <f t="shared" si="719"/>
        <v>69864.258961356885</v>
      </c>
      <c r="L447" s="46"/>
      <c r="M447" s="46"/>
    </row>
    <row r="448" spans="2:13">
      <c r="B448" s="198"/>
      <c r="C448" s="198"/>
      <c r="D448" s="203"/>
      <c r="E448" s="18" t="s">
        <v>88</v>
      </c>
      <c r="F448" s="20" t="s">
        <v>89</v>
      </c>
      <c r="G448" s="99">
        <v>36079611</v>
      </c>
      <c r="H448" s="31">
        <f t="shared" ref="H448" si="831">IFERROR(G448/G454,"-")</f>
        <v>8.5926522996445948E-3</v>
      </c>
      <c r="I448" s="100">
        <v>84</v>
      </c>
      <c r="J448" s="31">
        <f t="shared" ref="J448" si="832">IFERROR(I448/D444,"-")</f>
        <v>3.7053374503749448E-3</v>
      </c>
      <c r="K448" s="80">
        <f t="shared" si="719"/>
        <v>429519.17857142858</v>
      </c>
      <c r="L448" s="46"/>
      <c r="M448" s="46"/>
    </row>
    <row r="449" spans="2:13">
      <c r="B449" s="198"/>
      <c r="C449" s="198"/>
      <c r="D449" s="203"/>
      <c r="E449" s="18" t="s">
        <v>90</v>
      </c>
      <c r="F449" s="20" t="s">
        <v>91</v>
      </c>
      <c r="G449" s="99">
        <v>100068327</v>
      </c>
      <c r="H449" s="31">
        <f t="shared" ref="H449" si="833">IFERROR(G449/G454,"-")</f>
        <v>2.383208455651413E-2</v>
      </c>
      <c r="I449" s="100">
        <v>611</v>
      </c>
      <c r="J449" s="31">
        <f t="shared" ref="J449" si="834">IFERROR(I449/D444,"-")</f>
        <v>2.6951918835465372E-2</v>
      </c>
      <c r="K449" s="80">
        <f t="shared" si="719"/>
        <v>163777.94926350247</v>
      </c>
      <c r="L449" s="46"/>
      <c r="M449" s="46"/>
    </row>
    <row r="450" spans="2:13">
      <c r="B450" s="198"/>
      <c r="C450" s="198"/>
      <c r="D450" s="203"/>
      <c r="E450" s="18" t="s">
        <v>92</v>
      </c>
      <c r="F450" s="20" t="s">
        <v>93</v>
      </c>
      <c r="G450" s="99">
        <v>602782844</v>
      </c>
      <c r="H450" s="31">
        <f t="shared" ref="H450" si="835">IFERROR(G450/G454,"-")</f>
        <v>0.14355762845344727</v>
      </c>
      <c r="I450" s="100">
        <v>4935</v>
      </c>
      <c r="J450" s="31">
        <f t="shared" ref="J450" si="836">IFERROR(I450/D444,"-")</f>
        <v>0.217688575209528</v>
      </c>
      <c r="K450" s="80">
        <f t="shared" si="719"/>
        <v>122144.44660587639</v>
      </c>
      <c r="L450" s="46"/>
      <c r="M450" s="46"/>
    </row>
    <row r="451" spans="2:13">
      <c r="B451" s="198"/>
      <c r="C451" s="198"/>
      <c r="D451" s="203"/>
      <c r="E451" s="18" t="s">
        <v>94</v>
      </c>
      <c r="F451" s="20" t="s">
        <v>95</v>
      </c>
      <c r="G451" s="99">
        <v>866861</v>
      </c>
      <c r="H451" s="31">
        <f t="shared" ref="H451" si="837">IFERROR(G451/G454,"-")</f>
        <v>2.0644998542590197E-4</v>
      </c>
      <c r="I451" s="100">
        <v>51</v>
      </c>
      <c r="J451" s="31">
        <f t="shared" ref="J451" si="838">IFERROR(I451/D444,"-")</f>
        <v>2.2496691662990736E-3</v>
      </c>
      <c r="K451" s="80">
        <f t="shared" si="719"/>
        <v>16997.274509803923</v>
      </c>
      <c r="L451" s="46"/>
      <c r="M451" s="46"/>
    </row>
    <row r="452" spans="2:13">
      <c r="B452" s="198"/>
      <c r="C452" s="198"/>
      <c r="D452" s="203"/>
      <c r="E452" s="18" t="s">
        <v>96</v>
      </c>
      <c r="F452" s="20" t="s">
        <v>97</v>
      </c>
      <c r="G452" s="99">
        <v>109399339</v>
      </c>
      <c r="H452" s="31">
        <f t="shared" ref="H452" si="839">IFERROR(G452/G454,"-")</f>
        <v>2.6054340825291841E-2</v>
      </c>
      <c r="I452" s="100">
        <v>4530</v>
      </c>
      <c r="J452" s="31">
        <f t="shared" ref="J452" si="840">IFERROR(I452/D444,"-")</f>
        <v>0.19982355535950597</v>
      </c>
      <c r="K452" s="80">
        <f t="shared" si="719"/>
        <v>24149.964459161147</v>
      </c>
      <c r="L452" s="46"/>
      <c r="M452" s="46"/>
    </row>
    <row r="453" spans="2:13">
      <c r="B453" s="198"/>
      <c r="C453" s="198"/>
      <c r="D453" s="203"/>
      <c r="E453" s="21" t="s">
        <v>98</v>
      </c>
      <c r="F453" s="22" t="s">
        <v>99</v>
      </c>
      <c r="G453" s="101">
        <v>1167219019</v>
      </c>
      <c r="H453" s="32">
        <f t="shared" ref="H453" si="841">IFERROR(G453/G454,"-")</f>
        <v>0.27798268633770074</v>
      </c>
      <c r="I453" s="102">
        <v>1965</v>
      </c>
      <c r="J453" s="32">
        <f t="shared" ref="J453" si="842">IFERROR(I453/D444,"-")</f>
        <v>8.6678429642699603E-2</v>
      </c>
      <c r="K453" s="81">
        <f t="shared" ref="K453:K516" si="843">IFERROR(G453/I453,"-")</f>
        <v>594004.5898218829</v>
      </c>
      <c r="L453" s="46"/>
      <c r="M453" s="46"/>
    </row>
    <row r="454" spans="2:13">
      <c r="B454" s="199"/>
      <c r="C454" s="199"/>
      <c r="D454" s="204"/>
      <c r="E454" s="23" t="s">
        <v>136</v>
      </c>
      <c r="F454" s="24"/>
      <c r="G454" s="95">
        <f>SUM(G444:G453)</f>
        <v>4198891069</v>
      </c>
      <c r="H454" s="33" t="s">
        <v>167</v>
      </c>
      <c r="I454" s="103">
        <v>18824</v>
      </c>
      <c r="J454" s="33">
        <f t="shared" ref="J454" si="844">IFERROR(I454/D444,"-")</f>
        <v>0.8303484781649757</v>
      </c>
      <c r="K454" s="82">
        <f t="shared" si="843"/>
        <v>223060.51152783682</v>
      </c>
      <c r="L454" s="46"/>
      <c r="M454" s="46"/>
    </row>
    <row r="455" spans="2:13">
      <c r="B455" s="197">
        <v>42</v>
      </c>
      <c r="C455" s="197" t="s">
        <v>14</v>
      </c>
      <c r="D455" s="202">
        <f>VLOOKUP(C455,市区町村別_生活習慣病の状況!$C$5:$D$78,2,FALSE)</f>
        <v>57016</v>
      </c>
      <c r="E455" s="16" t="s">
        <v>80</v>
      </c>
      <c r="F455" s="17" t="s">
        <v>81</v>
      </c>
      <c r="G455" s="129">
        <v>1435780725</v>
      </c>
      <c r="H455" s="30">
        <f t="shared" ref="H455" si="845">IFERROR(G455/G465,"-")</f>
        <v>0.15158585511458353</v>
      </c>
      <c r="I455" s="130">
        <v>27325</v>
      </c>
      <c r="J455" s="30">
        <f t="shared" ref="J455" si="846">IFERROR(I455/D455,"-")</f>
        <v>0.47925143819278798</v>
      </c>
      <c r="K455" s="79">
        <f t="shared" si="843"/>
        <v>52544.582799634038</v>
      </c>
      <c r="L455" s="46"/>
      <c r="M455" s="46"/>
    </row>
    <row r="456" spans="2:13">
      <c r="B456" s="198"/>
      <c r="C456" s="198"/>
      <c r="D456" s="203"/>
      <c r="E456" s="18" t="s">
        <v>82</v>
      </c>
      <c r="F456" s="19" t="s">
        <v>83</v>
      </c>
      <c r="G456" s="99">
        <v>909441717</v>
      </c>
      <c r="H456" s="31">
        <f t="shared" ref="H456" si="847">IFERROR(G456/G465,"-")</f>
        <v>9.6016402747237106E-2</v>
      </c>
      <c r="I456" s="100">
        <v>23678</v>
      </c>
      <c r="J456" s="31">
        <f t="shared" ref="J456" si="848">IFERROR(I456/D455,"-")</f>
        <v>0.4152869370001403</v>
      </c>
      <c r="K456" s="80">
        <f t="shared" si="843"/>
        <v>38408.721893741029</v>
      </c>
      <c r="L456" s="46"/>
      <c r="M456" s="46"/>
    </row>
    <row r="457" spans="2:13">
      <c r="B457" s="198"/>
      <c r="C457" s="198"/>
      <c r="D457" s="203"/>
      <c r="E457" s="18" t="s">
        <v>84</v>
      </c>
      <c r="F457" s="20" t="s">
        <v>85</v>
      </c>
      <c r="G457" s="99">
        <v>1656668641</v>
      </c>
      <c r="H457" s="31">
        <f t="shared" ref="H457" si="849">IFERROR(G457/G465,"-")</f>
        <v>0.17490660531572466</v>
      </c>
      <c r="I457" s="100">
        <v>35726</v>
      </c>
      <c r="J457" s="31">
        <f t="shared" ref="J457" si="850">IFERROR(I457/D455,"-")</f>
        <v>0.62659604321593942</v>
      </c>
      <c r="K457" s="80">
        <f t="shared" si="843"/>
        <v>46371.512092033816</v>
      </c>
      <c r="L457" s="46"/>
      <c r="M457" s="46"/>
    </row>
    <row r="458" spans="2:13">
      <c r="B458" s="198"/>
      <c r="C458" s="198"/>
      <c r="D458" s="203"/>
      <c r="E458" s="18" t="s">
        <v>86</v>
      </c>
      <c r="F458" s="20" t="s">
        <v>87</v>
      </c>
      <c r="G458" s="99">
        <v>974447127</v>
      </c>
      <c r="H458" s="31">
        <f t="shared" ref="H458" si="851">IFERROR(G458/G465,"-")</f>
        <v>0.10287949854616149</v>
      </c>
      <c r="I458" s="100">
        <v>14966</v>
      </c>
      <c r="J458" s="31">
        <f t="shared" ref="J458" si="852">IFERROR(I458/D455,"-")</f>
        <v>0.26248772274449278</v>
      </c>
      <c r="K458" s="80">
        <f t="shared" si="843"/>
        <v>65110.726112521719</v>
      </c>
      <c r="L458" s="46"/>
      <c r="M458" s="46"/>
    </row>
    <row r="459" spans="2:13">
      <c r="B459" s="198"/>
      <c r="C459" s="198"/>
      <c r="D459" s="203"/>
      <c r="E459" s="18" t="s">
        <v>88</v>
      </c>
      <c r="F459" s="20" t="s">
        <v>89</v>
      </c>
      <c r="G459" s="99">
        <v>77172357</v>
      </c>
      <c r="H459" s="31">
        <f t="shared" ref="H459" si="853">IFERROR(G459/G465,"-")</f>
        <v>8.1476492359603987E-3</v>
      </c>
      <c r="I459" s="100">
        <v>236</v>
      </c>
      <c r="J459" s="31">
        <f t="shared" ref="J459" si="854">IFERROR(I459/D455,"-")</f>
        <v>4.1391889995790656E-3</v>
      </c>
      <c r="K459" s="80">
        <f t="shared" si="843"/>
        <v>327001.51271186443</v>
      </c>
      <c r="L459" s="46"/>
      <c r="M459" s="46"/>
    </row>
    <row r="460" spans="2:13">
      <c r="B460" s="198"/>
      <c r="C460" s="198"/>
      <c r="D460" s="203"/>
      <c r="E460" s="18" t="s">
        <v>90</v>
      </c>
      <c r="F460" s="20" t="s">
        <v>91</v>
      </c>
      <c r="G460" s="99">
        <v>361572297</v>
      </c>
      <c r="H460" s="31">
        <f t="shared" ref="H460" si="855">IFERROR(G460/G465,"-")</f>
        <v>3.8173827571399643E-2</v>
      </c>
      <c r="I460" s="100">
        <v>1751</v>
      </c>
      <c r="J460" s="31">
        <f t="shared" ref="J460" si="856">IFERROR(I460/D455,"-")</f>
        <v>3.0710677704503999E-2</v>
      </c>
      <c r="K460" s="80">
        <f t="shared" si="843"/>
        <v>206494.74414620217</v>
      </c>
      <c r="L460" s="46"/>
      <c r="M460" s="46"/>
    </row>
    <row r="461" spans="2:13">
      <c r="B461" s="198"/>
      <c r="C461" s="198"/>
      <c r="D461" s="203"/>
      <c r="E461" s="18" t="s">
        <v>92</v>
      </c>
      <c r="F461" s="20" t="s">
        <v>93</v>
      </c>
      <c r="G461" s="99">
        <v>1551589030</v>
      </c>
      <c r="H461" s="31">
        <f t="shared" ref="H461" si="857">IFERROR(G461/G465,"-")</f>
        <v>0.16381258349805275</v>
      </c>
      <c r="I461" s="100">
        <v>12324</v>
      </c>
      <c r="J461" s="31">
        <f t="shared" ref="J461" si="858">IFERROR(I461/D455,"-")</f>
        <v>0.21614985267293391</v>
      </c>
      <c r="K461" s="80">
        <f t="shared" si="843"/>
        <v>125899.79146381046</v>
      </c>
      <c r="L461" s="46"/>
      <c r="M461" s="46"/>
    </row>
    <row r="462" spans="2:13">
      <c r="B462" s="198"/>
      <c r="C462" s="198"/>
      <c r="D462" s="203"/>
      <c r="E462" s="18" t="s">
        <v>94</v>
      </c>
      <c r="F462" s="20" t="s">
        <v>95</v>
      </c>
      <c r="G462" s="99">
        <v>1899402</v>
      </c>
      <c r="H462" s="31">
        <f t="shared" ref="H462" si="859">IFERROR(G462/G465,"-")</f>
        <v>2.0053373844836243E-4</v>
      </c>
      <c r="I462" s="100">
        <v>128</v>
      </c>
      <c r="J462" s="31">
        <f t="shared" ref="J462" si="860">IFERROR(I462/D455,"-")</f>
        <v>2.244983864178476E-3</v>
      </c>
      <c r="K462" s="80">
        <f t="shared" si="843"/>
        <v>14839.078125</v>
      </c>
      <c r="L462" s="46"/>
      <c r="M462" s="46"/>
    </row>
    <row r="463" spans="2:13">
      <c r="B463" s="198"/>
      <c r="C463" s="198"/>
      <c r="D463" s="203"/>
      <c r="E463" s="18" t="s">
        <v>96</v>
      </c>
      <c r="F463" s="20" t="s">
        <v>97</v>
      </c>
      <c r="G463" s="99">
        <v>190780978</v>
      </c>
      <c r="H463" s="31">
        <f t="shared" ref="H463" si="861">IFERROR(G463/G465,"-")</f>
        <v>2.0142140917601851E-2</v>
      </c>
      <c r="I463" s="100">
        <v>7073</v>
      </c>
      <c r="J463" s="31">
        <f t="shared" ref="J463" si="862">IFERROR(I463/D455,"-")</f>
        <v>0.12405289743229971</v>
      </c>
      <c r="K463" s="80">
        <f t="shared" si="843"/>
        <v>26973.134172204158</v>
      </c>
      <c r="L463" s="46"/>
      <c r="M463" s="46"/>
    </row>
    <row r="464" spans="2:13">
      <c r="B464" s="198"/>
      <c r="C464" s="198"/>
      <c r="D464" s="203"/>
      <c r="E464" s="21" t="s">
        <v>98</v>
      </c>
      <c r="F464" s="22" t="s">
        <v>99</v>
      </c>
      <c r="G464" s="101">
        <v>2312380586</v>
      </c>
      <c r="H464" s="32">
        <f t="shared" ref="H464" si="863">IFERROR(G464/G465,"-")</f>
        <v>0.24413490331483018</v>
      </c>
      <c r="I464" s="102">
        <v>4200</v>
      </c>
      <c r="J464" s="32">
        <f t="shared" ref="J464" si="864">IFERROR(I464/D455,"-")</f>
        <v>7.3663533043356252E-2</v>
      </c>
      <c r="K464" s="81">
        <f t="shared" si="843"/>
        <v>550566.80619047617</v>
      </c>
      <c r="L464" s="46"/>
      <c r="M464" s="46"/>
    </row>
    <row r="465" spans="2:13">
      <c r="B465" s="199"/>
      <c r="C465" s="199"/>
      <c r="D465" s="204"/>
      <c r="E465" s="23" t="s">
        <v>136</v>
      </c>
      <c r="F465" s="24"/>
      <c r="G465" s="95">
        <f>SUM(G455:G464)</f>
        <v>9471732860</v>
      </c>
      <c r="H465" s="33" t="s">
        <v>167</v>
      </c>
      <c r="I465" s="103">
        <v>46652</v>
      </c>
      <c r="J465" s="33">
        <f t="shared" ref="J465" si="865">IFERROR(I465/D455,"-")</f>
        <v>0.81822646274729904</v>
      </c>
      <c r="K465" s="82">
        <f t="shared" si="843"/>
        <v>203029.51341850296</v>
      </c>
      <c r="L465" s="46"/>
      <c r="M465" s="46"/>
    </row>
    <row r="466" spans="2:13">
      <c r="B466" s="197">
        <v>43</v>
      </c>
      <c r="C466" s="197" t="s">
        <v>9</v>
      </c>
      <c r="D466" s="202">
        <f>VLOOKUP(C466,市区町村別_生活習慣病の状況!$C$5:$D$78,2,FALSE)</f>
        <v>35049</v>
      </c>
      <c r="E466" s="16" t="s">
        <v>80</v>
      </c>
      <c r="F466" s="17" t="s">
        <v>81</v>
      </c>
      <c r="G466" s="129">
        <v>1015544618</v>
      </c>
      <c r="H466" s="30">
        <f t="shared" ref="H466" si="866">IFERROR(G466/G476,"-")</f>
        <v>0.16925430845729494</v>
      </c>
      <c r="I466" s="130">
        <v>17023</v>
      </c>
      <c r="J466" s="30">
        <f t="shared" ref="J466" si="867">IFERROR(I466/D466,"-")</f>
        <v>0.48569146052669121</v>
      </c>
      <c r="K466" s="79">
        <f t="shared" si="843"/>
        <v>59657.206015390941</v>
      </c>
      <c r="L466" s="46"/>
      <c r="M466" s="46"/>
    </row>
    <row r="467" spans="2:13">
      <c r="B467" s="198"/>
      <c r="C467" s="198"/>
      <c r="D467" s="203"/>
      <c r="E467" s="18" t="s">
        <v>82</v>
      </c>
      <c r="F467" s="19" t="s">
        <v>83</v>
      </c>
      <c r="G467" s="99">
        <v>604339546</v>
      </c>
      <c r="H467" s="31">
        <f t="shared" ref="H467" si="868">IFERROR(G467/G476,"-")</f>
        <v>0.10072139630168921</v>
      </c>
      <c r="I467" s="100">
        <v>14395</v>
      </c>
      <c r="J467" s="31">
        <f t="shared" ref="J467" si="869">IFERROR(I467/D466,"-")</f>
        <v>0.41071071927872405</v>
      </c>
      <c r="K467" s="80">
        <f t="shared" si="843"/>
        <v>41982.601319902744</v>
      </c>
      <c r="L467" s="46"/>
      <c r="M467" s="46"/>
    </row>
    <row r="468" spans="2:13">
      <c r="B468" s="198"/>
      <c r="C468" s="198"/>
      <c r="D468" s="203"/>
      <c r="E468" s="18" t="s">
        <v>84</v>
      </c>
      <c r="F468" s="20" t="s">
        <v>85</v>
      </c>
      <c r="G468" s="99">
        <v>1021429014</v>
      </c>
      <c r="H468" s="31">
        <f t="shared" ref="H468" si="870">IFERROR(G468/G476,"-")</f>
        <v>0.17023502300002996</v>
      </c>
      <c r="I468" s="100">
        <v>21333</v>
      </c>
      <c r="J468" s="31">
        <f t="shared" ref="J468" si="871">IFERROR(I468/D466,"-")</f>
        <v>0.60866215869211671</v>
      </c>
      <c r="K468" s="80">
        <f t="shared" si="843"/>
        <v>47880.233159893127</v>
      </c>
      <c r="L468" s="46"/>
      <c r="M468" s="46"/>
    </row>
    <row r="469" spans="2:13">
      <c r="B469" s="198"/>
      <c r="C469" s="198"/>
      <c r="D469" s="203"/>
      <c r="E469" s="18" t="s">
        <v>86</v>
      </c>
      <c r="F469" s="20" t="s">
        <v>87</v>
      </c>
      <c r="G469" s="99">
        <v>680923553</v>
      </c>
      <c r="H469" s="31">
        <f t="shared" ref="H469" si="872">IFERROR(G469/G476,"-")</f>
        <v>0.11348516158971877</v>
      </c>
      <c r="I469" s="100">
        <v>8435</v>
      </c>
      <c r="J469" s="31">
        <f t="shared" ref="J469" si="873">IFERROR(I469/D466,"-")</f>
        <v>0.24066307169962053</v>
      </c>
      <c r="K469" s="80">
        <f t="shared" si="843"/>
        <v>80725.969531713097</v>
      </c>
      <c r="L469" s="46"/>
      <c r="M469" s="46"/>
    </row>
    <row r="470" spans="2:13">
      <c r="B470" s="198"/>
      <c r="C470" s="198"/>
      <c r="D470" s="203"/>
      <c r="E470" s="18" t="s">
        <v>88</v>
      </c>
      <c r="F470" s="20" t="s">
        <v>89</v>
      </c>
      <c r="G470" s="99">
        <v>44993300</v>
      </c>
      <c r="H470" s="31">
        <f t="shared" ref="H470" si="874">IFERROR(G470/G476,"-")</f>
        <v>7.4987447540306972E-3</v>
      </c>
      <c r="I470" s="100">
        <v>252</v>
      </c>
      <c r="J470" s="31">
        <f t="shared" ref="J470" si="875">IFERROR(I470/D466,"-")</f>
        <v>7.1899340922708206E-3</v>
      </c>
      <c r="K470" s="80">
        <f t="shared" si="843"/>
        <v>178544.84126984127</v>
      </c>
      <c r="L470" s="46"/>
      <c r="M470" s="46"/>
    </row>
    <row r="471" spans="2:13">
      <c r="B471" s="198"/>
      <c r="C471" s="198"/>
      <c r="D471" s="203"/>
      <c r="E471" s="18" t="s">
        <v>90</v>
      </c>
      <c r="F471" s="20" t="s">
        <v>91</v>
      </c>
      <c r="G471" s="99">
        <v>258331539</v>
      </c>
      <c r="H471" s="31">
        <f t="shared" ref="H471" si="876">IFERROR(G471/G476,"-")</f>
        <v>4.3054460839212202E-2</v>
      </c>
      <c r="I471" s="100">
        <v>1337</v>
      </c>
      <c r="J471" s="31">
        <f t="shared" ref="J471" si="877">IFERROR(I471/D466,"-")</f>
        <v>3.8146594767325744E-2</v>
      </c>
      <c r="K471" s="80">
        <f t="shared" si="843"/>
        <v>193217.3066566941</v>
      </c>
      <c r="L471" s="46"/>
      <c r="M471" s="46"/>
    </row>
    <row r="472" spans="2:13">
      <c r="B472" s="198"/>
      <c r="C472" s="198"/>
      <c r="D472" s="203"/>
      <c r="E472" s="18" t="s">
        <v>92</v>
      </c>
      <c r="F472" s="20" t="s">
        <v>93</v>
      </c>
      <c r="G472" s="99">
        <v>938502849</v>
      </c>
      <c r="H472" s="31">
        <f t="shared" ref="H472" si="878">IFERROR(G472/G476,"-")</f>
        <v>0.15641425091250505</v>
      </c>
      <c r="I472" s="100">
        <v>8354</v>
      </c>
      <c r="J472" s="31">
        <f t="shared" ref="J472" si="879">IFERROR(I472/D466,"-")</f>
        <v>0.23835202145567633</v>
      </c>
      <c r="K472" s="80">
        <f t="shared" si="843"/>
        <v>112341.73437874073</v>
      </c>
      <c r="L472" s="46"/>
      <c r="M472" s="46"/>
    </row>
    <row r="473" spans="2:13">
      <c r="B473" s="198"/>
      <c r="C473" s="198"/>
      <c r="D473" s="203"/>
      <c r="E473" s="18" t="s">
        <v>94</v>
      </c>
      <c r="F473" s="20" t="s">
        <v>95</v>
      </c>
      <c r="G473" s="99">
        <v>7176617</v>
      </c>
      <c r="H473" s="31">
        <f t="shared" ref="H473" si="880">IFERROR(G473/G476,"-")</f>
        <v>1.1960807293627611E-3</v>
      </c>
      <c r="I473" s="100">
        <v>180</v>
      </c>
      <c r="J473" s="31">
        <f t="shared" ref="J473" si="881">IFERROR(I473/D466,"-")</f>
        <v>5.1356672087648717E-3</v>
      </c>
      <c r="K473" s="80">
        <f t="shared" si="843"/>
        <v>39870.094444444447</v>
      </c>
      <c r="L473" s="46"/>
      <c r="M473" s="46"/>
    </row>
    <row r="474" spans="2:13">
      <c r="B474" s="198"/>
      <c r="C474" s="198"/>
      <c r="D474" s="203"/>
      <c r="E474" s="18" t="s">
        <v>96</v>
      </c>
      <c r="F474" s="20" t="s">
        <v>97</v>
      </c>
      <c r="G474" s="99">
        <v>130397213</v>
      </c>
      <c r="H474" s="31">
        <f t="shared" ref="H474" si="882">IFERROR(G474/G476,"-")</f>
        <v>2.1732467210095134E-2</v>
      </c>
      <c r="I474" s="100">
        <v>4659</v>
      </c>
      <c r="J474" s="31">
        <f t="shared" ref="J474" si="883">IFERROR(I474/D466,"-")</f>
        <v>0.13292818625353078</v>
      </c>
      <c r="K474" s="80">
        <f t="shared" si="843"/>
        <v>27988.240609572869</v>
      </c>
      <c r="L474" s="46"/>
      <c r="M474" s="46"/>
    </row>
    <row r="475" spans="2:13">
      <c r="B475" s="198"/>
      <c r="C475" s="198"/>
      <c r="D475" s="203"/>
      <c r="E475" s="21" t="s">
        <v>98</v>
      </c>
      <c r="F475" s="22" t="s">
        <v>99</v>
      </c>
      <c r="G475" s="101">
        <v>1298472633</v>
      </c>
      <c r="H475" s="32">
        <f t="shared" ref="H475" si="884">IFERROR(G475/G476,"-")</f>
        <v>0.21640810620606127</v>
      </c>
      <c r="I475" s="102">
        <v>2853</v>
      </c>
      <c r="J475" s="32">
        <f t="shared" ref="J475" si="885">IFERROR(I475/D466,"-")</f>
        <v>8.1400325258923226E-2</v>
      </c>
      <c r="K475" s="81">
        <f t="shared" si="843"/>
        <v>455125.35331230285</v>
      </c>
      <c r="L475" s="46"/>
      <c r="M475" s="46"/>
    </row>
    <row r="476" spans="2:13">
      <c r="B476" s="199"/>
      <c r="C476" s="199"/>
      <c r="D476" s="204"/>
      <c r="E476" s="23" t="s">
        <v>136</v>
      </c>
      <c r="F476" s="24"/>
      <c r="G476" s="95">
        <f>SUM(G466:G475)</f>
        <v>6000110882</v>
      </c>
      <c r="H476" s="33" t="s">
        <v>167</v>
      </c>
      <c r="I476" s="103">
        <v>28382</v>
      </c>
      <c r="J476" s="33">
        <f t="shared" ref="J476" si="886">IFERROR(I476/D466,"-")</f>
        <v>0.80978059288424775</v>
      </c>
      <c r="K476" s="82">
        <f t="shared" si="843"/>
        <v>211405.49933056164</v>
      </c>
      <c r="L476" s="46"/>
      <c r="M476" s="46"/>
    </row>
    <row r="477" spans="2:13">
      <c r="B477" s="197">
        <v>44</v>
      </c>
      <c r="C477" s="197" t="s">
        <v>21</v>
      </c>
      <c r="D477" s="202">
        <f>VLOOKUP(C477,市区町村別_生活習慣病の状況!$C$5:$D$78,2,FALSE)</f>
        <v>40268</v>
      </c>
      <c r="E477" s="16" t="s">
        <v>80</v>
      </c>
      <c r="F477" s="17" t="s">
        <v>81</v>
      </c>
      <c r="G477" s="129">
        <v>1060557049</v>
      </c>
      <c r="H477" s="30">
        <f t="shared" ref="H477" si="887">IFERROR(G477/G487,"-")</f>
        <v>0.1613833131520496</v>
      </c>
      <c r="I477" s="130">
        <v>19344</v>
      </c>
      <c r="J477" s="30">
        <f t="shared" ref="J477" si="888">IFERROR(I477/D477,"-")</f>
        <v>0.48038144432303564</v>
      </c>
      <c r="K477" s="79">
        <f t="shared" si="843"/>
        <v>54826.150175765099</v>
      </c>
      <c r="L477" s="46"/>
      <c r="M477" s="46"/>
    </row>
    <row r="478" spans="2:13">
      <c r="B478" s="198"/>
      <c r="C478" s="198"/>
      <c r="D478" s="203"/>
      <c r="E478" s="18" t="s">
        <v>82</v>
      </c>
      <c r="F478" s="19" t="s">
        <v>83</v>
      </c>
      <c r="G478" s="99">
        <v>630000791</v>
      </c>
      <c r="H478" s="31">
        <f t="shared" ref="H478" si="889">IFERROR(G478/G487,"-")</f>
        <v>9.5866238441258939E-2</v>
      </c>
      <c r="I478" s="100">
        <v>15884</v>
      </c>
      <c r="J478" s="31">
        <f t="shared" ref="J478" si="890">IFERROR(I478/D477,"-")</f>
        <v>0.39445713718088804</v>
      </c>
      <c r="K478" s="80">
        <f t="shared" si="843"/>
        <v>39662.603311508436</v>
      </c>
      <c r="L478" s="46"/>
      <c r="M478" s="46"/>
    </row>
    <row r="479" spans="2:13">
      <c r="B479" s="198"/>
      <c r="C479" s="198"/>
      <c r="D479" s="203"/>
      <c r="E479" s="18" t="s">
        <v>84</v>
      </c>
      <c r="F479" s="20" t="s">
        <v>85</v>
      </c>
      <c r="G479" s="99">
        <v>1249831427</v>
      </c>
      <c r="H479" s="31">
        <f t="shared" ref="H479" si="891">IFERROR(G479/G487,"-")</f>
        <v>0.19018490024746798</v>
      </c>
      <c r="I479" s="100">
        <v>26093</v>
      </c>
      <c r="J479" s="31">
        <f t="shared" ref="J479" si="892">IFERROR(I479/D477,"-")</f>
        <v>0.64798351047978542</v>
      </c>
      <c r="K479" s="80">
        <f t="shared" si="843"/>
        <v>47899.108074962634</v>
      </c>
      <c r="L479" s="46"/>
      <c r="M479" s="46"/>
    </row>
    <row r="480" spans="2:13">
      <c r="B480" s="198"/>
      <c r="C480" s="198"/>
      <c r="D480" s="203"/>
      <c r="E480" s="18" t="s">
        <v>86</v>
      </c>
      <c r="F480" s="20" t="s">
        <v>87</v>
      </c>
      <c r="G480" s="99">
        <v>796670005</v>
      </c>
      <c r="H480" s="31">
        <f t="shared" ref="H480" si="893">IFERROR(G480/G487,"-")</f>
        <v>0.12122803296342044</v>
      </c>
      <c r="I480" s="100">
        <v>10069</v>
      </c>
      <c r="J480" s="31">
        <f t="shared" ref="J480" si="894">IFERROR(I480/D477,"-")</f>
        <v>0.25004966722956196</v>
      </c>
      <c r="K480" s="80">
        <f t="shared" si="843"/>
        <v>79121.065150461814</v>
      </c>
      <c r="L480" s="46"/>
      <c r="M480" s="46"/>
    </row>
    <row r="481" spans="2:13">
      <c r="B481" s="198"/>
      <c r="C481" s="198"/>
      <c r="D481" s="203"/>
      <c r="E481" s="18" t="s">
        <v>88</v>
      </c>
      <c r="F481" s="20" t="s">
        <v>89</v>
      </c>
      <c r="G481" s="99">
        <v>70278367</v>
      </c>
      <c r="H481" s="31">
        <f t="shared" ref="H481" si="895">IFERROR(G481/G487,"-")</f>
        <v>1.0694149569860308E-2</v>
      </c>
      <c r="I481" s="100">
        <v>140</v>
      </c>
      <c r="J481" s="31">
        <f t="shared" ref="J481" si="896">IFERROR(I481/D477,"-")</f>
        <v>3.4767060693354523E-3</v>
      </c>
      <c r="K481" s="80">
        <f t="shared" si="843"/>
        <v>501988.33571428573</v>
      </c>
      <c r="L481" s="46"/>
      <c r="M481" s="46"/>
    </row>
    <row r="482" spans="2:13">
      <c r="B482" s="198"/>
      <c r="C482" s="198"/>
      <c r="D482" s="203"/>
      <c r="E482" s="18" t="s">
        <v>90</v>
      </c>
      <c r="F482" s="20" t="s">
        <v>91</v>
      </c>
      <c r="G482" s="99">
        <v>213507528</v>
      </c>
      <c r="H482" s="31">
        <f t="shared" ref="H482" si="897">IFERROR(G482/G487,"-")</f>
        <v>3.2489107760900846E-2</v>
      </c>
      <c r="I482" s="100">
        <v>1409</v>
      </c>
      <c r="J482" s="31">
        <f t="shared" ref="J482" si="898">IFERROR(I482/D477,"-")</f>
        <v>3.4990563226383234E-2</v>
      </c>
      <c r="K482" s="80">
        <f t="shared" si="843"/>
        <v>151531.24769339958</v>
      </c>
      <c r="L482" s="46"/>
      <c r="M482" s="46"/>
    </row>
    <row r="483" spans="2:13">
      <c r="B483" s="198"/>
      <c r="C483" s="198"/>
      <c r="D483" s="203"/>
      <c r="E483" s="18" t="s">
        <v>92</v>
      </c>
      <c r="F483" s="20" t="s">
        <v>93</v>
      </c>
      <c r="G483" s="99">
        <v>748106052</v>
      </c>
      <c r="H483" s="31">
        <f t="shared" ref="H483" si="899">IFERROR(G483/G487,"-")</f>
        <v>0.11383813192764843</v>
      </c>
      <c r="I483" s="100">
        <v>7470</v>
      </c>
      <c r="J483" s="31">
        <f t="shared" ref="J483" si="900">IFERROR(I483/D477,"-")</f>
        <v>0.18550710241382737</v>
      </c>
      <c r="K483" s="80">
        <f t="shared" si="843"/>
        <v>100148.06586345381</v>
      </c>
      <c r="L483" s="46"/>
      <c r="M483" s="46"/>
    </row>
    <row r="484" spans="2:13">
      <c r="B484" s="198"/>
      <c r="C484" s="198"/>
      <c r="D484" s="203"/>
      <c r="E484" s="18" t="s">
        <v>94</v>
      </c>
      <c r="F484" s="20" t="s">
        <v>95</v>
      </c>
      <c r="G484" s="99">
        <v>3220243</v>
      </c>
      <c r="H484" s="31">
        <f t="shared" ref="H484" si="901">IFERROR(G484/G487,"-")</f>
        <v>4.9001935820870268E-4</v>
      </c>
      <c r="I484" s="100">
        <v>194</v>
      </c>
      <c r="J484" s="31">
        <f t="shared" ref="J484" si="902">IFERROR(I484/D477,"-")</f>
        <v>4.8177212675076988E-3</v>
      </c>
      <c r="K484" s="80">
        <f t="shared" si="843"/>
        <v>16599.190721649484</v>
      </c>
      <c r="L484" s="46"/>
      <c r="M484" s="46"/>
    </row>
    <row r="485" spans="2:13">
      <c r="B485" s="198"/>
      <c r="C485" s="198"/>
      <c r="D485" s="203"/>
      <c r="E485" s="18" t="s">
        <v>96</v>
      </c>
      <c r="F485" s="20" t="s">
        <v>97</v>
      </c>
      <c r="G485" s="99">
        <v>268980823</v>
      </c>
      <c r="H485" s="31">
        <f t="shared" ref="H485" si="903">IFERROR(G485/G487,"-")</f>
        <v>4.0930392599846856E-2</v>
      </c>
      <c r="I485" s="100">
        <v>5950</v>
      </c>
      <c r="J485" s="31">
        <f t="shared" ref="J485" si="904">IFERROR(I485/D477,"-")</f>
        <v>0.14776000794675673</v>
      </c>
      <c r="K485" s="80">
        <f t="shared" si="843"/>
        <v>45206.861008403364</v>
      </c>
      <c r="L485" s="46"/>
      <c r="M485" s="46"/>
    </row>
    <row r="486" spans="2:13">
      <c r="B486" s="198"/>
      <c r="C486" s="198"/>
      <c r="D486" s="203"/>
      <c r="E486" s="21" t="s">
        <v>98</v>
      </c>
      <c r="F486" s="22" t="s">
        <v>99</v>
      </c>
      <c r="G486" s="101">
        <v>1530512581</v>
      </c>
      <c r="H486" s="32">
        <f t="shared" ref="H486" si="905">IFERROR(G486/G487,"-")</f>
        <v>0.23289571397933792</v>
      </c>
      <c r="I486" s="102">
        <v>3243</v>
      </c>
      <c r="J486" s="32">
        <f t="shared" ref="J486" si="906">IFERROR(I486/D477,"-")</f>
        <v>8.0535412734677667E-2</v>
      </c>
      <c r="K486" s="81">
        <f t="shared" si="843"/>
        <v>471943.44156645081</v>
      </c>
      <c r="L486" s="46"/>
      <c r="M486" s="46"/>
    </row>
    <row r="487" spans="2:13">
      <c r="B487" s="199"/>
      <c r="C487" s="199"/>
      <c r="D487" s="204"/>
      <c r="E487" s="23" t="s">
        <v>136</v>
      </c>
      <c r="F487" s="24"/>
      <c r="G487" s="95">
        <f>SUM(G477:G486)</f>
        <v>6571664866</v>
      </c>
      <c r="H487" s="33" t="s">
        <v>167</v>
      </c>
      <c r="I487" s="103">
        <v>33232</v>
      </c>
      <c r="J487" s="33">
        <f t="shared" ref="J487" si="907">IFERROR(I487/D477,"-")</f>
        <v>0.82527068640111256</v>
      </c>
      <c r="K487" s="82">
        <f t="shared" si="843"/>
        <v>197751.10935243141</v>
      </c>
      <c r="L487" s="46"/>
      <c r="M487" s="46"/>
    </row>
    <row r="488" spans="2:13">
      <c r="B488" s="197">
        <v>45</v>
      </c>
      <c r="C488" s="197" t="s">
        <v>47</v>
      </c>
      <c r="D488" s="202">
        <f>VLOOKUP(C488,市区町村別_生活習慣病の状況!$C$5:$D$78,2,FALSE)</f>
        <v>14116</v>
      </c>
      <c r="E488" s="16" t="s">
        <v>80</v>
      </c>
      <c r="F488" s="17" t="s">
        <v>81</v>
      </c>
      <c r="G488" s="129">
        <v>416244603</v>
      </c>
      <c r="H488" s="30">
        <f t="shared" ref="H488" si="908">IFERROR(G488/G498,"-")</f>
        <v>0.15012739911351522</v>
      </c>
      <c r="I488" s="130">
        <v>7021</v>
      </c>
      <c r="J488" s="30">
        <f t="shared" ref="J488" si="909">IFERROR(I488/D488,"-")</f>
        <v>0.49737886086710115</v>
      </c>
      <c r="K488" s="79">
        <f t="shared" si="843"/>
        <v>59285.657741062525</v>
      </c>
      <c r="L488" s="46"/>
      <c r="M488" s="46"/>
    </row>
    <row r="489" spans="2:13">
      <c r="B489" s="198"/>
      <c r="C489" s="198"/>
      <c r="D489" s="203"/>
      <c r="E489" s="18" t="s">
        <v>82</v>
      </c>
      <c r="F489" s="19" t="s">
        <v>83</v>
      </c>
      <c r="G489" s="99">
        <v>244302195</v>
      </c>
      <c r="H489" s="31">
        <f t="shared" ref="H489" si="910">IFERROR(G489/G498,"-")</f>
        <v>8.8112741567661412E-2</v>
      </c>
      <c r="I489" s="100">
        <v>6190</v>
      </c>
      <c r="J489" s="31">
        <f t="shared" ref="J489" si="911">IFERROR(I489/D488,"-")</f>
        <v>0.43850949277415696</v>
      </c>
      <c r="K489" s="80">
        <f t="shared" si="843"/>
        <v>39467.236672051695</v>
      </c>
      <c r="L489" s="46"/>
      <c r="M489" s="46"/>
    </row>
    <row r="490" spans="2:13">
      <c r="B490" s="198"/>
      <c r="C490" s="198"/>
      <c r="D490" s="203"/>
      <c r="E490" s="18" t="s">
        <v>84</v>
      </c>
      <c r="F490" s="20" t="s">
        <v>85</v>
      </c>
      <c r="G490" s="99">
        <v>500723595</v>
      </c>
      <c r="H490" s="31">
        <f t="shared" ref="H490" si="912">IFERROR(G490/G498,"-")</f>
        <v>0.18059653014196356</v>
      </c>
      <c r="I490" s="100">
        <v>9436</v>
      </c>
      <c r="J490" s="31">
        <f t="shared" ref="J490" si="913">IFERROR(I490/D488,"-")</f>
        <v>0.66846132048739015</v>
      </c>
      <c r="K490" s="80">
        <f t="shared" si="843"/>
        <v>53065.238978380672</v>
      </c>
      <c r="L490" s="46"/>
      <c r="M490" s="46"/>
    </row>
    <row r="491" spans="2:13">
      <c r="B491" s="198"/>
      <c r="C491" s="198"/>
      <c r="D491" s="203"/>
      <c r="E491" s="18" t="s">
        <v>86</v>
      </c>
      <c r="F491" s="20" t="s">
        <v>87</v>
      </c>
      <c r="G491" s="99">
        <v>235794780</v>
      </c>
      <c r="H491" s="31">
        <f t="shared" ref="H491" si="914">IFERROR(G491/G498,"-")</f>
        <v>8.50443628357231E-2</v>
      </c>
      <c r="I491" s="100">
        <v>3990</v>
      </c>
      <c r="J491" s="31">
        <f t="shared" ref="J491" si="915">IFERROR(I491/D488,"-")</f>
        <v>0.28265797676395582</v>
      </c>
      <c r="K491" s="80">
        <f t="shared" si="843"/>
        <v>59096.436090225565</v>
      </c>
      <c r="L491" s="46"/>
      <c r="M491" s="46"/>
    </row>
    <row r="492" spans="2:13">
      <c r="B492" s="198"/>
      <c r="C492" s="198"/>
      <c r="D492" s="203"/>
      <c r="E492" s="18" t="s">
        <v>88</v>
      </c>
      <c r="F492" s="20" t="s">
        <v>89</v>
      </c>
      <c r="G492" s="99">
        <v>48215721</v>
      </c>
      <c r="H492" s="31">
        <f t="shared" ref="H492" si="916">IFERROR(G492/G498,"-")</f>
        <v>1.7390017162848111E-2</v>
      </c>
      <c r="I492" s="100">
        <v>59</v>
      </c>
      <c r="J492" s="31">
        <f t="shared" ref="J492" si="917">IFERROR(I492/D488,"-")</f>
        <v>4.1796542930008498E-3</v>
      </c>
      <c r="K492" s="80">
        <f t="shared" si="843"/>
        <v>817215.6101694915</v>
      </c>
      <c r="L492" s="46"/>
      <c r="M492" s="46"/>
    </row>
    <row r="493" spans="2:13">
      <c r="B493" s="198"/>
      <c r="C493" s="198"/>
      <c r="D493" s="203"/>
      <c r="E493" s="18" t="s">
        <v>90</v>
      </c>
      <c r="F493" s="20" t="s">
        <v>91</v>
      </c>
      <c r="G493" s="99">
        <v>120597947</v>
      </c>
      <c r="H493" s="31">
        <f t="shared" ref="H493" si="918">IFERROR(G493/G498,"-")</f>
        <v>4.3496194283483731E-2</v>
      </c>
      <c r="I493" s="100">
        <v>585</v>
      </c>
      <c r="J493" s="31">
        <f t="shared" ref="J493" si="919">IFERROR(I493/D488,"-")</f>
        <v>4.1442334939076224E-2</v>
      </c>
      <c r="K493" s="80">
        <f t="shared" si="843"/>
        <v>206150.33675213676</v>
      </c>
      <c r="L493" s="46"/>
      <c r="M493" s="46"/>
    </row>
    <row r="494" spans="2:13">
      <c r="B494" s="198"/>
      <c r="C494" s="198"/>
      <c r="D494" s="203"/>
      <c r="E494" s="18" t="s">
        <v>92</v>
      </c>
      <c r="F494" s="20" t="s">
        <v>93</v>
      </c>
      <c r="G494" s="99">
        <v>451027662</v>
      </c>
      <c r="H494" s="31">
        <f t="shared" ref="H494" si="920">IFERROR(G494/G498,"-")</f>
        <v>0.16267264328784498</v>
      </c>
      <c r="I494" s="100">
        <v>3178</v>
      </c>
      <c r="J494" s="31">
        <f t="shared" ref="J494" si="921">IFERROR(I494/D488,"-")</f>
        <v>0.22513459903655428</v>
      </c>
      <c r="K494" s="80">
        <f t="shared" si="843"/>
        <v>141921.85714285713</v>
      </c>
      <c r="L494" s="46"/>
      <c r="M494" s="46"/>
    </row>
    <row r="495" spans="2:13">
      <c r="B495" s="198"/>
      <c r="C495" s="198"/>
      <c r="D495" s="203"/>
      <c r="E495" s="18" t="s">
        <v>94</v>
      </c>
      <c r="F495" s="20" t="s">
        <v>95</v>
      </c>
      <c r="G495" s="99">
        <v>919261</v>
      </c>
      <c r="H495" s="31">
        <f t="shared" ref="H495" si="922">IFERROR(G495/G498,"-")</f>
        <v>3.3155087667644575E-4</v>
      </c>
      <c r="I495" s="100">
        <v>27</v>
      </c>
      <c r="J495" s="31">
        <f t="shared" ref="J495" si="923">IFERROR(I495/D488,"-")</f>
        <v>1.9127231510342874E-3</v>
      </c>
      <c r="K495" s="80">
        <f t="shared" si="843"/>
        <v>34046.703703703701</v>
      </c>
      <c r="L495" s="46"/>
      <c r="M495" s="46"/>
    </row>
    <row r="496" spans="2:13">
      <c r="B496" s="198"/>
      <c r="C496" s="198"/>
      <c r="D496" s="203"/>
      <c r="E496" s="18" t="s">
        <v>96</v>
      </c>
      <c r="F496" s="20" t="s">
        <v>97</v>
      </c>
      <c r="G496" s="99">
        <v>55406570</v>
      </c>
      <c r="H496" s="31">
        <f t="shared" ref="H496" si="924">IFERROR(G496/G498,"-")</f>
        <v>1.9983548586456793E-2</v>
      </c>
      <c r="I496" s="100">
        <v>2666</v>
      </c>
      <c r="J496" s="31">
        <f t="shared" ref="J496" si="925">IFERROR(I496/D488,"-")</f>
        <v>0.18886370076508927</v>
      </c>
      <c r="K496" s="80">
        <f t="shared" si="843"/>
        <v>20782.659414853715</v>
      </c>
      <c r="L496" s="46"/>
      <c r="M496" s="46"/>
    </row>
    <row r="497" spans="2:13">
      <c r="B497" s="198"/>
      <c r="C497" s="198"/>
      <c r="D497" s="203"/>
      <c r="E497" s="21" t="s">
        <v>98</v>
      </c>
      <c r="F497" s="22" t="s">
        <v>99</v>
      </c>
      <c r="G497" s="101">
        <v>699376833</v>
      </c>
      <c r="H497" s="32">
        <f t="shared" ref="H497" si="926">IFERROR(G497/G498,"-")</f>
        <v>0.25224501214382661</v>
      </c>
      <c r="I497" s="102">
        <v>1412</v>
      </c>
      <c r="J497" s="32">
        <f t="shared" ref="J497" si="927">IFERROR(I497/D488,"-")</f>
        <v>0.10002833663927459</v>
      </c>
      <c r="K497" s="81">
        <f t="shared" si="843"/>
        <v>495309.37181303115</v>
      </c>
      <c r="L497" s="46"/>
      <c r="M497" s="46"/>
    </row>
    <row r="498" spans="2:13">
      <c r="B498" s="199"/>
      <c r="C498" s="199"/>
      <c r="D498" s="204"/>
      <c r="E498" s="23" t="s">
        <v>136</v>
      </c>
      <c r="F498" s="24"/>
      <c r="G498" s="95">
        <f>SUM(G488:G497)</f>
        <v>2772609167</v>
      </c>
      <c r="H498" s="33" t="s">
        <v>167</v>
      </c>
      <c r="I498" s="103">
        <v>11875</v>
      </c>
      <c r="J498" s="33">
        <f t="shared" ref="J498" si="928">IFERROR(I498/D488,"-")</f>
        <v>0.84124397846415411</v>
      </c>
      <c r="K498" s="82">
        <f t="shared" si="843"/>
        <v>233482.87722105262</v>
      </c>
      <c r="L498" s="46"/>
      <c r="M498" s="46"/>
    </row>
    <row r="499" spans="2:13">
      <c r="B499" s="197">
        <v>46</v>
      </c>
      <c r="C499" s="197" t="s">
        <v>25</v>
      </c>
      <c r="D499" s="202">
        <f>VLOOKUP(C499,市区町村別_生活習慣病の状況!$C$5:$D$78,2,FALSE)</f>
        <v>17695</v>
      </c>
      <c r="E499" s="16" t="s">
        <v>80</v>
      </c>
      <c r="F499" s="17" t="s">
        <v>81</v>
      </c>
      <c r="G499" s="129">
        <v>452832029</v>
      </c>
      <c r="H499" s="30">
        <f t="shared" ref="H499" si="929">IFERROR(G499/G509,"-")</f>
        <v>0.14907355151651941</v>
      </c>
      <c r="I499" s="130">
        <v>7542</v>
      </c>
      <c r="J499" s="30">
        <f t="shared" ref="J499" si="930">IFERROR(I499/D499,"-")</f>
        <v>0.42622209663746818</v>
      </c>
      <c r="K499" s="79">
        <f t="shared" si="843"/>
        <v>60041.372182444975</v>
      </c>
      <c r="L499" s="46"/>
      <c r="M499" s="46"/>
    </row>
    <row r="500" spans="2:13">
      <c r="B500" s="198"/>
      <c r="C500" s="198"/>
      <c r="D500" s="203"/>
      <c r="E500" s="18" t="s">
        <v>82</v>
      </c>
      <c r="F500" s="19" t="s">
        <v>83</v>
      </c>
      <c r="G500" s="99">
        <v>296740574</v>
      </c>
      <c r="H500" s="31">
        <f t="shared" ref="H500" si="931">IFERROR(G500/G509,"-")</f>
        <v>9.7687814492535677E-2</v>
      </c>
      <c r="I500" s="100">
        <v>7309</v>
      </c>
      <c r="J500" s="31">
        <f t="shared" ref="J500" si="932">IFERROR(I500/D499,"-")</f>
        <v>0.41305453517942919</v>
      </c>
      <c r="K500" s="80">
        <f t="shared" si="843"/>
        <v>40599.339718155701</v>
      </c>
      <c r="L500" s="46"/>
      <c r="M500" s="46"/>
    </row>
    <row r="501" spans="2:13">
      <c r="B501" s="198"/>
      <c r="C501" s="198"/>
      <c r="D501" s="203"/>
      <c r="E501" s="18" t="s">
        <v>84</v>
      </c>
      <c r="F501" s="20" t="s">
        <v>85</v>
      </c>
      <c r="G501" s="99">
        <v>554163322</v>
      </c>
      <c r="H501" s="31">
        <f t="shared" ref="H501" si="933">IFERROR(G501/G509,"-")</f>
        <v>0.18243209234374305</v>
      </c>
      <c r="I501" s="100">
        <v>11286</v>
      </c>
      <c r="J501" s="31">
        <f t="shared" ref="J501" si="934">IFERROR(I501/D499,"-")</f>
        <v>0.63780729019497029</v>
      </c>
      <c r="K501" s="80">
        <f t="shared" si="843"/>
        <v>49101.836080099238</v>
      </c>
      <c r="L501" s="46"/>
      <c r="M501" s="46"/>
    </row>
    <row r="502" spans="2:13">
      <c r="B502" s="198"/>
      <c r="C502" s="198"/>
      <c r="D502" s="203"/>
      <c r="E502" s="18" t="s">
        <v>86</v>
      </c>
      <c r="F502" s="20" t="s">
        <v>87</v>
      </c>
      <c r="G502" s="99">
        <v>261411604</v>
      </c>
      <c r="H502" s="31">
        <f t="shared" ref="H502" si="935">IFERROR(G502/G509,"-")</f>
        <v>8.6057420235859619E-2</v>
      </c>
      <c r="I502" s="100">
        <v>3747</v>
      </c>
      <c r="J502" s="31">
        <f t="shared" ref="J502" si="936">IFERROR(I502/D499,"-")</f>
        <v>0.21175473297541678</v>
      </c>
      <c r="K502" s="80">
        <f t="shared" si="843"/>
        <v>69765.573525487052</v>
      </c>
      <c r="L502" s="46"/>
      <c r="M502" s="46"/>
    </row>
    <row r="503" spans="2:13">
      <c r="B503" s="198"/>
      <c r="C503" s="198"/>
      <c r="D503" s="203"/>
      <c r="E503" s="18" t="s">
        <v>88</v>
      </c>
      <c r="F503" s="20" t="s">
        <v>89</v>
      </c>
      <c r="G503" s="99">
        <v>54267459</v>
      </c>
      <c r="H503" s="31">
        <f t="shared" ref="H503" si="937">IFERROR(G503/G509,"-")</f>
        <v>1.7864997011744294E-2</v>
      </c>
      <c r="I503" s="100">
        <v>77</v>
      </c>
      <c r="J503" s="31">
        <f t="shared" ref="J503" si="938">IFERROR(I503/D499,"-")</f>
        <v>4.3515117264764057E-3</v>
      </c>
      <c r="K503" s="80">
        <f t="shared" si="843"/>
        <v>704772.19480519486</v>
      </c>
      <c r="L503" s="46"/>
      <c r="M503" s="46"/>
    </row>
    <row r="504" spans="2:13">
      <c r="B504" s="198"/>
      <c r="C504" s="198"/>
      <c r="D504" s="203"/>
      <c r="E504" s="18" t="s">
        <v>90</v>
      </c>
      <c r="F504" s="20" t="s">
        <v>91</v>
      </c>
      <c r="G504" s="99">
        <v>108573948</v>
      </c>
      <c r="H504" s="31">
        <f t="shared" ref="H504" si="939">IFERROR(G504/G509,"-")</f>
        <v>3.5742842807017741E-2</v>
      </c>
      <c r="I504" s="100">
        <v>539</v>
      </c>
      <c r="J504" s="31">
        <f t="shared" ref="J504" si="940">IFERROR(I504/D499,"-")</f>
        <v>3.046058208533484E-2</v>
      </c>
      <c r="K504" s="80">
        <f t="shared" si="843"/>
        <v>201435.89610389611</v>
      </c>
      <c r="L504" s="46"/>
      <c r="M504" s="46"/>
    </row>
    <row r="505" spans="2:13">
      <c r="B505" s="198"/>
      <c r="C505" s="198"/>
      <c r="D505" s="203"/>
      <c r="E505" s="18" t="s">
        <v>92</v>
      </c>
      <c r="F505" s="20" t="s">
        <v>93</v>
      </c>
      <c r="G505" s="99">
        <v>519850759</v>
      </c>
      <c r="H505" s="31">
        <f t="shared" ref="H505" si="941">IFERROR(G505/G509,"-")</f>
        <v>0.17113630207170749</v>
      </c>
      <c r="I505" s="100">
        <v>3560</v>
      </c>
      <c r="J505" s="31">
        <f t="shared" ref="J505" si="942">IFERROR(I505/D499,"-")</f>
        <v>0.20118677592540266</v>
      </c>
      <c r="K505" s="80">
        <f t="shared" si="843"/>
        <v>146025.49410112359</v>
      </c>
      <c r="L505" s="46"/>
      <c r="M505" s="46"/>
    </row>
    <row r="506" spans="2:13">
      <c r="B506" s="198"/>
      <c r="C506" s="198"/>
      <c r="D506" s="203"/>
      <c r="E506" s="18" t="s">
        <v>94</v>
      </c>
      <c r="F506" s="20" t="s">
        <v>95</v>
      </c>
      <c r="G506" s="99">
        <v>264402</v>
      </c>
      <c r="H506" s="31">
        <f t="shared" ref="H506" si="943">IFERROR(G506/G509,"-")</f>
        <v>8.7041866837716023E-5</v>
      </c>
      <c r="I506" s="100">
        <v>44</v>
      </c>
      <c r="J506" s="31">
        <f t="shared" ref="J506" si="944">IFERROR(I506/D499,"-")</f>
        <v>2.486578129415089E-3</v>
      </c>
      <c r="K506" s="80">
        <f t="shared" si="843"/>
        <v>6009.136363636364</v>
      </c>
      <c r="L506" s="46"/>
      <c r="M506" s="46"/>
    </row>
    <row r="507" spans="2:13">
      <c r="B507" s="198"/>
      <c r="C507" s="198"/>
      <c r="D507" s="203"/>
      <c r="E507" s="18" t="s">
        <v>96</v>
      </c>
      <c r="F507" s="20" t="s">
        <v>97</v>
      </c>
      <c r="G507" s="99">
        <v>66952582</v>
      </c>
      <c r="H507" s="31">
        <f t="shared" ref="H507" si="945">IFERROR(G507/G509,"-")</f>
        <v>2.2040974451347808E-2</v>
      </c>
      <c r="I507" s="100">
        <v>1840</v>
      </c>
      <c r="J507" s="31">
        <f t="shared" ref="J507" si="946">IFERROR(I507/D499,"-")</f>
        <v>0.10398417632099463</v>
      </c>
      <c r="K507" s="80">
        <f t="shared" si="843"/>
        <v>36387.272826086955</v>
      </c>
      <c r="L507" s="46"/>
      <c r="M507" s="46"/>
    </row>
    <row r="508" spans="2:13">
      <c r="B508" s="198"/>
      <c r="C508" s="198"/>
      <c r="D508" s="203"/>
      <c r="E508" s="21" t="s">
        <v>98</v>
      </c>
      <c r="F508" s="22" t="s">
        <v>99</v>
      </c>
      <c r="G508" s="101">
        <v>722584971</v>
      </c>
      <c r="H508" s="32">
        <f t="shared" ref="H508" si="947">IFERROR(G508/G509,"-")</f>
        <v>0.2378769632026872</v>
      </c>
      <c r="I508" s="102">
        <v>1123</v>
      </c>
      <c r="J508" s="32">
        <f t="shared" ref="J508" si="948">IFERROR(I508/D499,"-")</f>
        <v>6.3464255439389661E-2</v>
      </c>
      <c r="K508" s="81">
        <f t="shared" si="843"/>
        <v>643441.6482635797</v>
      </c>
      <c r="L508" s="46"/>
      <c r="M508" s="46"/>
    </row>
    <row r="509" spans="2:13">
      <c r="B509" s="199"/>
      <c r="C509" s="199"/>
      <c r="D509" s="204"/>
      <c r="E509" s="23" t="s">
        <v>136</v>
      </c>
      <c r="F509" s="24"/>
      <c r="G509" s="95">
        <f>SUM(G499:G508)</f>
        <v>3037641650</v>
      </c>
      <c r="H509" s="33" t="s">
        <v>167</v>
      </c>
      <c r="I509" s="103">
        <v>14492</v>
      </c>
      <c r="J509" s="33">
        <f t="shared" ref="J509" si="949">IFERROR(I509/D499,"-")</f>
        <v>0.81898841480644247</v>
      </c>
      <c r="K509" s="82">
        <f t="shared" si="843"/>
        <v>209608.17347502071</v>
      </c>
      <c r="L509" s="46"/>
      <c r="M509" s="46"/>
    </row>
    <row r="510" spans="2:13">
      <c r="B510" s="197">
        <v>47</v>
      </c>
      <c r="C510" s="197" t="s">
        <v>15</v>
      </c>
      <c r="D510" s="202">
        <f>VLOOKUP(C510,市区町村別_生活習慣病の状況!$C$5:$D$78,2,FALSE)</f>
        <v>35379</v>
      </c>
      <c r="E510" s="16" t="s">
        <v>80</v>
      </c>
      <c r="F510" s="17" t="s">
        <v>81</v>
      </c>
      <c r="G510" s="129">
        <v>956073753</v>
      </c>
      <c r="H510" s="30">
        <f t="shared" ref="H510" si="950">IFERROR(G510/G520,"-")</f>
        <v>0.15594950273042291</v>
      </c>
      <c r="I510" s="130">
        <v>16578</v>
      </c>
      <c r="J510" s="30">
        <f t="shared" ref="J510" si="951">IFERROR(I510/D510,"-")</f>
        <v>0.46858305774612058</v>
      </c>
      <c r="K510" s="79">
        <f t="shared" si="843"/>
        <v>57671.236156351792</v>
      </c>
      <c r="L510" s="46"/>
      <c r="M510" s="46"/>
    </row>
    <row r="511" spans="2:13">
      <c r="B511" s="198"/>
      <c r="C511" s="198"/>
      <c r="D511" s="203"/>
      <c r="E511" s="18" t="s">
        <v>82</v>
      </c>
      <c r="F511" s="19" t="s">
        <v>83</v>
      </c>
      <c r="G511" s="99">
        <v>619830920</v>
      </c>
      <c r="H511" s="31">
        <f t="shared" ref="H511" si="952">IFERROR(G511/G520,"-")</f>
        <v>0.10110341743786008</v>
      </c>
      <c r="I511" s="100">
        <v>14876</v>
      </c>
      <c r="J511" s="31">
        <f t="shared" ref="J511" si="953">IFERROR(I511/D510,"-")</f>
        <v>0.42047542327369342</v>
      </c>
      <c r="K511" s="80">
        <f t="shared" si="843"/>
        <v>41666.504436676529</v>
      </c>
      <c r="L511" s="46"/>
      <c r="M511" s="46"/>
    </row>
    <row r="512" spans="2:13">
      <c r="B512" s="198"/>
      <c r="C512" s="198"/>
      <c r="D512" s="203"/>
      <c r="E512" s="18" t="s">
        <v>84</v>
      </c>
      <c r="F512" s="20" t="s">
        <v>85</v>
      </c>
      <c r="G512" s="99">
        <v>1045902179</v>
      </c>
      <c r="H512" s="31">
        <f t="shared" ref="H512" si="954">IFERROR(G512/G520,"-")</f>
        <v>0.1706018225141212</v>
      </c>
      <c r="I512" s="100">
        <v>22248</v>
      </c>
      <c r="J512" s="31">
        <f t="shared" ref="J512" si="955">IFERROR(I512/D510,"-")</f>
        <v>0.62884762147036377</v>
      </c>
      <c r="K512" s="80">
        <f t="shared" si="843"/>
        <v>47011.065219345561</v>
      </c>
      <c r="L512" s="46"/>
      <c r="M512" s="46"/>
    </row>
    <row r="513" spans="2:13">
      <c r="B513" s="198"/>
      <c r="C513" s="198"/>
      <c r="D513" s="203"/>
      <c r="E513" s="18" t="s">
        <v>86</v>
      </c>
      <c r="F513" s="20" t="s">
        <v>87</v>
      </c>
      <c r="G513" s="99">
        <v>633117180</v>
      </c>
      <c r="H513" s="31">
        <f t="shared" ref="H513" si="956">IFERROR(G513/G520,"-")</f>
        <v>0.10327059924119436</v>
      </c>
      <c r="I513" s="100">
        <v>8816</v>
      </c>
      <c r="J513" s="31">
        <f t="shared" ref="J513" si="957">IFERROR(I513/D510,"-")</f>
        <v>0.2491873710393171</v>
      </c>
      <c r="K513" s="80">
        <f t="shared" si="843"/>
        <v>71814.562159709618</v>
      </c>
      <c r="L513" s="46"/>
      <c r="M513" s="46"/>
    </row>
    <row r="514" spans="2:13">
      <c r="B514" s="198"/>
      <c r="C514" s="198"/>
      <c r="D514" s="203"/>
      <c r="E514" s="18" t="s">
        <v>88</v>
      </c>
      <c r="F514" s="20" t="s">
        <v>89</v>
      </c>
      <c r="G514" s="99">
        <v>54500296</v>
      </c>
      <c r="H514" s="31">
        <f t="shared" ref="H514" si="958">IFERROR(G514/G520,"-")</f>
        <v>8.8897891330992906E-3</v>
      </c>
      <c r="I514" s="100">
        <v>114</v>
      </c>
      <c r="J514" s="31">
        <f t="shared" ref="J514" si="959">IFERROR(I514/D510,"-")</f>
        <v>3.2222504875773763E-3</v>
      </c>
      <c r="K514" s="80">
        <f t="shared" si="843"/>
        <v>478072.77192982455</v>
      </c>
      <c r="L514" s="46"/>
      <c r="M514" s="46"/>
    </row>
    <row r="515" spans="2:13">
      <c r="B515" s="198"/>
      <c r="C515" s="198"/>
      <c r="D515" s="203"/>
      <c r="E515" s="18" t="s">
        <v>90</v>
      </c>
      <c r="F515" s="20" t="s">
        <v>91</v>
      </c>
      <c r="G515" s="99">
        <v>217603726</v>
      </c>
      <c r="H515" s="31">
        <f t="shared" ref="H515" si="960">IFERROR(G515/G520,"-")</f>
        <v>3.5494325365071702E-2</v>
      </c>
      <c r="I515" s="100">
        <v>1053</v>
      </c>
      <c r="J515" s="31">
        <f t="shared" ref="J515" si="961">IFERROR(I515/D510,"-")</f>
        <v>2.976341897735945E-2</v>
      </c>
      <c r="K515" s="80">
        <f t="shared" si="843"/>
        <v>206651.21177587844</v>
      </c>
      <c r="L515" s="46"/>
      <c r="M515" s="46"/>
    </row>
    <row r="516" spans="2:13">
      <c r="B516" s="198"/>
      <c r="C516" s="198"/>
      <c r="D516" s="203"/>
      <c r="E516" s="18" t="s">
        <v>92</v>
      </c>
      <c r="F516" s="20" t="s">
        <v>93</v>
      </c>
      <c r="G516" s="99">
        <v>852436749</v>
      </c>
      <c r="H516" s="31">
        <f t="shared" ref="H516" si="962">IFERROR(G516/G520,"-")</f>
        <v>0.13904480349821749</v>
      </c>
      <c r="I516" s="100">
        <v>6747</v>
      </c>
      <c r="J516" s="31">
        <f t="shared" ref="J516" si="963">IFERROR(I516/D510,"-")</f>
        <v>0.19070635122530313</v>
      </c>
      <c r="K516" s="80">
        <f t="shared" si="843"/>
        <v>126343.07825700312</v>
      </c>
      <c r="L516" s="46"/>
      <c r="M516" s="46"/>
    </row>
    <row r="517" spans="2:13">
      <c r="B517" s="198"/>
      <c r="C517" s="198"/>
      <c r="D517" s="203"/>
      <c r="E517" s="18" t="s">
        <v>94</v>
      </c>
      <c r="F517" s="20" t="s">
        <v>95</v>
      </c>
      <c r="G517" s="99">
        <v>828426</v>
      </c>
      <c r="H517" s="31">
        <f t="shared" ref="H517" si="964">IFERROR(G517/G520,"-")</f>
        <v>1.35128301915588E-4</v>
      </c>
      <c r="I517" s="100">
        <v>94</v>
      </c>
      <c r="J517" s="31">
        <f t="shared" ref="J517" si="965">IFERROR(I517/D510,"-")</f>
        <v>2.6569433844936263E-3</v>
      </c>
      <c r="K517" s="80">
        <f t="shared" ref="K517:K580" si="966">IFERROR(G517/I517,"-")</f>
        <v>8813.0425531914898</v>
      </c>
      <c r="L517" s="46"/>
      <c r="M517" s="46"/>
    </row>
    <row r="518" spans="2:13">
      <c r="B518" s="198"/>
      <c r="C518" s="198"/>
      <c r="D518" s="203"/>
      <c r="E518" s="18" t="s">
        <v>96</v>
      </c>
      <c r="F518" s="20" t="s">
        <v>97</v>
      </c>
      <c r="G518" s="99">
        <v>125535648</v>
      </c>
      <c r="H518" s="31">
        <f t="shared" ref="H518" si="967">IFERROR(G518/G520,"-")</f>
        <v>2.0476685840513192E-2</v>
      </c>
      <c r="I518" s="100">
        <v>3995</v>
      </c>
      <c r="J518" s="31">
        <f t="shared" ref="J518" si="968">IFERROR(I518/D510,"-")</f>
        <v>0.11292009384097912</v>
      </c>
      <c r="K518" s="80">
        <f t="shared" si="966"/>
        <v>31423.190988735922</v>
      </c>
      <c r="L518" s="46"/>
      <c r="M518" s="46"/>
    </row>
    <row r="519" spans="2:13">
      <c r="B519" s="198"/>
      <c r="C519" s="198"/>
      <c r="D519" s="203"/>
      <c r="E519" s="21" t="s">
        <v>98</v>
      </c>
      <c r="F519" s="22" t="s">
        <v>99</v>
      </c>
      <c r="G519" s="101">
        <v>1624833525</v>
      </c>
      <c r="H519" s="32">
        <f t="shared" ref="H519" si="969">IFERROR(G519/G520,"-")</f>
        <v>0.26503392593758418</v>
      </c>
      <c r="I519" s="102">
        <v>2990</v>
      </c>
      <c r="J519" s="32">
        <f t="shared" ref="J519" si="970">IFERROR(I519/D510,"-")</f>
        <v>8.4513411911020658E-2</v>
      </c>
      <c r="K519" s="81">
        <f t="shared" si="966"/>
        <v>543422.58361204015</v>
      </c>
      <c r="L519" s="46"/>
      <c r="M519" s="46"/>
    </row>
    <row r="520" spans="2:13">
      <c r="B520" s="199"/>
      <c r="C520" s="199"/>
      <c r="D520" s="204"/>
      <c r="E520" s="23" t="s">
        <v>136</v>
      </c>
      <c r="F520" s="24"/>
      <c r="G520" s="95">
        <f>SUM(G510:G519)</f>
        <v>6130662402</v>
      </c>
      <c r="H520" s="33" t="s">
        <v>167</v>
      </c>
      <c r="I520" s="103">
        <v>28597</v>
      </c>
      <c r="J520" s="33">
        <f t="shared" ref="J520" si="971">IFERROR(I520/D510,"-")</f>
        <v>0.80830436134430028</v>
      </c>
      <c r="K520" s="82">
        <f t="shared" si="966"/>
        <v>214381.31279504843</v>
      </c>
      <c r="L520" s="46"/>
      <c r="M520" s="46"/>
    </row>
    <row r="521" spans="2:13">
      <c r="B521" s="197">
        <v>48</v>
      </c>
      <c r="C521" s="197" t="s">
        <v>26</v>
      </c>
      <c r="D521" s="202">
        <f>VLOOKUP(C521,市区町村別_生活習慣病の状況!$C$5:$D$78,2,FALSE)</f>
        <v>18957</v>
      </c>
      <c r="E521" s="16" t="s">
        <v>80</v>
      </c>
      <c r="F521" s="17" t="s">
        <v>81</v>
      </c>
      <c r="G521" s="129">
        <v>528024842</v>
      </c>
      <c r="H521" s="30">
        <f t="shared" ref="H521" si="972">IFERROR(G521/G531,"-")</f>
        <v>0.16282274538283309</v>
      </c>
      <c r="I521" s="130">
        <v>8651</v>
      </c>
      <c r="J521" s="30">
        <f t="shared" ref="J521" si="973">IFERROR(I521/D521,"-")</f>
        <v>0.45634857836155512</v>
      </c>
      <c r="K521" s="79">
        <f t="shared" si="966"/>
        <v>61036.27811813663</v>
      </c>
      <c r="L521" s="46"/>
      <c r="M521" s="46"/>
    </row>
    <row r="522" spans="2:13">
      <c r="B522" s="198"/>
      <c r="C522" s="198"/>
      <c r="D522" s="203"/>
      <c r="E522" s="18" t="s">
        <v>82</v>
      </c>
      <c r="F522" s="19" t="s">
        <v>83</v>
      </c>
      <c r="G522" s="99">
        <v>308858257</v>
      </c>
      <c r="H522" s="31">
        <f t="shared" ref="H522" si="974">IFERROR(G522/G531,"-")</f>
        <v>9.5240120045141027E-2</v>
      </c>
      <c r="I522" s="100">
        <v>7659</v>
      </c>
      <c r="J522" s="31">
        <f t="shared" ref="J522" si="975">IFERROR(I522/D521,"-")</f>
        <v>0.4040196233581263</v>
      </c>
      <c r="K522" s="80">
        <f t="shared" si="966"/>
        <v>40326.185794490142</v>
      </c>
      <c r="L522" s="46"/>
      <c r="M522" s="46"/>
    </row>
    <row r="523" spans="2:13">
      <c r="B523" s="198"/>
      <c r="C523" s="198"/>
      <c r="D523" s="203"/>
      <c r="E523" s="18" t="s">
        <v>84</v>
      </c>
      <c r="F523" s="20" t="s">
        <v>85</v>
      </c>
      <c r="G523" s="99">
        <v>593825405</v>
      </c>
      <c r="H523" s="31">
        <f t="shared" ref="H523" si="976">IFERROR(G523/G531,"-")</f>
        <v>0.18311313224193482</v>
      </c>
      <c r="I523" s="100">
        <v>11852</v>
      </c>
      <c r="J523" s="31">
        <f t="shared" ref="J523" si="977">IFERROR(I523/D521,"-")</f>
        <v>0.6252044099804821</v>
      </c>
      <c r="K523" s="80">
        <f t="shared" si="966"/>
        <v>50103.392254471823</v>
      </c>
      <c r="L523" s="46"/>
      <c r="M523" s="46"/>
    </row>
    <row r="524" spans="2:13">
      <c r="B524" s="198"/>
      <c r="C524" s="198"/>
      <c r="D524" s="203"/>
      <c r="E524" s="18" t="s">
        <v>86</v>
      </c>
      <c r="F524" s="20" t="s">
        <v>87</v>
      </c>
      <c r="G524" s="99">
        <v>345124050</v>
      </c>
      <c r="H524" s="31">
        <f t="shared" ref="H524" si="978">IFERROR(G524/G531,"-")</f>
        <v>0.10642310900713674</v>
      </c>
      <c r="I524" s="100">
        <v>4426</v>
      </c>
      <c r="J524" s="31">
        <f t="shared" ref="J524" si="979">IFERROR(I524/D521,"-")</f>
        <v>0.23347576093263703</v>
      </c>
      <c r="K524" s="80">
        <f t="shared" si="966"/>
        <v>77976.513782196111</v>
      </c>
      <c r="L524" s="46"/>
      <c r="M524" s="46"/>
    </row>
    <row r="525" spans="2:13">
      <c r="B525" s="198"/>
      <c r="C525" s="198"/>
      <c r="D525" s="203"/>
      <c r="E525" s="18" t="s">
        <v>88</v>
      </c>
      <c r="F525" s="20" t="s">
        <v>89</v>
      </c>
      <c r="G525" s="99">
        <v>22109860</v>
      </c>
      <c r="H525" s="31">
        <f t="shared" ref="H525" si="980">IFERROR(G525/G531,"-")</f>
        <v>6.8178385160713442E-3</v>
      </c>
      <c r="I525" s="100">
        <v>53</v>
      </c>
      <c r="J525" s="31">
        <f t="shared" ref="J525" si="981">IFERROR(I525/D521,"-")</f>
        <v>2.7958010233686765E-3</v>
      </c>
      <c r="K525" s="80">
        <f t="shared" si="966"/>
        <v>417167.16981132078</v>
      </c>
      <c r="L525" s="46"/>
      <c r="M525" s="46"/>
    </row>
    <row r="526" spans="2:13">
      <c r="B526" s="198"/>
      <c r="C526" s="198"/>
      <c r="D526" s="203"/>
      <c r="E526" s="18" t="s">
        <v>90</v>
      </c>
      <c r="F526" s="20" t="s">
        <v>91</v>
      </c>
      <c r="G526" s="99">
        <v>158375865</v>
      </c>
      <c r="H526" s="31">
        <f t="shared" ref="H526" si="982">IFERROR(G526/G531,"-")</f>
        <v>4.8837083202386423E-2</v>
      </c>
      <c r="I526" s="100">
        <v>521</v>
      </c>
      <c r="J526" s="31">
        <f t="shared" ref="J526" si="983">IFERROR(I526/D521,"-")</f>
        <v>2.748325156934114E-2</v>
      </c>
      <c r="K526" s="80">
        <f t="shared" si="966"/>
        <v>303984.38579654513</v>
      </c>
      <c r="L526" s="46"/>
      <c r="M526" s="46"/>
    </row>
    <row r="527" spans="2:13">
      <c r="B527" s="198"/>
      <c r="C527" s="198"/>
      <c r="D527" s="203"/>
      <c r="E527" s="18" t="s">
        <v>92</v>
      </c>
      <c r="F527" s="20" t="s">
        <v>93</v>
      </c>
      <c r="G527" s="99">
        <v>549295814</v>
      </c>
      <c r="H527" s="31">
        <f t="shared" ref="H527" si="984">IFERROR(G527/G531,"-")</f>
        <v>0.16938190279838772</v>
      </c>
      <c r="I527" s="100">
        <v>3975</v>
      </c>
      <c r="J527" s="31">
        <f t="shared" ref="J527" si="985">IFERROR(I527/D521,"-")</f>
        <v>0.20968507675265075</v>
      </c>
      <c r="K527" s="80">
        <f t="shared" si="966"/>
        <v>138187.62616352201</v>
      </c>
      <c r="L527" s="46"/>
      <c r="M527" s="46"/>
    </row>
    <row r="528" spans="2:13">
      <c r="B528" s="198"/>
      <c r="C528" s="198"/>
      <c r="D528" s="203"/>
      <c r="E528" s="18" t="s">
        <v>94</v>
      </c>
      <c r="F528" s="20" t="s">
        <v>95</v>
      </c>
      <c r="G528" s="99">
        <v>1671757</v>
      </c>
      <c r="H528" s="31">
        <f t="shared" ref="H528" si="986">IFERROR(G528/G531,"-")</f>
        <v>5.155061707361277E-4</v>
      </c>
      <c r="I528" s="100">
        <v>114</v>
      </c>
      <c r="J528" s="31">
        <f t="shared" ref="J528" si="987">IFERROR(I528/D521,"-")</f>
        <v>6.0136097483779079E-3</v>
      </c>
      <c r="K528" s="80">
        <f t="shared" si="966"/>
        <v>14664.535087719298</v>
      </c>
      <c r="L528" s="46"/>
      <c r="M528" s="46"/>
    </row>
    <row r="529" spans="2:13">
      <c r="B529" s="198"/>
      <c r="C529" s="198"/>
      <c r="D529" s="203"/>
      <c r="E529" s="18" t="s">
        <v>96</v>
      </c>
      <c r="F529" s="20" t="s">
        <v>97</v>
      </c>
      <c r="G529" s="99">
        <v>69085597</v>
      </c>
      <c r="H529" s="31">
        <f t="shared" ref="H529" si="988">IFERROR(G529/G531,"-")</f>
        <v>2.1303366196456373E-2</v>
      </c>
      <c r="I529" s="100">
        <v>2877</v>
      </c>
      <c r="J529" s="31">
        <f t="shared" ref="J529" si="989">IFERROR(I529/D521,"-")</f>
        <v>0.15176451970248456</v>
      </c>
      <c r="K529" s="80">
        <f t="shared" si="966"/>
        <v>24013.06812652068</v>
      </c>
      <c r="L529" s="46"/>
      <c r="M529" s="46"/>
    </row>
    <row r="530" spans="2:13">
      <c r="B530" s="198"/>
      <c r="C530" s="198"/>
      <c r="D530" s="203"/>
      <c r="E530" s="21" t="s">
        <v>98</v>
      </c>
      <c r="F530" s="22" t="s">
        <v>99</v>
      </c>
      <c r="G530" s="101">
        <v>666571305</v>
      </c>
      <c r="H530" s="32">
        <f t="shared" ref="H530" si="990">IFERROR(G530/G531,"-")</f>
        <v>0.20554519643891636</v>
      </c>
      <c r="I530" s="102">
        <v>1387</v>
      </c>
      <c r="J530" s="32">
        <f t="shared" ref="J530" si="991">IFERROR(I530/D521,"-")</f>
        <v>7.3165585271931219E-2</v>
      </c>
      <c r="K530" s="81">
        <f t="shared" si="966"/>
        <v>480584.93511175195</v>
      </c>
      <c r="L530" s="46"/>
      <c r="M530" s="46"/>
    </row>
    <row r="531" spans="2:13">
      <c r="B531" s="199"/>
      <c r="C531" s="199"/>
      <c r="D531" s="204"/>
      <c r="E531" s="23" t="s">
        <v>136</v>
      </c>
      <c r="F531" s="24"/>
      <c r="G531" s="95">
        <f>SUM(G521:G530)</f>
        <v>3242942752</v>
      </c>
      <c r="H531" s="33" t="s">
        <v>167</v>
      </c>
      <c r="I531" s="103">
        <v>15568</v>
      </c>
      <c r="J531" s="33">
        <f t="shared" ref="J531" si="992">IFERROR(I531/D521,"-")</f>
        <v>0.82122698739251987</v>
      </c>
      <c r="K531" s="82">
        <f t="shared" si="966"/>
        <v>208308.24460431654</v>
      </c>
      <c r="L531" s="46"/>
      <c r="M531" s="46"/>
    </row>
    <row r="532" spans="2:13">
      <c r="B532" s="197">
        <v>49</v>
      </c>
      <c r="C532" s="197" t="s">
        <v>27</v>
      </c>
      <c r="D532" s="202">
        <f>VLOOKUP(C532,市区町村別_生活習慣病の状況!$C$5:$D$78,2,FALSE)</f>
        <v>19398</v>
      </c>
      <c r="E532" s="16" t="s">
        <v>80</v>
      </c>
      <c r="F532" s="17" t="s">
        <v>81</v>
      </c>
      <c r="G532" s="129">
        <v>489452411</v>
      </c>
      <c r="H532" s="30">
        <f t="shared" ref="H532" si="993">IFERROR(G532/G542,"-")</f>
        <v>0.15792649681641432</v>
      </c>
      <c r="I532" s="130">
        <v>9499</v>
      </c>
      <c r="J532" s="30">
        <f t="shared" ref="J532" si="994">IFERROR(I532/D532,"-")</f>
        <v>0.48968965872770387</v>
      </c>
      <c r="K532" s="79">
        <f t="shared" si="966"/>
        <v>51526.73028739867</v>
      </c>
      <c r="L532" s="46"/>
      <c r="M532" s="46"/>
    </row>
    <row r="533" spans="2:13">
      <c r="B533" s="198"/>
      <c r="C533" s="198"/>
      <c r="D533" s="203"/>
      <c r="E533" s="18" t="s">
        <v>82</v>
      </c>
      <c r="F533" s="19" t="s">
        <v>83</v>
      </c>
      <c r="G533" s="99">
        <v>333981154</v>
      </c>
      <c r="H533" s="31">
        <f t="shared" ref="H533" si="995">IFERROR(G533/G542,"-")</f>
        <v>0.10776221031613915</v>
      </c>
      <c r="I533" s="100">
        <v>7978</v>
      </c>
      <c r="J533" s="31">
        <f t="shared" ref="J533" si="996">IFERROR(I533/D532,"-")</f>
        <v>0.41127951335189195</v>
      </c>
      <c r="K533" s="80">
        <f t="shared" si="966"/>
        <v>41862.766858861869</v>
      </c>
      <c r="L533" s="46"/>
      <c r="M533" s="46"/>
    </row>
    <row r="534" spans="2:13">
      <c r="B534" s="198"/>
      <c r="C534" s="198"/>
      <c r="D534" s="203"/>
      <c r="E534" s="18" t="s">
        <v>84</v>
      </c>
      <c r="F534" s="20" t="s">
        <v>85</v>
      </c>
      <c r="G534" s="99">
        <v>642667243</v>
      </c>
      <c r="H534" s="31">
        <f t="shared" ref="H534" si="997">IFERROR(G534/G542,"-")</f>
        <v>0.20736272623173016</v>
      </c>
      <c r="I534" s="100">
        <v>12706</v>
      </c>
      <c r="J534" s="31">
        <f t="shared" ref="J534" si="998">IFERROR(I534/D532,"-")</f>
        <v>0.65501598102897207</v>
      </c>
      <c r="K534" s="80">
        <f t="shared" si="966"/>
        <v>50579.823941444985</v>
      </c>
      <c r="L534" s="46"/>
      <c r="M534" s="46"/>
    </row>
    <row r="535" spans="2:13">
      <c r="B535" s="198"/>
      <c r="C535" s="198"/>
      <c r="D535" s="203"/>
      <c r="E535" s="18" t="s">
        <v>86</v>
      </c>
      <c r="F535" s="20" t="s">
        <v>87</v>
      </c>
      <c r="G535" s="99">
        <v>245853757</v>
      </c>
      <c r="H535" s="31">
        <f t="shared" ref="H535" si="999">IFERROR(G535/G542,"-")</f>
        <v>7.9327063672721396E-2</v>
      </c>
      <c r="I535" s="100">
        <v>4821</v>
      </c>
      <c r="J535" s="31">
        <f t="shared" ref="J535" si="1000">IFERROR(I535/D532,"-")</f>
        <v>0.2485307763686978</v>
      </c>
      <c r="K535" s="80">
        <f t="shared" si="966"/>
        <v>50996.423356150175</v>
      </c>
      <c r="L535" s="46"/>
      <c r="M535" s="46"/>
    </row>
    <row r="536" spans="2:13">
      <c r="B536" s="198"/>
      <c r="C536" s="198"/>
      <c r="D536" s="203"/>
      <c r="E536" s="18" t="s">
        <v>88</v>
      </c>
      <c r="F536" s="20" t="s">
        <v>89</v>
      </c>
      <c r="G536" s="99">
        <v>33432079</v>
      </c>
      <c r="H536" s="31">
        <f t="shared" ref="H536" si="1001">IFERROR(G536/G542,"-")</f>
        <v>1.0787179711654566E-2</v>
      </c>
      <c r="I536" s="100">
        <v>78</v>
      </c>
      <c r="J536" s="31">
        <f t="shared" ref="J536" si="1002">IFERROR(I536/D532,"-")</f>
        <v>4.0210330961954841E-3</v>
      </c>
      <c r="K536" s="80">
        <f t="shared" si="966"/>
        <v>428616.39743589744</v>
      </c>
      <c r="L536" s="46"/>
      <c r="M536" s="46"/>
    </row>
    <row r="537" spans="2:13">
      <c r="B537" s="198"/>
      <c r="C537" s="198"/>
      <c r="D537" s="203"/>
      <c r="E537" s="18" t="s">
        <v>90</v>
      </c>
      <c r="F537" s="20" t="s">
        <v>91</v>
      </c>
      <c r="G537" s="99">
        <v>107648551</v>
      </c>
      <c r="H537" s="31">
        <f t="shared" ref="H537" si="1003">IFERROR(G537/G542,"-")</f>
        <v>3.4733833493759449E-2</v>
      </c>
      <c r="I537" s="100">
        <v>726</v>
      </c>
      <c r="J537" s="31">
        <f t="shared" ref="J537" si="1004">IFERROR(I537/D532,"-")</f>
        <v>3.7426538818434892E-2</v>
      </c>
      <c r="K537" s="80">
        <f t="shared" si="966"/>
        <v>148276.24104683194</v>
      </c>
      <c r="L537" s="46"/>
      <c r="M537" s="46"/>
    </row>
    <row r="538" spans="2:13">
      <c r="B538" s="198"/>
      <c r="C538" s="198"/>
      <c r="D538" s="203"/>
      <c r="E538" s="18" t="s">
        <v>92</v>
      </c>
      <c r="F538" s="20" t="s">
        <v>93</v>
      </c>
      <c r="G538" s="99">
        <v>430190688</v>
      </c>
      <c r="H538" s="31">
        <f t="shared" ref="H538" si="1005">IFERROR(G538/G542,"-")</f>
        <v>0.13880513568229841</v>
      </c>
      <c r="I538" s="100">
        <v>4329</v>
      </c>
      <c r="J538" s="31">
        <f t="shared" ref="J538" si="1006">IFERROR(I538/D532,"-")</f>
        <v>0.22316733683884937</v>
      </c>
      <c r="K538" s="80">
        <f t="shared" si="966"/>
        <v>99374.1483021483</v>
      </c>
      <c r="L538" s="46"/>
      <c r="M538" s="46"/>
    </row>
    <row r="539" spans="2:13">
      <c r="B539" s="198"/>
      <c r="C539" s="198"/>
      <c r="D539" s="203"/>
      <c r="E539" s="18" t="s">
        <v>94</v>
      </c>
      <c r="F539" s="20" t="s">
        <v>95</v>
      </c>
      <c r="G539" s="99">
        <v>719804</v>
      </c>
      <c r="H539" s="31">
        <f t="shared" ref="H539" si="1007">IFERROR(G539/G542,"-")</f>
        <v>2.322516378705555E-4</v>
      </c>
      <c r="I539" s="100">
        <v>45</v>
      </c>
      <c r="J539" s="31">
        <f t="shared" ref="J539" si="1008">IFERROR(I539/D532,"-")</f>
        <v>2.3198267862666253E-3</v>
      </c>
      <c r="K539" s="80">
        <f t="shared" si="966"/>
        <v>15995.644444444444</v>
      </c>
      <c r="L539" s="46"/>
      <c r="M539" s="46"/>
    </row>
    <row r="540" spans="2:13">
      <c r="B540" s="198"/>
      <c r="C540" s="198"/>
      <c r="D540" s="203"/>
      <c r="E540" s="18" t="s">
        <v>96</v>
      </c>
      <c r="F540" s="20" t="s">
        <v>97</v>
      </c>
      <c r="G540" s="99">
        <v>61884863</v>
      </c>
      <c r="H540" s="31">
        <f t="shared" ref="H540" si="1009">IFERROR(G540/G542,"-")</f>
        <v>1.9967742317554417E-2</v>
      </c>
      <c r="I540" s="100">
        <v>2364</v>
      </c>
      <c r="J540" s="31">
        <f t="shared" ref="J540" si="1010">IFERROR(I540/D532,"-")</f>
        <v>0.12186823383854005</v>
      </c>
      <c r="K540" s="80">
        <f t="shared" si="966"/>
        <v>26178.030033840947</v>
      </c>
      <c r="L540" s="46"/>
      <c r="M540" s="46"/>
    </row>
    <row r="541" spans="2:13">
      <c r="B541" s="198"/>
      <c r="C541" s="198"/>
      <c r="D541" s="203"/>
      <c r="E541" s="21" t="s">
        <v>98</v>
      </c>
      <c r="F541" s="22" t="s">
        <v>99</v>
      </c>
      <c r="G541" s="101">
        <v>753411318</v>
      </c>
      <c r="H541" s="32">
        <f t="shared" ref="H541" si="1011">IFERROR(G541/G542,"-")</f>
        <v>0.24309536011985755</v>
      </c>
      <c r="I541" s="102">
        <v>1317</v>
      </c>
      <c r="J541" s="32">
        <f t="shared" ref="J541" si="1012">IFERROR(I541/D532,"-")</f>
        <v>6.78935972780699E-2</v>
      </c>
      <c r="K541" s="81">
        <f t="shared" si="966"/>
        <v>572066.30068337126</v>
      </c>
      <c r="L541" s="46"/>
      <c r="M541" s="46"/>
    </row>
    <row r="542" spans="2:13">
      <c r="B542" s="199"/>
      <c r="C542" s="199"/>
      <c r="D542" s="204"/>
      <c r="E542" s="23" t="s">
        <v>136</v>
      </c>
      <c r="F542" s="24"/>
      <c r="G542" s="95">
        <f>SUM(G532:G541)</f>
        <v>3099241868</v>
      </c>
      <c r="H542" s="33" t="s">
        <v>167</v>
      </c>
      <c r="I542" s="103">
        <v>16118</v>
      </c>
      <c r="J542" s="33">
        <f t="shared" ref="J542" si="1013">IFERROR(I542/D532,"-")</f>
        <v>0.83091040313434372</v>
      </c>
      <c r="K542" s="82">
        <f t="shared" si="966"/>
        <v>192284.51842660378</v>
      </c>
      <c r="L542" s="46"/>
      <c r="M542" s="46"/>
    </row>
    <row r="543" spans="2:13">
      <c r="B543" s="197">
        <v>50</v>
      </c>
      <c r="C543" s="197" t="s">
        <v>16</v>
      </c>
      <c r="D543" s="202">
        <f>VLOOKUP(C543,市区町村別_生活習慣病の状況!$C$5:$D$78,2,FALSE)</f>
        <v>17193</v>
      </c>
      <c r="E543" s="16" t="s">
        <v>80</v>
      </c>
      <c r="F543" s="17" t="s">
        <v>81</v>
      </c>
      <c r="G543" s="129">
        <v>458174419</v>
      </c>
      <c r="H543" s="30">
        <f t="shared" ref="H543" si="1014">IFERROR(G543/G553,"-")</f>
        <v>0.15341799604105025</v>
      </c>
      <c r="I543" s="130">
        <v>8112</v>
      </c>
      <c r="J543" s="30">
        <f t="shared" ref="J543" si="1015">IFERROR(I543/D543,"-")</f>
        <v>0.47181992671436052</v>
      </c>
      <c r="K543" s="79">
        <f t="shared" si="966"/>
        <v>56481.067430966468</v>
      </c>
      <c r="L543" s="46"/>
      <c r="M543" s="46"/>
    </row>
    <row r="544" spans="2:13">
      <c r="B544" s="198"/>
      <c r="C544" s="198"/>
      <c r="D544" s="203"/>
      <c r="E544" s="18" t="s">
        <v>82</v>
      </c>
      <c r="F544" s="19" t="s">
        <v>83</v>
      </c>
      <c r="G544" s="99">
        <v>281789141</v>
      </c>
      <c r="H544" s="31">
        <f t="shared" ref="H544" si="1016">IFERROR(G544/G553,"-")</f>
        <v>9.4356043300507689E-2</v>
      </c>
      <c r="I544" s="100">
        <v>7195</v>
      </c>
      <c r="J544" s="31">
        <f t="shared" ref="J544" si="1017">IFERROR(I544/D543,"-")</f>
        <v>0.41848426685278894</v>
      </c>
      <c r="K544" s="80">
        <f t="shared" si="966"/>
        <v>39164.578318276581</v>
      </c>
      <c r="L544" s="46"/>
      <c r="M544" s="46"/>
    </row>
    <row r="545" spans="2:13">
      <c r="B545" s="198"/>
      <c r="C545" s="198"/>
      <c r="D545" s="203"/>
      <c r="E545" s="18" t="s">
        <v>84</v>
      </c>
      <c r="F545" s="20" t="s">
        <v>85</v>
      </c>
      <c r="G545" s="99">
        <v>541259644</v>
      </c>
      <c r="H545" s="31">
        <f t="shared" ref="H545" si="1018">IFERROR(G545/G553,"-")</f>
        <v>0.18123877387482923</v>
      </c>
      <c r="I545" s="100">
        <v>11108</v>
      </c>
      <c r="J545" s="31">
        <f t="shared" ref="J545" si="1019">IFERROR(I545/D543,"-")</f>
        <v>0.64607689175827376</v>
      </c>
      <c r="K545" s="80">
        <f t="shared" si="966"/>
        <v>48727.011523226502</v>
      </c>
      <c r="L545" s="46"/>
      <c r="M545" s="46"/>
    </row>
    <row r="546" spans="2:13">
      <c r="B546" s="198"/>
      <c r="C546" s="198"/>
      <c r="D546" s="203"/>
      <c r="E546" s="18" t="s">
        <v>86</v>
      </c>
      <c r="F546" s="20" t="s">
        <v>87</v>
      </c>
      <c r="G546" s="99">
        <v>336293283</v>
      </c>
      <c r="H546" s="31">
        <f t="shared" ref="H546" si="1020">IFERROR(G546/G553,"-")</f>
        <v>0.11260655204743282</v>
      </c>
      <c r="I546" s="100">
        <v>4587</v>
      </c>
      <c r="J546" s="31">
        <f t="shared" ref="J546" si="1021">IFERROR(I546/D543,"-")</f>
        <v>0.2667946257197697</v>
      </c>
      <c r="K546" s="80">
        <f t="shared" si="966"/>
        <v>73314.428384565079</v>
      </c>
      <c r="L546" s="46"/>
      <c r="M546" s="46"/>
    </row>
    <row r="547" spans="2:13">
      <c r="B547" s="198"/>
      <c r="C547" s="198"/>
      <c r="D547" s="203"/>
      <c r="E547" s="18" t="s">
        <v>88</v>
      </c>
      <c r="F547" s="20" t="s">
        <v>89</v>
      </c>
      <c r="G547" s="99">
        <v>46842419</v>
      </c>
      <c r="H547" s="31">
        <f t="shared" ref="H547" si="1022">IFERROR(G547/G553,"-")</f>
        <v>1.5685009364731068E-2</v>
      </c>
      <c r="I547" s="100">
        <v>68</v>
      </c>
      <c r="J547" s="31">
        <f t="shared" ref="J547" si="1023">IFERROR(I547/D543,"-")</f>
        <v>3.9550980050020359E-3</v>
      </c>
      <c r="K547" s="80">
        <f t="shared" si="966"/>
        <v>688859.1029411765</v>
      </c>
      <c r="L547" s="46"/>
      <c r="M547" s="46"/>
    </row>
    <row r="548" spans="2:13">
      <c r="B548" s="198"/>
      <c r="C548" s="198"/>
      <c r="D548" s="203"/>
      <c r="E548" s="18" t="s">
        <v>90</v>
      </c>
      <c r="F548" s="20" t="s">
        <v>91</v>
      </c>
      <c r="G548" s="99">
        <v>67533562</v>
      </c>
      <c r="H548" s="31">
        <f t="shared" ref="H548" si="1024">IFERROR(G548/G553,"-")</f>
        <v>2.2613361457777113E-2</v>
      </c>
      <c r="I548" s="100">
        <v>688</v>
      </c>
      <c r="J548" s="31">
        <f t="shared" ref="J548" si="1025">IFERROR(I548/D543,"-")</f>
        <v>4.0016285697667658E-2</v>
      </c>
      <c r="K548" s="80">
        <f t="shared" si="966"/>
        <v>98159.247093023252</v>
      </c>
      <c r="L548" s="46"/>
      <c r="M548" s="46"/>
    </row>
    <row r="549" spans="2:13">
      <c r="B549" s="198"/>
      <c r="C549" s="198"/>
      <c r="D549" s="203"/>
      <c r="E549" s="18" t="s">
        <v>92</v>
      </c>
      <c r="F549" s="20" t="s">
        <v>93</v>
      </c>
      <c r="G549" s="99">
        <v>410255930</v>
      </c>
      <c r="H549" s="31">
        <f t="shared" ref="H549" si="1026">IFERROR(G549/G553,"-")</f>
        <v>0.13737266864861214</v>
      </c>
      <c r="I549" s="100">
        <v>3329</v>
      </c>
      <c r="J549" s="31">
        <f t="shared" ref="J549" si="1027">IFERROR(I549/D543,"-")</f>
        <v>0.19362531262723201</v>
      </c>
      <c r="K549" s="80">
        <f t="shared" si="966"/>
        <v>123236.98708320817</v>
      </c>
      <c r="L549" s="46"/>
      <c r="M549" s="46"/>
    </row>
    <row r="550" spans="2:13">
      <c r="B550" s="198"/>
      <c r="C550" s="198"/>
      <c r="D550" s="203"/>
      <c r="E550" s="18" t="s">
        <v>94</v>
      </c>
      <c r="F550" s="20" t="s">
        <v>95</v>
      </c>
      <c r="G550" s="99">
        <v>674398</v>
      </c>
      <c r="H550" s="31">
        <f t="shared" ref="H550" si="1028">IFERROR(G550/G553,"-")</f>
        <v>2.2581965601639625E-4</v>
      </c>
      <c r="I550" s="100">
        <v>38</v>
      </c>
      <c r="J550" s="31">
        <f t="shared" ref="J550" si="1029">IFERROR(I550/D543,"-")</f>
        <v>2.2102018263246669E-3</v>
      </c>
      <c r="K550" s="80">
        <f t="shared" si="966"/>
        <v>17747.315789473683</v>
      </c>
      <c r="L550" s="46"/>
      <c r="M550" s="46"/>
    </row>
    <row r="551" spans="2:13">
      <c r="B551" s="198"/>
      <c r="C551" s="198"/>
      <c r="D551" s="203"/>
      <c r="E551" s="18" t="s">
        <v>96</v>
      </c>
      <c r="F551" s="20" t="s">
        <v>97</v>
      </c>
      <c r="G551" s="99">
        <v>63166358</v>
      </c>
      <c r="H551" s="31">
        <f t="shared" ref="H551" si="1030">IFERROR(G551/G553,"-")</f>
        <v>2.1151019480141607E-2</v>
      </c>
      <c r="I551" s="100">
        <v>2305</v>
      </c>
      <c r="J551" s="31">
        <f t="shared" ref="J551" si="1031">IFERROR(I551/D543,"-")</f>
        <v>0.13406618972837783</v>
      </c>
      <c r="K551" s="80">
        <f t="shared" si="966"/>
        <v>27404.059869848155</v>
      </c>
      <c r="L551" s="46"/>
      <c r="M551" s="46"/>
    </row>
    <row r="552" spans="2:13">
      <c r="B552" s="198"/>
      <c r="C552" s="198"/>
      <c r="D552" s="203"/>
      <c r="E552" s="21" t="s">
        <v>98</v>
      </c>
      <c r="F552" s="22" t="s">
        <v>99</v>
      </c>
      <c r="G552" s="101">
        <v>780455923</v>
      </c>
      <c r="H552" s="32">
        <f t="shared" ref="H552" si="1032">IFERROR(G552/G553,"-")</f>
        <v>0.26133275612890167</v>
      </c>
      <c r="I552" s="102">
        <v>1309</v>
      </c>
      <c r="J552" s="32">
        <f t="shared" ref="J552" si="1033">IFERROR(I552/D543,"-")</f>
        <v>7.6135636596289191E-2</v>
      </c>
      <c r="K552" s="81">
        <f t="shared" si="966"/>
        <v>596223.01222307107</v>
      </c>
      <c r="L552" s="46"/>
      <c r="M552" s="46"/>
    </row>
    <row r="553" spans="2:13">
      <c r="B553" s="199"/>
      <c r="C553" s="199"/>
      <c r="D553" s="204"/>
      <c r="E553" s="23" t="s">
        <v>136</v>
      </c>
      <c r="F553" s="24"/>
      <c r="G553" s="95">
        <f>SUM(G543:G552)</f>
        <v>2986445077</v>
      </c>
      <c r="H553" s="33" t="s">
        <v>167</v>
      </c>
      <c r="I553" s="103">
        <v>13956</v>
      </c>
      <c r="J553" s="33">
        <f t="shared" ref="J553" si="1034">IFERROR(I553/D543,"-")</f>
        <v>0.81172570232071195</v>
      </c>
      <c r="K553" s="82">
        <f t="shared" si="966"/>
        <v>213990.04564345084</v>
      </c>
      <c r="L553" s="46"/>
      <c r="M553" s="46"/>
    </row>
    <row r="554" spans="2:13">
      <c r="B554" s="197">
        <v>51</v>
      </c>
      <c r="C554" s="197" t="s">
        <v>48</v>
      </c>
      <c r="D554" s="202">
        <f>VLOOKUP(C554,市区町村別_生活習慣病の状況!$C$5:$D$78,2,FALSE)</f>
        <v>22494</v>
      </c>
      <c r="E554" s="16" t="s">
        <v>80</v>
      </c>
      <c r="F554" s="17" t="s">
        <v>81</v>
      </c>
      <c r="G554" s="129">
        <v>561767545</v>
      </c>
      <c r="H554" s="30">
        <f t="shared" ref="H554" si="1035">IFERROR(G554/G564,"-")</f>
        <v>0.1425662094510764</v>
      </c>
      <c r="I554" s="130">
        <v>10311</v>
      </c>
      <c r="J554" s="30">
        <f t="shared" ref="J554" si="1036">IFERROR(I554/D554,"-")</f>
        <v>0.45838890370765539</v>
      </c>
      <c r="K554" s="79">
        <f t="shared" si="966"/>
        <v>54482.3533119969</v>
      </c>
      <c r="L554" s="46"/>
      <c r="M554" s="46"/>
    </row>
    <row r="555" spans="2:13">
      <c r="B555" s="198"/>
      <c r="C555" s="198"/>
      <c r="D555" s="203"/>
      <c r="E555" s="18" t="s">
        <v>82</v>
      </c>
      <c r="F555" s="19" t="s">
        <v>83</v>
      </c>
      <c r="G555" s="99">
        <v>329142511</v>
      </c>
      <c r="H555" s="31">
        <f t="shared" ref="H555" si="1037">IFERROR(G555/G564,"-")</f>
        <v>8.3530279703999649E-2</v>
      </c>
      <c r="I555" s="100">
        <v>8405</v>
      </c>
      <c r="J555" s="31">
        <f t="shared" ref="J555" si="1038">IFERROR(I555/D554,"-")</f>
        <v>0.37365519694140659</v>
      </c>
      <c r="K555" s="80">
        <f t="shared" si="966"/>
        <v>39160.322546103511</v>
      </c>
      <c r="L555" s="46"/>
      <c r="M555" s="46"/>
    </row>
    <row r="556" spans="2:13">
      <c r="B556" s="198"/>
      <c r="C556" s="198"/>
      <c r="D556" s="203"/>
      <c r="E556" s="18" t="s">
        <v>84</v>
      </c>
      <c r="F556" s="20" t="s">
        <v>85</v>
      </c>
      <c r="G556" s="99">
        <v>730076224</v>
      </c>
      <c r="H556" s="31">
        <f t="shared" ref="H556" si="1039">IFERROR(G556/G564,"-")</f>
        <v>0.18527983823991639</v>
      </c>
      <c r="I556" s="100">
        <v>14207</v>
      </c>
      <c r="J556" s="31">
        <f t="shared" ref="J556" si="1040">IFERROR(I556/D554,"-")</f>
        <v>0.63159064639459417</v>
      </c>
      <c r="K556" s="80">
        <f t="shared" si="966"/>
        <v>51388.486239177873</v>
      </c>
      <c r="L556" s="46"/>
      <c r="M556" s="46"/>
    </row>
    <row r="557" spans="2:13">
      <c r="B557" s="198"/>
      <c r="C557" s="198"/>
      <c r="D557" s="203"/>
      <c r="E557" s="18" t="s">
        <v>86</v>
      </c>
      <c r="F557" s="20" t="s">
        <v>87</v>
      </c>
      <c r="G557" s="99">
        <v>365997276</v>
      </c>
      <c r="H557" s="31">
        <f t="shared" ref="H557" si="1041">IFERROR(G557/G564,"-")</f>
        <v>9.2883337197308916E-2</v>
      </c>
      <c r="I557" s="100">
        <v>4992</v>
      </c>
      <c r="J557" s="31">
        <f t="shared" ref="J557" si="1042">IFERROR(I557/D554,"-")</f>
        <v>0.22192584689250466</v>
      </c>
      <c r="K557" s="80">
        <f t="shared" si="966"/>
        <v>73316.762019230766</v>
      </c>
      <c r="L557" s="46"/>
      <c r="M557" s="46"/>
    </row>
    <row r="558" spans="2:13">
      <c r="B558" s="198"/>
      <c r="C558" s="198"/>
      <c r="D558" s="203"/>
      <c r="E558" s="18" t="s">
        <v>88</v>
      </c>
      <c r="F558" s="20" t="s">
        <v>89</v>
      </c>
      <c r="G558" s="99">
        <v>44461623</v>
      </c>
      <c r="H558" s="31">
        <f t="shared" ref="H558" si="1043">IFERROR(G558/G564,"-")</f>
        <v>1.1283537316405124E-2</v>
      </c>
      <c r="I558" s="100">
        <v>53</v>
      </c>
      <c r="J558" s="31">
        <f t="shared" ref="J558" si="1044">IFERROR(I558/D554,"-")</f>
        <v>2.3561838712545568E-3</v>
      </c>
      <c r="K558" s="80">
        <f t="shared" si="966"/>
        <v>838898.54716981133</v>
      </c>
      <c r="L558" s="46"/>
      <c r="M558" s="46"/>
    </row>
    <row r="559" spans="2:13">
      <c r="B559" s="198"/>
      <c r="C559" s="198"/>
      <c r="D559" s="203"/>
      <c r="E559" s="18" t="s">
        <v>90</v>
      </c>
      <c r="F559" s="20" t="s">
        <v>91</v>
      </c>
      <c r="G559" s="99">
        <v>209751827</v>
      </c>
      <c r="H559" s="31">
        <f t="shared" ref="H559" si="1045">IFERROR(G559/G564,"-")</f>
        <v>5.3231132996171819E-2</v>
      </c>
      <c r="I559" s="100">
        <v>1001</v>
      </c>
      <c r="J559" s="31">
        <f t="shared" ref="J559" si="1046">IFERROR(I559/D554,"-")</f>
        <v>4.4500755757090782E-2</v>
      </c>
      <c r="K559" s="80">
        <f t="shared" si="966"/>
        <v>209542.28471528471</v>
      </c>
      <c r="L559" s="46"/>
      <c r="M559" s="46"/>
    </row>
    <row r="560" spans="2:13">
      <c r="B560" s="198"/>
      <c r="C560" s="198"/>
      <c r="D560" s="203"/>
      <c r="E560" s="18" t="s">
        <v>92</v>
      </c>
      <c r="F560" s="20" t="s">
        <v>93</v>
      </c>
      <c r="G560" s="99">
        <v>652276867</v>
      </c>
      <c r="H560" s="31">
        <f t="shared" ref="H560" si="1047">IFERROR(G560/G564,"-")</f>
        <v>0.16553580082810568</v>
      </c>
      <c r="I560" s="100">
        <v>4491</v>
      </c>
      <c r="J560" s="31">
        <f t="shared" ref="J560" si="1048">IFERROR(I560/D554,"-")</f>
        <v>0.19965324086423047</v>
      </c>
      <c r="K560" s="80">
        <f t="shared" si="966"/>
        <v>145240.8966822534</v>
      </c>
      <c r="L560" s="46"/>
      <c r="M560" s="46"/>
    </row>
    <row r="561" spans="2:13">
      <c r="B561" s="198"/>
      <c r="C561" s="198"/>
      <c r="D561" s="203"/>
      <c r="E561" s="18" t="s">
        <v>94</v>
      </c>
      <c r="F561" s="20" t="s">
        <v>95</v>
      </c>
      <c r="G561" s="99">
        <v>947970</v>
      </c>
      <c r="H561" s="31">
        <f t="shared" ref="H561" si="1049">IFERROR(G561/G564,"-")</f>
        <v>2.4057724725506683E-4</v>
      </c>
      <c r="I561" s="100">
        <v>70</v>
      </c>
      <c r="J561" s="31">
        <f t="shared" ref="J561" si="1050">IFERROR(I561/D554,"-")</f>
        <v>3.1119409620343204E-3</v>
      </c>
      <c r="K561" s="80">
        <f t="shared" si="966"/>
        <v>13542.428571428571</v>
      </c>
      <c r="L561" s="46"/>
      <c r="M561" s="46"/>
    </row>
    <row r="562" spans="2:13">
      <c r="B562" s="198"/>
      <c r="C562" s="198"/>
      <c r="D562" s="203"/>
      <c r="E562" s="18" t="s">
        <v>96</v>
      </c>
      <c r="F562" s="20" t="s">
        <v>97</v>
      </c>
      <c r="G562" s="99">
        <v>91167897</v>
      </c>
      <c r="H562" s="31">
        <f t="shared" ref="H562" si="1051">IFERROR(G562/G564,"-")</f>
        <v>2.3136725527488702E-2</v>
      </c>
      <c r="I562" s="100">
        <v>2487</v>
      </c>
      <c r="J562" s="31">
        <f t="shared" ref="J562" si="1052">IFERROR(I562/D554,"-")</f>
        <v>0.11056281675113364</v>
      </c>
      <c r="K562" s="80">
        <f t="shared" si="966"/>
        <v>36657.77925211098</v>
      </c>
      <c r="L562" s="46"/>
      <c r="M562" s="46"/>
    </row>
    <row r="563" spans="2:13">
      <c r="B563" s="198"/>
      <c r="C563" s="198"/>
      <c r="D563" s="203"/>
      <c r="E563" s="21" t="s">
        <v>98</v>
      </c>
      <c r="F563" s="22" t="s">
        <v>99</v>
      </c>
      <c r="G563" s="101">
        <v>954807828</v>
      </c>
      <c r="H563" s="32">
        <f t="shared" ref="H563" si="1053">IFERROR(G563/G564,"-")</f>
        <v>0.24231256149227223</v>
      </c>
      <c r="I563" s="102">
        <v>1557</v>
      </c>
      <c r="J563" s="32">
        <f t="shared" ref="J563" si="1054">IFERROR(I563/D554,"-")</f>
        <v>6.9218458255534812E-2</v>
      </c>
      <c r="K563" s="81">
        <f t="shared" si="966"/>
        <v>613235.59922928712</v>
      </c>
      <c r="L563" s="46"/>
      <c r="M563" s="46"/>
    </row>
    <row r="564" spans="2:13">
      <c r="B564" s="199"/>
      <c r="C564" s="199"/>
      <c r="D564" s="204"/>
      <c r="E564" s="23" t="s">
        <v>136</v>
      </c>
      <c r="F564" s="24"/>
      <c r="G564" s="95">
        <f>SUM(G554:G563)</f>
        <v>3940397568</v>
      </c>
      <c r="H564" s="33" t="s">
        <v>167</v>
      </c>
      <c r="I564" s="103">
        <v>18215</v>
      </c>
      <c r="J564" s="33">
        <f t="shared" ref="J564" si="1055">IFERROR(I564/D554,"-")</f>
        <v>0.80977149462078779</v>
      </c>
      <c r="K564" s="82">
        <f t="shared" si="966"/>
        <v>216327.06933845731</v>
      </c>
      <c r="L564" s="46"/>
      <c r="M564" s="46"/>
    </row>
    <row r="565" spans="2:13">
      <c r="B565" s="197">
        <v>52</v>
      </c>
      <c r="C565" s="197" t="s">
        <v>4</v>
      </c>
      <c r="D565" s="202">
        <f>VLOOKUP(C565,市区町村別_生活習慣病の状況!$C$5:$D$78,2,FALSE)</f>
        <v>18485</v>
      </c>
      <c r="E565" s="16" t="s">
        <v>80</v>
      </c>
      <c r="F565" s="17" t="s">
        <v>81</v>
      </c>
      <c r="G565" s="129">
        <v>447791296</v>
      </c>
      <c r="H565" s="30">
        <f t="shared" ref="H565" si="1056">IFERROR(G565/G575,"-")</f>
        <v>0.14534756652754457</v>
      </c>
      <c r="I565" s="130">
        <v>7719</v>
      </c>
      <c r="J565" s="30">
        <f t="shared" ref="J565" si="1057">IFERROR(I565/D565,"-")</f>
        <v>0.41758182309981068</v>
      </c>
      <c r="K565" s="79">
        <f t="shared" si="966"/>
        <v>58011.568337867597</v>
      </c>
      <c r="L565" s="46"/>
      <c r="M565" s="46"/>
    </row>
    <row r="566" spans="2:13">
      <c r="B566" s="198"/>
      <c r="C566" s="198"/>
      <c r="D566" s="203"/>
      <c r="E566" s="18" t="s">
        <v>82</v>
      </c>
      <c r="F566" s="19" t="s">
        <v>83</v>
      </c>
      <c r="G566" s="99">
        <v>303903049</v>
      </c>
      <c r="H566" s="31">
        <f t="shared" ref="H566" si="1058">IFERROR(G566/G575,"-")</f>
        <v>9.8643205053389735E-2</v>
      </c>
      <c r="I566" s="100">
        <v>7636</v>
      </c>
      <c r="J566" s="31">
        <f t="shared" ref="J566" si="1059">IFERROR(I566/D565,"-")</f>
        <v>0.41309169596970519</v>
      </c>
      <c r="K566" s="80">
        <f t="shared" si="966"/>
        <v>39798.723022524879</v>
      </c>
      <c r="L566" s="46"/>
      <c r="M566" s="46"/>
    </row>
    <row r="567" spans="2:13">
      <c r="B567" s="198"/>
      <c r="C567" s="198"/>
      <c r="D567" s="203"/>
      <c r="E567" s="18" t="s">
        <v>84</v>
      </c>
      <c r="F567" s="20" t="s">
        <v>85</v>
      </c>
      <c r="G567" s="99">
        <v>567399034</v>
      </c>
      <c r="H567" s="31">
        <f t="shared" ref="H567" si="1060">IFERROR(G567/G575,"-")</f>
        <v>0.18417077236351537</v>
      </c>
      <c r="I567" s="100">
        <v>11319</v>
      </c>
      <c r="J567" s="31">
        <f t="shared" ref="J567" si="1061">IFERROR(I567/D565,"-")</f>
        <v>0.61233432512848252</v>
      </c>
      <c r="K567" s="80">
        <f t="shared" si="966"/>
        <v>50128.017846099479</v>
      </c>
      <c r="L567" s="46"/>
      <c r="M567" s="46"/>
    </row>
    <row r="568" spans="2:13">
      <c r="B568" s="198"/>
      <c r="C568" s="198"/>
      <c r="D568" s="203"/>
      <c r="E568" s="18" t="s">
        <v>86</v>
      </c>
      <c r="F568" s="20" t="s">
        <v>87</v>
      </c>
      <c r="G568" s="99">
        <v>352080052</v>
      </c>
      <c r="H568" s="31">
        <f t="shared" ref="H568" si="1062">IFERROR(G568/G575,"-")</f>
        <v>0.1142808697672662</v>
      </c>
      <c r="I568" s="100">
        <v>4638</v>
      </c>
      <c r="J568" s="31">
        <f t="shared" ref="J568" si="1063">IFERROR(I568/D565,"-")</f>
        <v>0.25090614011360562</v>
      </c>
      <c r="K568" s="80">
        <f t="shared" si="966"/>
        <v>75912.042259594658</v>
      </c>
      <c r="L568" s="46"/>
      <c r="M568" s="46"/>
    </row>
    <row r="569" spans="2:13">
      <c r="B569" s="198"/>
      <c r="C569" s="198"/>
      <c r="D569" s="203"/>
      <c r="E569" s="18" t="s">
        <v>88</v>
      </c>
      <c r="F569" s="20" t="s">
        <v>89</v>
      </c>
      <c r="G569" s="99">
        <v>39750329</v>
      </c>
      <c r="H569" s="31">
        <f t="shared" ref="H569" si="1064">IFERROR(G569/G575,"-")</f>
        <v>1.2902469611243368E-2</v>
      </c>
      <c r="I569" s="100">
        <v>83</v>
      </c>
      <c r="J569" s="31">
        <f t="shared" ref="J569" si="1065">IFERROR(I569/D565,"-")</f>
        <v>4.4901271301054906E-3</v>
      </c>
      <c r="K569" s="80">
        <f t="shared" si="966"/>
        <v>478919.6265060241</v>
      </c>
      <c r="L569" s="46"/>
      <c r="M569" s="46"/>
    </row>
    <row r="570" spans="2:13">
      <c r="B570" s="198"/>
      <c r="C570" s="198"/>
      <c r="D570" s="203"/>
      <c r="E570" s="18" t="s">
        <v>90</v>
      </c>
      <c r="F570" s="20" t="s">
        <v>91</v>
      </c>
      <c r="G570" s="99">
        <v>160362506</v>
      </c>
      <c r="H570" s="31">
        <f t="shared" ref="H570" si="1066">IFERROR(G570/G575,"-")</f>
        <v>5.2051704036156089E-2</v>
      </c>
      <c r="I570" s="100">
        <v>553</v>
      </c>
      <c r="J570" s="31">
        <f t="shared" ref="J570" si="1067">IFERROR(I570/D565,"-")</f>
        <v>2.9916148228293211E-2</v>
      </c>
      <c r="K570" s="80">
        <f t="shared" si="966"/>
        <v>289986.44846292946</v>
      </c>
      <c r="L570" s="46"/>
      <c r="M570" s="46"/>
    </row>
    <row r="571" spans="2:13">
      <c r="B571" s="198"/>
      <c r="C571" s="198"/>
      <c r="D571" s="203"/>
      <c r="E571" s="18" t="s">
        <v>92</v>
      </c>
      <c r="F571" s="20" t="s">
        <v>93</v>
      </c>
      <c r="G571" s="99">
        <v>564559411</v>
      </c>
      <c r="H571" s="31">
        <f t="shared" ref="H571" si="1068">IFERROR(G571/G575,"-")</f>
        <v>0.18324906554028661</v>
      </c>
      <c r="I571" s="100">
        <v>3456</v>
      </c>
      <c r="J571" s="31">
        <f t="shared" ref="J571" si="1069">IFERROR(I571/D565,"-")</f>
        <v>0.18696240194752503</v>
      </c>
      <c r="K571" s="80">
        <f t="shared" si="966"/>
        <v>163356.31105324073</v>
      </c>
      <c r="L571" s="46"/>
      <c r="M571" s="46"/>
    </row>
    <row r="572" spans="2:13">
      <c r="B572" s="198"/>
      <c r="C572" s="198"/>
      <c r="D572" s="203"/>
      <c r="E572" s="18" t="s">
        <v>94</v>
      </c>
      <c r="F572" s="20" t="s">
        <v>95</v>
      </c>
      <c r="G572" s="99">
        <v>659580</v>
      </c>
      <c r="H572" s="31">
        <f t="shared" ref="H572" si="1070">IFERROR(G572/G575,"-")</f>
        <v>2.1409158415226957E-4</v>
      </c>
      <c r="I572" s="100">
        <v>36</v>
      </c>
      <c r="J572" s="31">
        <f t="shared" ref="J572" si="1071">IFERROR(I572/D565,"-")</f>
        <v>1.947525020286719E-3</v>
      </c>
      <c r="K572" s="80">
        <f t="shared" si="966"/>
        <v>18321.666666666668</v>
      </c>
      <c r="L572" s="46"/>
      <c r="M572" s="46"/>
    </row>
    <row r="573" spans="2:13">
      <c r="B573" s="198"/>
      <c r="C573" s="198"/>
      <c r="D573" s="203"/>
      <c r="E573" s="18" t="s">
        <v>96</v>
      </c>
      <c r="F573" s="20" t="s">
        <v>97</v>
      </c>
      <c r="G573" s="99">
        <v>62402553</v>
      </c>
      <c r="H573" s="31">
        <f t="shared" ref="H573" si="1072">IFERROR(G573/G575,"-")</f>
        <v>2.0255103894775407E-2</v>
      </c>
      <c r="I573" s="100">
        <v>1785</v>
      </c>
      <c r="J573" s="31">
        <f t="shared" ref="J573" si="1073">IFERROR(I573/D565,"-")</f>
        <v>9.656478225588315E-2</v>
      </c>
      <c r="K573" s="80">
        <f t="shared" si="966"/>
        <v>34959.413445378152</v>
      </c>
      <c r="L573" s="46"/>
      <c r="M573" s="46"/>
    </row>
    <row r="574" spans="2:13">
      <c r="B574" s="198"/>
      <c r="C574" s="198"/>
      <c r="D574" s="203"/>
      <c r="E574" s="21" t="s">
        <v>98</v>
      </c>
      <c r="F574" s="22" t="s">
        <v>99</v>
      </c>
      <c r="G574" s="101">
        <v>581923240</v>
      </c>
      <c r="H574" s="32">
        <f t="shared" ref="H574" si="1074">IFERROR(G574/G575,"-")</f>
        <v>0.18888515162167038</v>
      </c>
      <c r="I574" s="102">
        <v>1275</v>
      </c>
      <c r="J574" s="32">
        <f t="shared" ref="J574" si="1075">IFERROR(I574/D565,"-")</f>
        <v>6.8974844468487964E-2</v>
      </c>
      <c r="K574" s="81">
        <f t="shared" si="966"/>
        <v>456410.38431372552</v>
      </c>
      <c r="L574" s="46"/>
      <c r="M574" s="46"/>
    </row>
    <row r="575" spans="2:13">
      <c r="B575" s="199"/>
      <c r="C575" s="199"/>
      <c r="D575" s="204"/>
      <c r="E575" s="23" t="s">
        <v>136</v>
      </c>
      <c r="F575" s="24"/>
      <c r="G575" s="95">
        <f>SUM(G565:G574)</f>
        <v>3080831050</v>
      </c>
      <c r="H575" s="33" t="s">
        <v>167</v>
      </c>
      <c r="I575" s="103">
        <v>14843</v>
      </c>
      <c r="J575" s="33">
        <f t="shared" ref="J575" si="1076">IFERROR(I575/D565,"-")</f>
        <v>0.80297538544766023</v>
      </c>
      <c r="K575" s="82">
        <f t="shared" si="966"/>
        <v>207561.2106716971</v>
      </c>
      <c r="L575" s="46"/>
      <c r="M575" s="46"/>
    </row>
    <row r="576" spans="2:13">
      <c r="B576" s="197">
        <v>53</v>
      </c>
      <c r="C576" s="197" t="s">
        <v>22</v>
      </c>
      <c r="D576" s="202">
        <f>VLOOKUP(C576,市区町村別_生活習慣病の状況!$C$5:$D$78,2,FALSE)</f>
        <v>10570</v>
      </c>
      <c r="E576" s="16" t="s">
        <v>80</v>
      </c>
      <c r="F576" s="17" t="s">
        <v>81</v>
      </c>
      <c r="G576" s="129">
        <v>295320701</v>
      </c>
      <c r="H576" s="30">
        <f t="shared" ref="H576" si="1077">IFERROR(G576/G586,"-")</f>
        <v>0.16655360492406635</v>
      </c>
      <c r="I576" s="130">
        <v>5221</v>
      </c>
      <c r="J576" s="30">
        <f t="shared" ref="J576" si="1078">IFERROR(I576/D576,"-")</f>
        <v>0.49394512771996213</v>
      </c>
      <c r="K576" s="79">
        <f t="shared" si="966"/>
        <v>56564.010917448766</v>
      </c>
      <c r="L576" s="46"/>
      <c r="M576" s="46"/>
    </row>
    <row r="577" spans="2:13">
      <c r="B577" s="198"/>
      <c r="C577" s="198"/>
      <c r="D577" s="203"/>
      <c r="E577" s="18" t="s">
        <v>82</v>
      </c>
      <c r="F577" s="19" t="s">
        <v>83</v>
      </c>
      <c r="G577" s="99">
        <v>167249529</v>
      </c>
      <c r="H577" s="31">
        <f t="shared" ref="H577" si="1079">IFERROR(G577/G586,"-")</f>
        <v>9.4324616874054412E-2</v>
      </c>
      <c r="I577" s="100">
        <v>4312</v>
      </c>
      <c r="J577" s="31">
        <f t="shared" ref="J577" si="1080">IFERROR(I577/D576,"-")</f>
        <v>0.40794701986754967</v>
      </c>
      <c r="K577" s="80">
        <f t="shared" si="966"/>
        <v>38786.996521335808</v>
      </c>
      <c r="L577" s="46"/>
      <c r="M577" s="46"/>
    </row>
    <row r="578" spans="2:13">
      <c r="B578" s="198"/>
      <c r="C578" s="198"/>
      <c r="D578" s="203"/>
      <c r="E578" s="18" t="s">
        <v>84</v>
      </c>
      <c r="F578" s="20" t="s">
        <v>85</v>
      </c>
      <c r="G578" s="99">
        <v>363094485</v>
      </c>
      <c r="H578" s="31">
        <f t="shared" ref="H578" si="1081">IFERROR(G578/G586,"-")</f>
        <v>0.20477635059114035</v>
      </c>
      <c r="I578" s="100">
        <v>7045</v>
      </c>
      <c r="J578" s="31">
        <f t="shared" ref="J578" si="1082">IFERROR(I578/D576,"-")</f>
        <v>0.66650898770104072</v>
      </c>
      <c r="K578" s="80">
        <f t="shared" si="966"/>
        <v>51539.316536550745</v>
      </c>
      <c r="L578" s="46"/>
      <c r="M578" s="46"/>
    </row>
    <row r="579" spans="2:13">
      <c r="B579" s="198"/>
      <c r="C579" s="198"/>
      <c r="D579" s="203"/>
      <c r="E579" s="18" t="s">
        <v>86</v>
      </c>
      <c r="F579" s="20" t="s">
        <v>87</v>
      </c>
      <c r="G579" s="99">
        <v>143781695</v>
      </c>
      <c r="H579" s="31">
        <f t="shared" ref="H579" si="1083">IFERROR(G579/G586,"-")</f>
        <v>8.1089336247859592E-2</v>
      </c>
      <c r="I579" s="100">
        <v>2527</v>
      </c>
      <c r="J579" s="31">
        <f t="shared" ref="J579" si="1084">IFERROR(I579/D576,"-")</f>
        <v>0.2390728476821192</v>
      </c>
      <c r="K579" s="80">
        <f t="shared" si="966"/>
        <v>56898.177681044719</v>
      </c>
      <c r="L579" s="46"/>
      <c r="M579" s="46"/>
    </row>
    <row r="580" spans="2:13">
      <c r="B580" s="198"/>
      <c r="C580" s="198"/>
      <c r="D580" s="203"/>
      <c r="E580" s="18" t="s">
        <v>88</v>
      </c>
      <c r="F580" s="20" t="s">
        <v>89</v>
      </c>
      <c r="G580" s="99">
        <v>13105676</v>
      </c>
      <c r="H580" s="31">
        <f t="shared" ref="H580" si="1085">IFERROR(G580/G586,"-")</f>
        <v>7.3912786180431629E-3</v>
      </c>
      <c r="I580" s="100">
        <v>57</v>
      </c>
      <c r="J580" s="31">
        <f t="shared" ref="J580" si="1086">IFERROR(I580/D576,"-")</f>
        <v>5.3926206244087043E-3</v>
      </c>
      <c r="K580" s="80">
        <f t="shared" si="966"/>
        <v>229924.14035087719</v>
      </c>
      <c r="L580" s="46"/>
      <c r="M580" s="46"/>
    </row>
    <row r="581" spans="2:13">
      <c r="B581" s="198"/>
      <c r="C581" s="198"/>
      <c r="D581" s="203"/>
      <c r="E581" s="18" t="s">
        <v>90</v>
      </c>
      <c r="F581" s="20" t="s">
        <v>91</v>
      </c>
      <c r="G581" s="99">
        <v>61379336</v>
      </c>
      <c r="H581" s="31">
        <f t="shared" ref="H581" si="1087">IFERROR(G581/G586,"-")</f>
        <v>3.4616434418681417E-2</v>
      </c>
      <c r="I581" s="100">
        <v>312</v>
      </c>
      <c r="J581" s="31">
        <f t="shared" ref="J581" si="1088">IFERROR(I581/D576,"-")</f>
        <v>2.9517502365184484E-2</v>
      </c>
      <c r="K581" s="80">
        <f t="shared" ref="K581:K644" si="1089">IFERROR(G581/I581,"-")</f>
        <v>196728.64102564103</v>
      </c>
      <c r="L581" s="46"/>
      <c r="M581" s="46"/>
    </row>
    <row r="582" spans="2:13">
      <c r="B582" s="198"/>
      <c r="C582" s="198"/>
      <c r="D582" s="203"/>
      <c r="E582" s="18" t="s">
        <v>92</v>
      </c>
      <c r="F582" s="20" t="s">
        <v>93</v>
      </c>
      <c r="G582" s="99">
        <v>237101783</v>
      </c>
      <c r="H582" s="31">
        <f t="shared" ref="H582" si="1090">IFERROR(G582/G586,"-")</f>
        <v>0.1337195684517006</v>
      </c>
      <c r="I582" s="100">
        <v>2247</v>
      </c>
      <c r="J582" s="31">
        <f t="shared" ref="J582" si="1091">IFERROR(I582/D576,"-")</f>
        <v>0.21258278145695364</v>
      </c>
      <c r="K582" s="80">
        <f t="shared" si="1089"/>
        <v>105519.26257231865</v>
      </c>
      <c r="L582" s="46"/>
      <c r="M582" s="46"/>
    </row>
    <row r="583" spans="2:13">
      <c r="B583" s="198"/>
      <c r="C583" s="198"/>
      <c r="D583" s="203"/>
      <c r="E583" s="18" t="s">
        <v>94</v>
      </c>
      <c r="F583" s="20" t="s">
        <v>95</v>
      </c>
      <c r="G583" s="99">
        <v>864537</v>
      </c>
      <c r="H583" s="31">
        <f t="shared" ref="H583" si="1092">IFERROR(G583/G586,"-")</f>
        <v>4.8757758414042754E-4</v>
      </c>
      <c r="I583" s="100">
        <v>43</v>
      </c>
      <c r="J583" s="31">
        <f t="shared" ref="J583" si="1093">IFERROR(I583/D576,"-")</f>
        <v>4.0681173131504262E-3</v>
      </c>
      <c r="K583" s="80">
        <f t="shared" si="1089"/>
        <v>20105.511627906977</v>
      </c>
      <c r="L583" s="46"/>
      <c r="M583" s="46"/>
    </row>
    <row r="584" spans="2:13">
      <c r="B584" s="198"/>
      <c r="C584" s="198"/>
      <c r="D584" s="203"/>
      <c r="E584" s="18" t="s">
        <v>96</v>
      </c>
      <c r="F584" s="20" t="s">
        <v>97</v>
      </c>
      <c r="G584" s="99">
        <v>50051815</v>
      </c>
      <c r="H584" s="31">
        <f t="shared" ref="H584" si="1094">IFERROR(G584/G586,"-")</f>
        <v>2.8227991444604007E-2</v>
      </c>
      <c r="I584" s="100">
        <v>1439</v>
      </c>
      <c r="J584" s="31">
        <f t="shared" ref="J584" si="1095">IFERROR(I584/D576,"-")</f>
        <v>0.13614001892147587</v>
      </c>
      <c r="K584" s="80">
        <f t="shared" si="1089"/>
        <v>34782.359277275886</v>
      </c>
      <c r="L584" s="46"/>
      <c r="M584" s="46"/>
    </row>
    <row r="585" spans="2:13">
      <c r="B585" s="198"/>
      <c r="C585" s="198"/>
      <c r="D585" s="203"/>
      <c r="E585" s="21" t="s">
        <v>98</v>
      </c>
      <c r="F585" s="22" t="s">
        <v>99</v>
      </c>
      <c r="G585" s="101">
        <v>441177486</v>
      </c>
      <c r="H585" s="32">
        <f t="shared" ref="H585" si="1096">IFERROR(G585/G586,"-")</f>
        <v>0.24881324084570966</v>
      </c>
      <c r="I585" s="102">
        <v>920</v>
      </c>
      <c r="J585" s="32">
        <f t="shared" ref="J585" si="1097">IFERROR(I585/D576,"-")</f>
        <v>8.7038789025543989E-2</v>
      </c>
      <c r="K585" s="81">
        <f t="shared" si="1089"/>
        <v>479540.74565217394</v>
      </c>
      <c r="L585" s="46"/>
      <c r="M585" s="46"/>
    </row>
    <row r="586" spans="2:13">
      <c r="B586" s="199"/>
      <c r="C586" s="199"/>
      <c r="D586" s="204"/>
      <c r="E586" s="23" t="s">
        <v>136</v>
      </c>
      <c r="F586" s="24"/>
      <c r="G586" s="95">
        <f>SUM(G576:G585)</f>
        <v>1773127043</v>
      </c>
      <c r="H586" s="33" t="s">
        <v>167</v>
      </c>
      <c r="I586" s="103">
        <v>8884</v>
      </c>
      <c r="J586" s="33">
        <f t="shared" ref="J586" si="1098">IFERROR(I586/D576,"-")</f>
        <v>0.84049195837275303</v>
      </c>
      <c r="K586" s="82">
        <f t="shared" si="1089"/>
        <v>199586.56494822152</v>
      </c>
      <c r="L586" s="46"/>
      <c r="M586" s="46"/>
    </row>
    <row r="587" spans="2:13">
      <c r="B587" s="197">
        <v>54</v>
      </c>
      <c r="C587" s="197" t="s">
        <v>28</v>
      </c>
      <c r="D587" s="202">
        <f>VLOOKUP(C587,市区町村別_生活習慣病の状況!$C$5:$D$78,2,FALSE)</f>
        <v>17854</v>
      </c>
      <c r="E587" s="16" t="s">
        <v>80</v>
      </c>
      <c r="F587" s="17" t="s">
        <v>81</v>
      </c>
      <c r="G587" s="129">
        <v>470494970</v>
      </c>
      <c r="H587" s="30">
        <f t="shared" ref="H587" si="1099">IFERROR(G587/G597,"-")</f>
        <v>0.16206284968249521</v>
      </c>
      <c r="I587" s="130">
        <v>8280</v>
      </c>
      <c r="J587" s="30">
        <f t="shared" ref="J587" si="1100">IFERROR(I587/D587,"-")</f>
        <v>0.46376162204547999</v>
      </c>
      <c r="K587" s="79">
        <f t="shared" si="1089"/>
        <v>56823.064009661837</v>
      </c>
      <c r="L587" s="46"/>
      <c r="M587" s="46"/>
    </row>
    <row r="588" spans="2:13">
      <c r="B588" s="198"/>
      <c r="C588" s="198"/>
      <c r="D588" s="203"/>
      <c r="E588" s="18" t="s">
        <v>82</v>
      </c>
      <c r="F588" s="19" t="s">
        <v>83</v>
      </c>
      <c r="G588" s="99">
        <v>277299750</v>
      </c>
      <c r="H588" s="31">
        <f t="shared" ref="H588" si="1101">IFERROR(G588/G597,"-")</f>
        <v>9.5516404141883809E-2</v>
      </c>
      <c r="I588" s="100">
        <v>6951</v>
      </c>
      <c r="J588" s="31">
        <f t="shared" ref="J588" si="1102">IFERROR(I588/D587,"-")</f>
        <v>0.38932452111571636</v>
      </c>
      <c r="K588" s="80">
        <f t="shared" si="1089"/>
        <v>39893.504531722057</v>
      </c>
      <c r="L588" s="46"/>
      <c r="M588" s="46"/>
    </row>
    <row r="589" spans="2:13">
      <c r="B589" s="198"/>
      <c r="C589" s="198"/>
      <c r="D589" s="203"/>
      <c r="E589" s="18" t="s">
        <v>84</v>
      </c>
      <c r="F589" s="20" t="s">
        <v>85</v>
      </c>
      <c r="G589" s="99">
        <v>571497304</v>
      </c>
      <c r="H589" s="31">
        <f t="shared" ref="H589" si="1103">IFERROR(G589/G597,"-")</f>
        <v>0.19685328766023419</v>
      </c>
      <c r="I589" s="100">
        <v>11594</v>
      </c>
      <c r="J589" s="31">
        <f t="shared" ref="J589" si="1104">IFERROR(I589/D587,"-")</f>
        <v>0.64937829057914198</v>
      </c>
      <c r="K589" s="80">
        <f t="shared" si="1089"/>
        <v>49292.505088839054</v>
      </c>
      <c r="L589" s="46"/>
      <c r="M589" s="46"/>
    </row>
    <row r="590" spans="2:13">
      <c r="B590" s="198"/>
      <c r="C590" s="198"/>
      <c r="D590" s="203"/>
      <c r="E590" s="18" t="s">
        <v>86</v>
      </c>
      <c r="F590" s="20" t="s">
        <v>87</v>
      </c>
      <c r="G590" s="99">
        <v>337825629</v>
      </c>
      <c r="H590" s="31">
        <f t="shared" ref="H590" si="1105">IFERROR(G590/G597,"-")</f>
        <v>0.11636465344469334</v>
      </c>
      <c r="I590" s="100">
        <v>4397</v>
      </c>
      <c r="J590" s="31">
        <f t="shared" ref="J590" si="1106">IFERROR(I590/D587,"-")</f>
        <v>0.24627534446062507</v>
      </c>
      <c r="K590" s="80">
        <f t="shared" si="1089"/>
        <v>76830.936775073918</v>
      </c>
      <c r="L590" s="46"/>
      <c r="M590" s="46"/>
    </row>
    <row r="591" spans="2:13">
      <c r="B591" s="198"/>
      <c r="C591" s="198"/>
      <c r="D591" s="203"/>
      <c r="E591" s="18" t="s">
        <v>88</v>
      </c>
      <c r="F591" s="20" t="s">
        <v>89</v>
      </c>
      <c r="G591" s="99">
        <v>39861394</v>
      </c>
      <c r="H591" s="31">
        <f t="shared" ref="H591" si="1107">IFERROR(G591/G597,"-")</f>
        <v>1.3730329792806745E-2</v>
      </c>
      <c r="I591" s="100">
        <v>69</v>
      </c>
      <c r="J591" s="31">
        <f t="shared" ref="J591" si="1108">IFERROR(I591/D587,"-")</f>
        <v>3.8646801837123332E-3</v>
      </c>
      <c r="K591" s="80">
        <f t="shared" si="1089"/>
        <v>577701.36231884058</v>
      </c>
      <c r="L591" s="46"/>
      <c r="M591" s="46"/>
    </row>
    <row r="592" spans="2:13">
      <c r="B592" s="198"/>
      <c r="C592" s="198"/>
      <c r="D592" s="203"/>
      <c r="E592" s="18" t="s">
        <v>90</v>
      </c>
      <c r="F592" s="20" t="s">
        <v>91</v>
      </c>
      <c r="G592" s="99">
        <v>95838795</v>
      </c>
      <c r="H592" s="31">
        <f t="shared" ref="H592" si="1109">IFERROR(G592/G597,"-")</f>
        <v>3.30118475609558E-2</v>
      </c>
      <c r="I592" s="100">
        <v>823</v>
      </c>
      <c r="J592" s="31">
        <f t="shared" ref="J592" si="1110">IFERROR(I592/D587,"-")</f>
        <v>4.6096112915873191E-2</v>
      </c>
      <c r="K592" s="80">
        <f t="shared" si="1089"/>
        <v>116450.54070473876</v>
      </c>
      <c r="L592" s="46"/>
      <c r="M592" s="46"/>
    </row>
    <row r="593" spans="2:13">
      <c r="B593" s="198"/>
      <c r="C593" s="198"/>
      <c r="D593" s="203"/>
      <c r="E593" s="18" t="s">
        <v>92</v>
      </c>
      <c r="F593" s="20" t="s">
        <v>93</v>
      </c>
      <c r="G593" s="99">
        <v>358888813</v>
      </c>
      <c r="H593" s="31">
        <f t="shared" ref="H593" si="1111">IFERROR(G593/G597,"-")</f>
        <v>0.12361990555169618</v>
      </c>
      <c r="I593" s="100">
        <v>3825</v>
      </c>
      <c r="J593" s="31">
        <f t="shared" ref="J593" si="1112">IFERROR(I593/D587,"-")</f>
        <v>0.21423770583622717</v>
      </c>
      <c r="K593" s="80">
        <f t="shared" si="1089"/>
        <v>93827.140653594775</v>
      </c>
      <c r="L593" s="46"/>
      <c r="M593" s="46"/>
    </row>
    <row r="594" spans="2:13">
      <c r="B594" s="198"/>
      <c r="C594" s="198"/>
      <c r="D594" s="203"/>
      <c r="E594" s="18" t="s">
        <v>94</v>
      </c>
      <c r="F594" s="20" t="s">
        <v>95</v>
      </c>
      <c r="G594" s="99">
        <v>477104</v>
      </c>
      <c r="H594" s="31">
        <f t="shared" ref="H594" si="1113">IFERROR(G594/G597,"-")</f>
        <v>1.6433934210798723E-4</v>
      </c>
      <c r="I594" s="100">
        <v>50</v>
      </c>
      <c r="J594" s="31">
        <f t="shared" ref="J594" si="1114">IFERROR(I594/D587,"-")</f>
        <v>2.8004928867480677E-3</v>
      </c>
      <c r="K594" s="80">
        <f t="shared" si="1089"/>
        <v>9542.08</v>
      </c>
      <c r="L594" s="46"/>
      <c r="M594" s="46"/>
    </row>
    <row r="595" spans="2:13">
      <c r="B595" s="198"/>
      <c r="C595" s="198"/>
      <c r="D595" s="203"/>
      <c r="E595" s="18" t="s">
        <v>96</v>
      </c>
      <c r="F595" s="20" t="s">
        <v>97</v>
      </c>
      <c r="G595" s="99">
        <v>71382954</v>
      </c>
      <c r="H595" s="31">
        <f t="shared" ref="H595" si="1115">IFERROR(G595/G597,"-")</f>
        <v>2.4587988568707694E-2</v>
      </c>
      <c r="I595" s="100">
        <v>3114</v>
      </c>
      <c r="J595" s="31">
        <f t="shared" ref="J595" si="1116">IFERROR(I595/D587,"-")</f>
        <v>0.17441469698666964</v>
      </c>
      <c r="K595" s="80">
        <f t="shared" si="1089"/>
        <v>22923.235067437381</v>
      </c>
      <c r="L595" s="46"/>
      <c r="M595" s="46"/>
    </row>
    <row r="596" spans="2:13">
      <c r="B596" s="198"/>
      <c r="C596" s="198"/>
      <c r="D596" s="203"/>
      <c r="E596" s="21" t="s">
        <v>98</v>
      </c>
      <c r="F596" s="22" t="s">
        <v>99</v>
      </c>
      <c r="G596" s="101">
        <v>679596911</v>
      </c>
      <c r="H596" s="32">
        <f t="shared" ref="H596" si="1117">IFERROR(G596/G597,"-")</f>
        <v>0.23408839425441905</v>
      </c>
      <c r="I596" s="102">
        <v>1122</v>
      </c>
      <c r="J596" s="32">
        <f t="shared" ref="J596" si="1118">IFERROR(I596/D587,"-")</f>
        <v>6.2843060378626636E-2</v>
      </c>
      <c r="K596" s="81">
        <f t="shared" si="1089"/>
        <v>605701.34670231724</v>
      </c>
      <c r="L596" s="46"/>
      <c r="M596" s="46"/>
    </row>
    <row r="597" spans="2:13">
      <c r="B597" s="199"/>
      <c r="C597" s="199"/>
      <c r="D597" s="204"/>
      <c r="E597" s="23" t="s">
        <v>136</v>
      </c>
      <c r="F597" s="24"/>
      <c r="G597" s="95">
        <f>SUM(G587:G596)</f>
        <v>2903163624</v>
      </c>
      <c r="H597" s="33" t="s">
        <v>167</v>
      </c>
      <c r="I597" s="103">
        <v>14687</v>
      </c>
      <c r="J597" s="33">
        <f t="shared" ref="J597" si="1119">IFERROR(I597/D587,"-")</f>
        <v>0.82261678055337739</v>
      </c>
      <c r="K597" s="82">
        <f t="shared" si="1089"/>
        <v>197668.93334241165</v>
      </c>
      <c r="L597" s="46"/>
      <c r="M597" s="46"/>
    </row>
    <row r="598" spans="2:13">
      <c r="B598" s="197">
        <v>55</v>
      </c>
      <c r="C598" s="197" t="s">
        <v>17</v>
      </c>
      <c r="D598" s="202">
        <f>VLOOKUP(C598,市区町村別_生活習慣病の状況!$C$5:$D$78,2,FALSE)</f>
        <v>18544</v>
      </c>
      <c r="E598" s="16" t="s">
        <v>80</v>
      </c>
      <c r="F598" s="17" t="s">
        <v>81</v>
      </c>
      <c r="G598" s="129">
        <v>526322108</v>
      </c>
      <c r="H598" s="30">
        <f t="shared" ref="H598" si="1120">IFERROR(G598/G608,"-")</f>
        <v>0.14930819982802007</v>
      </c>
      <c r="I598" s="130">
        <v>8793</v>
      </c>
      <c r="J598" s="30">
        <f t="shared" ref="J598" si="1121">IFERROR(I598/D598,"-")</f>
        <v>0.47416954270923212</v>
      </c>
      <c r="K598" s="79">
        <f t="shared" si="1089"/>
        <v>59856.943932673719</v>
      </c>
      <c r="L598" s="46"/>
      <c r="M598" s="46"/>
    </row>
    <row r="599" spans="2:13">
      <c r="B599" s="198"/>
      <c r="C599" s="198"/>
      <c r="D599" s="203"/>
      <c r="E599" s="18" t="s">
        <v>82</v>
      </c>
      <c r="F599" s="19" t="s">
        <v>83</v>
      </c>
      <c r="G599" s="99">
        <v>318156029</v>
      </c>
      <c r="H599" s="31">
        <f t="shared" ref="H599" si="1122">IFERROR(G599/G608,"-")</f>
        <v>9.0255193981745765E-2</v>
      </c>
      <c r="I599" s="100">
        <v>7941</v>
      </c>
      <c r="J599" s="31">
        <f t="shared" ref="J599" si="1123">IFERROR(I599/D598,"-")</f>
        <v>0.42822476272648835</v>
      </c>
      <c r="K599" s="80">
        <f t="shared" si="1089"/>
        <v>40064.982873693487</v>
      </c>
      <c r="L599" s="46"/>
      <c r="M599" s="46"/>
    </row>
    <row r="600" spans="2:13">
      <c r="B600" s="198"/>
      <c r="C600" s="198"/>
      <c r="D600" s="203"/>
      <c r="E600" s="18" t="s">
        <v>84</v>
      </c>
      <c r="F600" s="20" t="s">
        <v>85</v>
      </c>
      <c r="G600" s="99">
        <v>596315081</v>
      </c>
      <c r="H600" s="31">
        <f t="shared" ref="H600" si="1124">IFERROR(G600/G608,"-")</f>
        <v>0.16916395857422348</v>
      </c>
      <c r="I600" s="100">
        <v>12152</v>
      </c>
      <c r="J600" s="31">
        <f t="shared" ref="J600" si="1125">IFERROR(I600/D598,"-")</f>
        <v>0.65530629853321831</v>
      </c>
      <c r="K600" s="80">
        <f t="shared" si="1089"/>
        <v>49071.352946017119</v>
      </c>
      <c r="L600" s="46"/>
      <c r="M600" s="46"/>
    </row>
    <row r="601" spans="2:13">
      <c r="B601" s="198"/>
      <c r="C601" s="198"/>
      <c r="D601" s="203"/>
      <c r="E601" s="18" t="s">
        <v>86</v>
      </c>
      <c r="F601" s="20" t="s">
        <v>87</v>
      </c>
      <c r="G601" s="99">
        <v>341618480</v>
      </c>
      <c r="H601" s="31">
        <f t="shared" ref="H601" si="1126">IFERROR(G601/G608,"-")</f>
        <v>9.6911073089075858E-2</v>
      </c>
      <c r="I601" s="100">
        <v>4866</v>
      </c>
      <c r="J601" s="31">
        <f t="shared" ref="J601" si="1127">IFERROR(I601/D598,"-")</f>
        <v>0.26240293356341676</v>
      </c>
      <c r="K601" s="80">
        <f t="shared" si="1089"/>
        <v>70205.195232223588</v>
      </c>
      <c r="L601" s="46"/>
      <c r="M601" s="46"/>
    </row>
    <row r="602" spans="2:13">
      <c r="B602" s="198"/>
      <c r="C602" s="198"/>
      <c r="D602" s="203"/>
      <c r="E602" s="18" t="s">
        <v>88</v>
      </c>
      <c r="F602" s="20" t="s">
        <v>89</v>
      </c>
      <c r="G602" s="99">
        <v>43638049</v>
      </c>
      <c r="H602" s="31">
        <f t="shared" ref="H602" si="1128">IFERROR(G602/G608,"-")</f>
        <v>1.2379336609962299E-2</v>
      </c>
      <c r="I602" s="100">
        <v>82</v>
      </c>
      <c r="J602" s="31">
        <f t="shared" ref="J602" si="1129">IFERROR(I602/D598,"-")</f>
        <v>4.4219154443485764E-3</v>
      </c>
      <c r="K602" s="80">
        <f t="shared" si="1089"/>
        <v>532171.32926829264</v>
      </c>
      <c r="L602" s="46"/>
      <c r="M602" s="46"/>
    </row>
    <row r="603" spans="2:13">
      <c r="B603" s="198"/>
      <c r="C603" s="198"/>
      <c r="D603" s="203"/>
      <c r="E603" s="18" t="s">
        <v>90</v>
      </c>
      <c r="F603" s="20" t="s">
        <v>91</v>
      </c>
      <c r="G603" s="99">
        <v>96816775</v>
      </c>
      <c r="H603" s="31">
        <f t="shared" ref="H603" si="1130">IFERROR(G603/G608,"-")</f>
        <v>2.7465193212830911E-2</v>
      </c>
      <c r="I603" s="100">
        <v>605</v>
      </c>
      <c r="J603" s="31">
        <f t="shared" ref="J603" si="1131">IFERROR(I603/D598,"-")</f>
        <v>3.2625107851596204E-2</v>
      </c>
      <c r="K603" s="80">
        <f t="shared" si="1089"/>
        <v>160027.72727272726</v>
      </c>
      <c r="L603" s="46"/>
      <c r="M603" s="46"/>
    </row>
    <row r="604" spans="2:13">
      <c r="B604" s="198"/>
      <c r="C604" s="198"/>
      <c r="D604" s="203"/>
      <c r="E604" s="18" t="s">
        <v>92</v>
      </c>
      <c r="F604" s="20" t="s">
        <v>93</v>
      </c>
      <c r="G604" s="99">
        <v>470226170</v>
      </c>
      <c r="H604" s="31">
        <f t="shared" ref="H604" si="1132">IFERROR(G604/G608,"-")</f>
        <v>0.13339478218293754</v>
      </c>
      <c r="I604" s="100">
        <v>3969</v>
      </c>
      <c r="J604" s="31">
        <f t="shared" ref="J604" si="1133">IFERROR(I604/D598,"-")</f>
        <v>0.21403149266609145</v>
      </c>
      <c r="K604" s="80">
        <f t="shared" si="1089"/>
        <v>118474.72159234063</v>
      </c>
      <c r="L604" s="46"/>
      <c r="M604" s="46"/>
    </row>
    <row r="605" spans="2:13">
      <c r="B605" s="198"/>
      <c r="C605" s="198"/>
      <c r="D605" s="203"/>
      <c r="E605" s="18" t="s">
        <v>94</v>
      </c>
      <c r="F605" s="20" t="s">
        <v>95</v>
      </c>
      <c r="G605" s="99">
        <v>1141632</v>
      </c>
      <c r="H605" s="31">
        <f t="shared" ref="H605" si="1134">IFERROR(G605/G608,"-")</f>
        <v>3.2386064768167064E-4</v>
      </c>
      <c r="I605" s="100">
        <v>36</v>
      </c>
      <c r="J605" s="31">
        <f t="shared" ref="J605" si="1135">IFERROR(I605/D598,"-")</f>
        <v>1.9413287316652286E-3</v>
      </c>
      <c r="K605" s="80">
        <f t="shared" si="1089"/>
        <v>31712</v>
      </c>
      <c r="L605" s="46"/>
      <c r="M605" s="46"/>
    </row>
    <row r="606" spans="2:13">
      <c r="B606" s="198"/>
      <c r="C606" s="198"/>
      <c r="D606" s="203"/>
      <c r="E606" s="18" t="s">
        <v>96</v>
      </c>
      <c r="F606" s="20" t="s">
        <v>97</v>
      </c>
      <c r="G606" s="99">
        <v>78976673</v>
      </c>
      <c r="H606" s="31">
        <f t="shared" ref="H606" si="1136">IFERROR(G606/G608,"-")</f>
        <v>2.2404274292875032E-2</v>
      </c>
      <c r="I606" s="100">
        <v>2595</v>
      </c>
      <c r="J606" s="31">
        <f t="shared" ref="J606" si="1137">IFERROR(I606/D598,"-")</f>
        <v>0.13993744607420189</v>
      </c>
      <c r="K606" s="80">
        <f t="shared" si="1089"/>
        <v>30434.170712909443</v>
      </c>
      <c r="L606" s="46"/>
      <c r="M606" s="46"/>
    </row>
    <row r="607" spans="2:13">
      <c r="B607" s="198"/>
      <c r="C607" s="198"/>
      <c r="D607" s="203"/>
      <c r="E607" s="21" t="s">
        <v>98</v>
      </c>
      <c r="F607" s="22" t="s">
        <v>99</v>
      </c>
      <c r="G607" s="101">
        <v>1051860691</v>
      </c>
      <c r="H607" s="32">
        <f t="shared" ref="H607" si="1138">IFERROR(G607/G608,"-")</f>
        <v>0.29839412758064737</v>
      </c>
      <c r="I607" s="102">
        <v>1610</v>
      </c>
      <c r="J607" s="32">
        <f t="shared" ref="J607" si="1139">IFERROR(I607/D598,"-")</f>
        <v>8.6820534943917171E-2</v>
      </c>
      <c r="K607" s="81">
        <f t="shared" si="1089"/>
        <v>653329.62173913047</v>
      </c>
      <c r="L607" s="46"/>
      <c r="M607" s="46"/>
    </row>
    <row r="608" spans="2:13">
      <c r="B608" s="199"/>
      <c r="C608" s="199"/>
      <c r="D608" s="204"/>
      <c r="E608" s="23" t="s">
        <v>136</v>
      </c>
      <c r="F608" s="24"/>
      <c r="G608" s="95">
        <f>SUM(G598:G607)</f>
        <v>3525071688</v>
      </c>
      <c r="H608" s="33" t="s">
        <v>167</v>
      </c>
      <c r="I608" s="103">
        <v>15238</v>
      </c>
      <c r="J608" s="33">
        <f t="shared" ref="J608" si="1140">IFERROR(I608/D598,"-")</f>
        <v>0.82172131147540983</v>
      </c>
      <c r="K608" s="82">
        <f t="shared" si="1089"/>
        <v>231334.27536422102</v>
      </c>
      <c r="L608" s="46"/>
      <c r="M608" s="46"/>
    </row>
    <row r="609" spans="2:13">
      <c r="B609" s="197">
        <v>56</v>
      </c>
      <c r="C609" s="197" t="s">
        <v>10</v>
      </c>
      <c r="D609" s="202">
        <f>VLOOKUP(C609,市区町村別_生活習慣病の状況!$C$5:$D$78,2,FALSE)</f>
        <v>11281</v>
      </c>
      <c r="E609" s="16" t="s">
        <v>80</v>
      </c>
      <c r="F609" s="17" t="s">
        <v>81</v>
      </c>
      <c r="G609" s="129">
        <v>315765594</v>
      </c>
      <c r="H609" s="30">
        <f t="shared" ref="H609" si="1141">IFERROR(G609/G619,"-")</f>
        <v>0.15915286206500739</v>
      </c>
      <c r="I609" s="130">
        <v>5607</v>
      </c>
      <c r="J609" s="30">
        <f t="shared" ref="J609" si="1142">IFERROR(I609/D609,"-")</f>
        <v>0.49703040510593033</v>
      </c>
      <c r="K609" s="79">
        <f t="shared" si="1089"/>
        <v>56316.317817014446</v>
      </c>
      <c r="L609" s="46"/>
      <c r="M609" s="46"/>
    </row>
    <row r="610" spans="2:13">
      <c r="B610" s="198"/>
      <c r="C610" s="198"/>
      <c r="D610" s="203"/>
      <c r="E610" s="18" t="s">
        <v>82</v>
      </c>
      <c r="F610" s="19" t="s">
        <v>83</v>
      </c>
      <c r="G610" s="99">
        <v>193856563</v>
      </c>
      <c r="H610" s="31">
        <f t="shared" ref="H610" si="1143">IFERROR(G610/G619,"-")</f>
        <v>9.7708006881634529E-2</v>
      </c>
      <c r="I610" s="100">
        <v>4757</v>
      </c>
      <c r="J610" s="31">
        <f t="shared" ref="J610" si="1144">IFERROR(I610/D609,"-")</f>
        <v>0.42168247495789379</v>
      </c>
      <c r="K610" s="80">
        <f t="shared" si="1089"/>
        <v>40751.852638217366</v>
      </c>
      <c r="L610" s="46"/>
      <c r="M610" s="46"/>
    </row>
    <row r="611" spans="2:13">
      <c r="B611" s="198"/>
      <c r="C611" s="198"/>
      <c r="D611" s="203"/>
      <c r="E611" s="18" t="s">
        <v>84</v>
      </c>
      <c r="F611" s="20" t="s">
        <v>85</v>
      </c>
      <c r="G611" s="99">
        <v>344837728</v>
      </c>
      <c r="H611" s="31">
        <f t="shared" ref="H611" si="1145">IFERROR(G611/G619,"-")</f>
        <v>0.17380586232961953</v>
      </c>
      <c r="I611" s="100">
        <v>7151</v>
      </c>
      <c r="J611" s="31">
        <f t="shared" ref="J611" si="1146">IFERROR(I611/D609,"-")</f>
        <v>0.63389770410424606</v>
      </c>
      <c r="K611" s="80">
        <f t="shared" si="1089"/>
        <v>48222.30848832331</v>
      </c>
      <c r="L611" s="46"/>
      <c r="M611" s="46"/>
    </row>
    <row r="612" spans="2:13">
      <c r="B612" s="198"/>
      <c r="C612" s="198"/>
      <c r="D612" s="203"/>
      <c r="E612" s="18" t="s">
        <v>86</v>
      </c>
      <c r="F612" s="20" t="s">
        <v>87</v>
      </c>
      <c r="G612" s="99">
        <v>210511682</v>
      </c>
      <c r="H612" s="31">
        <f t="shared" ref="H612" si="1147">IFERROR(G612/G619,"-")</f>
        <v>0.10610255621585771</v>
      </c>
      <c r="I612" s="100">
        <v>2795</v>
      </c>
      <c r="J612" s="31">
        <f t="shared" ref="J612" si="1148">IFERROR(I612/D609,"-")</f>
        <v>0.24776172325148479</v>
      </c>
      <c r="K612" s="80">
        <f t="shared" si="1089"/>
        <v>75317.238640429336</v>
      </c>
      <c r="L612" s="46"/>
      <c r="M612" s="46"/>
    </row>
    <row r="613" spans="2:13">
      <c r="B613" s="198"/>
      <c r="C613" s="198"/>
      <c r="D613" s="203"/>
      <c r="E613" s="18" t="s">
        <v>88</v>
      </c>
      <c r="F613" s="20" t="s">
        <v>89</v>
      </c>
      <c r="G613" s="99">
        <v>18512490</v>
      </c>
      <c r="H613" s="31">
        <f t="shared" ref="H613" si="1149">IFERROR(G613/G619,"-")</f>
        <v>9.3307055088776673E-3</v>
      </c>
      <c r="I613" s="100">
        <v>69</v>
      </c>
      <c r="J613" s="31">
        <f t="shared" ref="J613" si="1150">IFERROR(I613/D609,"-")</f>
        <v>6.1164790355464939E-3</v>
      </c>
      <c r="K613" s="80">
        <f t="shared" si="1089"/>
        <v>268296.95652173914</v>
      </c>
      <c r="L613" s="46"/>
      <c r="M613" s="46"/>
    </row>
    <row r="614" spans="2:13">
      <c r="B614" s="198"/>
      <c r="C614" s="198"/>
      <c r="D614" s="203"/>
      <c r="E614" s="18" t="s">
        <v>90</v>
      </c>
      <c r="F614" s="20" t="s">
        <v>91</v>
      </c>
      <c r="G614" s="99">
        <v>56893945</v>
      </c>
      <c r="H614" s="31">
        <f t="shared" ref="H614" si="1151">IFERROR(G614/G619,"-")</f>
        <v>2.8675810008987609E-2</v>
      </c>
      <c r="I614" s="100">
        <v>372</v>
      </c>
      <c r="J614" s="31">
        <f t="shared" ref="J614" si="1152">IFERROR(I614/D609,"-")</f>
        <v>3.2975800017728922E-2</v>
      </c>
      <c r="K614" s="80">
        <f t="shared" si="1089"/>
        <v>152940.7123655914</v>
      </c>
      <c r="L614" s="46"/>
      <c r="M614" s="46"/>
    </row>
    <row r="615" spans="2:13">
      <c r="B615" s="198"/>
      <c r="C615" s="198"/>
      <c r="D615" s="203"/>
      <c r="E615" s="18" t="s">
        <v>92</v>
      </c>
      <c r="F615" s="20" t="s">
        <v>93</v>
      </c>
      <c r="G615" s="99">
        <v>292116707</v>
      </c>
      <c r="H615" s="31">
        <f t="shared" ref="H615" si="1153">IFERROR(G615/G619,"-")</f>
        <v>0.14723329855897846</v>
      </c>
      <c r="I615" s="100">
        <v>2148</v>
      </c>
      <c r="J615" s="31">
        <f t="shared" ref="J615" si="1154">IFERROR(I615/D609,"-")</f>
        <v>0.19040865171527346</v>
      </c>
      <c r="K615" s="80">
        <f t="shared" si="1089"/>
        <v>135994.74255121042</v>
      </c>
      <c r="L615" s="46"/>
      <c r="M615" s="46"/>
    </row>
    <row r="616" spans="2:13">
      <c r="B616" s="198"/>
      <c r="C616" s="198"/>
      <c r="D616" s="203"/>
      <c r="E616" s="18" t="s">
        <v>94</v>
      </c>
      <c r="F616" s="20" t="s">
        <v>95</v>
      </c>
      <c r="G616" s="99">
        <v>318549</v>
      </c>
      <c r="H616" s="31">
        <f t="shared" ref="H616" si="1155">IFERROR(G616/G619,"-")</f>
        <v>1.6055576041620938E-4</v>
      </c>
      <c r="I616" s="100">
        <v>26</v>
      </c>
      <c r="J616" s="31">
        <f t="shared" ref="J616" si="1156">IFERROR(I616/D609,"-")</f>
        <v>2.3047602162928819E-3</v>
      </c>
      <c r="K616" s="80">
        <f t="shared" si="1089"/>
        <v>12251.884615384615</v>
      </c>
      <c r="L616" s="46"/>
      <c r="M616" s="46"/>
    </row>
    <row r="617" spans="2:13">
      <c r="B617" s="198"/>
      <c r="C617" s="198"/>
      <c r="D617" s="203"/>
      <c r="E617" s="18" t="s">
        <v>96</v>
      </c>
      <c r="F617" s="20" t="s">
        <v>97</v>
      </c>
      <c r="G617" s="99">
        <v>37590897</v>
      </c>
      <c r="H617" s="31">
        <f t="shared" ref="H617" si="1157">IFERROR(G617/G619,"-")</f>
        <v>1.8946645736016763E-2</v>
      </c>
      <c r="I617" s="100">
        <v>1503</v>
      </c>
      <c r="J617" s="31">
        <f t="shared" ref="J617" si="1158">IFERROR(I617/D609,"-")</f>
        <v>0.13323286942646928</v>
      </c>
      <c r="K617" s="80">
        <f t="shared" si="1089"/>
        <v>25010.576846307384</v>
      </c>
      <c r="L617" s="46"/>
      <c r="M617" s="46"/>
    </row>
    <row r="618" spans="2:13">
      <c r="B618" s="198"/>
      <c r="C618" s="198"/>
      <c r="D618" s="203"/>
      <c r="E618" s="21" t="s">
        <v>98</v>
      </c>
      <c r="F618" s="22" t="s">
        <v>99</v>
      </c>
      <c r="G618" s="101">
        <v>513635528</v>
      </c>
      <c r="H618" s="32">
        <f t="shared" ref="H618" si="1159">IFERROR(G618/G619,"-")</f>
        <v>0.25888369693460411</v>
      </c>
      <c r="I618" s="102">
        <v>1013</v>
      </c>
      <c r="J618" s="32">
        <f t="shared" ref="J618" si="1160">IFERROR(I618/D609,"-")</f>
        <v>8.9797003811718817E-2</v>
      </c>
      <c r="K618" s="81">
        <f t="shared" si="1089"/>
        <v>507043.95656465943</v>
      </c>
      <c r="L618" s="46"/>
      <c r="M618" s="46"/>
    </row>
    <row r="619" spans="2:13">
      <c r="B619" s="199"/>
      <c r="C619" s="199"/>
      <c r="D619" s="204"/>
      <c r="E619" s="23" t="s">
        <v>136</v>
      </c>
      <c r="F619" s="24"/>
      <c r="G619" s="95">
        <f>SUM(G609:G618)</f>
        <v>1984039683</v>
      </c>
      <c r="H619" s="33" t="s">
        <v>167</v>
      </c>
      <c r="I619" s="103">
        <v>9230</v>
      </c>
      <c r="J619" s="33">
        <f t="shared" ref="J619" si="1161">IFERROR(I619/D609,"-")</f>
        <v>0.81818987678397304</v>
      </c>
      <c r="K619" s="82">
        <f t="shared" si="1089"/>
        <v>214955.54528710726</v>
      </c>
      <c r="L619" s="46"/>
      <c r="M619" s="46"/>
    </row>
    <row r="620" spans="2:13">
      <c r="B620" s="197">
        <v>57</v>
      </c>
      <c r="C620" s="197" t="s">
        <v>49</v>
      </c>
      <c r="D620" s="202">
        <f>VLOOKUP(C620,市区町村別_生活習慣病の状況!$C$5:$D$78,2,FALSE)</f>
        <v>8654</v>
      </c>
      <c r="E620" s="16" t="s">
        <v>80</v>
      </c>
      <c r="F620" s="17" t="s">
        <v>81</v>
      </c>
      <c r="G620" s="129">
        <v>233586869</v>
      </c>
      <c r="H620" s="30">
        <f t="shared" ref="H620" si="1162">IFERROR(G620/G630,"-")</f>
        <v>0.14717323945836025</v>
      </c>
      <c r="I620" s="130">
        <v>4250</v>
      </c>
      <c r="J620" s="30">
        <f t="shared" ref="J620" si="1163">IFERROR(I620/D620,"-")</f>
        <v>0.49110238040212617</v>
      </c>
      <c r="K620" s="79">
        <f t="shared" si="1089"/>
        <v>54961.616235294117</v>
      </c>
      <c r="L620" s="46"/>
      <c r="M620" s="46"/>
    </row>
    <row r="621" spans="2:13">
      <c r="B621" s="198"/>
      <c r="C621" s="198"/>
      <c r="D621" s="203"/>
      <c r="E621" s="18" t="s">
        <v>82</v>
      </c>
      <c r="F621" s="19" t="s">
        <v>83</v>
      </c>
      <c r="G621" s="99">
        <v>138637329</v>
      </c>
      <c r="H621" s="31">
        <f t="shared" ref="H621" si="1164">IFERROR(G621/G630,"-")</f>
        <v>8.7349536838838629E-2</v>
      </c>
      <c r="I621" s="100">
        <v>3540</v>
      </c>
      <c r="J621" s="31">
        <f t="shared" ref="J621" si="1165">IFERROR(I621/D620,"-")</f>
        <v>0.40905939449965334</v>
      </c>
      <c r="K621" s="80">
        <f t="shared" si="1089"/>
        <v>39163.08728813559</v>
      </c>
      <c r="L621" s="46"/>
      <c r="M621" s="46"/>
    </row>
    <row r="622" spans="2:13">
      <c r="B622" s="198"/>
      <c r="C622" s="198"/>
      <c r="D622" s="203"/>
      <c r="E622" s="18" t="s">
        <v>84</v>
      </c>
      <c r="F622" s="20" t="s">
        <v>85</v>
      </c>
      <c r="G622" s="99">
        <v>298839702</v>
      </c>
      <c r="H622" s="31">
        <f t="shared" ref="H622" si="1166">IFERROR(G622/G630,"-")</f>
        <v>0.18828629884204245</v>
      </c>
      <c r="I622" s="100">
        <v>5677</v>
      </c>
      <c r="J622" s="31">
        <f t="shared" ref="J622" si="1167">IFERROR(I622/D620,"-")</f>
        <v>0.65599722671596949</v>
      </c>
      <c r="K622" s="80">
        <f t="shared" si="1089"/>
        <v>52640.42663378545</v>
      </c>
      <c r="L622" s="46"/>
      <c r="M622" s="46"/>
    </row>
    <row r="623" spans="2:13">
      <c r="B623" s="198"/>
      <c r="C623" s="198"/>
      <c r="D623" s="203"/>
      <c r="E623" s="18" t="s">
        <v>86</v>
      </c>
      <c r="F623" s="20" t="s">
        <v>87</v>
      </c>
      <c r="G623" s="99">
        <v>179776349</v>
      </c>
      <c r="H623" s="31">
        <f t="shared" ref="H623" si="1168">IFERROR(G623/G630,"-")</f>
        <v>0.11326949915291148</v>
      </c>
      <c r="I623" s="100">
        <v>2471</v>
      </c>
      <c r="J623" s="31">
        <f t="shared" ref="J623" si="1169">IFERROR(I623/D620,"-")</f>
        <v>0.2855327016408597</v>
      </c>
      <c r="K623" s="80">
        <f t="shared" si="1089"/>
        <v>72754.491703763662</v>
      </c>
      <c r="L623" s="46"/>
      <c r="M623" s="46"/>
    </row>
    <row r="624" spans="2:13">
      <c r="B624" s="198"/>
      <c r="C624" s="198"/>
      <c r="D624" s="203"/>
      <c r="E624" s="18" t="s">
        <v>88</v>
      </c>
      <c r="F624" s="20" t="s">
        <v>89</v>
      </c>
      <c r="G624" s="99">
        <v>7469217</v>
      </c>
      <c r="H624" s="31">
        <f t="shared" ref="H624" si="1170">IFERROR(G624/G630,"-")</f>
        <v>4.7060387718431866E-3</v>
      </c>
      <c r="I624" s="100">
        <v>43</v>
      </c>
      <c r="J624" s="31">
        <f t="shared" ref="J624" si="1171">IFERROR(I624/D620,"-")</f>
        <v>4.9688005546568064E-3</v>
      </c>
      <c r="K624" s="80">
        <f t="shared" si="1089"/>
        <v>173702.72093023255</v>
      </c>
      <c r="L624" s="46"/>
      <c r="M624" s="46"/>
    </row>
    <row r="625" spans="2:13">
      <c r="B625" s="198"/>
      <c r="C625" s="198"/>
      <c r="D625" s="203"/>
      <c r="E625" s="18" t="s">
        <v>90</v>
      </c>
      <c r="F625" s="20" t="s">
        <v>91</v>
      </c>
      <c r="G625" s="99">
        <v>41822818</v>
      </c>
      <c r="H625" s="31">
        <f t="shared" ref="H625" si="1172">IFERROR(G625/G630,"-")</f>
        <v>2.6350794608824609E-2</v>
      </c>
      <c r="I625" s="100">
        <v>403</v>
      </c>
      <c r="J625" s="31">
        <f t="shared" ref="J625" si="1173">IFERROR(I625/D620,"-")</f>
        <v>4.6568061012248668E-2</v>
      </c>
      <c r="K625" s="80">
        <f t="shared" si="1089"/>
        <v>103778.7047146402</v>
      </c>
      <c r="L625" s="46"/>
      <c r="M625" s="46"/>
    </row>
    <row r="626" spans="2:13">
      <c r="B626" s="198"/>
      <c r="C626" s="198"/>
      <c r="D626" s="203"/>
      <c r="E626" s="18" t="s">
        <v>92</v>
      </c>
      <c r="F626" s="20" t="s">
        <v>93</v>
      </c>
      <c r="G626" s="99">
        <v>214695784</v>
      </c>
      <c r="H626" s="31">
        <f t="shared" ref="H626" si="1174">IFERROR(G626/G630,"-")</f>
        <v>0.13527076314093833</v>
      </c>
      <c r="I626" s="100">
        <v>1971</v>
      </c>
      <c r="J626" s="31">
        <f t="shared" ref="J626" si="1175">IFERROR(I626/D620,"-")</f>
        <v>0.22775595100531545</v>
      </c>
      <c r="K626" s="80">
        <f t="shared" si="1089"/>
        <v>108927.33840690005</v>
      </c>
      <c r="L626" s="46"/>
      <c r="M626" s="46"/>
    </row>
    <row r="627" spans="2:13">
      <c r="B627" s="198"/>
      <c r="C627" s="198"/>
      <c r="D627" s="203"/>
      <c r="E627" s="18" t="s">
        <v>94</v>
      </c>
      <c r="F627" s="20" t="s">
        <v>95</v>
      </c>
      <c r="G627" s="99">
        <v>757153</v>
      </c>
      <c r="H627" s="31">
        <f t="shared" ref="H627" si="1176">IFERROR(G627/G630,"-")</f>
        <v>4.7705018802069669E-4</v>
      </c>
      <c r="I627" s="100">
        <v>47</v>
      </c>
      <c r="J627" s="31">
        <f t="shared" ref="J627" si="1177">IFERROR(I627/D620,"-")</f>
        <v>5.4310145597411602E-3</v>
      </c>
      <c r="K627" s="80">
        <f t="shared" si="1089"/>
        <v>16109.63829787234</v>
      </c>
      <c r="L627" s="46"/>
      <c r="M627" s="46"/>
    </row>
    <row r="628" spans="2:13">
      <c r="B628" s="198"/>
      <c r="C628" s="198"/>
      <c r="D628" s="203"/>
      <c r="E628" s="18" t="s">
        <v>96</v>
      </c>
      <c r="F628" s="20" t="s">
        <v>97</v>
      </c>
      <c r="G628" s="99">
        <v>44103613</v>
      </c>
      <c r="H628" s="31">
        <f t="shared" ref="H628" si="1178">IFERROR(G628/G630,"-")</f>
        <v>2.778782739293385E-2</v>
      </c>
      <c r="I628" s="100">
        <v>1586</v>
      </c>
      <c r="J628" s="31">
        <f t="shared" ref="J628" si="1179">IFERROR(I628/D620,"-")</f>
        <v>0.18326785301594639</v>
      </c>
      <c r="K628" s="80">
        <f t="shared" si="1089"/>
        <v>27808.078814627996</v>
      </c>
      <c r="L628" s="46"/>
      <c r="M628" s="46"/>
    </row>
    <row r="629" spans="2:13">
      <c r="B629" s="198"/>
      <c r="C629" s="198"/>
      <c r="D629" s="203"/>
      <c r="E629" s="21" t="s">
        <v>98</v>
      </c>
      <c r="F629" s="22" t="s">
        <v>99</v>
      </c>
      <c r="G629" s="101">
        <v>427467023</v>
      </c>
      <c r="H629" s="32">
        <f t="shared" ref="H629" si="1180">IFERROR(G629/G630,"-")</f>
        <v>0.26932895160528647</v>
      </c>
      <c r="I629" s="102">
        <v>841</v>
      </c>
      <c r="J629" s="32">
        <f t="shared" ref="J629" si="1181">IFERROR(I629/D620,"-")</f>
        <v>9.7180494568985434E-2</v>
      </c>
      <c r="K629" s="81">
        <f t="shared" si="1089"/>
        <v>508284.21284185495</v>
      </c>
      <c r="L629" s="46"/>
      <c r="M629" s="46"/>
    </row>
    <row r="630" spans="2:13">
      <c r="B630" s="199"/>
      <c r="C630" s="199"/>
      <c r="D630" s="204"/>
      <c r="E630" s="23" t="s">
        <v>136</v>
      </c>
      <c r="F630" s="24"/>
      <c r="G630" s="95">
        <f>SUM(G620:G629)</f>
        <v>1587155857</v>
      </c>
      <c r="H630" s="33" t="s">
        <v>167</v>
      </c>
      <c r="I630" s="103">
        <v>7222</v>
      </c>
      <c r="J630" s="33">
        <f t="shared" ref="J630" si="1182">IFERROR(I630/D620,"-")</f>
        <v>0.83452738617980127</v>
      </c>
      <c r="K630" s="82">
        <f t="shared" si="1089"/>
        <v>219766.8037939629</v>
      </c>
      <c r="L630" s="46"/>
      <c r="M630" s="46"/>
    </row>
    <row r="631" spans="2:13">
      <c r="B631" s="197">
        <v>58</v>
      </c>
      <c r="C631" s="197" t="s">
        <v>29</v>
      </c>
      <c r="D631" s="202">
        <f>VLOOKUP(C631,市区町村別_生活習慣病の状況!$C$5:$D$78,2,FALSE)</f>
        <v>9938</v>
      </c>
      <c r="E631" s="16" t="s">
        <v>80</v>
      </c>
      <c r="F631" s="17" t="s">
        <v>81</v>
      </c>
      <c r="G631" s="129">
        <v>245532190</v>
      </c>
      <c r="H631" s="30">
        <f t="shared" ref="H631" si="1183">IFERROR(G631/G641,"-")</f>
        <v>0.14537483283264505</v>
      </c>
      <c r="I631" s="130">
        <v>4880</v>
      </c>
      <c r="J631" s="30">
        <f t="shared" ref="J631" si="1184">IFERROR(I631/D631,"-")</f>
        <v>0.49104447574964782</v>
      </c>
      <c r="K631" s="79">
        <f t="shared" si="1089"/>
        <v>50313.973360655735</v>
      </c>
      <c r="L631" s="46"/>
      <c r="M631" s="46"/>
    </row>
    <row r="632" spans="2:13">
      <c r="B632" s="198"/>
      <c r="C632" s="198"/>
      <c r="D632" s="203"/>
      <c r="E632" s="18" t="s">
        <v>82</v>
      </c>
      <c r="F632" s="19" t="s">
        <v>83</v>
      </c>
      <c r="G632" s="99">
        <v>170422656</v>
      </c>
      <c r="H632" s="31">
        <f t="shared" ref="H632" si="1185">IFERROR(G632/G641,"-")</f>
        <v>0.1009039390187306</v>
      </c>
      <c r="I632" s="100">
        <v>4168</v>
      </c>
      <c r="J632" s="31">
        <f t="shared" ref="J632" si="1186">IFERROR(I632/D631,"-")</f>
        <v>0.41940028174683036</v>
      </c>
      <c r="K632" s="80">
        <f t="shared" si="1089"/>
        <v>40888.353166986562</v>
      </c>
      <c r="L632" s="46"/>
      <c r="M632" s="46"/>
    </row>
    <row r="633" spans="2:13">
      <c r="B633" s="198"/>
      <c r="C633" s="198"/>
      <c r="D633" s="203"/>
      <c r="E633" s="18" t="s">
        <v>84</v>
      </c>
      <c r="F633" s="20" t="s">
        <v>85</v>
      </c>
      <c r="G633" s="99">
        <v>343752463</v>
      </c>
      <c r="H633" s="31">
        <f t="shared" ref="H633" si="1187">IFERROR(G633/G641,"-")</f>
        <v>0.20352914558549332</v>
      </c>
      <c r="I633" s="100">
        <v>6483</v>
      </c>
      <c r="J633" s="31">
        <f t="shared" ref="J633" si="1188">IFERROR(I633/D631,"-")</f>
        <v>0.65234453612396859</v>
      </c>
      <c r="K633" s="80">
        <f t="shared" si="1089"/>
        <v>53023.671602653092</v>
      </c>
      <c r="L633" s="46"/>
      <c r="M633" s="46"/>
    </row>
    <row r="634" spans="2:13">
      <c r="B634" s="198"/>
      <c r="C634" s="198"/>
      <c r="D634" s="203"/>
      <c r="E634" s="18" t="s">
        <v>86</v>
      </c>
      <c r="F634" s="20" t="s">
        <v>87</v>
      </c>
      <c r="G634" s="99">
        <v>173351196</v>
      </c>
      <c r="H634" s="31">
        <f t="shared" ref="H634" si="1189">IFERROR(G634/G641,"-")</f>
        <v>0.10263787057753644</v>
      </c>
      <c r="I634" s="100">
        <v>2535</v>
      </c>
      <c r="J634" s="31">
        <f t="shared" ref="J634" si="1190">IFERROR(I634/D631,"-")</f>
        <v>0.25508150533306501</v>
      </c>
      <c r="K634" s="80">
        <f t="shared" si="1089"/>
        <v>68383.114792899403</v>
      </c>
      <c r="L634" s="46"/>
      <c r="M634" s="46"/>
    </row>
    <row r="635" spans="2:13">
      <c r="B635" s="198"/>
      <c r="C635" s="198"/>
      <c r="D635" s="203"/>
      <c r="E635" s="18" t="s">
        <v>88</v>
      </c>
      <c r="F635" s="20" t="s">
        <v>89</v>
      </c>
      <c r="G635" s="99">
        <v>19183983</v>
      </c>
      <c r="H635" s="31">
        <f t="shared" ref="H635" si="1191">IFERROR(G635/G641,"-")</f>
        <v>1.1358463106973081E-2</v>
      </c>
      <c r="I635" s="100">
        <v>43</v>
      </c>
      <c r="J635" s="31">
        <f t="shared" ref="J635" si="1192">IFERROR(I635/D631,"-")</f>
        <v>4.3268263232038636E-3</v>
      </c>
      <c r="K635" s="80">
        <f t="shared" si="1089"/>
        <v>446139.13953488372</v>
      </c>
      <c r="L635" s="46"/>
      <c r="M635" s="46"/>
    </row>
    <row r="636" spans="2:13">
      <c r="B636" s="198"/>
      <c r="C636" s="198"/>
      <c r="D636" s="203"/>
      <c r="E636" s="18" t="s">
        <v>90</v>
      </c>
      <c r="F636" s="20" t="s">
        <v>91</v>
      </c>
      <c r="G636" s="99">
        <v>62238845</v>
      </c>
      <c r="H636" s="31">
        <f t="shared" ref="H636" si="1193">IFERROR(G636/G641,"-")</f>
        <v>3.6850409258239854E-2</v>
      </c>
      <c r="I636" s="100">
        <v>389</v>
      </c>
      <c r="J636" s="31">
        <f t="shared" ref="J636" si="1194">IFERROR(I636/D631,"-")</f>
        <v>3.9142684644797747E-2</v>
      </c>
      <c r="K636" s="80">
        <f t="shared" si="1089"/>
        <v>159997.03084832904</v>
      </c>
      <c r="L636" s="46"/>
      <c r="M636" s="46"/>
    </row>
    <row r="637" spans="2:13">
      <c r="B637" s="198"/>
      <c r="C637" s="198"/>
      <c r="D637" s="203"/>
      <c r="E637" s="18" t="s">
        <v>92</v>
      </c>
      <c r="F637" s="20" t="s">
        <v>93</v>
      </c>
      <c r="G637" s="99">
        <v>172800784</v>
      </c>
      <c r="H637" s="31">
        <f t="shared" ref="H637" si="1195">IFERROR(G637/G641,"-")</f>
        <v>0.1023119823406862</v>
      </c>
      <c r="I637" s="100">
        <v>1742</v>
      </c>
      <c r="J637" s="31">
        <f t="shared" ref="J637" si="1196">IFERROR(I637/D631,"-")</f>
        <v>0.17528677802374723</v>
      </c>
      <c r="K637" s="80">
        <f t="shared" si="1089"/>
        <v>99196.776119402988</v>
      </c>
      <c r="L637" s="46"/>
      <c r="M637" s="46"/>
    </row>
    <row r="638" spans="2:13">
      <c r="B638" s="198"/>
      <c r="C638" s="198"/>
      <c r="D638" s="203"/>
      <c r="E638" s="18" t="s">
        <v>94</v>
      </c>
      <c r="F638" s="20" t="s">
        <v>95</v>
      </c>
      <c r="G638" s="99">
        <v>558897</v>
      </c>
      <c r="H638" s="31">
        <f t="shared" ref="H638" si="1197">IFERROR(G638/G641,"-")</f>
        <v>3.3091204027328074E-4</v>
      </c>
      <c r="I638" s="100">
        <v>54</v>
      </c>
      <c r="J638" s="31">
        <f t="shared" ref="J638" si="1198">IFERROR(I638/D631,"-")</f>
        <v>5.4336888710002015E-3</v>
      </c>
      <c r="K638" s="80">
        <f t="shared" si="1089"/>
        <v>10349.944444444445</v>
      </c>
      <c r="L638" s="46"/>
      <c r="M638" s="46"/>
    </row>
    <row r="639" spans="2:13">
      <c r="B639" s="198"/>
      <c r="C639" s="198"/>
      <c r="D639" s="203"/>
      <c r="E639" s="18" t="s">
        <v>96</v>
      </c>
      <c r="F639" s="20" t="s">
        <v>97</v>
      </c>
      <c r="G639" s="99">
        <v>64051358</v>
      </c>
      <c r="H639" s="31">
        <f t="shared" ref="H639" si="1199">IFERROR(G639/G641,"-")</f>
        <v>3.7923562942821884E-2</v>
      </c>
      <c r="I639" s="100">
        <v>1224</v>
      </c>
      <c r="J639" s="31">
        <f t="shared" ref="J639" si="1200">IFERROR(I639/D631,"-")</f>
        <v>0.1231636144093379</v>
      </c>
      <c r="K639" s="80">
        <f t="shared" si="1089"/>
        <v>52329.540849673205</v>
      </c>
      <c r="L639" s="46"/>
      <c r="M639" s="46"/>
    </row>
    <row r="640" spans="2:13">
      <c r="B640" s="198"/>
      <c r="C640" s="198"/>
      <c r="D640" s="203"/>
      <c r="E640" s="21" t="s">
        <v>98</v>
      </c>
      <c r="F640" s="22" t="s">
        <v>99</v>
      </c>
      <c r="G640" s="101">
        <v>437067025</v>
      </c>
      <c r="H640" s="32">
        <f t="shared" ref="H640" si="1201">IFERROR(G640/G641,"-")</f>
        <v>0.25877888229660029</v>
      </c>
      <c r="I640" s="102">
        <v>845</v>
      </c>
      <c r="J640" s="32">
        <f t="shared" ref="J640" si="1202">IFERROR(I640/D631,"-")</f>
        <v>8.5027168444354997E-2</v>
      </c>
      <c r="K640" s="81">
        <f t="shared" si="1089"/>
        <v>517239.08284023666</v>
      </c>
      <c r="L640" s="46"/>
      <c r="M640" s="46"/>
    </row>
    <row r="641" spans="2:13">
      <c r="B641" s="199"/>
      <c r="C641" s="199"/>
      <c r="D641" s="204"/>
      <c r="E641" s="23" t="s">
        <v>136</v>
      </c>
      <c r="F641" s="24"/>
      <c r="G641" s="95">
        <f>SUM(G631:G640)</f>
        <v>1688959397</v>
      </c>
      <c r="H641" s="33" t="s">
        <v>167</v>
      </c>
      <c r="I641" s="103">
        <v>8204</v>
      </c>
      <c r="J641" s="33">
        <f t="shared" ref="J641" si="1203">IFERROR(I641/D631,"-")</f>
        <v>0.82551821292010463</v>
      </c>
      <c r="K641" s="82">
        <f t="shared" si="1089"/>
        <v>205870.23366650415</v>
      </c>
      <c r="L641" s="46"/>
      <c r="M641" s="46"/>
    </row>
    <row r="642" spans="2:13">
      <c r="B642" s="197">
        <v>59</v>
      </c>
      <c r="C642" s="197" t="s">
        <v>23</v>
      </c>
      <c r="D642" s="202">
        <f>VLOOKUP(C642,市区町村別_生活習慣病の状況!$C$5:$D$78,2,FALSE)</f>
        <v>71357</v>
      </c>
      <c r="E642" s="16" t="s">
        <v>80</v>
      </c>
      <c r="F642" s="17" t="s">
        <v>81</v>
      </c>
      <c r="G642" s="129">
        <v>1960180246</v>
      </c>
      <c r="H642" s="30">
        <f t="shared" ref="H642" si="1204">IFERROR(G642/G652,"-")</f>
        <v>0.15998171990389892</v>
      </c>
      <c r="I642" s="130">
        <v>35381</v>
      </c>
      <c r="J642" s="30">
        <f t="shared" ref="J642" si="1205">IFERROR(I642/D642,"-")</f>
        <v>0.49583082248412907</v>
      </c>
      <c r="K642" s="79">
        <f t="shared" si="1089"/>
        <v>55402.058901670389</v>
      </c>
      <c r="L642" s="46"/>
      <c r="M642" s="46"/>
    </row>
    <row r="643" spans="2:13">
      <c r="B643" s="198"/>
      <c r="C643" s="198"/>
      <c r="D643" s="203"/>
      <c r="E643" s="18" t="s">
        <v>82</v>
      </c>
      <c r="F643" s="19" t="s">
        <v>83</v>
      </c>
      <c r="G643" s="99">
        <v>1188928397</v>
      </c>
      <c r="H643" s="31">
        <f t="shared" ref="H643" si="1206">IFERROR(G643/G652,"-")</f>
        <v>9.7035367121358865E-2</v>
      </c>
      <c r="I643" s="100">
        <v>29140</v>
      </c>
      <c r="J643" s="31">
        <f t="shared" ref="J643" si="1207">IFERROR(I643/D642,"-")</f>
        <v>0.40836918592429616</v>
      </c>
      <c r="K643" s="80">
        <f t="shared" si="1089"/>
        <v>40800.562697323265</v>
      </c>
      <c r="L643" s="46"/>
      <c r="M643" s="46"/>
    </row>
    <row r="644" spans="2:13">
      <c r="B644" s="198"/>
      <c r="C644" s="198"/>
      <c r="D644" s="203"/>
      <c r="E644" s="18" t="s">
        <v>84</v>
      </c>
      <c r="F644" s="20" t="s">
        <v>85</v>
      </c>
      <c r="G644" s="99">
        <v>2426953703</v>
      </c>
      <c r="H644" s="31">
        <f t="shared" ref="H644" si="1208">IFERROR(G644/G652,"-")</f>
        <v>0.19807781877477212</v>
      </c>
      <c r="I644" s="100">
        <v>46887</v>
      </c>
      <c r="J644" s="31">
        <f t="shared" ref="J644" si="1209">IFERROR(I644/D642,"-")</f>
        <v>0.65707639054332445</v>
      </c>
      <c r="K644" s="80">
        <f t="shared" si="1089"/>
        <v>51761.761319768804</v>
      </c>
      <c r="L644" s="46"/>
      <c r="M644" s="46"/>
    </row>
    <row r="645" spans="2:13">
      <c r="B645" s="198"/>
      <c r="C645" s="198"/>
      <c r="D645" s="203"/>
      <c r="E645" s="18" t="s">
        <v>86</v>
      </c>
      <c r="F645" s="20" t="s">
        <v>87</v>
      </c>
      <c r="G645" s="99">
        <v>1193007529</v>
      </c>
      <c r="H645" s="31">
        <f t="shared" ref="H645" si="1210">IFERROR(G645/G652,"-")</f>
        <v>9.7368288828128799E-2</v>
      </c>
      <c r="I645" s="100">
        <v>18568</v>
      </c>
      <c r="J645" s="31">
        <f t="shared" ref="J645" si="1211">IFERROR(I645/D642,"-")</f>
        <v>0.26021273315862492</v>
      </c>
      <c r="K645" s="80">
        <f t="shared" ref="K645:K708" si="1212">IFERROR(G645/I645,"-")</f>
        <v>64250.728619129688</v>
      </c>
      <c r="L645" s="46"/>
      <c r="M645" s="46"/>
    </row>
    <row r="646" spans="2:13">
      <c r="B646" s="198"/>
      <c r="C646" s="198"/>
      <c r="D646" s="203"/>
      <c r="E646" s="18" t="s">
        <v>88</v>
      </c>
      <c r="F646" s="20" t="s">
        <v>89</v>
      </c>
      <c r="G646" s="99">
        <v>110169097</v>
      </c>
      <c r="H646" s="31">
        <f t="shared" ref="H646" si="1213">IFERROR(G646/G652,"-")</f>
        <v>8.9915412902898274E-3</v>
      </c>
      <c r="I646" s="100">
        <v>258</v>
      </c>
      <c r="J646" s="31">
        <f t="shared" ref="J646" si="1214">IFERROR(I646/D642,"-")</f>
        <v>3.615622854099808E-3</v>
      </c>
      <c r="K646" s="80">
        <f t="shared" si="1212"/>
        <v>427012.00387596898</v>
      </c>
      <c r="L646" s="46"/>
      <c r="M646" s="46"/>
    </row>
    <row r="647" spans="2:13">
      <c r="B647" s="198"/>
      <c r="C647" s="198"/>
      <c r="D647" s="203"/>
      <c r="E647" s="18" t="s">
        <v>90</v>
      </c>
      <c r="F647" s="20" t="s">
        <v>91</v>
      </c>
      <c r="G647" s="99">
        <v>477857488</v>
      </c>
      <c r="H647" s="31">
        <f t="shared" ref="H647" si="1215">IFERROR(G647/G652,"-")</f>
        <v>3.9000731159902088E-2</v>
      </c>
      <c r="I647" s="100">
        <v>2487</v>
      </c>
      <c r="J647" s="31">
        <f t="shared" ref="J647" si="1216">IFERROR(I647/D642,"-")</f>
        <v>3.4852922628473733E-2</v>
      </c>
      <c r="K647" s="80">
        <f t="shared" si="1212"/>
        <v>192142.13429835142</v>
      </c>
      <c r="L647" s="46"/>
      <c r="M647" s="46"/>
    </row>
    <row r="648" spans="2:13">
      <c r="B648" s="198"/>
      <c r="C648" s="198"/>
      <c r="D648" s="203"/>
      <c r="E648" s="18" t="s">
        <v>92</v>
      </c>
      <c r="F648" s="20" t="s">
        <v>93</v>
      </c>
      <c r="G648" s="99">
        <v>1780594581</v>
      </c>
      <c r="H648" s="31">
        <f t="shared" ref="H648" si="1217">IFERROR(G648/G652,"-")</f>
        <v>0.14532468843170979</v>
      </c>
      <c r="I648" s="100">
        <v>13985</v>
      </c>
      <c r="J648" s="31">
        <f t="shared" ref="J648" si="1218">IFERROR(I648/D642,"-")</f>
        <v>0.1959863783511078</v>
      </c>
      <c r="K648" s="80">
        <f t="shared" si="1212"/>
        <v>127321.74336789417</v>
      </c>
      <c r="L648" s="46"/>
      <c r="M648" s="46"/>
    </row>
    <row r="649" spans="2:13">
      <c r="B649" s="198"/>
      <c r="C649" s="198"/>
      <c r="D649" s="203"/>
      <c r="E649" s="18" t="s">
        <v>94</v>
      </c>
      <c r="F649" s="20" t="s">
        <v>95</v>
      </c>
      <c r="G649" s="99">
        <v>2601867</v>
      </c>
      <c r="H649" s="31">
        <f t="shared" ref="H649" si="1219">IFERROR(G649/G652,"-")</f>
        <v>2.1235351109705945E-4</v>
      </c>
      <c r="I649" s="100">
        <v>206</v>
      </c>
      <c r="J649" s="31">
        <f t="shared" ref="J649" si="1220">IFERROR(I649/D642,"-")</f>
        <v>2.8868926664517847E-3</v>
      </c>
      <c r="K649" s="80">
        <f t="shared" si="1212"/>
        <v>12630.422330097088</v>
      </c>
      <c r="L649" s="46"/>
      <c r="M649" s="46"/>
    </row>
    <row r="650" spans="2:13">
      <c r="B650" s="198"/>
      <c r="C650" s="198"/>
      <c r="D650" s="203"/>
      <c r="E650" s="18" t="s">
        <v>96</v>
      </c>
      <c r="F650" s="20" t="s">
        <v>97</v>
      </c>
      <c r="G650" s="99">
        <v>304531410</v>
      </c>
      <c r="H650" s="31">
        <f t="shared" ref="H650" si="1221">IFERROR(G650/G652,"-")</f>
        <v>2.4854581019259695E-2</v>
      </c>
      <c r="I650" s="100">
        <v>9197</v>
      </c>
      <c r="J650" s="31">
        <f t="shared" ref="J650" si="1222">IFERROR(I650/D642,"-")</f>
        <v>0.12888714491920905</v>
      </c>
      <c r="K650" s="80">
        <f t="shared" si="1212"/>
        <v>33112.037620963354</v>
      </c>
      <c r="L650" s="46"/>
      <c r="M650" s="46"/>
    </row>
    <row r="651" spans="2:13">
      <c r="B651" s="198"/>
      <c r="C651" s="198"/>
      <c r="D651" s="203"/>
      <c r="E651" s="21" t="s">
        <v>98</v>
      </c>
      <c r="F651" s="22" t="s">
        <v>99</v>
      </c>
      <c r="G651" s="101">
        <v>2807702078</v>
      </c>
      <c r="H651" s="32">
        <f t="shared" ref="H651" si="1223">IFERROR(G651/G652,"-")</f>
        <v>0.22915290995958285</v>
      </c>
      <c r="I651" s="102">
        <v>6380</v>
      </c>
      <c r="J651" s="32">
        <f t="shared" ref="J651" si="1224">IFERROR(I651/D642,"-")</f>
        <v>8.9409588407584395E-2</v>
      </c>
      <c r="K651" s="81">
        <f t="shared" si="1212"/>
        <v>440078.69561128528</v>
      </c>
      <c r="L651" s="46"/>
      <c r="M651" s="46"/>
    </row>
    <row r="652" spans="2:13">
      <c r="B652" s="199"/>
      <c r="C652" s="199"/>
      <c r="D652" s="204"/>
      <c r="E652" s="23" t="s">
        <v>136</v>
      </c>
      <c r="F652" s="24"/>
      <c r="G652" s="95">
        <f>SUM(G642:G651)</f>
        <v>12252526396</v>
      </c>
      <c r="H652" s="33" t="s">
        <v>167</v>
      </c>
      <c r="I652" s="103">
        <v>59262</v>
      </c>
      <c r="J652" s="33">
        <f t="shared" ref="J652" si="1225">IFERROR(I652/D642,"-")</f>
        <v>0.83050016116148384</v>
      </c>
      <c r="K652" s="82">
        <f t="shared" si="1212"/>
        <v>206751.82066079444</v>
      </c>
      <c r="L652" s="46"/>
      <c r="M652" s="46"/>
    </row>
    <row r="653" spans="2:13">
      <c r="B653" s="197">
        <v>60</v>
      </c>
      <c r="C653" s="197" t="s">
        <v>50</v>
      </c>
      <c r="D653" s="202">
        <f>VLOOKUP(C653,市区町村別_生活習慣病の状況!$C$5:$D$78,2,FALSE)</f>
        <v>9123</v>
      </c>
      <c r="E653" s="16" t="s">
        <v>80</v>
      </c>
      <c r="F653" s="17" t="s">
        <v>81</v>
      </c>
      <c r="G653" s="129">
        <v>232131167</v>
      </c>
      <c r="H653" s="30">
        <f t="shared" ref="H653" si="1226">IFERROR(G653/G663,"-")</f>
        <v>0.14119050709117653</v>
      </c>
      <c r="I653" s="130">
        <v>4381</v>
      </c>
      <c r="J653" s="30">
        <f t="shared" ref="J653" si="1227">IFERROR(I653/D653,"-")</f>
        <v>0.48021484160911981</v>
      </c>
      <c r="K653" s="79">
        <f t="shared" si="1212"/>
        <v>52985.886099064141</v>
      </c>
      <c r="L653" s="46"/>
      <c r="M653" s="46"/>
    </row>
    <row r="654" spans="2:13">
      <c r="B654" s="198"/>
      <c r="C654" s="198"/>
      <c r="D654" s="203"/>
      <c r="E654" s="18" t="s">
        <v>82</v>
      </c>
      <c r="F654" s="19" t="s">
        <v>83</v>
      </c>
      <c r="G654" s="99">
        <v>132617360</v>
      </c>
      <c r="H654" s="31">
        <f t="shared" ref="H654" si="1228">IFERROR(G654/G663,"-")</f>
        <v>8.0662638065715275E-2</v>
      </c>
      <c r="I654" s="100">
        <v>3589</v>
      </c>
      <c r="J654" s="31">
        <f t="shared" ref="J654" si="1229">IFERROR(I654/D653,"-")</f>
        <v>0.39340129343417735</v>
      </c>
      <c r="K654" s="80">
        <f t="shared" si="1212"/>
        <v>36951.061577040957</v>
      </c>
      <c r="L654" s="46"/>
      <c r="M654" s="46"/>
    </row>
    <row r="655" spans="2:13">
      <c r="B655" s="198"/>
      <c r="C655" s="198"/>
      <c r="D655" s="203"/>
      <c r="E655" s="18" t="s">
        <v>84</v>
      </c>
      <c r="F655" s="20" t="s">
        <v>85</v>
      </c>
      <c r="G655" s="99">
        <v>298786644</v>
      </c>
      <c r="H655" s="31">
        <f t="shared" ref="H655" si="1230">IFERROR(G655/G663,"-")</f>
        <v>0.18173276050617898</v>
      </c>
      <c r="I655" s="100">
        <v>6104</v>
      </c>
      <c r="J655" s="31">
        <f t="shared" ref="J655" si="1231">IFERROR(I655/D653,"-")</f>
        <v>0.6690781541159706</v>
      </c>
      <c r="K655" s="80">
        <f t="shared" si="1212"/>
        <v>48949.31913499345</v>
      </c>
      <c r="L655" s="46"/>
      <c r="M655" s="46"/>
    </row>
    <row r="656" spans="2:13">
      <c r="B656" s="198"/>
      <c r="C656" s="198"/>
      <c r="D656" s="203"/>
      <c r="E656" s="18" t="s">
        <v>86</v>
      </c>
      <c r="F656" s="20" t="s">
        <v>87</v>
      </c>
      <c r="G656" s="99">
        <v>115363968</v>
      </c>
      <c r="H656" s="31">
        <f t="shared" ref="H656" si="1232">IFERROR(G656/G663,"-")</f>
        <v>7.0168505817102364E-2</v>
      </c>
      <c r="I656" s="100">
        <v>2079</v>
      </c>
      <c r="J656" s="31">
        <f t="shared" ref="J656" si="1233">IFERROR(I656/D653,"-")</f>
        <v>0.22788556395922394</v>
      </c>
      <c r="K656" s="80">
        <f t="shared" si="1212"/>
        <v>55490.124098124099</v>
      </c>
      <c r="L656" s="46"/>
      <c r="M656" s="46"/>
    </row>
    <row r="657" spans="2:13">
      <c r="B657" s="198"/>
      <c r="C657" s="198"/>
      <c r="D657" s="203"/>
      <c r="E657" s="18" t="s">
        <v>88</v>
      </c>
      <c r="F657" s="20" t="s">
        <v>89</v>
      </c>
      <c r="G657" s="99">
        <v>30334220</v>
      </c>
      <c r="H657" s="31">
        <f t="shared" ref="H657" si="1234">IFERROR(G657/G663,"-")</f>
        <v>1.8450361316691734E-2</v>
      </c>
      <c r="I657" s="100">
        <v>26</v>
      </c>
      <c r="J657" s="31">
        <f t="shared" ref="J657" si="1235">IFERROR(I657/D653,"-")</f>
        <v>2.8499397128137673E-3</v>
      </c>
      <c r="K657" s="80">
        <f t="shared" si="1212"/>
        <v>1166700.7692307692</v>
      </c>
      <c r="L657" s="46"/>
      <c r="M657" s="46"/>
    </row>
    <row r="658" spans="2:13">
      <c r="B658" s="198"/>
      <c r="C658" s="198"/>
      <c r="D658" s="203"/>
      <c r="E658" s="18" t="s">
        <v>90</v>
      </c>
      <c r="F658" s="20" t="s">
        <v>91</v>
      </c>
      <c r="G658" s="99">
        <v>81802964</v>
      </c>
      <c r="H658" s="31">
        <f t="shared" ref="H658" si="1236">IFERROR(G658/G663,"-")</f>
        <v>4.9755498660467502E-2</v>
      </c>
      <c r="I658" s="100">
        <v>470</v>
      </c>
      <c r="J658" s="31">
        <f t="shared" ref="J658" si="1237">IFERROR(I658/D653,"-")</f>
        <v>5.1518140962402717E-2</v>
      </c>
      <c r="K658" s="80">
        <f t="shared" si="1212"/>
        <v>174048.85957446808</v>
      </c>
      <c r="L658" s="46"/>
      <c r="M658" s="46"/>
    </row>
    <row r="659" spans="2:13">
      <c r="B659" s="198"/>
      <c r="C659" s="198"/>
      <c r="D659" s="203"/>
      <c r="E659" s="18" t="s">
        <v>92</v>
      </c>
      <c r="F659" s="20" t="s">
        <v>93</v>
      </c>
      <c r="G659" s="99">
        <v>230431552</v>
      </c>
      <c r="H659" s="31">
        <f t="shared" ref="H659" si="1238">IFERROR(G659/G663,"-")</f>
        <v>0.14015674024801164</v>
      </c>
      <c r="I659" s="100">
        <v>2074</v>
      </c>
      <c r="J659" s="31">
        <f t="shared" ref="J659" si="1239">IFERROR(I659/D653,"-")</f>
        <v>0.22733749862983668</v>
      </c>
      <c r="K659" s="80">
        <f t="shared" si="1212"/>
        <v>111104.89488910318</v>
      </c>
      <c r="L659" s="46"/>
      <c r="M659" s="46"/>
    </row>
    <row r="660" spans="2:13">
      <c r="B660" s="198"/>
      <c r="C660" s="198"/>
      <c r="D660" s="203"/>
      <c r="E660" s="18" t="s">
        <v>94</v>
      </c>
      <c r="F660" s="20" t="s">
        <v>95</v>
      </c>
      <c r="G660" s="99">
        <v>233717</v>
      </c>
      <c r="H660" s="31">
        <f t="shared" ref="H660" si="1240">IFERROR(G660/G663,"-")</f>
        <v>1.4215506763823964E-4</v>
      </c>
      <c r="I660" s="100">
        <v>21</v>
      </c>
      <c r="J660" s="31">
        <f t="shared" ref="J660" si="1241">IFERROR(I660/D653,"-")</f>
        <v>2.3018743834265043E-3</v>
      </c>
      <c r="K660" s="80">
        <f t="shared" si="1212"/>
        <v>11129.380952380952</v>
      </c>
      <c r="L660" s="46"/>
      <c r="M660" s="46"/>
    </row>
    <row r="661" spans="2:13">
      <c r="B661" s="198"/>
      <c r="C661" s="198"/>
      <c r="D661" s="203"/>
      <c r="E661" s="18" t="s">
        <v>96</v>
      </c>
      <c r="F661" s="20" t="s">
        <v>97</v>
      </c>
      <c r="G661" s="99">
        <v>23511458</v>
      </c>
      <c r="H661" s="31">
        <f t="shared" ref="H661" si="1242">IFERROR(G661/G663,"-")</f>
        <v>1.4300512595419377E-2</v>
      </c>
      <c r="I661" s="100">
        <v>950</v>
      </c>
      <c r="J661" s="31">
        <f t="shared" ref="J661" si="1243">IFERROR(I661/D653,"-")</f>
        <v>0.10413241258357997</v>
      </c>
      <c r="K661" s="80">
        <f t="shared" si="1212"/>
        <v>24748.903157894736</v>
      </c>
      <c r="L661" s="46"/>
      <c r="M661" s="46"/>
    </row>
    <row r="662" spans="2:13">
      <c r="B662" s="198"/>
      <c r="C662" s="198"/>
      <c r="D662" s="203"/>
      <c r="E662" s="21" t="s">
        <v>98</v>
      </c>
      <c r="F662" s="22" t="s">
        <v>99</v>
      </c>
      <c r="G662" s="101">
        <v>498885918</v>
      </c>
      <c r="H662" s="32">
        <f t="shared" ref="H662" si="1244">IFERROR(G662/G663,"-")</f>
        <v>0.30344032063159837</v>
      </c>
      <c r="I662" s="102">
        <v>753</v>
      </c>
      <c r="J662" s="32">
        <f t="shared" ref="J662" si="1245">IFERROR(I662/D653,"-")</f>
        <v>8.2538638605721804E-2</v>
      </c>
      <c r="K662" s="81">
        <f t="shared" si="1212"/>
        <v>662531.09960159368</v>
      </c>
      <c r="L662" s="46"/>
      <c r="M662" s="46"/>
    </row>
    <row r="663" spans="2:13">
      <c r="B663" s="199"/>
      <c r="C663" s="199"/>
      <c r="D663" s="204"/>
      <c r="E663" s="23" t="s">
        <v>136</v>
      </c>
      <c r="F663" s="24"/>
      <c r="G663" s="95">
        <f>SUM(G653:G662)</f>
        <v>1644098968</v>
      </c>
      <c r="H663" s="33" t="s">
        <v>167</v>
      </c>
      <c r="I663" s="103">
        <v>7638</v>
      </c>
      <c r="J663" s="33">
        <f t="shared" ref="J663" si="1246">IFERROR(I663/D653,"-")</f>
        <v>0.83722459717198294</v>
      </c>
      <c r="K663" s="82">
        <f t="shared" si="1212"/>
        <v>215252.54883477351</v>
      </c>
      <c r="L663" s="46"/>
      <c r="M663" s="46"/>
    </row>
    <row r="664" spans="2:13">
      <c r="B664" s="197">
        <v>61</v>
      </c>
      <c r="C664" s="197" t="s">
        <v>18</v>
      </c>
      <c r="D664" s="202">
        <f>VLOOKUP(C664,市区町村別_生活習慣病の状況!$C$5:$D$78,2,FALSE)</f>
        <v>7760</v>
      </c>
      <c r="E664" s="16" t="s">
        <v>80</v>
      </c>
      <c r="F664" s="17" t="s">
        <v>81</v>
      </c>
      <c r="G664" s="129">
        <v>198834970</v>
      </c>
      <c r="H664" s="30">
        <f t="shared" ref="H664" si="1247">IFERROR(G664/G674,"-")</f>
        <v>0.15320548371864348</v>
      </c>
      <c r="I664" s="130">
        <v>3964</v>
      </c>
      <c r="J664" s="30">
        <f t="shared" ref="J664" si="1248">IFERROR(I664/D664,"-")</f>
        <v>0.5108247422680412</v>
      </c>
      <c r="K664" s="79">
        <f t="shared" si="1212"/>
        <v>50160.184157416748</v>
      </c>
      <c r="L664" s="46"/>
      <c r="M664" s="46"/>
    </row>
    <row r="665" spans="2:13">
      <c r="B665" s="198"/>
      <c r="C665" s="198"/>
      <c r="D665" s="203"/>
      <c r="E665" s="18" t="s">
        <v>82</v>
      </c>
      <c r="F665" s="19" t="s">
        <v>83</v>
      </c>
      <c r="G665" s="99">
        <v>118027209</v>
      </c>
      <c r="H665" s="31">
        <f t="shared" ref="H665" si="1249">IFERROR(G665/G674,"-")</f>
        <v>9.0941828023543503E-2</v>
      </c>
      <c r="I665" s="100">
        <v>3234</v>
      </c>
      <c r="J665" s="31">
        <f t="shared" ref="J665" si="1250">IFERROR(I665/D664,"-")</f>
        <v>0.41675257731958765</v>
      </c>
      <c r="K665" s="80">
        <f t="shared" si="1212"/>
        <v>36495.735621521337</v>
      </c>
      <c r="L665" s="46"/>
      <c r="M665" s="46"/>
    </row>
    <row r="666" spans="2:13">
      <c r="B666" s="198"/>
      <c r="C666" s="198"/>
      <c r="D666" s="203"/>
      <c r="E666" s="18" t="s">
        <v>84</v>
      </c>
      <c r="F666" s="20" t="s">
        <v>85</v>
      </c>
      <c r="G666" s="99">
        <v>233844092</v>
      </c>
      <c r="H666" s="31">
        <f t="shared" ref="H666" si="1251">IFERROR(G666/G674,"-")</f>
        <v>0.18018056496604681</v>
      </c>
      <c r="I666" s="100">
        <v>4936</v>
      </c>
      <c r="J666" s="31">
        <f t="shared" ref="J666" si="1252">IFERROR(I666/D664,"-")</f>
        <v>0.63608247422680408</v>
      </c>
      <c r="K666" s="80">
        <f t="shared" si="1212"/>
        <v>47375.221231766613</v>
      </c>
      <c r="L666" s="46"/>
      <c r="M666" s="46"/>
    </row>
    <row r="667" spans="2:13">
      <c r="B667" s="198"/>
      <c r="C667" s="198"/>
      <c r="D667" s="203"/>
      <c r="E667" s="18" t="s">
        <v>86</v>
      </c>
      <c r="F667" s="20" t="s">
        <v>87</v>
      </c>
      <c r="G667" s="99">
        <v>154887416</v>
      </c>
      <c r="H667" s="31">
        <f t="shared" ref="H667" si="1253">IFERROR(G667/G674,"-")</f>
        <v>0.11934319948956042</v>
      </c>
      <c r="I667" s="100">
        <v>2103</v>
      </c>
      <c r="J667" s="31">
        <f t="shared" ref="J667" si="1254">IFERROR(I667/D664,"-")</f>
        <v>0.27100515463917524</v>
      </c>
      <c r="K667" s="80">
        <f t="shared" si="1212"/>
        <v>73650.69709938184</v>
      </c>
      <c r="L667" s="46"/>
      <c r="M667" s="46"/>
    </row>
    <row r="668" spans="2:13">
      <c r="B668" s="198"/>
      <c r="C668" s="198"/>
      <c r="D668" s="203"/>
      <c r="E668" s="18" t="s">
        <v>88</v>
      </c>
      <c r="F668" s="20" t="s">
        <v>89</v>
      </c>
      <c r="G668" s="99">
        <v>12942482</v>
      </c>
      <c r="H668" s="31">
        <f t="shared" ref="H668" si="1255">IFERROR(G668/G674,"-")</f>
        <v>9.9723867251813713E-3</v>
      </c>
      <c r="I668" s="100">
        <v>21</v>
      </c>
      <c r="J668" s="31">
        <f t="shared" ref="J668" si="1256">IFERROR(I668/D664,"-")</f>
        <v>2.7061855670103092E-3</v>
      </c>
      <c r="K668" s="80">
        <f t="shared" si="1212"/>
        <v>616308.66666666663</v>
      </c>
      <c r="L668" s="46"/>
      <c r="M668" s="46"/>
    </row>
    <row r="669" spans="2:13">
      <c r="B669" s="198"/>
      <c r="C669" s="198"/>
      <c r="D669" s="203"/>
      <c r="E669" s="18" t="s">
        <v>90</v>
      </c>
      <c r="F669" s="20" t="s">
        <v>91</v>
      </c>
      <c r="G669" s="99">
        <v>49323581</v>
      </c>
      <c r="H669" s="31">
        <f t="shared" ref="H669" si="1257">IFERROR(G669/G674,"-")</f>
        <v>3.8004597912734833E-2</v>
      </c>
      <c r="I669" s="100">
        <v>240</v>
      </c>
      <c r="J669" s="31">
        <f t="shared" ref="J669" si="1258">IFERROR(I669/D664,"-")</f>
        <v>3.0927835051546393E-2</v>
      </c>
      <c r="K669" s="80">
        <f t="shared" si="1212"/>
        <v>205514.92083333334</v>
      </c>
      <c r="L669" s="46"/>
      <c r="M669" s="46"/>
    </row>
    <row r="670" spans="2:13">
      <c r="B670" s="198"/>
      <c r="C670" s="198"/>
      <c r="D670" s="203"/>
      <c r="E670" s="18" t="s">
        <v>92</v>
      </c>
      <c r="F670" s="20" t="s">
        <v>93</v>
      </c>
      <c r="G670" s="99">
        <v>213541596</v>
      </c>
      <c r="H670" s="31">
        <f t="shared" ref="H670" si="1259">IFERROR(G670/G674,"-")</f>
        <v>0.16453717124925835</v>
      </c>
      <c r="I670" s="100">
        <v>1712</v>
      </c>
      <c r="J670" s="31">
        <f t="shared" ref="J670" si="1260">IFERROR(I670/D664,"-")</f>
        <v>0.22061855670103092</v>
      </c>
      <c r="K670" s="80">
        <f t="shared" si="1212"/>
        <v>124732.24065420561</v>
      </c>
      <c r="L670" s="46"/>
      <c r="M670" s="46"/>
    </row>
    <row r="671" spans="2:13">
      <c r="B671" s="198"/>
      <c r="C671" s="198"/>
      <c r="D671" s="203"/>
      <c r="E671" s="18" t="s">
        <v>94</v>
      </c>
      <c r="F671" s="20" t="s">
        <v>95</v>
      </c>
      <c r="G671" s="99">
        <v>111613</v>
      </c>
      <c r="H671" s="31">
        <f t="shared" ref="H671" si="1261">IFERROR(G671/G674,"-")</f>
        <v>8.5999578717410501E-5</v>
      </c>
      <c r="I671" s="100">
        <v>16</v>
      </c>
      <c r="J671" s="31">
        <f t="shared" ref="J671" si="1262">IFERROR(I671/D664,"-")</f>
        <v>2.0618556701030928E-3</v>
      </c>
      <c r="K671" s="80">
        <f t="shared" si="1212"/>
        <v>6975.8125</v>
      </c>
      <c r="L671" s="46"/>
      <c r="M671" s="46"/>
    </row>
    <row r="672" spans="2:13">
      <c r="B672" s="198"/>
      <c r="C672" s="198"/>
      <c r="D672" s="203"/>
      <c r="E672" s="18" t="s">
        <v>96</v>
      </c>
      <c r="F672" s="20" t="s">
        <v>97</v>
      </c>
      <c r="G672" s="99">
        <v>26258256</v>
      </c>
      <c r="H672" s="31">
        <f t="shared" ref="H672" si="1263">IFERROR(G672/G674,"-")</f>
        <v>2.0232400830135527E-2</v>
      </c>
      <c r="I672" s="100">
        <v>1350</v>
      </c>
      <c r="J672" s="31">
        <f t="shared" ref="J672" si="1264">IFERROR(I672/D664,"-")</f>
        <v>0.17396907216494845</v>
      </c>
      <c r="K672" s="80">
        <f t="shared" si="1212"/>
        <v>19450.560000000001</v>
      </c>
      <c r="L672" s="46"/>
      <c r="M672" s="46"/>
    </row>
    <row r="673" spans="2:13">
      <c r="B673" s="198"/>
      <c r="C673" s="198"/>
      <c r="D673" s="203"/>
      <c r="E673" s="21" t="s">
        <v>98</v>
      </c>
      <c r="F673" s="22" t="s">
        <v>99</v>
      </c>
      <c r="G673" s="101">
        <v>290060724</v>
      </c>
      <c r="H673" s="32">
        <f t="shared" ref="H673" si="1265">IFERROR(G673/G674,"-")</f>
        <v>0.22349636750617832</v>
      </c>
      <c r="I673" s="102">
        <v>552</v>
      </c>
      <c r="J673" s="32">
        <f t="shared" ref="J673" si="1266">IFERROR(I673/D664,"-")</f>
        <v>7.1134020618556698E-2</v>
      </c>
      <c r="K673" s="81">
        <f t="shared" si="1212"/>
        <v>525472.32608695654</v>
      </c>
      <c r="L673" s="46"/>
      <c r="M673" s="46"/>
    </row>
    <row r="674" spans="2:13">
      <c r="B674" s="199"/>
      <c r="C674" s="199"/>
      <c r="D674" s="204"/>
      <c r="E674" s="23" t="s">
        <v>136</v>
      </c>
      <c r="F674" s="24"/>
      <c r="G674" s="95">
        <f>SUM(G664:G673)</f>
        <v>1297831939</v>
      </c>
      <c r="H674" s="33" t="s">
        <v>167</v>
      </c>
      <c r="I674" s="103">
        <v>6409</v>
      </c>
      <c r="J674" s="33">
        <f t="shared" ref="J674" si="1267">IFERROR(I674/D664,"-")</f>
        <v>0.82590206185567006</v>
      </c>
      <c r="K674" s="82">
        <f t="shared" si="1212"/>
        <v>202501.47277266343</v>
      </c>
      <c r="L674" s="46"/>
      <c r="M674" s="46"/>
    </row>
    <row r="675" spans="2:13">
      <c r="B675" s="197">
        <v>62</v>
      </c>
      <c r="C675" s="197" t="s">
        <v>19</v>
      </c>
      <c r="D675" s="202">
        <f>VLOOKUP(C675,市区町村別_生活習慣病の状況!$C$5:$D$78,2,FALSE)</f>
        <v>11574</v>
      </c>
      <c r="E675" s="16" t="s">
        <v>80</v>
      </c>
      <c r="F675" s="17" t="s">
        <v>81</v>
      </c>
      <c r="G675" s="129">
        <v>296883949</v>
      </c>
      <c r="H675" s="30">
        <f t="shared" ref="H675" si="1268">IFERROR(G675/G685,"-")</f>
        <v>0.15289670453861001</v>
      </c>
      <c r="I675" s="130">
        <v>5488</v>
      </c>
      <c r="J675" s="30">
        <f t="shared" ref="J675" si="1269">IFERROR(I675/D675,"-")</f>
        <v>0.47416623466390184</v>
      </c>
      <c r="K675" s="79">
        <f t="shared" si="1212"/>
        <v>54096.929482507287</v>
      </c>
      <c r="L675" s="46"/>
      <c r="M675" s="46"/>
    </row>
    <row r="676" spans="2:13">
      <c r="B676" s="198"/>
      <c r="C676" s="198"/>
      <c r="D676" s="203"/>
      <c r="E676" s="18" t="s">
        <v>82</v>
      </c>
      <c r="F676" s="19" t="s">
        <v>83</v>
      </c>
      <c r="G676" s="99">
        <v>178788868</v>
      </c>
      <c r="H676" s="31">
        <f t="shared" ref="H676" si="1270">IFERROR(G676/G685,"-")</f>
        <v>9.2077152764457965E-2</v>
      </c>
      <c r="I676" s="100">
        <v>4674</v>
      </c>
      <c r="J676" s="31">
        <f t="shared" ref="J676" si="1271">IFERROR(I676/D675,"-")</f>
        <v>0.40383618455158116</v>
      </c>
      <c r="K676" s="80">
        <f t="shared" si="1212"/>
        <v>38251.790329482239</v>
      </c>
      <c r="L676" s="46"/>
      <c r="M676" s="46"/>
    </row>
    <row r="677" spans="2:13">
      <c r="B677" s="198"/>
      <c r="C677" s="198"/>
      <c r="D677" s="203"/>
      <c r="E677" s="18" t="s">
        <v>84</v>
      </c>
      <c r="F677" s="20" t="s">
        <v>85</v>
      </c>
      <c r="G677" s="99">
        <v>331882849</v>
      </c>
      <c r="H677" s="31">
        <f t="shared" ref="H677" si="1272">IFERROR(G677/G685,"-")</f>
        <v>0.17092131142793821</v>
      </c>
      <c r="I677" s="100">
        <v>7348</v>
      </c>
      <c r="J677" s="31">
        <f t="shared" ref="J677" si="1273">IFERROR(I677/D675,"-")</f>
        <v>0.63487126317608433</v>
      </c>
      <c r="K677" s="80">
        <f t="shared" si="1212"/>
        <v>45166.419297768101</v>
      </c>
      <c r="L677" s="46"/>
      <c r="M677" s="46"/>
    </row>
    <row r="678" spans="2:13">
      <c r="B678" s="198"/>
      <c r="C678" s="198"/>
      <c r="D678" s="203"/>
      <c r="E678" s="18" t="s">
        <v>86</v>
      </c>
      <c r="F678" s="20" t="s">
        <v>87</v>
      </c>
      <c r="G678" s="99">
        <v>203836916</v>
      </c>
      <c r="H678" s="31">
        <f t="shared" ref="H678" si="1274">IFERROR(G678/G685,"-")</f>
        <v>0.10497702157590698</v>
      </c>
      <c r="I678" s="100">
        <v>3019</v>
      </c>
      <c r="J678" s="31">
        <f t="shared" ref="J678" si="1275">IFERROR(I678/D675,"-")</f>
        <v>0.26084326939692415</v>
      </c>
      <c r="K678" s="80">
        <f t="shared" si="1212"/>
        <v>67518.024511427619</v>
      </c>
      <c r="L678" s="46"/>
      <c r="M678" s="46"/>
    </row>
    <row r="679" spans="2:13">
      <c r="B679" s="198"/>
      <c r="C679" s="198"/>
      <c r="D679" s="203"/>
      <c r="E679" s="18" t="s">
        <v>88</v>
      </c>
      <c r="F679" s="20" t="s">
        <v>89</v>
      </c>
      <c r="G679" s="99">
        <v>23076448</v>
      </c>
      <c r="H679" s="31">
        <f t="shared" ref="H679" si="1276">IFERROR(G679/G685,"-")</f>
        <v>1.1884485043873483E-2</v>
      </c>
      <c r="I679" s="100">
        <v>44</v>
      </c>
      <c r="J679" s="31">
        <f t="shared" ref="J679" si="1277">IFERROR(I679/D675,"-")</f>
        <v>3.8016243303957147E-3</v>
      </c>
      <c r="K679" s="80">
        <f t="shared" si="1212"/>
        <v>524464.72727272729</v>
      </c>
      <c r="L679" s="46"/>
      <c r="M679" s="46"/>
    </row>
    <row r="680" spans="2:13">
      <c r="B680" s="198"/>
      <c r="C680" s="198"/>
      <c r="D680" s="203"/>
      <c r="E680" s="18" t="s">
        <v>90</v>
      </c>
      <c r="F680" s="20" t="s">
        <v>91</v>
      </c>
      <c r="G680" s="99">
        <v>75702211</v>
      </c>
      <c r="H680" s="31">
        <f t="shared" ref="H680" si="1278">IFERROR(G680/G685,"-")</f>
        <v>3.8987013704087158E-2</v>
      </c>
      <c r="I680" s="100">
        <v>292</v>
      </c>
      <c r="J680" s="31">
        <f t="shared" ref="J680" si="1279">IFERROR(I680/D675,"-")</f>
        <v>2.5228961465353378E-2</v>
      </c>
      <c r="K680" s="80">
        <f t="shared" si="1212"/>
        <v>259254.14726027398</v>
      </c>
      <c r="L680" s="46"/>
      <c r="M680" s="46"/>
    </row>
    <row r="681" spans="2:13">
      <c r="B681" s="198"/>
      <c r="C681" s="198"/>
      <c r="D681" s="203"/>
      <c r="E681" s="18" t="s">
        <v>92</v>
      </c>
      <c r="F681" s="20" t="s">
        <v>93</v>
      </c>
      <c r="G681" s="99">
        <v>318568563</v>
      </c>
      <c r="H681" s="31">
        <f t="shared" ref="H681" si="1280">IFERROR(G681/G685,"-")</f>
        <v>0.16406438817714786</v>
      </c>
      <c r="I681" s="100">
        <v>2403</v>
      </c>
      <c r="J681" s="31">
        <f t="shared" ref="J681" si="1281">IFERROR(I681/D675,"-")</f>
        <v>0.20762052877138415</v>
      </c>
      <c r="K681" s="80">
        <f t="shared" si="1212"/>
        <v>132571.1872659176</v>
      </c>
      <c r="L681" s="46"/>
      <c r="M681" s="46"/>
    </row>
    <row r="682" spans="2:13">
      <c r="B682" s="198"/>
      <c r="C682" s="198"/>
      <c r="D682" s="203"/>
      <c r="E682" s="18" t="s">
        <v>94</v>
      </c>
      <c r="F682" s="20" t="s">
        <v>95</v>
      </c>
      <c r="G682" s="99">
        <v>317537</v>
      </c>
      <c r="H682" s="31">
        <f t="shared" ref="H682" si="1282">IFERROR(G682/G685,"-")</f>
        <v>1.6353312812164396E-4</v>
      </c>
      <c r="I682" s="100">
        <v>36</v>
      </c>
      <c r="J682" s="31">
        <f t="shared" ref="J682" si="1283">IFERROR(I682/D675,"-")</f>
        <v>3.1104199066874028E-3</v>
      </c>
      <c r="K682" s="80">
        <f t="shared" si="1212"/>
        <v>8820.4722222222226</v>
      </c>
      <c r="L682" s="46"/>
      <c r="M682" s="46"/>
    </row>
    <row r="683" spans="2:13">
      <c r="B683" s="198"/>
      <c r="C683" s="198"/>
      <c r="D683" s="203"/>
      <c r="E683" s="18" t="s">
        <v>96</v>
      </c>
      <c r="F683" s="20" t="s">
        <v>97</v>
      </c>
      <c r="G683" s="99">
        <v>38960325</v>
      </c>
      <c r="H683" s="31">
        <f t="shared" ref="H683" si="1284">IFERROR(G683/G685,"-")</f>
        <v>2.0064760389768399E-2</v>
      </c>
      <c r="I683" s="100">
        <v>1306</v>
      </c>
      <c r="J683" s="31">
        <f t="shared" ref="J683" si="1285">IFERROR(I683/D675,"-")</f>
        <v>0.11283912217038189</v>
      </c>
      <c r="K683" s="80">
        <f t="shared" si="1212"/>
        <v>29831.795558958653</v>
      </c>
      <c r="L683" s="46"/>
      <c r="M683" s="46"/>
    </row>
    <row r="684" spans="2:13">
      <c r="B684" s="198"/>
      <c r="C684" s="198"/>
      <c r="D684" s="203"/>
      <c r="E684" s="21" t="s">
        <v>98</v>
      </c>
      <c r="F684" s="22" t="s">
        <v>99</v>
      </c>
      <c r="G684" s="101">
        <v>473711228</v>
      </c>
      <c r="H684" s="32">
        <f t="shared" ref="H684" si="1286">IFERROR(G684/G685,"-")</f>
        <v>0.2439636292500883</v>
      </c>
      <c r="I684" s="102">
        <v>929</v>
      </c>
      <c r="J684" s="32">
        <f t="shared" ref="J684" si="1287">IFERROR(I684/D675,"-")</f>
        <v>8.0266113703127695E-2</v>
      </c>
      <c r="K684" s="81">
        <f t="shared" si="1212"/>
        <v>509915.2077502691</v>
      </c>
      <c r="L684" s="46"/>
      <c r="M684" s="46"/>
    </row>
    <row r="685" spans="2:13">
      <c r="B685" s="199"/>
      <c r="C685" s="199"/>
      <c r="D685" s="204"/>
      <c r="E685" s="23" t="s">
        <v>136</v>
      </c>
      <c r="F685" s="24"/>
      <c r="G685" s="95">
        <f>SUM(G675:G684)</f>
        <v>1941728894</v>
      </c>
      <c r="H685" s="33" t="s">
        <v>167</v>
      </c>
      <c r="I685" s="103">
        <v>9563</v>
      </c>
      <c r="J685" s="33">
        <f t="shared" ref="J685" si="1288">IFERROR(I685/D675,"-")</f>
        <v>0.82624848799032313</v>
      </c>
      <c r="K685" s="82">
        <f t="shared" si="1212"/>
        <v>203045.9995817212</v>
      </c>
      <c r="L685" s="46"/>
      <c r="M685" s="46"/>
    </row>
    <row r="686" spans="2:13">
      <c r="B686" s="197">
        <v>63</v>
      </c>
      <c r="C686" s="197" t="s">
        <v>30</v>
      </c>
      <c r="D686" s="202">
        <f>VLOOKUP(C686,市区町村別_生活習慣病の状況!$C$5:$D$78,2,FALSE)</f>
        <v>8511</v>
      </c>
      <c r="E686" s="16" t="s">
        <v>80</v>
      </c>
      <c r="F686" s="17" t="s">
        <v>81</v>
      </c>
      <c r="G686" s="129">
        <v>227116284</v>
      </c>
      <c r="H686" s="30">
        <f t="shared" ref="H686" si="1289">IFERROR(G686/G696,"-")</f>
        <v>0.14755670161245998</v>
      </c>
      <c r="I686" s="130">
        <v>3728</v>
      </c>
      <c r="J686" s="30">
        <f t="shared" ref="J686" si="1290">IFERROR(I686/D686,"-")</f>
        <v>0.43802138409117614</v>
      </c>
      <c r="K686" s="79">
        <f t="shared" si="1212"/>
        <v>60921.75</v>
      </c>
      <c r="L686" s="46"/>
      <c r="M686" s="46"/>
    </row>
    <row r="687" spans="2:13">
      <c r="B687" s="198"/>
      <c r="C687" s="198"/>
      <c r="D687" s="203"/>
      <c r="E687" s="18" t="s">
        <v>82</v>
      </c>
      <c r="F687" s="19" t="s">
        <v>83</v>
      </c>
      <c r="G687" s="99">
        <v>148904931</v>
      </c>
      <c r="H687" s="31">
        <f t="shared" ref="H687" si="1291">IFERROR(G687/G696,"-")</f>
        <v>9.674304319011727E-2</v>
      </c>
      <c r="I687" s="100">
        <v>3545</v>
      </c>
      <c r="J687" s="31">
        <f t="shared" ref="J687" si="1292">IFERROR(I687/D686,"-")</f>
        <v>0.4165197979085889</v>
      </c>
      <c r="K687" s="80">
        <f t="shared" si="1212"/>
        <v>42004.211847672777</v>
      </c>
      <c r="L687" s="46"/>
      <c r="M687" s="46"/>
    </row>
    <row r="688" spans="2:13">
      <c r="B688" s="198"/>
      <c r="C688" s="198"/>
      <c r="D688" s="203"/>
      <c r="E688" s="18" t="s">
        <v>84</v>
      </c>
      <c r="F688" s="20" t="s">
        <v>85</v>
      </c>
      <c r="G688" s="99">
        <v>287260102</v>
      </c>
      <c r="H688" s="31">
        <f t="shared" ref="H688" si="1293">IFERROR(G688/G696,"-")</f>
        <v>0.18663194205827538</v>
      </c>
      <c r="I688" s="100">
        <v>5505</v>
      </c>
      <c r="J688" s="31">
        <f t="shared" ref="J688" si="1294">IFERROR(I688/D686,"-")</f>
        <v>0.64681001057455056</v>
      </c>
      <c r="K688" s="80">
        <f t="shared" si="1212"/>
        <v>52181.671571298823</v>
      </c>
      <c r="L688" s="46"/>
      <c r="M688" s="46"/>
    </row>
    <row r="689" spans="2:13">
      <c r="B689" s="198"/>
      <c r="C689" s="198"/>
      <c r="D689" s="203"/>
      <c r="E689" s="18" t="s">
        <v>86</v>
      </c>
      <c r="F689" s="20" t="s">
        <v>87</v>
      </c>
      <c r="G689" s="99">
        <v>137859330</v>
      </c>
      <c r="H689" s="31">
        <f t="shared" ref="H689" si="1295">IFERROR(G689/G696,"-")</f>
        <v>8.9566752603717534E-2</v>
      </c>
      <c r="I689" s="100">
        <v>1764</v>
      </c>
      <c r="J689" s="31">
        <f t="shared" ref="J689" si="1296">IFERROR(I689/D686,"-")</f>
        <v>0.20726119139936552</v>
      </c>
      <c r="K689" s="80">
        <f t="shared" si="1212"/>
        <v>78151.547619047618</v>
      </c>
      <c r="L689" s="46"/>
      <c r="M689" s="46"/>
    </row>
    <row r="690" spans="2:13">
      <c r="B690" s="198"/>
      <c r="C690" s="198"/>
      <c r="D690" s="203"/>
      <c r="E690" s="18" t="s">
        <v>88</v>
      </c>
      <c r="F690" s="20" t="s">
        <v>89</v>
      </c>
      <c r="G690" s="99">
        <v>10836956</v>
      </c>
      <c r="H690" s="31">
        <f t="shared" ref="H690" si="1297">IFERROR(G690/G696,"-")</f>
        <v>7.0407346171591891E-3</v>
      </c>
      <c r="I690" s="100">
        <v>36</v>
      </c>
      <c r="J690" s="31">
        <f t="shared" ref="J690" si="1298">IFERROR(I690/D686,"-")</f>
        <v>4.2298202326401125E-3</v>
      </c>
      <c r="K690" s="80">
        <f t="shared" si="1212"/>
        <v>301026.55555555556</v>
      </c>
      <c r="L690" s="46"/>
      <c r="M690" s="46"/>
    </row>
    <row r="691" spans="2:13">
      <c r="B691" s="198"/>
      <c r="C691" s="198"/>
      <c r="D691" s="203"/>
      <c r="E691" s="18" t="s">
        <v>90</v>
      </c>
      <c r="F691" s="20" t="s">
        <v>91</v>
      </c>
      <c r="G691" s="99">
        <v>67694996</v>
      </c>
      <c r="H691" s="31">
        <f t="shared" ref="H691" si="1299">IFERROR(G691/G696,"-")</f>
        <v>4.3981215919456799E-2</v>
      </c>
      <c r="I691" s="100">
        <v>357</v>
      </c>
      <c r="J691" s="31">
        <f t="shared" ref="J691" si="1300">IFERROR(I691/D686,"-")</f>
        <v>4.1945717307014449E-2</v>
      </c>
      <c r="K691" s="80">
        <f t="shared" si="1212"/>
        <v>189621.837535014</v>
      </c>
      <c r="L691" s="46"/>
      <c r="M691" s="46"/>
    </row>
    <row r="692" spans="2:13">
      <c r="B692" s="198"/>
      <c r="C692" s="198"/>
      <c r="D692" s="203"/>
      <c r="E692" s="18" t="s">
        <v>92</v>
      </c>
      <c r="F692" s="20" t="s">
        <v>93</v>
      </c>
      <c r="G692" s="99">
        <v>261209770</v>
      </c>
      <c r="H692" s="31">
        <f t="shared" ref="H692" si="1301">IFERROR(G692/G696,"-")</f>
        <v>0.16970712716552416</v>
      </c>
      <c r="I692" s="100">
        <v>1918</v>
      </c>
      <c r="J692" s="31">
        <f t="shared" ref="J692" si="1302">IFERROR(I692/D686,"-")</f>
        <v>0.22535542239454823</v>
      </c>
      <c r="K692" s="80">
        <f t="shared" si="1212"/>
        <v>136188.61835245046</v>
      </c>
      <c r="L692" s="46"/>
      <c r="M692" s="46"/>
    </row>
    <row r="693" spans="2:13">
      <c r="B693" s="198"/>
      <c r="C693" s="198"/>
      <c r="D693" s="203"/>
      <c r="E693" s="18" t="s">
        <v>94</v>
      </c>
      <c r="F693" s="20" t="s">
        <v>95</v>
      </c>
      <c r="G693" s="99">
        <v>565722</v>
      </c>
      <c r="H693" s="31">
        <f t="shared" ref="H693" si="1303">IFERROR(G693/G696,"-")</f>
        <v>3.6754771995831033E-4</v>
      </c>
      <c r="I693" s="100">
        <v>14</v>
      </c>
      <c r="J693" s="31">
        <f t="shared" ref="J693" si="1304">IFERROR(I693/D686,"-")</f>
        <v>1.6449300904711551E-3</v>
      </c>
      <c r="K693" s="80">
        <f t="shared" si="1212"/>
        <v>40408.714285714283</v>
      </c>
      <c r="L693" s="46"/>
      <c r="M693" s="46"/>
    </row>
    <row r="694" spans="2:13">
      <c r="B694" s="198"/>
      <c r="C694" s="198"/>
      <c r="D694" s="203"/>
      <c r="E694" s="18" t="s">
        <v>96</v>
      </c>
      <c r="F694" s="20" t="s">
        <v>97</v>
      </c>
      <c r="G694" s="99">
        <v>35691678</v>
      </c>
      <c r="H694" s="31">
        <f t="shared" ref="H694" si="1305">IFERROR(G694/G696,"-")</f>
        <v>2.3188765631151319E-2</v>
      </c>
      <c r="I694" s="100">
        <v>1382</v>
      </c>
      <c r="J694" s="31">
        <f t="shared" ref="J694" si="1306">IFERROR(I694/D686,"-")</f>
        <v>0.16237809893079544</v>
      </c>
      <c r="K694" s="80">
        <f t="shared" si="1212"/>
        <v>25826.105643994211</v>
      </c>
      <c r="L694" s="46"/>
      <c r="M694" s="46"/>
    </row>
    <row r="695" spans="2:13">
      <c r="B695" s="198"/>
      <c r="C695" s="198"/>
      <c r="D695" s="203"/>
      <c r="E695" s="21" t="s">
        <v>98</v>
      </c>
      <c r="F695" s="22" t="s">
        <v>99</v>
      </c>
      <c r="G695" s="101">
        <v>362039960</v>
      </c>
      <c r="H695" s="32">
        <f t="shared" ref="H695" si="1307">IFERROR(G695/G696,"-")</f>
        <v>0.23521616948218008</v>
      </c>
      <c r="I695" s="102">
        <v>592</v>
      </c>
      <c r="J695" s="32">
        <f t="shared" ref="J695" si="1308">IFERROR(I695/D686,"-")</f>
        <v>6.9557043825637405E-2</v>
      </c>
      <c r="K695" s="81">
        <f t="shared" si="1212"/>
        <v>611553.98648648651</v>
      </c>
      <c r="L695" s="46"/>
      <c r="M695" s="46"/>
    </row>
    <row r="696" spans="2:13">
      <c r="B696" s="199"/>
      <c r="C696" s="199"/>
      <c r="D696" s="204"/>
      <c r="E696" s="23" t="s">
        <v>136</v>
      </c>
      <c r="F696" s="24"/>
      <c r="G696" s="95">
        <f>SUM(G686:G695)</f>
        <v>1539179729</v>
      </c>
      <c r="H696" s="33" t="s">
        <v>167</v>
      </c>
      <c r="I696" s="103">
        <v>7070</v>
      </c>
      <c r="J696" s="33">
        <f t="shared" ref="J696" si="1309">IFERROR(I696/D686,"-")</f>
        <v>0.83068969568793327</v>
      </c>
      <c r="K696" s="82">
        <f t="shared" si="1212"/>
        <v>217705.76082036775</v>
      </c>
      <c r="L696" s="46"/>
      <c r="M696" s="46"/>
    </row>
    <row r="697" spans="2:13">
      <c r="B697" s="197">
        <v>64</v>
      </c>
      <c r="C697" s="197" t="s">
        <v>51</v>
      </c>
      <c r="D697" s="202">
        <f>VLOOKUP(C697,市区町村別_生活習慣病の状況!$C$5:$D$78,2,FALSE)</f>
        <v>8964</v>
      </c>
      <c r="E697" s="16" t="s">
        <v>80</v>
      </c>
      <c r="F697" s="17" t="s">
        <v>81</v>
      </c>
      <c r="G697" s="129">
        <v>229788818</v>
      </c>
      <c r="H697" s="30">
        <f t="shared" ref="H697" si="1310">IFERROR(G697/G707,"-")</f>
        <v>0.12726524741970932</v>
      </c>
      <c r="I697" s="130">
        <v>4760</v>
      </c>
      <c r="J697" s="30">
        <f t="shared" ref="J697" si="1311">IFERROR(I697/D697,"-")</f>
        <v>0.53101294065149485</v>
      </c>
      <c r="K697" s="79">
        <f t="shared" si="1212"/>
        <v>48274.961764705884</v>
      </c>
      <c r="L697" s="46"/>
      <c r="M697" s="46"/>
    </row>
    <row r="698" spans="2:13">
      <c r="B698" s="198"/>
      <c r="C698" s="198"/>
      <c r="D698" s="203"/>
      <c r="E698" s="18" t="s">
        <v>82</v>
      </c>
      <c r="F698" s="19" t="s">
        <v>83</v>
      </c>
      <c r="G698" s="99">
        <v>134946190</v>
      </c>
      <c r="H698" s="31">
        <f t="shared" ref="H698" si="1312">IFERROR(G698/G707,"-")</f>
        <v>7.473801557522744E-2</v>
      </c>
      <c r="I698" s="100">
        <v>3684</v>
      </c>
      <c r="J698" s="31">
        <f t="shared" ref="J698" si="1313">IFERROR(I698/D697,"-")</f>
        <v>0.41097724230254351</v>
      </c>
      <c r="K698" s="80">
        <f t="shared" si="1212"/>
        <v>36630.344733984799</v>
      </c>
      <c r="L698" s="46"/>
      <c r="M698" s="46"/>
    </row>
    <row r="699" spans="2:13">
      <c r="B699" s="198"/>
      <c r="C699" s="198"/>
      <c r="D699" s="203"/>
      <c r="E699" s="18" t="s">
        <v>84</v>
      </c>
      <c r="F699" s="20" t="s">
        <v>85</v>
      </c>
      <c r="G699" s="99">
        <v>294478809</v>
      </c>
      <c r="H699" s="31">
        <f t="shared" ref="H699" si="1314">IFERROR(G699/G707,"-")</f>
        <v>0.16309287289708901</v>
      </c>
      <c r="I699" s="100">
        <v>5971</v>
      </c>
      <c r="J699" s="31">
        <f t="shared" ref="J699" si="1315">IFERROR(I699/D697,"-")</f>
        <v>0.66610887996430168</v>
      </c>
      <c r="K699" s="80">
        <f t="shared" si="1212"/>
        <v>49318.172667894825</v>
      </c>
      <c r="L699" s="46"/>
      <c r="M699" s="46"/>
    </row>
    <row r="700" spans="2:13">
      <c r="B700" s="198"/>
      <c r="C700" s="198"/>
      <c r="D700" s="203"/>
      <c r="E700" s="18" t="s">
        <v>86</v>
      </c>
      <c r="F700" s="20" t="s">
        <v>87</v>
      </c>
      <c r="G700" s="99">
        <v>170718057</v>
      </c>
      <c r="H700" s="31">
        <f t="shared" ref="H700" si="1316">IFERROR(G700/G707,"-")</f>
        <v>9.4549752038487089E-2</v>
      </c>
      <c r="I700" s="100">
        <v>2246</v>
      </c>
      <c r="J700" s="31">
        <f t="shared" ref="J700" si="1317">IFERROR(I700/D697,"-")</f>
        <v>0.250557786702365</v>
      </c>
      <c r="K700" s="80">
        <f t="shared" si="1212"/>
        <v>76009.820569902047</v>
      </c>
      <c r="L700" s="46"/>
      <c r="M700" s="46"/>
    </row>
    <row r="701" spans="2:13">
      <c r="B701" s="198"/>
      <c r="C701" s="198"/>
      <c r="D701" s="203"/>
      <c r="E701" s="18" t="s">
        <v>88</v>
      </c>
      <c r="F701" s="20" t="s">
        <v>89</v>
      </c>
      <c r="G701" s="99">
        <v>15419537</v>
      </c>
      <c r="H701" s="31">
        <f t="shared" ref="H701" si="1318">IFERROR(G701/G707,"-")</f>
        <v>8.5398898365992831E-3</v>
      </c>
      <c r="I701" s="100">
        <v>42</v>
      </c>
      <c r="J701" s="31">
        <f t="shared" ref="J701" si="1319">IFERROR(I701/D697,"-")</f>
        <v>4.6854082998661313E-3</v>
      </c>
      <c r="K701" s="80">
        <f t="shared" si="1212"/>
        <v>367131.83333333331</v>
      </c>
      <c r="L701" s="46"/>
      <c r="M701" s="46"/>
    </row>
    <row r="702" spans="2:13">
      <c r="B702" s="198"/>
      <c r="C702" s="198"/>
      <c r="D702" s="203"/>
      <c r="E702" s="18" t="s">
        <v>90</v>
      </c>
      <c r="F702" s="20" t="s">
        <v>91</v>
      </c>
      <c r="G702" s="99">
        <v>61152076</v>
      </c>
      <c r="H702" s="31">
        <f t="shared" ref="H702" si="1320">IFERROR(G702/G707,"-")</f>
        <v>3.38682018999239E-2</v>
      </c>
      <c r="I702" s="100">
        <v>465</v>
      </c>
      <c r="J702" s="31">
        <f t="shared" ref="J702" si="1321">IFERROR(I702/D697,"-")</f>
        <v>5.1874163319946452E-2</v>
      </c>
      <c r="K702" s="80">
        <f t="shared" si="1212"/>
        <v>131509.84086021504</v>
      </c>
      <c r="L702" s="46"/>
      <c r="M702" s="46"/>
    </row>
    <row r="703" spans="2:13">
      <c r="B703" s="198"/>
      <c r="C703" s="198"/>
      <c r="D703" s="203"/>
      <c r="E703" s="18" t="s">
        <v>92</v>
      </c>
      <c r="F703" s="20" t="s">
        <v>93</v>
      </c>
      <c r="G703" s="99">
        <v>310483896</v>
      </c>
      <c r="H703" s="31">
        <f t="shared" ref="H703" si="1322">IFERROR(G703/G707,"-")</f>
        <v>0.17195706121903326</v>
      </c>
      <c r="I703" s="100">
        <v>2074</v>
      </c>
      <c r="J703" s="31">
        <f t="shared" ref="J703" si="1323">IFERROR(I703/D697,"-")</f>
        <v>0.23136992414100849</v>
      </c>
      <c r="K703" s="80">
        <f t="shared" si="1212"/>
        <v>149702.93924783028</v>
      </c>
      <c r="L703" s="46"/>
      <c r="M703" s="46"/>
    </row>
    <row r="704" spans="2:13">
      <c r="B704" s="198"/>
      <c r="C704" s="198"/>
      <c r="D704" s="203"/>
      <c r="E704" s="18" t="s">
        <v>94</v>
      </c>
      <c r="F704" s="20" t="s">
        <v>95</v>
      </c>
      <c r="G704" s="99">
        <v>1679417</v>
      </c>
      <c r="H704" s="31">
        <f t="shared" ref="H704" si="1324">IFERROR(G704/G707,"-")</f>
        <v>9.3012106457619694E-4</v>
      </c>
      <c r="I704" s="100">
        <v>65</v>
      </c>
      <c r="J704" s="31">
        <f t="shared" ref="J704" si="1325">IFERROR(I704/D697,"-")</f>
        <v>7.2512271307452027E-3</v>
      </c>
      <c r="K704" s="80">
        <f t="shared" si="1212"/>
        <v>25837.184615384616</v>
      </c>
      <c r="L704" s="46"/>
      <c r="M704" s="46"/>
    </row>
    <row r="705" spans="2:13">
      <c r="B705" s="198"/>
      <c r="C705" s="198"/>
      <c r="D705" s="203"/>
      <c r="E705" s="18" t="s">
        <v>96</v>
      </c>
      <c r="F705" s="20" t="s">
        <v>97</v>
      </c>
      <c r="G705" s="99">
        <v>30355199</v>
      </c>
      <c r="H705" s="31">
        <f t="shared" ref="H705" si="1326">IFERROR(G705/G707,"-")</f>
        <v>1.6811792431124795E-2</v>
      </c>
      <c r="I705" s="100">
        <v>1097</v>
      </c>
      <c r="J705" s="31">
        <f t="shared" ref="J705" si="1327">IFERROR(I705/D697,"-")</f>
        <v>0.12237840249888443</v>
      </c>
      <c r="K705" s="80">
        <f t="shared" si="1212"/>
        <v>27671.102096627164</v>
      </c>
      <c r="L705" s="46"/>
      <c r="M705" s="46"/>
    </row>
    <row r="706" spans="2:13">
      <c r="B706" s="198"/>
      <c r="C706" s="198"/>
      <c r="D706" s="203"/>
      <c r="E706" s="21" t="s">
        <v>98</v>
      </c>
      <c r="F706" s="22" t="s">
        <v>99</v>
      </c>
      <c r="G706" s="101">
        <v>556567686</v>
      </c>
      <c r="H706" s="32">
        <f t="shared" ref="H706" si="1328">IFERROR(G706/G707,"-")</f>
        <v>0.30824704561822969</v>
      </c>
      <c r="I706" s="102">
        <v>809</v>
      </c>
      <c r="J706" s="32">
        <f t="shared" ref="J706" si="1329">IFERROR(I706/D697,"-")</f>
        <v>9.024988844265952E-2</v>
      </c>
      <c r="K706" s="81">
        <f t="shared" si="1212"/>
        <v>687969.94561186654</v>
      </c>
      <c r="L706" s="46"/>
      <c r="M706" s="46"/>
    </row>
    <row r="707" spans="2:13">
      <c r="B707" s="199"/>
      <c r="C707" s="199"/>
      <c r="D707" s="204"/>
      <c r="E707" s="23" t="s">
        <v>136</v>
      </c>
      <c r="F707" s="24"/>
      <c r="G707" s="95">
        <f>SUM(G697:G706)</f>
        <v>1805589685</v>
      </c>
      <c r="H707" s="33" t="s">
        <v>167</v>
      </c>
      <c r="I707" s="103">
        <v>7557</v>
      </c>
      <c r="J707" s="33">
        <f t="shared" ref="J707" si="1330">IFERROR(I707/D697,"-")</f>
        <v>0.84303882195448465</v>
      </c>
      <c r="K707" s="82">
        <f t="shared" si="1212"/>
        <v>238929.42768294297</v>
      </c>
      <c r="L707" s="46"/>
      <c r="M707" s="46"/>
    </row>
    <row r="708" spans="2:13">
      <c r="B708" s="197">
        <v>65</v>
      </c>
      <c r="C708" s="197" t="s">
        <v>11</v>
      </c>
      <c r="D708" s="202">
        <f>VLOOKUP(C708,市区町村別_生活習慣病の状況!$C$5:$D$78,2,FALSE)</f>
        <v>4327</v>
      </c>
      <c r="E708" s="16" t="s">
        <v>80</v>
      </c>
      <c r="F708" s="17" t="s">
        <v>81</v>
      </c>
      <c r="G708" s="129">
        <v>100834543</v>
      </c>
      <c r="H708" s="30">
        <f t="shared" ref="H708" si="1331">IFERROR(G708/G718,"-")</f>
        <v>0.13482408645473845</v>
      </c>
      <c r="I708" s="130">
        <v>1976</v>
      </c>
      <c r="J708" s="30">
        <f t="shared" ref="J708" si="1332">IFERROR(I708/D708,"-")</f>
        <v>0.45666743702334178</v>
      </c>
      <c r="K708" s="79">
        <f t="shared" si="1212"/>
        <v>51029.627024291498</v>
      </c>
      <c r="L708" s="46"/>
      <c r="M708" s="46"/>
    </row>
    <row r="709" spans="2:13">
      <c r="B709" s="198"/>
      <c r="C709" s="198"/>
      <c r="D709" s="203"/>
      <c r="E709" s="18" t="s">
        <v>82</v>
      </c>
      <c r="F709" s="19" t="s">
        <v>83</v>
      </c>
      <c r="G709" s="99">
        <v>64277587</v>
      </c>
      <c r="H709" s="31">
        <f t="shared" ref="H709" si="1333">IFERROR(G709/G718,"-")</f>
        <v>8.5944426274535426E-2</v>
      </c>
      <c r="I709" s="100">
        <v>1599</v>
      </c>
      <c r="J709" s="31">
        <f t="shared" ref="J709" si="1334">IFERROR(I709/D708,"-")</f>
        <v>0.36954009706494106</v>
      </c>
      <c r="K709" s="80">
        <f t="shared" ref="K709:K772" si="1335">IFERROR(G709/I709,"-")</f>
        <v>40198.616010006255</v>
      </c>
      <c r="L709" s="46"/>
      <c r="M709" s="46"/>
    </row>
    <row r="710" spans="2:13">
      <c r="B710" s="198"/>
      <c r="C710" s="198"/>
      <c r="D710" s="203"/>
      <c r="E710" s="18" t="s">
        <v>84</v>
      </c>
      <c r="F710" s="20" t="s">
        <v>85</v>
      </c>
      <c r="G710" s="99">
        <v>133020460</v>
      </c>
      <c r="H710" s="31">
        <f t="shared" ref="H710" si="1336">IFERROR(G710/G718,"-")</f>
        <v>0.17785930759153715</v>
      </c>
      <c r="I710" s="100">
        <v>2725</v>
      </c>
      <c r="J710" s="31">
        <f t="shared" ref="J710" si="1337">IFERROR(I710/D708,"-")</f>
        <v>0.6297665819274324</v>
      </c>
      <c r="K710" s="80">
        <f t="shared" si="1335"/>
        <v>48814.847706422021</v>
      </c>
      <c r="L710" s="46"/>
      <c r="M710" s="46"/>
    </row>
    <row r="711" spans="2:13">
      <c r="B711" s="198"/>
      <c r="C711" s="198"/>
      <c r="D711" s="203"/>
      <c r="E711" s="18" t="s">
        <v>86</v>
      </c>
      <c r="F711" s="20" t="s">
        <v>87</v>
      </c>
      <c r="G711" s="99">
        <v>78816463</v>
      </c>
      <c r="H711" s="31">
        <f t="shared" ref="H711" si="1338">IFERROR(G711/G718,"-")</f>
        <v>0.1053841005811738</v>
      </c>
      <c r="I711" s="100">
        <v>1051</v>
      </c>
      <c r="J711" s="31">
        <f t="shared" ref="J711" si="1339">IFERROR(I711/D708,"-")</f>
        <v>0.24289345967182804</v>
      </c>
      <c r="K711" s="80">
        <f t="shared" si="1335"/>
        <v>74991.877259752611</v>
      </c>
      <c r="L711" s="46"/>
      <c r="M711" s="46"/>
    </row>
    <row r="712" spans="2:13">
      <c r="B712" s="198"/>
      <c r="C712" s="198"/>
      <c r="D712" s="203"/>
      <c r="E712" s="18" t="s">
        <v>88</v>
      </c>
      <c r="F712" s="20" t="s">
        <v>89</v>
      </c>
      <c r="G712" s="99">
        <v>13909257</v>
      </c>
      <c r="H712" s="31">
        <f t="shared" ref="H712" si="1340">IFERROR(G712/G718,"-")</f>
        <v>1.8597821862386742E-2</v>
      </c>
      <c r="I712" s="100">
        <v>18</v>
      </c>
      <c r="J712" s="31">
        <f t="shared" ref="J712" si="1341">IFERROR(I712/D708,"-")</f>
        <v>4.1599260457591868E-3</v>
      </c>
      <c r="K712" s="80">
        <f t="shared" si="1335"/>
        <v>772736.5</v>
      </c>
      <c r="L712" s="46"/>
      <c r="M712" s="46"/>
    </row>
    <row r="713" spans="2:13">
      <c r="B713" s="198"/>
      <c r="C713" s="198"/>
      <c r="D713" s="203"/>
      <c r="E713" s="18" t="s">
        <v>90</v>
      </c>
      <c r="F713" s="20" t="s">
        <v>91</v>
      </c>
      <c r="G713" s="99">
        <v>47391414</v>
      </c>
      <c r="H713" s="31">
        <f t="shared" ref="H713" si="1342">IFERROR(G713/G718,"-")</f>
        <v>6.3366222608340697E-2</v>
      </c>
      <c r="I713" s="100">
        <v>164</v>
      </c>
      <c r="J713" s="31">
        <f t="shared" ref="J713" si="1343">IFERROR(I713/D708,"-")</f>
        <v>3.7901548416917036E-2</v>
      </c>
      <c r="K713" s="80">
        <f t="shared" si="1335"/>
        <v>288972.03658536583</v>
      </c>
      <c r="L713" s="46"/>
      <c r="M713" s="46"/>
    </row>
    <row r="714" spans="2:13">
      <c r="B714" s="198"/>
      <c r="C714" s="198"/>
      <c r="D714" s="203"/>
      <c r="E714" s="18" t="s">
        <v>92</v>
      </c>
      <c r="F714" s="20" t="s">
        <v>93</v>
      </c>
      <c r="G714" s="99">
        <v>140782468</v>
      </c>
      <c r="H714" s="31">
        <f t="shared" ref="H714" si="1344">IFERROR(G714/G718,"-")</f>
        <v>0.18823775139183652</v>
      </c>
      <c r="I714" s="100">
        <v>813</v>
      </c>
      <c r="J714" s="31">
        <f t="shared" ref="J714" si="1345">IFERROR(I714/D708,"-")</f>
        <v>0.18788999306678991</v>
      </c>
      <c r="K714" s="80">
        <f t="shared" si="1335"/>
        <v>173164.16728167282</v>
      </c>
      <c r="L714" s="46"/>
      <c r="M714" s="46"/>
    </row>
    <row r="715" spans="2:13">
      <c r="B715" s="198"/>
      <c r="C715" s="198"/>
      <c r="D715" s="203"/>
      <c r="E715" s="18" t="s">
        <v>94</v>
      </c>
      <c r="F715" s="20" t="s">
        <v>95</v>
      </c>
      <c r="G715" s="99">
        <v>106749</v>
      </c>
      <c r="H715" s="31">
        <f t="shared" ref="H715" si="1346">IFERROR(G715/G718,"-")</f>
        <v>1.4273220244531554E-4</v>
      </c>
      <c r="I715" s="100">
        <v>12</v>
      </c>
      <c r="J715" s="31">
        <f t="shared" ref="J715" si="1347">IFERROR(I715/D708,"-")</f>
        <v>2.7732840305061245E-3</v>
      </c>
      <c r="K715" s="80">
        <f t="shared" si="1335"/>
        <v>8895.75</v>
      </c>
      <c r="L715" s="46"/>
      <c r="M715" s="46"/>
    </row>
    <row r="716" spans="2:13">
      <c r="B716" s="198"/>
      <c r="C716" s="198"/>
      <c r="D716" s="203"/>
      <c r="E716" s="18" t="s">
        <v>96</v>
      </c>
      <c r="F716" s="20" t="s">
        <v>97</v>
      </c>
      <c r="G716" s="99">
        <v>13943242</v>
      </c>
      <c r="H716" s="31">
        <f t="shared" ref="H716" si="1348">IFERROR(G716/G718,"-")</f>
        <v>1.8643262605626529E-2</v>
      </c>
      <c r="I716" s="100">
        <v>333</v>
      </c>
      <c r="J716" s="31">
        <f t="shared" ref="J716" si="1349">IFERROR(I716/D708,"-")</f>
        <v>7.6958631846544945E-2</v>
      </c>
      <c r="K716" s="80">
        <f t="shared" si="1335"/>
        <v>41871.597597597596</v>
      </c>
      <c r="L716" s="46"/>
      <c r="M716" s="46"/>
    </row>
    <row r="717" spans="2:13">
      <c r="B717" s="198"/>
      <c r="C717" s="198"/>
      <c r="D717" s="203"/>
      <c r="E717" s="21" t="s">
        <v>98</v>
      </c>
      <c r="F717" s="22" t="s">
        <v>99</v>
      </c>
      <c r="G717" s="101">
        <v>154814915</v>
      </c>
      <c r="H717" s="32">
        <f t="shared" ref="H717" si="1350">IFERROR(G717/G718,"-")</f>
        <v>0.20700028842737936</v>
      </c>
      <c r="I717" s="102">
        <v>253</v>
      </c>
      <c r="J717" s="32">
        <f t="shared" ref="J717" si="1351">IFERROR(I717/D708,"-")</f>
        <v>5.8470071643170786E-2</v>
      </c>
      <c r="K717" s="81">
        <f t="shared" si="1335"/>
        <v>611916.66007905139</v>
      </c>
      <c r="L717" s="46"/>
      <c r="M717" s="46"/>
    </row>
    <row r="718" spans="2:13">
      <c r="B718" s="199"/>
      <c r="C718" s="199"/>
      <c r="D718" s="204"/>
      <c r="E718" s="23" t="s">
        <v>136</v>
      </c>
      <c r="F718" s="24"/>
      <c r="G718" s="95">
        <f>SUM(G708:G717)</f>
        <v>747897098</v>
      </c>
      <c r="H718" s="33" t="s">
        <v>167</v>
      </c>
      <c r="I718" s="103">
        <v>3610</v>
      </c>
      <c r="J718" s="33">
        <f t="shared" ref="J718" si="1352">IFERROR(I718/D708,"-")</f>
        <v>0.83429627917725913</v>
      </c>
      <c r="K718" s="82">
        <f t="shared" si="1335"/>
        <v>207173.71135734071</v>
      </c>
      <c r="L718" s="46"/>
      <c r="M718" s="46"/>
    </row>
    <row r="719" spans="2:13">
      <c r="B719" s="197">
        <v>66</v>
      </c>
      <c r="C719" s="197" t="s">
        <v>5</v>
      </c>
      <c r="D719" s="202">
        <f>VLOOKUP(C719,市区町村別_生活習慣病の状況!$C$5:$D$78,2,FALSE)</f>
        <v>4336</v>
      </c>
      <c r="E719" s="16" t="s">
        <v>80</v>
      </c>
      <c r="F719" s="17" t="s">
        <v>81</v>
      </c>
      <c r="G719" s="129">
        <v>103155701</v>
      </c>
      <c r="H719" s="30">
        <f t="shared" ref="H719" si="1353">IFERROR(G719/G729,"-")</f>
        <v>0.17163161187261605</v>
      </c>
      <c r="I719" s="130">
        <v>1720</v>
      </c>
      <c r="J719" s="30">
        <f t="shared" ref="J719" si="1354">IFERROR(I719/D719,"-")</f>
        <v>0.39667896678966791</v>
      </c>
      <c r="K719" s="79">
        <f t="shared" si="1335"/>
        <v>59974.244767441858</v>
      </c>
      <c r="L719" s="46"/>
      <c r="M719" s="46"/>
    </row>
    <row r="720" spans="2:13">
      <c r="B720" s="198"/>
      <c r="C720" s="198"/>
      <c r="D720" s="203"/>
      <c r="E720" s="18" t="s">
        <v>82</v>
      </c>
      <c r="F720" s="19" t="s">
        <v>83</v>
      </c>
      <c r="G720" s="99">
        <v>63812018</v>
      </c>
      <c r="H720" s="31">
        <f t="shared" ref="H720" si="1355">IFERROR(G720/G729,"-")</f>
        <v>0.10617115098839171</v>
      </c>
      <c r="I720" s="100">
        <v>1581</v>
      </c>
      <c r="J720" s="31">
        <f t="shared" ref="J720" si="1356">IFERROR(I720/D719,"-")</f>
        <v>0.36462177121771217</v>
      </c>
      <c r="K720" s="80">
        <f t="shared" si="1335"/>
        <v>40361.807716635041</v>
      </c>
      <c r="L720" s="46"/>
      <c r="M720" s="46"/>
    </row>
    <row r="721" spans="2:13">
      <c r="B721" s="198"/>
      <c r="C721" s="198"/>
      <c r="D721" s="203"/>
      <c r="E721" s="18" t="s">
        <v>84</v>
      </c>
      <c r="F721" s="20" t="s">
        <v>85</v>
      </c>
      <c r="G721" s="99">
        <v>133202283</v>
      </c>
      <c r="H721" s="31">
        <f t="shared" ref="H721" si="1357">IFERROR(G721/G729,"-")</f>
        <v>0.22162345187690949</v>
      </c>
      <c r="I721" s="100">
        <v>2603</v>
      </c>
      <c r="J721" s="31">
        <f t="shared" ref="J721" si="1358">IFERROR(I721/D719,"-")</f>
        <v>0.60032287822878228</v>
      </c>
      <c r="K721" s="80">
        <f t="shared" si="1335"/>
        <v>51172.601997694968</v>
      </c>
      <c r="L721" s="46"/>
      <c r="M721" s="46"/>
    </row>
    <row r="722" spans="2:13">
      <c r="B722" s="198"/>
      <c r="C722" s="198"/>
      <c r="D722" s="203"/>
      <c r="E722" s="18" t="s">
        <v>86</v>
      </c>
      <c r="F722" s="20" t="s">
        <v>87</v>
      </c>
      <c r="G722" s="99">
        <v>67330106</v>
      </c>
      <c r="H722" s="31">
        <f t="shared" ref="H722" si="1359">IFERROR(G722/G729,"-")</f>
        <v>0.1120245852464722</v>
      </c>
      <c r="I722" s="100">
        <v>960</v>
      </c>
      <c r="J722" s="31">
        <f t="shared" ref="J722" si="1360">IFERROR(I722/D719,"-")</f>
        <v>0.22140221402214022</v>
      </c>
      <c r="K722" s="80">
        <f t="shared" si="1335"/>
        <v>70135.527083333334</v>
      </c>
      <c r="L722" s="46"/>
      <c r="M722" s="46"/>
    </row>
    <row r="723" spans="2:13">
      <c r="B723" s="198"/>
      <c r="C723" s="198"/>
      <c r="D723" s="203"/>
      <c r="E723" s="18" t="s">
        <v>88</v>
      </c>
      <c r="F723" s="20" t="s">
        <v>89</v>
      </c>
      <c r="G723" s="99">
        <v>4760695</v>
      </c>
      <c r="H723" s="31">
        <f t="shared" ref="H723" si="1361">IFERROR(G723/G729,"-")</f>
        <v>7.9208977163938224E-3</v>
      </c>
      <c r="I723" s="100">
        <v>21</v>
      </c>
      <c r="J723" s="31">
        <f t="shared" ref="J723" si="1362">IFERROR(I723/D719,"-")</f>
        <v>4.8431734317343177E-3</v>
      </c>
      <c r="K723" s="80">
        <f t="shared" si="1335"/>
        <v>226699.76190476189</v>
      </c>
      <c r="L723" s="46"/>
      <c r="M723" s="46"/>
    </row>
    <row r="724" spans="2:13">
      <c r="B724" s="198"/>
      <c r="C724" s="198"/>
      <c r="D724" s="203"/>
      <c r="E724" s="18" t="s">
        <v>90</v>
      </c>
      <c r="F724" s="20" t="s">
        <v>91</v>
      </c>
      <c r="G724" s="99">
        <v>24445201</v>
      </c>
      <c r="H724" s="31">
        <f t="shared" ref="H724" si="1363">IFERROR(G724/G729,"-")</f>
        <v>4.0672199495596334E-2</v>
      </c>
      <c r="I724" s="100">
        <v>116</v>
      </c>
      <c r="J724" s="31">
        <f t="shared" ref="J724" si="1364">IFERROR(I724/D719,"-")</f>
        <v>2.6752767527675275E-2</v>
      </c>
      <c r="K724" s="80">
        <f t="shared" si="1335"/>
        <v>210734.49137931035</v>
      </c>
      <c r="L724" s="46"/>
      <c r="M724" s="46"/>
    </row>
    <row r="725" spans="2:13">
      <c r="B725" s="198"/>
      <c r="C725" s="198"/>
      <c r="D725" s="203"/>
      <c r="E725" s="18" t="s">
        <v>92</v>
      </c>
      <c r="F725" s="20" t="s">
        <v>93</v>
      </c>
      <c r="G725" s="99">
        <v>124363475</v>
      </c>
      <c r="H725" s="31">
        <f t="shared" ref="H725" si="1365">IFERROR(G725/G729,"-")</f>
        <v>0.2069173440286135</v>
      </c>
      <c r="I725" s="100">
        <v>743</v>
      </c>
      <c r="J725" s="31">
        <f t="shared" ref="J725" si="1366">IFERROR(I725/D719,"-")</f>
        <v>0.17135608856088561</v>
      </c>
      <c r="K725" s="80">
        <f t="shared" si="1335"/>
        <v>167380.18169582772</v>
      </c>
      <c r="L725" s="46"/>
      <c r="M725" s="46"/>
    </row>
    <row r="726" spans="2:13">
      <c r="B726" s="198"/>
      <c r="C726" s="198"/>
      <c r="D726" s="203"/>
      <c r="E726" s="18" t="s">
        <v>94</v>
      </c>
      <c r="F726" s="20" t="s">
        <v>95</v>
      </c>
      <c r="G726" s="99">
        <v>179398</v>
      </c>
      <c r="H726" s="31">
        <f t="shared" ref="H726" si="1367">IFERROR(G726/G729,"-")</f>
        <v>2.9848440375315348E-4</v>
      </c>
      <c r="I726" s="100">
        <v>22</v>
      </c>
      <c r="J726" s="31">
        <f t="shared" ref="J726" si="1368">IFERROR(I726/D719,"-")</f>
        <v>5.0738007380073799E-3</v>
      </c>
      <c r="K726" s="80">
        <f t="shared" si="1335"/>
        <v>8154.454545454545</v>
      </c>
      <c r="L726" s="46"/>
      <c r="M726" s="46"/>
    </row>
    <row r="727" spans="2:13">
      <c r="B727" s="198"/>
      <c r="C727" s="198"/>
      <c r="D727" s="203"/>
      <c r="E727" s="18" t="s">
        <v>96</v>
      </c>
      <c r="F727" s="20" t="s">
        <v>97</v>
      </c>
      <c r="G727" s="99">
        <v>10683929</v>
      </c>
      <c r="H727" s="31">
        <f t="shared" ref="H727" si="1369">IFERROR(G727/G729,"-")</f>
        <v>1.7776040855004099E-2</v>
      </c>
      <c r="I727" s="100">
        <v>503</v>
      </c>
      <c r="J727" s="31">
        <f t="shared" ref="J727" si="1370">IFERROR(I727/D719,"-")</f>
        <v>0.11600553505535055</v>
      </c>
      <c r="K727" s="80">
        <f t="shared" si="1335"/>
        <v>21240.415506958252</v>
      </c>
      <c r="L727" s="46"/>
      <c r="M727" s="46"/>
    </row>
    <row r="728" spans="2:13">
      <c r="B728" s="198"/>
      <c r="C728" s="198"/>
      <c r="D728" s="203"/>
      <c r="E728" s="21" t="s">
        <v>98</v>
      </c>
      <c r="F728" s="22" t="s">
        <v>99</v>
      </c>
      <c r="G728" s="101">
        <v>69096922</v>
      </c>
      <c r="H728" s="32">
        <f t="shared" ref="H728" si="1371">IFERROR(G728/G729,"-")</f>
        <v>0.11496423351624963</v>
      </c>
      <c r="I728" s="102">
        <v>384</v>
      </c>
      <c r="J728" s="32">
        <f t="shared" ref="J728" si="1372">IFERROR(I728/D719,"-")</f>
        <v>8.8560885608856083E-2</v>
      </c>
      <c r="K728" s="81">
        <f t="shared" si="1335"/>
        <v>179939.90104166666</v>
      </c>
      <c r="L728" s="46"/>
      <c r="M728" s="46"/>
    </row>
    <row r="729" spans="2:13">
      <c r="B729" s="199"/>
      <c r="C729" s="199"/>
      <c r="D729" s="204"/>
      <c r="E729" s="23" t="s">
        <v>136</v>
      </c>
      <c r="F729" s="24"/>
      <c r="G729" s="95">
        <f>SUM(G719:G728)</f>
        <v>601029728</v>
      </c>
      <c r="H729" s="33" t="s">
        <v>167</v>
      </c>
      <c r="I729" s="103">
        <v>3463</v>
      </c>
      <c r="J729" s="33">
        <f t="shared" ref="J729" si="1373">IFERROR(I729/D719,"-")</f>
        <v>0.79866236162361626</v>
      </c>
      <c r="K729" s="82">
        <f t="shared" si="1335"/>
        <v>173557.5304649148</v>
      </c>
      <c r="L729" s="46"/>
      <c r="M729" s="46"/>
    </row>
    <row r="730" spans="2:13">
      <c r="B730" s="197">
        <v>67</v>
      </c>
      <c r="C730" s="197" t="s">
        <v>6</v>
      </c>
      <c r="D730" s="202">
        <f>VLOOKUP(C730,市区町村別_生活習慣病の状況!$C$5:$D$78,2,FALSE)</f>
        <v>2045</v>
      </c>
      <c r="E730" s="16" t="s">
        <v>80</v>
      </c>
      <c r="F730" s="17" t="s">
        <v>81</v>
      </c>
      <c r="G730" s="129">
        <v>49890369</v>
      </c>
      <c r="H730" s="30">
        <f t="shared" ref="H730" si="1374">IFERROR(G730/G740,"-")</f>
        <v>0.12439701430623402</v>
      </c>
      <c r="I730" s="130">
        <v>889</v>
      </c>
      <c r="J730" s="30">
        <f t="shared" ref="J730" si="1375">IFERROR(I730/D730,"-")</f>
        <v>0.43471882640586795</v>
      </c>
      <c r="K730" s="79">
        <f t="shared" si="1335"/>
        <v>56119.650168728906</v>
      </c>
      <c r="L730" s="46"/>
      <c r="M730" s="46"/>
    </row>
    <row r="731" spans="2:13">
      <c r="B731" s="198"/>
      <c r="C731" s="198"/>
      <c r="D731" s="203"/>
      <c r="E731" s="18" t="s">
        <v>82</v>
      </c>
      <c r="F731" s="19" t="s">
        <v>83</v>
      </c>
      <c r="G731" s="99">
        <v>27965716</v>
      </c>
      <c r="H731" s="31">
        <f t="shared" ref="H731" si="1376">IFERROR(G731/G740,"-")</f>
        <v>6.9729922689809695E-2</v>
      </c>
      <c r="I731" s="100">
        <v>703</v>
      </c>
      <c r="J731" s="31">
        <f t="shared" ref="J731" si="1377">IFERROR(I731/D730,"-")</f>
        <v>0.34376528117359412</v>
      </c>
      <c r="K731" s="80">
        <f t="shared" si="1335"/>
        <v>39780.534850640113</v>
      </c>
      <c r="L731" s="46"/>
      <c r="M731" s="46"/>
    </row>
    <row r="732" spans="2:13">
      <c r="B732" s="198"/>
      <c r="C732" s="198"/>
      <c r="D732" s="203"/>
      <c r="E732" s="18" t="s">
        <v>84</v>
      </c>
      <c r="F732" s="20" t="s">
        <v>85</v>
      </c>
      <c r="G732" s="99">
        <v>58610902</v>
      </c>
      <c r="H732" s="31">
        <f t="shared" ref="H732" si="1378">IFERROR(G732/G740,"-")</f>
        <v>0.14614085565483151</v>
      </c>
      <c r="I732" s="100">
        <v>1223</v>
      </c>
      <c r="J732" s="31">
        <f t="shared" ref="J732" si="1379">IFERROR(I732/D730,"-")</f>
        <v>0.59804400977995109</v>
      </c>
      <c r="K732" s="80">
        <f t="shared" si="1335"/>
        <v>47923.877350776776</v>
      </c>
      <c r="L732" s="46"/>
      <c r="M732" s="46"/>
    </row>
    <row r="733" spans="2:13">
      <c r="B733" s="198"/>
      <c r="C733" s="198"/>
      <c r="D733" s="203"/>
      <c r="E733" s="18" t="s">
        <v>86</v>
      </c>
      <c r="F733" s="20" t="s">
        <v>87</v>
      </c>
      <c r="G733" s="99">
        <v>48134190</v>
      </c>
      <c r="H733" s="31">
        <f t="shared" ref="H733" si="1380">IFERROR(G733/G740,"-")</f>
        <v>0.12001814462524796</v>
      </c>
      <c r="I733" s="100">
        <v>425</v>
      </c>
      <c r="J733" s="31">
        <f t="shared" ref="J733" si="1381">IFERROR(I733/D730,"-")</f>
        <v>0.20782396088019561</v>
      </c>
      <c r="K733" s="80">
        <f t="shared" si="1335"/>
        <v>113256.91764705883</v>
      </c>
      <c r="L733" s="46"/>
      <c r="M733" s="46"/>
    </row>
    <row r="734" spans="2:13">
      <c r="B734" s="198"/>
      <c r="C734" s="198"/>
      <c r="D734" s="203"/>
      <c r="E734" s="18" t="s">
        <v>88</v>
      </c>
      <c r="F734" s="20" t="s">
        <v>89</v>
      </c>
      <c r="G734" s="99">
        <v>57617</v>
      </c>
      <c r="H734" s="31">
        <f t="shared" ref="H734" si="1382">IFERROR(G734/G740,"-")</f>
        <v>1.4366265307202451E-4</v>
      </c>
      <c r="I734" s="100">
        <v>4</v>
      </c>
      <c r="J734" s="31">
        <f t="shared" ref="J734" si="1383">IFERROR(I734/D730,"-")</f>
        <v>1.9559902200488996E-3</v>
      </c>
      <c r="K734" s="80">
        <f t="shared" si="1335"/>
        <v>14404.25</v>
      </c>
      <c r="L734" s="46"/>
      <c r="M734" s="46"/>
    </row>
    <row r="735" spans="2:13">
      <c r="B735" s="198"/>
      <c r="C735" s="198"/>
      <c r="D735" s="203"/>
      <c r="E735" s="18" t="s">
        <v>90</v>
      </c>
      <c r="F735" s="20" t="s">
        <v>91</v>
      </c>
      <c r="G735" s="99">
        <v>36709575</v>
      </c>
      <c r="H735" s="31">
        <f t="shared" ref="H735" si="1384">IFERROR(G735/G740,"-")</f>
        <v>9.1531925258976757E-2</v>
      </c>
      <c r="I735" s="100">
        <v>119</v>
      </c>
      <c r="J735" s="31">
        <f t="shared" ref="J735" si="1385">IFERROR(I735/D730,"-")</f>
        <v>5.8190709046454771E-2</v>
      </c>
      <c r="K735" s="80">
        <f t="shared" si="1335"/>
        <v>308483.82352941175</v>
      </c>
      <c r="L735" s="46"/>
      <c r="M735" s="46"/>
    </row>
    <row r="736" spans="2:13">
      <c r="B736" s="198"/>
      <c r="C736" s="198"/>
      <c r="D736" s="203"/>
      <c r="E736" s="18" t="s">
        <v>92</v>
      </c>
      <c r="F736" s="20" t="s">
        <v>93</v>
      </c>
      <c r="G736" s="99">
        <v>75075402</v>
      </c>
      <c r="H736" s="31">
        <f t="shared" ref="H736" si="1386">IFERROR(G736/G740,"-")</f>
        <v>0.18719356147957678</v>
      </c>
      <c r="I736" s="100">
        <v>436</v>
      </c>
      <c r="J736" s="31">
        <f t="shared" ref="J736" si="1387">IFERROR(I736/D730,"-")</f>
        <v>0.21320293398533008</v>
      </c>
      <c r="K736" s="80">
        <f t="shared" si="1335"/>
        <v>172191.28899082568</v>
      </c>
      <c r="L736" s="46"/>
      <c r="M736" s="46"/>
    </row>
    <row r="737" spans="2:13">
      <c r="B737" s="198"/>
      <c r="C737" s="198"/>
      <c r="D737" s="203"/>
      <c r="E737" s="18" t="s">
        <v>94</v>
      </c>
      <c r="F737" s="20" t="s">
        <v>95</v>
      </c>
      <c r="G737" s="99">
        <v>184820</v>
      </c>
      <c r="H737" s="31">
        <f t="shared" ref="H737" si="1388">IFERROR(G737/G740,"-")</f>
        <v>4.6083155215945936E-4</v>
      </c>
      <c r="I737" s="100">
        <v>21</v>
      </c>
      <c r="J737" s="31">
        <f t="shared" ref="J737" si="1389">IFERROR(I737/D730,"-")</f>
        <v>1.0268948655256724E-2</v>
      </c>
      <c r="K737" s="80">
        <f t="shared" si="1335"/>
        <v>8800.9523809523816</v>
      </c>
      <c r="L737" s="46"/>
      <c r="M737" s="46"/>
    </row>
    <row r="738" spans="2:13">
      <c r="B738" s="198"/>
      <c r="C738" s="198"/>
      <c r="D738" s="203"/>
      <c r="E738" s="18" t="s">
        <v>96</v>
      </c>
      <c r="F738" s="20" t="s">
        <v>97</v>
      </c>
      <c r="G738" s="99">
        <v>7148915</v>
      </c>
      <c r="H738" s="31">
        <f t="shared" ref="H738" si="1390">IFERROR(G738/G740,"-")</f>
        <v>1.7825157427259177E-2</v>
      </c>
      <c r="I738" s="100">
        <v>224</v>
      </c>
      <c r="J738" s="31">
        <f t="shared" ref="J738" si="1391">IFERROR(I738/D730,"-")</f>
        <v>0.10953545232273838</v>
      </c>
      <c r="K738" s="80">
        <f t="shared" si="1335"/>
        <v>31914.799107142859</v>
      </c>
      <c r="L738" s="46"/>
      <c r="M738" s="46"/>
    </row>
    <row r="739" spans="2:13">
      <c r="B739" s="198"/>
      <c r="C739" s="198"/>
      <c r="D739" s="203"/>
      <c r="E739" s="21" t="s">
        <v>98</v>
      </c>
      <c r="F739" s="22" t="s">
        <v>99</v>
      </c>
      <c r="G739" s="101">
        <v>97280102</v>
      </c>
      <c r="H739" s="32">
        <f t="shared" ref="H739" si="1392">IFERROR(G739/G740,"-")</f>
        <v>0.24255892435283263</v>
      </c>
      <c r="I739" s="102">
        <v>182</v>
      </c>
      <c r="J739" s="32">
        <f t="shared" ref="J739" si="1393">IFERROR(I739/D730,"-")</f>
        <v>8.8997555012224935E-2</v>
      </c>
      <c r="K739" s="81">
        <f t="shared" si="1335"/>
        <v>534506.05494505493</v>
      </c>
      <c r="L739" s="46"/>
      <c r="M739" s="46"/>
    </row>
    <row r="740" spans="2:13">
      <c r="B740" s="199"/>
      <c r="C740" s="199"/>
      <c r="D740" s="204"/>
      <c r="E740" s="23" t="s">
        <v>136</v>
      </c>
      <c r="F740" s="24"/>
      <c r="G740" s="95">
        <f>SUM(G730:G739)</f>
        <v>401057608</v>
      </c>
      <c r="H740" s="33" t="s">
        <v>167</v>
      </c>
      <c r="I740" s="103">
        <v>1619</v>
      </c>
      <c r="J740" s="33">
        <f t="shared" ref="J740" si="1394">IFERROR(I740/D730,"-")</f>
        <v>0.79168704156479219</v>
      </c>
      <c r="K740" s="82">
        <f t="shared" si="1335"/>
        <v>247719.33786287831</v>
      </c>
      <c r="L740" s="46"/>
      <c r="M740" s="46"/>
    </row>
    <row r="741" spans="2:13">
      <c r="B741" s="197">
        <v>68</v>
      </c>
      <c r="C741" s="197" t="s">
        <v>52</v>
      </c>
      <c r="D741" s="202">
        <f>VLOOKUP(C741,市区町村別_生活習慣病の状況!$C$5:$D$78,2,FALSE)</f>
        <v>2755</v>
      </c>
      <c r="E741" s="16" t="s">
        <v>80</v>
      </c>
      <c r="F741" s="17" t="s">
        <v>81</v>
      </c>
      <c r="G741" s="129">
        <v>65945932</v>
      </c>
      <c r="H741" s="30">
        <f t="shared" ref="H741" si="1395">IFERROR(G741/G751,"-")</f>
        <v>0.12457386874962541</v>
      </c>
      <c r="I741" s="130">
        <v>1235</v>
      </c>
      <c r="J741" s="30">
        <f t="shared" ref="J741" si="1396">IFERROR(I741/D741,"-")</f>
        <v>0.44827586206896552</v>
      </c>
      <c r="K741" s="79">
        <f t="shared" si="1335"/>
        <v>53397.515789473684</v>
      </c>
      <c r="L741" s="46"/>
      <c r="M741" s="46"/>
    </row>
    <row r="742" spans="2:13">
      <c r="B742" s="198"/>
      <c r="C742" s="198"/>
      <c r="D742" s="203"/>
      <c r="E742" s="18" t="s">
        <v>82</v>
      </c>
      <c r="F742" s="19" t="s">
        <v>83</v>
      </c>
      <c r="G742" s="99">
        <v>38734741</v>
      </c>
      <c r="H742" s="31">
        <f t="shared" ref="H742" si="1397">IFERROR(G742/G751,"-")</f>
        <v>7.3171102371936053E-2</v>
      </c>
      <c r="I742" s="100">
        <v>1009</v>
      </c>
      <c r="J742" s="31">
        <f t="shared" ref="J742" si="1398">IFERROR(I742/D741,"-")</f>
        <v>0.3662431941923775</v>
      </c>
      <c r="K742" s="80">
        <f t="shared" si="1335"/>
        <v>38389.237859266599</v>
      </c>
      <c r="L742" s="46"/>
      <c r="M742" s="46"/>
    </row>
    <row r="743" spans="2:13">
      <c r="B743" s="198"/>
      <c r="C743" s="198"/>
      <c r="D743" s="203"/>
      <c r="E743" s="18" t="s">
        <v>84</v>
      </c>
      <c r="F743" s="20" t="s">
        <v>85</v>
      </c>
      <c r="G743" s="99">
        <v>107692419</v>
      </c>
      <c r="H743" s="31">
        <f t="shared" ref="H743" si="1399">IFERROR(G743/G751,"-")</f>
        <v>0.20343425080163649</v>
      </c>
      <c r="I743" s="100">
        <v>1882</v>
      </c>
      <c r="J743" s="31">
        <f t="shared" ref="J743" si="1400">IFERROR(I743/D741,"-")</f>
        <v>0.68312159709618869</v>
      </c>
      <c r="K743" s="80">
        <f t="shared" si="1335"/>
        <v>57222.326780021256</v>
      </c>
      <c r="L743" s="46"/>
      <c r="M743" s="46"/>
    </row>
    <row r="744" spans="2:13">
      <c r="B744" s="198"/>
      <c r="C744" s="198"/>
      <c r="D744" s="203"/>
      <c r="E744" s="18" t="s">
        <v>86</v>
      </c>
      <c r="F744" s="20" t="s">
        <v>87</v>
      </c>
      <c r="G744" s="99">
        <v>55873536</v>
      </c>
      <c r="H744" s="31">
        <f t="shared" ref="H744" si="1401">IFERROR(G744/G751,"-")</f>
        <v>0.10554680674224863</v>
      </c>
      <c r="I744" s="100">
        <v>714</v>
      </c>
      <c r="J744" s="31">
        <f t="shared" ref="J744" si="1402">IFERROR(I744/D741,"-")</f>
        <v>0.25916515426497277</v>
      </c>
      <c r="K744" s="80">
        <f t="shared" si="1335"/>
        <v>78254.252100840342</v>
      </c>
      <c r="L744" s="46"/>
      <c r="M744" s="46"/>
    </row>
    <row r="745" spans="2:13">
      <c r="B745" s="198"/>
      <c r="C745" s="198"/>
      <c r="D745" s="203"/>
      <c r="E745" s="18" t="s">
        <v>88</v>
      </c>
      <c r="F745" s="20" t="s">
        <v>89</v>
      </c>
      <c r="G745" s="99">
        <v>5967637</v>
      </c>
      <c r="H745" s="31">
        <f t="shared" ref="H745" si="1403">IFERROR(G745/G751,"-")</f>
        <v>1.1273047568474857E-2</v>
      </c>
      <c r="I745" s="100">
        <v>7</v>
      </c>
      <c r="J745" s="31">
        <f t="shared" ref="J745" si="1404">IFERROR(I745/D741,"-")</f>
        <v>2.5408348457350272E-3</v>
      </c>
      <c r="K745" s="80">
        <f t="shared" si="1335"/>
        <v>852519.57142857148</v>
      </c>
      <c r="L745" s="46"/>
      <c r="M745" s="46"/>
    </row>
    <row r="746" spans="2:13">
      <c r="B746" s="198"/>
      <c r="C746" s="198"/>
      <c r="D746" s="203"/>
      <c r="E746" s="18" t="s">
        <v>90</v>
      </c>
      <c r="F746" s="20" t="s">
        <v>91</v>
      </c>
      <c r="G746" s="99">
        <v>15778973</v>
      </c>
      <c r="H746" s="31">
        <f t="shared" ref="H746" si="1405">IFERROR(G746/G751,"-")</f>
        <v>2.9806959305782244E-2</v>
      </c>
      <c r="I746" s="100">
        <v>194</v>
      </c>
      <c r="J746" s="31">
        <f t="shared" ref="J746" si="1406">IFERROR(I746/D741,"-")</f>
        <v>7.041742286751361E-2</v>
      </c>
      <c r="K746" s="80">
        <f t="shared" si="1335"/>
        <v>81334.912371134022</v>
      </c>
      <c r="L746" s="46"/>
      <c r="M746" s="46"/>
    </row>
    <row r="747" spans="2:13">
      <c r="B747" s="198"/>
      <c r="C747" s="198"/>
      <c r="D747" s="203"/>
      <c r="E747" s="18" t="s">
        <v>92</v>
      </c>
      <c r="F747" s="20" t="s">
        <v>93</v>
      </c>
      <c r="G747" s="99">
        <v>94431261</v>
      </c>
      <c r="H747" s="31">
        <f t="shared" ref="H747" si="1407">IFERROR(G747/G751,"-")</f>
        <v>0.17838352051307152</v>
      </c>
      <c r="I747" s="100">
        <v>585</v>
      </c>
      <c r="J747" s="31">
        <f t="shared" ref="J747" si="1408">IFERROR(I747/D741,"-")</f>
        <v>0.21234119782214156</v>
      </c>
      <c r="K747" s="80">
        <f t="shared" si="1335"/>
        <v>161420.95897435897</v>
      </c>
      <c r="L747" s="46"/>
      <c r="M747" s="46"/>
    </row>
    <row r="748" spans="2:13">
      <c r="B748" s="198"/>
      <c r="C748" s="198"/>
      <c r="D748" s="203"/>
      <c r="E748" s="18" t="s">
        <v>94</v>
      </c>
      <c r="F748" s="20" t="s">
        <v>95</v>
      </c>
      <c r="G748" s="99">
        <v>180038</v>
      </c>
      <c r="H748" s="31">
        <f t="shared" ref="H748" si="1409">IFERROR(G748/G751,"-")</f>
        <v>3.4009725091071666E-4</v>
      </c>
      <c r="I748" s="100">
        <v>18</v>
      </c>
      <c r="J748" s="31">
        <f t="shared" ref="J748" si="1410">IFERROR(I748/D741,"-")</f>
        <v>6.5335753176043558E-3</v>
      </c>
      <c r="K748" s="80">
        <f t="shared" si="1335"/>
        <v>10002.111111111111</v>
      </c>
      <c r="L748" s="46"/>
      <c r="M748" s="46"/>
    </row>
    <row r="749" spans="2:13">
      <c r="B749" s="198"/>
      <c r="C749" s="198"/>
      <c r="D749" s="203"/>
      <c r="E749" s="18" t="s">
        <v>96</v>
      </c>
      <c r="F749" s="20" t="s">
        <v>97</v>
      </c>
      <c r="G749" s="99">
        <v>10456263</v>
      </c>
      <c r="H749" s="31">
        <f t="shared" ref="H749" si="1411">IFERROR(G749/G751,"-")</f>
        <v>1.975219843088372E-2</v>
      </c>
      <c r="I749" s="100">
        <v>352</v>
      </c>
      <c r="J749" s="31">
        <f t="shared" ref="J749" si="1412">IFERROR(I749/D741,"-")</f>
        <v>0.1277676950998185</v>
      </c>
      <c r="K749" s="80">
        <f t="shared" si="1335"/>
        <v>29705.292613636364</v>
      </c>
      <c r="L749" s="46"/>
      <c r="M749" s="46"/>
    </row>
    <row r="750" spans="2:13">
      <c r="B750" s="198"/>
      <c r="C750" s="198"/>
      <c r="D750" s="203"/>
      <c r="E750" s="21" t="s">
        <v>98</v>
      </c>
      <c r="F750" s="22" t="s">
        <v>99</v>
      </c>
      <c r="G750" s="101">
        <v>134311312</v>
      </c>
      <c r="H750" s="32">
        <f t="shared" ref="H750" si="1413">IFERROR(G750/G751,"-")</f>
        <v>0.25371814826543032</v>
      </c>
      <c r="I750" s="102">
        <v>215</v>
      </c>
      <c r="J750" s="32">
        <f t="shared" ref="J750" si="1414">IFERROR(I750/D741,"-")</f>
        <v>7.8039927404718698E-2</v>
      </c>
      <c r="K750" s="81">
        <f t="shared" si="1335"/>
        <v>624703.77674418606</v>
      </c>
      <c r="L750" s="46"/>
      <c r="M750" s="46"/>
    </row>
    <row r="751" spans="2:13">
      <c r="B751" s="199"/>
      <c r="C751" s="199"/>
      <c r="D751" s="204"/>
      <c r="E751" s="23" t="s">
        <v>136</v>
      </c>
      <c r="F751" s="24"/>
      <c r="G751" s="95">
        <f>SUM(G741:G750)</f>
        <v>529372112</v>
      </c>
      <c r="H751" s="33" t="s">
        <v>167</v>
      </c>
      <c r="I751" s="103">
        <v>2322</v>
      </c>
      <c r="J751" s="33">
        <f t="shared" ref="J751" si="1415">IFERROR(I751/D741,"-")</f>
        <v>0.84283121597096189</v>
      </c>
      <c r="K751" s="82">
        <f t="shared" si="1335"/>
        <v>227981.0990525409</v>
      </c>
      <c r="L751" s="46"/>
      <c r="M751" s="46"/>
    </row>
    <row r="752" spans="2:13">
      <c r="B752" s="197">
        <v>69</v>
      </c>
      <c r="C752" s="197" t="s">
        <v>53</v>
      </c>
      <c r="D752" s="202">
        <f>VLOOKUP(C752,市区町村別_生活習慣病の状況!$C$5:$D$78,2,FALSE)</f>
        <v>5947</v>
      </c>
      <c r="E752" s="16" t="s">
        <v>80</v>
      </c>
      <c r="F752" s="17" t="s">
        <v>81</v>
      </c>
      <c r="G752" s="129">
        <v>160077762</v>
      </c>
      <c r="H752" s="30">
        <f t="shared" ref="H752" si="1416">IFERROR(G752/G762,"-")</f>
        <v>0.1606577994732982</v>
      </c>
      <c r="I752" s="130">
        <v>3092</v>
      </c>
      <c r="J752" s="30">
        <f t="shared" ref="J752" si="1417">IFERROR(I752/D752,"-")</f>
        <v>0.51992601311585673</v>
      </c>
      <c r="K752" s="79">
        <f t="shared" si="1335"/>
        <v>51771.591849935314</v>
      </c>
      <c r="L752" s="46"/>
      <c r="M752" s="46"/>
    </row>
    <row r="753" spans="2:13">
      <c r="B753" s="198"/>
      <c r="C753" s="198"/>
      <c r="D753" s="203"/>
      <c r="E753" s="18" t="s">
        <v>82</v>
      </c>
      <c r="F753" s="19" t="s">
        <v>83</v>
      </c>
      <c r="G753" s="99">
        <v>81730994</v>
      </c>
      <c r="H753" s="31">
        <f t="shared" ref="H753" si="1418">IFERROR(G753/G762,"-")</f>
        <v>8.2027144062679608E-2</v>
      </c>
      <c r="I753" s="100">
        <v>2273</v>
      </c>
      <c r="J753" s="31">
        <f t="shared" ref="J753" si="1419">IFERROR(I753/D752,"-")</f>
        <v>0.38220951740373299</v>
      </c>
      <c r="K753" s="80">
        <f t="shared" si="1335"/>
        <v>35957.322481302246</v>
      </c>
      <c r="L753" s="46"/>
      <c r="M753" s="46"/>
    </row>
    <row r="754" spans="2:13">
      <c r="B754" s="198"/>
      <c r="C754" s="198"/>
      <c r="D754" s="203"/>
      <c r="E754" s="18" t="s">
        <v>84</v>
      </c>
      <c r="F754" s="20" t="s">
        <v>85</v>
      </c>
      <c r="G754" s="99">
        <v>185387472</v>
      </c>
      <c r="H754" s="31">
        <f t="shared" ref="H754" si="1420">IFERROR(G754/G762,"-")</f>
        <v>0.18605921852804067</v>
      </c>
      <c r="I754" s="100">
        <v>3829</v>
      </c>
      <c r="J754" s="31">
        <f t="shared" ref="J754" si="1421">IFERROR(I754/D752,"-")</f>
        <v>0.64385404405582647</v>
      </c>
      <c r="K754" s="80">
        <f t="shared" si="1335"/>
        <v>48416.681117785323</v>
      </c>
      <c r="L754" s="46"/>
      <c r="M754" s="46"/>
    </row>
    <row r="755" spans="2:13">
      <c r="B755" s="198"/>
      <c r="C755" s="198"/>
      <c r="D755" s="203"/>
      <c r="E755" s="18" t="s">
        <v>86</v>
      </c>
      <c r="F755" s="20" t="s">
        <v>87</v>
      </c>
      <c r="G755" s="99">
        <v>93578938</v>
      </c>
      <c r="H755" s="31">
        <f t="shared" ref="H755" si="1422">IFERROR(G755/G762,"-")</f>
        <v>9.3918018769703973E-2</v>
      </c>
      <c r="I755" s="100">
        <v>1537</v>
      </c>
      <c r="J755" s="31">
        <f t="shared" ref="J755" si="1423">IFERROR(I755/D752,"-")</f>
        <v>0.25844963847317975</v>
      </c>
      <c r="K755" s="80">
        <f t="shared" si="1335"/>
        <v>60884.149642160053</v>
      </c>
      <c r="L755" s="46"/>
      <c r="M755" s="46"/>
    </row>
    <row r="756" spans="2:13">
      <c r="B756" s="198"/>
      <c r="C756" s="198"/>
      <c r="D756" s="203"/>
      <c r="E756" s="18" t="s">
        <v>88</v>
      </c>
      <c r="F756" s="20" t="s">
        <v>89</v>
      </c>
      <c r="G756" s="99">
        <v>3923224</v>
      </c>
      <c r="H756" s="31">
        <f t="shared" ref="H756" si="1424">IFERROR(G756/G762,"-")</f>
        <v>3.93743969684453E-3</v>
      </c>
      <c r="I756" s="100">
        <v>21</v>
      </c>
      <c r="J756" s="31">
        <f t="shared" ref="J756" si="1425">IFERROR(I756/D752,"-")</f>
        <v>3.5311921977467632E-3</v>
      </c>
      <c r="K756" s="80">
        <f t="shared" si="1335"/>
        <v>186820.19047619047</v>
      </c>
      <c r="L756" s="46"/>
      <c r="M756" s="46"/>
    </row>
    <row r="757" spans="2:13">
      <c r="B757" s="198"/>
      <c r="C757" s="198"/>
      <c r="D757" s="203"/>
      <c r="E757" s="18" t="s">
        <v>90</v>
      </c>
      <c r="F757" s="20" t="s">
        <v>91</v>
      </c>
      <c r="G757" s="99">
        <v>39983830</v>
      </c>
      <c r="H757" s="31">
        <f t="shared" ref="H757" si="1426">IFERROR(G757/G762,"-")</f>
        <v>4.012871033463377E-2</v>
      </c>
      <c r="I757" s="100">
        <v>202</v>
      </c>
      <c r="J757" s="31">
        <f t="shared" ref="J757" si="1427">IFERROR(I757/D752,"-")</f>
        <v>3.3966705902135533E-2</v>
      </c>
      <c r="K757" s="80">
        <f t="shared" si="1335"/>
        <v>197939.75247524751</v>
      </c>
      <c r="L757" s="46"/>
      <c r="M757" s="46"/>
    </row>
    <row r="758" spans="2:13">
      <c r="B758" s="198"/>
      <c r="C758" s="198"/>
      <c r="D758" s="203"/>
      <c r="E758" s="18" t="s">
        <v>92</v>
      </c>
      <c r="F758" s="20" t="s">
        <v>93</v>
      </c>
      <c r="G758" s="99">
        <v>182684864</v>
      </c>
      <c r="H758" s="31">
        <f t="shared" ref="H758" si="1428">IFERROR(G758/G762,"-")</f>
        <v>0.18334681770050454</v>
      </c>
      <c r="I758" s="100">
        <v>1300</v>
      </c>
      <c r="J758" s="31">
        <f t="shared" ref="J758" si="1429">IFERROR(I758/D752,"-")</f>
        <v>0.21859761224146629</v>
      </c>
      <c r="K758" s="80">
        <f t="shared" si="1335"/>
        <v>140526.81846153847</v>
      </c>
      <c r="L758" s="46"/>
      <c r="M758" s="46"/>
    </row>
    <row r="759" spans="2:13">
      <c r="B759" s="198"/>
      <c r="C759" s="198"/>
      <c r="D759" s="203"/>
      <c r="E759" s="18" t="s">
        <v>94</v>
      </c>
      <c r="F759" s="20" t="s">
        <v>95</v>
      </c>
      <c r="G759" s="99">
        <v>211872</v>
      </c>
      <c r="H759" s="31">
        <f t="shared" ref="H759" si="1430">IFERROR(G759/G762,"-")</f>
        <v>2.12639712504268E-4</v>
      </c>
      <c r="I759" s="100">
        <v>18</v>
      </c>
      <c r="J759" s="31">
        <f t="shared" ref="J759" si="1431">IFERROR(I759/D752,"-")</f>
        <v>3.0267361694972256E-3</v>
      </c>
      <c r="K759" s="80">
        <f t="shared" si="1335"/>
        <v>11770.666666666666</v>
      </c>
      <c r="L759" s="46"/>
      <c r="M759" s="46"/>
    </row>
    <row r="760" spans="2:13">
      <c r="B760" s="198"/>
      <c r="C760" s="198"/>
      <c r="D760" s="203"/>
      <c r="E760" s="18" t="s">
        <v>96</v>
      </c>
      <c r="F760" s="20" t="s">
        <v>97</v>
      </c>
      <c r="G760" s="99">
        <v>30311769</v>
      </c>
      <c r="H760" s="31">
        <f t="shared" ref="H760" si="1432">IFERROR(G760/G762,"-")</f>
        <v>3.0421602881248032E-2</v>
      </c>
      <c r="I760" s="100">
        <v>1101</v>
      </c>
      <c r="J760" s="31">
        <f t="shared" ref="J760" si="1433">IFERROR(I760/D752,"-")</f>
        <v>0.1851353623675803</v>
      </c>
      <c r="K760" s="80">
        <f t="shared" si="1335"/>
        <v>27531.125340599454</v>
      </c>
      <c r="L760" s="46"/>
      <c r="M760" s="46"/>
    </row>
    <row r="761" spans="2:13">
      <c r="B761" s="198"/>
      <c r="C761" s="198"/>
      <c r="D761" s="203"/>
      <c r="E761" s="21" t="s">
        <v>98</v>
      </c>
      <c r="F761" s="22" t="s">
        <v>99</v>
      </c>
      <c r="G761" s="101">
        <v>218498884</v>
      </c>
      <c r="H761" s="32">
        <f t="shared" ref="H761" si="1434">IFERROR(G761/G762,"-")</f>
        <v>0.21929060884054241</v>
      </c>
      <c r="I761" s="102">
        <v>575</v>
      </c>
      <c r="J761" s="32">
        <f t="shared" ref="J761" si="1435">IFERROR(I761/D752,"-")</f>
        <v>9.6687405414494706E-2</v>
      </c>
      <c r="K761" s="81">
        <f t="shared" si="1335"/>
        <v>379998.05913043476</v>
      </c>
      <c r="L761" s="46"/>
      <c r="M761" s="46"/>
    </row>
    <row r="762" spans="2:13">
      <c r="B762" s="199"/>
      <c r="C762" s="199"/>
      <c r="D762" s="204"/>
      <c r="E762" s="23" t="s">
        <v>136</v>
      </c>
      <c r="F762" s="24"/>
      <c r="G762" s="95">
        <f>SUM(G752:G761)</f>
        <v>996389609</v>
      </c>
      <c r="H762" s="33" t="s">
        <v>167</v>
      </c>
      <c r="I762" s="103">
        <v>4945</v>
      </c>
      <c r="J762" s="33">
        <f t="shared" ref="J762" si="1436">IFERROR(I762/D752,"-")</f>
        <v>0.83151168656465446</v>
      </c>
      <c r="K762" s="82">
        <f t="shared" si="1335"/>
        <v>201494.35975733065</v>
      </c>
      <c r="L762" s="46"/>
      <c r="M762" s="46"/>
    </row>
    <row r="763" spans="2:13">
      <c r="B763" s="197">
        <v>70</v>
      </c>
      <c r="C763" s="197" t="s">
        <v>54</v>
      </c>
      <c r="D763" s="202">
        <f>VLOOKUP(C763,市区町村別_生活習慣病の状況!$C$5:$D$78,2,FALSE)</f>
        <v>1148</v>
      </c>
      <c r="E763" s="16" t="s">
        <v>80</v>
      </c>
      <c r="F763" s="17" t="s">
        <v>81</v>
      </c>
      <c r="G763" s="129">
        <v>36200684</v>
      </c>
      <c r="H763" s="30">
        <f t="shared" ref="H763" si="1437">IFERROR(G763/G773,"-")</f>
        <v>0.1649713619911824</v>
      </c>
      <c r="I763" s="130">
        <v>572</v>
      </c>
      <c r="J763" s="30">
        <f t="shared" ref="J763" si="1438">IFERROR(I763/D763,"-")</f>
        <v>0.49825783972125437</v>
      </c>
      <c r="K763" s="79">
        <f t="shared" si="1335"/>
        <v>63287.909090909088</v>
      </c>
      <c r="L763" s="46"/>
      <c r="M763" s="46"/>
    </row>
    <row r="764" spans="2:13">
      <c r="B764" s="198"/>
      <c r="C764" s="198"/>
      <c r="D764" s="203"/>
      <c r="E764" s="18" t="s">
        <v>82</v>
      </c>
      <c r="F764" s="19" t="s">
        <v>83</v>
      </c>
      <c r="G764" s="99">
        <v>21874039</v>
      </c>
      <c r="H764" s="31">
        <f t="shared" ref="H764" si="1439">IFERROR(G764/G773,"-")</f>
        <v>9.9682923286152303E-2</v>
      </c>
      <c r="I764" s="100">
        <v>529</v>
      </c>
      <c r="J764" s="31">
        <f t="shared" ref="J764" si="1440">IFERROR(I764/D763,"-")</f>
        <v>0.46080139372822299</v>
      </c>
      <c r="K764" s="80">
        <f t="shared" si="1335"/>
        <v>41349.790170132328</v>
      </c>
      <c r="L764" s="46"/>
      <c r="M764" s="46"/>
    </row>
    <row r="765" spans="2:13">
      <c r="B765" s="198"/>
      <c r="C765" s="198"/>
      <c r="D765" s="203"/>
      <c r="E765" s="18" t="s">
        <v>84</v>
      </c>
      <c r="F765" s="20" t="s">
        <v>85</v>
      </c>
      <c r="G765" s="99">
        <v>40530732</v>
      </c>
      <c r="H765" s="31">
        <f t="shared" ref="H765" si="1441">IFERROR(G765/G773,"-")</f>
        <v>0.18470397024928037</v>
      </c>
      <c r="I765" s="100">
        <v>790</v>
      </c>
      <c r="J765" s="31">
        <f t="shared" ref="J765" si="1442">IFERROR(I765/D763,"-")</f>
        <v>0.68815331010452963</v>
      </c>
      <c r="K765" s="80">
        <f t="shared" si="1335"/>
        <v>51304.724050632911</v>
      </c>
      <c r="L765" s="46"/>
      <c r="M765" s="46"/>
    </row>
    <row r="766" spans="2:13">
      <c r="B766" s="198"/>
      <c r="C766" s="198"/>
      <c r="D766" s="203"/>
      <c r="E766" s="18" t="s">
        <v>86</v>
      </c>
      <c r="F766" s="20" t="s">
        <v>87</v>
      </c>
      <c r="G766" s="99">
        <v>21000587</v>
      </c>
      <c r="H766" s="31">
        <f t="shared" ref="H766" si="1443">IFERROR(G766/G773,"-")</f>
        <v>9.5702485621661712E-2</v>
      </c>
      <c r="I766" s="100">
        <v>353</v>
      </c>
      <c r="J766" s="31">
        <f t="shared" ref="J766" si="1444">IFERROR(I766/D763,"-")</f>
        <v>0.3074912891986063</v>
      </c>
      <c r="K766" s="80">
        <f t="shared" si="1335"/>
        <v>59491.747875354107</v>
      </c>
      <c r="L766" s="46"/>
      <c r="M766" s="46"/>
    </row>
    <row r="767" spans="2:13">
      <c r="B767" s="198"/>
      <c r="C767" s="198"/>
      <c r="D767" s="203"/>
      <c r="E767" s="18" t="s">
        <v>88</v>
      </c>
      <c r="F767" s="20" t="s">
        <v>89</v>
      </c>
      <c r="G767" s="99">
        <v>5159</v>
      </c>
      <c r="H767" s="31">
        <f t="shared" ref="H767" si="1445">IFERROR(G767/G773,"-")</f>
        <v>2.3510253466827036E-5</v>
      </c>
      <c r="I767" s="100">
        <v>1</v>
      </c>
      <c r="J767" s="31">
        <f t="shared" ref="J767" si="1446">IFERROR(I767/D763,"-")</f>
        <v>8.710801393728223E-4</v>
      </c>
      <c r="K767" s="80">
        <f t="shared" si="1335"/>
        <v>5159</v>
      </c>
      <c r="L767" s="46"/>
      <c r="M767" s="46"/>
    </row>
    <row r="768" spans="2:13">
      <c r="B768" s="198"/>
      <c r="C768" s="198"/>
      <c r="D768" s="203"/>
      <c r="E768" s="18" t="s">
        <v>90</v>
      </c>
      <c r="F768" s="20" t="s">
        <v>91</v>
      </c>
      <c r="G768" s="99">
        <v>11693808</v>
      </c>
      <c r="H768" s="31">
        <f t="shared" ref="H768" si="1447">IFERROR(G768/G773,"-")</f>
        <v>5.3290248124134465E-2</v>
      </c>
      <c r="I768" s="100">
        <v>44</v>
      </c>
      <c r="J768" s="31">
        <f t="shared" ref="J768" si="1448">IFERROR(I768/D763,"-")</f>
        <v>3.8327526132404179E-2</v>
      </c>
      <c r="K768" s="80">
        <f t="shared" si="1335"/>
        <v>265768.36363636365</v>
      </c>
      <c r="L768" s="46"/>
      <c r="M768" s="46"/>
    </row>
    <row r="769" spans="2:13">
      <c r="B769" s="198"/>
      <c r="C769" s="198"/>
      <c r="D769" s="203"/>
      <c r="E769" s="18" t="s">
        <v>92</v>
      </c>
      <c r="F769" s="20" t="s">
        <v>93</v>
      </c>
      <c r="G769" s="99">
        <v>29825356</v>
      </c>
      <c r="H769" s="31">
        <f t="shared" ref="H769" si="1449">IFERROR(G769/G773,"-")</f>
        <v>0.13591813903825364</v>
      </c>
      <c r="I769" s="100">
        <v>245</v>
      </c>
      <c r="J769" s="31">
        <f t="shared" ref="J769" si="1450">IFERROR(I769/D763,"-")</f>
        <v>0.21341463414634146</v>
      </c>
      <c r="K769" s="80">
        <f t="shared" si="1335"/>
        <v>121736.14693877551</v>
      </c>
      <c r="L769" s="46"/>
      <c r="M769" s="46"/>
    </row>
    <row r="770" spans="2:13">
      <c r="B770" s="198"/>
      <c r="C770" s="198"/>
      <c r="D770" s="203"/>
      <c r="E770" s="18" t="s">
        <v>94</v>
      </c>
      <c r="F770" s="20" t="s">
        <v>95</v>
      </c>
      <c r="G770" s="99">
        <v>26678</v>
      </c>
      <c r="H770" s="31">
        <f t="shared" ref="H770" si="1451">IFERROR(G770/G773,"-")</f>
        <v>1.2157521651250468E-4</v>
      </c>
      <c r="I770" s="100">
        <v>2</v>
      </c>
      <c r="J770" s="31">
        <f t="shared" ref="J770" si="1452">IFERROR(I770/D763,"-")</f>
        <v>1.7421602787456446E-3</v>
      </c>
      <c r="K770" s="80">
        <f t="shared" si="1335"/>
        <v>13339</v>
      </c>
      <c r="L770" s="46"/>
      <c r="M770" s="46"/>
    </row>
    <row r="771" spans="2:13">
      <c r="B771" s="198"/>
      <c r="C771" s="198"/>
      <c r="D771" s="203"/>
      <c r="E771" s="18" t="s">
        <v>96</v>
      </c>
      <c r="F771" s="20" t="s">
        <v>97</v>
      </c>
      <c r="G771" s="99">
        <v>1464052</v>
      </c>
      <c r="H771" s="31">
        <f t="shared" ref="H771" si="1453">IFERROR(G771/G773,"-")</f>
        <v>6.6718809088224564E-3</v>
      </c>
      <c r="I771" s="100">
        <v>122</v>
      </c>
      <c r="J771" s="31">
        <f t="shared" ref="J771" si="1454">IFERROR(I771/D763,"-")</f>
        <v>0.10627177700348432</v>
      </c>
      <c r="K771" s="80">
        <f t="shared" si="1335"/>
        <v>12000.426229508197</v>
      </c>
      <c r="L771" s="46"/>
      <c r="M771" s="46"/>
    </row>
    <row r="772" spans="2:13">
      <c r="B772" s="198"/>
      <c r="C772" s="198"/>
      <c r="D772" s="203"/>
      <c r="E772" s="21" t="s">
        <v>98</v>
      </c>
      <c r="F772" s="22" t="s">
        <v>99</v>
      </c>
      <c r="G772" s="101">
        <v>56815076</v>
      </c>
      <c r="H772" s="32">
        <f t="shared" ref="H772" si="1455">IFERROR(G772/G773,"-")</f>
        <v>0.25891390531053332</v>
      </c>
      <c r="I772" s="102">
        <v>110</v>
      </c>
      <c r="J772" s="32">
        <f t="shared" ref="J772" si="1456">IFERROR(I772/D763,"-")</f>
        <v>9.5818815331010457E-2</v>
      </c>
      <c r="K772" s="81">
        <f t="shared" si="1335"/>
        <v>516500.69090909092</v>
      </c>
      <c r="L772" s="46"/>
      <c r="M772" s="46"/>
    </row>
    <row r="773" spans="2:13">
      <c r="B773" s="199"/>
      <c r="C773" s="199"/>
      <c r="D773" s="204"/>
      <c r="E773" s="23" t="s">
        <v>136</v>
      </c>
      <c r="F773" s="24"/>
      <c r="G773" s="95">
        <f>SUM(G763:G772)</f>
        <v>219436171</v>
      </c>
      <c r="H773" s="33" t="s">
        <v>167</v>
      </c>
      <c r="I773" s="103">
        <v>997</v>
      </c>
      <c r="J773" s="33">
        <f t="shared" ref="J773" si="1457">IFERROR(I773/D763,"-")</f>
        <v>0.86846689895470386</v>
      </c>
      <c r="K773" s="82">
        <f t="shared" ref="K773:K817" si="1458">IFERROR(G773/I773,"-")</f>
        <v>220096.46038114344</v>
      </c>
      <c r="L773" s="46"/>
      <c r="M773" s="46"/>
    </row>
    <row r="774" spans="2:13">
      <c r="B774" s="197">
        <v>71</v>
      </c>
      <c r="C774" s="197" t="s">
        <v>55</v>
      </c>
      <c r="D774" s="202">
        <f>VLOOKUP(C774,市区町村別_生活習慣病の状況!$C$5:$D$78,2,FALSE)</f>
        <v>3415</v>
      </c>
      <c r="E774" s="16" t="s">
        <v>80</v>
      </c>
      <c r="F774" s="17" t="s">
        <v>81</v>
      </c>
      <c r="G774" s="129">
        <v>82740760</v>
      </c>
      <c r="H774" s="30">
        <f t="shared" ref="H774" si="1459">IFERROR(G774/G784,"-")</f>
        <v>0.13271147665460639</v>
      </c>
      <c r="I774" s="130">
        <v>1580</v>
      </c>
      <c r="J774" s="30">
        <f t="shared" ref="J774" si="1460">IFERROR(I774/D774,"-")</f>
        <v>0.46266471449487556</v>
      </c>
      <c r="K774" s="79">
        <f t="shared" si="1458"/>
        <v>52367.569620253162</v>
      </c>
      <c r="L774" s="46"/>
      <c r="M774" s="46"/>
    </row>
    <row r="775" spans="2:13">
      <c r="B775" s="198"/>
      <c r="C775" s="198"/>
      <c r="D775" s="203"/>
      <c r="E775" s="18" t="s">
        <v>82</v>
      </c>
      <c r="F775" s="19" t="s">
        <v>83</v>
      </c>
      <c r="G775" s="99">
        <v>52601057</v>
      </c>
      <c r="H775" s="31">
        <f t="shared" ref="H775" si="1461">IFERROR(G775/G784,"-")</f>
        <v>8.4369105964981719E-2</v>
      </c>
      <c r="I775" s="100">
        <v>1381</v>
      </c>
      <c r="J775" s="31">
        <f t="shared" ref="J775" si="1462">IFERROR(I775/D774,"-")</f>
        <v>0.40439238653001464</v>
      </c>
      <c r="K775" s="80">
        <f t="shared" si="1458"/>
        <v>38089.107168718321</v>
      </c>
      <c r="L775" s="46"/>
      <c r="M775" s="46"/>
    </row>
    <row r="776" spans="2:13">
      <c r="B776" s="198"/>
      <c r="C776" s="198"/>
      <c r="D776" s="203"/>
      <c r="E776" s="18" t="s">
        <v>84</v>
      </c>
      <c r="F776" s="20" t="s">
        <v>85</v>
      </c>
      <c r="G776" s="99">
        <v>111277028</v>
      </c>
      <c r="H776" s="31">
        <f t="shared" ref="H776" si="1463">IFERROR(G776/G784,"-")</f>
        <v>0.17848202873186061</v>
      </c>
      <c r="I776" s="100">
        <v>2216</v>
      </c>
      <c r="J776" s="31">
        <f t="shared" ref="J776" si="1464">IFERROR(I776/D774,"-")</f>
        <v>0.64890190336749631</v>
      </c>
      <c r="K776" s="80">
        <f t="shared" si="1458"/>
        <v>50215.265342960287</v>
      </c>
      <c r="L776" s="46"/>
      <c r="M776" s="46"/>
    </row>
    <row r="777" spans="2:13">
      <c r="B777" s="198"/>
      <c r="C777" s="198"/>
      <c r="D777" s="203"/>
      <c r="E777" s="18" t="s">
        <v>86</v>
      </c>
      <c r="F777" s="20" t="s">
        <v>87</v>
      </c>
      <c r="G777" s="99">
        <v>65420085</v>
      </c>
      <c r="H777" s="31">
        <f t="shared" ref="H777" si="1465">IFERROR(G777/G784,"-")</f>
        <v>0.10493009833629599</v>
      </c>
      <c r="I777" s="100">
        <v>819</v>
      </c>
      <c r="J777" s="31">
        <f t="shared" ref="J777" si="1466">IFERROR(I777/D774,"-")</f>
        <v>0.23982430453879941</v>
      </c>
      <c r="K777" s="80">
        <f t="shared" si="1458"/>
        <v>79878.003663003663</v>
      </c>
      <c r="L777" s="46"/>
      <c r="M777" s="46"/>
    </row>
    <row r="778" spans="2:13">
      <c r="B778" s="198"/>
      <c r="C778" s="198"/>
      <c r="D778" s="203"/>
      <c r="E778" s="18" t="s">
        <v>88</v>
      </c>
      <c r="F778" s="20" t="s">
        <v>89</v>
      </c>
      <c r="G778" s="99">
        <v>9789567</v>
      </c>
      <c r="H778" s="31">
        <f t="shared" ref="H778" si="1467">IFERROR(G778/G784,"-")</f>
        <v>1.570190909993098E-2</v>
      </c>
      <c r="I778" s="100">
        <v>19</v>
      </c>
      <c r="J778" s="31">
        <f t="shared" ref="J778" si="1468">IFERROR(I778/D774,"-")</f>
        <v>5.5636896046852126E-3</v>
      </c>
      <c r="K778" s="80">
        <f t="shared" si="1458"/>
        <v>515240.36842105264</v>
      </c>
      <c r="L778" s="46"/>
      <c r="M778" s="46"/>
    </row>
    <row r="779" spans="2:13">
      <c r="B779" s="198"/>
      <c r="C779" s="198"/>
      <c r="D779" s="203"/>
      <c r="E779" s="18" t="s">
        <v>90</v>
      </c>
      <c r="F779" s="20" t="s">
        <v>91</v>
      </c>
      <c r="G779" s="99">
        <v>31114348</v>
      </c>
      <c r="H779" s="31">
        <f t="shared" ref="H779" si="1469">IFERROR(G779/G784,"-")</f>
        <v>4.9905645877863572E-2</v>
      </c>
      <c r="I779" s="100">
        <v>137</v>
      </c>
      <c r="J779" s="31">
        <f t="shared" ref="J779" si="1470">IFERROR(I779/D774,"-")</f>
        <v>4.011713030746706E-2</v>
      </c>
      <c r="K779" s="80">
        <f t="shared" si="1458"/>
        <v>227112.02919708029</v>
      </c>
      <c r="L779" s="46"/>
      <c r="M779" s="46"/>
    </row>
    <row r="780" spans="2:13">
      <c r="B780" s="198"/>
      <c r="C780" s="198"/>
      <c r="D780" s="203"/>
      <c r="E780" s="18" t="s">
        <v>92</v>
      </c>
      <c r="F780" s="20" t="s">
        <v>93</v>
      </c>
      <c r="G780" s="99">
        <v>119659040</v>
      </c>
      <c r="H780" s="31">
        <f t="shared" ref="H780" si="1471">IFERROR(G780/G784,"-")</f>
        <v>0.19192629960702093</v>
      </c>
      <c r="I780" s="100">
        <v>670</v>
      </c>
      <c r="J780" s="31">
        <f t="shared" ref="J780" si="1472">IFERROR(I780/D774,"-")</f>
        <v>0.19619326500732065</v>
      </c>
      <c r="K780" s="80">
        <f t="shared" si="1458"/>
        <v>178595.58208955225</v>
      </c>
      <c r="L780" s="46"/>
      <c r="M780" s="46"/>
    </row>
    <row r="781" spans="2:13">
      <c r="B781" s="198"/>
      <c r="C781" s="198"/>
      <c r="D781" s="203"/>
      <c r="E781" s="18" t="s">
        <v>94</v>
      </c>
      <c r="F781" s="20" t="s">
        <v>95</v>
      </c>
      <c r="G781" s="99">
        <v>105114</v>
      </c>
      <c r="H781" s="31">
        <f t="shared" ref="H781" si="1473">IFERROR(G781/G784,"-")</f>
        <v>1.6859688208172485E-4</v>
      </c>
      <c r="I781" s="100">
        <v>8</v>
      </c>
      <c r="J781" s="31">
        <f t="shared" ref="J781" si="1474">IFERROR(I781/D774,"-")</f>
        <v>2.342606149341142E-3</v>
      </c>
      <c r="K781" s="80">
        <f t="shared" si="1458"/>
        <v>13139.25</v>
      </c>
      <c r="L781" s="46"/>
      <c r="M781" s="46"/>
    </row>
    <row r="782" spans="2:13">
      <c r="B782" s="198"/>
      <c r="C782" s="198"/>
      <c r="D782" s="203"/>
      <c r="E782" s="18" t="s">
        <v>96</v>
      </c>
      <c r="F782" s="20" t="s">
        <v>97</v>
      </c>
      <c r="G782" s="99">
        <v>13158048</v>
      </c>
      <c r="H782" s="31">
        <f t="shared" ref="H782" si="1475">IFERROR(G782/G784,"-")</f>
        <v>2.1104761183873468E-2</v>
      </c>
      <c r="I782" s="100">
        <v>259</v>
      </c>
      <c r="J782" s="31">
        <f t="shared" ref="J782" si="1476">IFERROR(I782/D774,"-")</f>
        <v>7.5841874084919478E-2</v>
      </c>
      <c r="K782" s="80">
        <f t="shared" si="1458"/>
        <v>50803.274131274135</v>
      </c>
      <c r="L782" s="46"/>
      <c r="M782" s="46"/>
    </row>
    <row r="783" spans="2:13">
      <c r="B783" s="198"/>
      <c r="C783" s="198"/>
      <c r="D783" s="203"/>
      <c r="E783" s="21" t="s">
        <v>98</v>
      </c>
      <c r="F783" s="22" t="s">
        <v>99</v>
      </c>
      <c r="G783" s="101">
        <v>137598440</v>
      </c>
      <c r="H783" s="32">
        <f t="shared" ref="H783" si="1477">IFERROR(G783/G784,"-")</f>
        <v>0.22070007766148461</v>
      </c>
      <c r="I783" s="102">
        <v>257</v>
      </c>
      <c r="J783" s="32">
        <f t="shared" ref="J783" si="1478">IFERROR(I783/D774,"-")</f>
        <v>7.5256222547584184E-2</v>
      </c>
      <c r="K783" s="81">
        <f t="shared" si="1458"/>
        <v>535402.49027237354</v>
      </c>
      <c r="L783" s="46"/>
      <c r="M783" s="46"/>
    </row>
    <row r="784" spans="2:13">
      <c r="B784" s="199"/>
      <c r="C784" s="199"/>
      <c r="D784" s="204"/>
      <c r="E784" s="23" t="s">
        <v>136</v>
      </c>
      <c r="F784" s="24"/>
      <c r="G784" s="95">
        <f>SUM(G774:G783)</f>
        <v>623463487</v>
      </c>
      <c r="H784" s="33" t="s">
        <v>167</v>
      </c>
      <c r="I784" s="103">
        <v>2841</v>
      </c>
      <c r="J784" s="33">
        <f t="shared" ref="J784" si="1479">IFERROR(I784/D774,"-")</f>
        <v>0.83191800878477307</v>
      </c>
      <c r="K784" s="82">
        <f t="shared" si="1458"/>
        <v>219452.12495600141</v>
      </c>
      <c r="L784" s="46"/>
      <c r="M784" s="46"/>
    </row>
    <row r="785" spans="2:13">
      <c r="B785" s="197">
        <v>72</v>
      </c>
      <c r="C785" s="197" t="s">
        <v>31</v>
      </c>
      <c r="D785" s="202">
        <f>VLOOKUP(C785,市区町村別_生活習慣病の状況!$C$5:$D$78,2,FALSE)</f>
        <v>1965</v>
      </c>
      <c r="E785" s="16" t="s">
        <v>80</v>
      </c>
      <c r="F785" s="17" t="s">
        <v>81</v>
      </c>
      <c r="G785" s="129">
        <v>40048889</v>
      </c>
      <c r="H785" s="30">
        <f t="shared" ref="H785" si="1480">IFERROR(G785/G795,"-")</f>
        <v>0.12932213925147149</v>
      </c>
      <c r="I785" s="130">
        <v>846</v>
      </c>
      <c r="J785" s="30">
        <f t="shared" ref="J785" si="1481">IFERROR(I785/D785,"-")</f>
        <v>0.43053435114503819</v>
      </c>
      <c r="K785" s="79">
        <f t="shared" si="1458"/>
        <v>47339.112293144208</v>
      </c>
      <c r="L785" s="46"/>
      <c r="M785" s="46"/>
    </row>
    <row r="786" spans="2:13">
      <c r="B786" s="198"/>
      <c r="C786" s="198"/>
      <c r="D786" s="203"/>
      <c r="E786" s="18" t="s">
        <v>82</v>
      </c>
      <c r="F786" s="19" t="s">
        <v>83</v>
      </c>
      <c r="G786" s="99">
        <v>30173035</v>
      </c>
      <c r="H786" s="31">
        <f t="shared" ref="H786" si="1482">IFERROR(G786/G795,"-")</f>
        <v>9.7431952080106951E-2</v>
      </c>
      <c r="I786" s="100">
        <v>817</v>
      </c>
      <c r="J786" s="31">
        <f t="shared" ref="J786" si="1483">IFERROR(I786/D785,"-")</f>
        <v>0.41577608142493638</v>
      </c>
      <c r="K786" s="80">
        <f t="shared" si="1458"/>
        <v>36931.499388004893</v>
      </c>
      <c r="L786" s="46"/>
      <c r="M786" s="46"/>
    </row>
    <row r="787" spans="2:13">
      <c r="B787" s="198"/>
      <c r="C787" s="198"/>
      <c r="D787" s="203"/>
      <c r="E787" s="18" t="s">
        <v>84</v>
      </c>
      <c r="F787" s="20" t="s">
        <v>85</v>
      </c>
      <c r="G787" s="99">
        <v>63064407</v>
      </c>
      <c r="H787" s="31">
        <f t="shared" ref="H787" si="1484">IFERROR(G787/G795,"-")</f>
        <v>0.20364170461421471</v>
      </c>
      <c r="I787" s="100">
        <v>1298</v>
      </c>
      <c r="J787" s="31">
        <f t="shared" ref="J787" si="1485">IFERROR(I787/D785,"-")</f>
        <v>0.66055979643765905</v>
      </c>
      <c r="K787" s="80">
        <f t="shared" si="1458"/>
        <v>48585.82973805855</v>
      </c>
      <c r="L787" s="46"/>
      <c r="M787" s="46"/>
    </row>
    <row r="788" spans="2:13">
      <c r="B788" s="198"/>
      <c r="C788" s="198"/>
      <c r="D788" s="203"/>
      <c r="E788" s="18" t="s">
        <v>86</v>
      </c>
      <c r="F788" s="20" t="s">
        <v>87</v>
      </c>
      <c r="G788" s="99">
        <v>30992436</v>
      </c>
      <c r="H788" s="31">
        <f t="shared" ref="H788" si="1486">IFERROR(G788/G795,"-")</f>
        <v>0.10007788540986287</v>
      </c>
      <c r="I788" s="100">
        <v>426</v>
      </c>
      <c r="J788" s="31">
        <f t="shared" ref="J788" si="1487">IFERROR(I788/D785,"-")</f>
        <v>0.21679389312977099</v>
      </c>
      <c r="K788" s="80">
        <f t="shared" si="1458"/>
        <v>72752.197183098586</v>
      </c>
      <c r="L788" s="46"/>
      <c r="M788" s="46"/>
    </row>
    <row r="789" spans="2:13">
      <c r="B789" s="198"/>
      <c r="C789" s="198"/>
      <c r="D789" s="203"/>
      <c r="E789" s="18" t="s">
        <v>88</v>
      </c>
      <c r="F789" s="20" t="s">
        <v>89</v>
      </c>
      <c r="G789" s="99">
        <v>12985238</v>
      </c>
      <c r="H789" s="31">
        <f t="shared" ref="H789" si="1488">IFERROR(G789/G795,"-")</f>
        <v>4.1930720146806044E-2</v>
      </c>
      <c r="I789" s="100">
        <v>14</v>
      </c>
      <c r="J789" s="31">
        <f t="shared" ref="J789" si="1489">IFERROR(I789/D785,"-")</f>
        <v>7.1246819338422395E-3</v>
      </c>
      <c r="K789" s="80">
        <f t="shared" si="1458"/>
        <v>927517</v>
      </c>
      <c r="L789" s="46"/>
      <c r="M789" s="46"/>
    </row>
    <row r="790" spans="2:13">
      <c r="B790" s="198"/>
      <c r="C790" s="198"/>
      <c r="D790" s="203"/>
      <c r="E790" s="18" t="s">
        <v>90</v>
      </c>
      <c r="F790" s="20" t="s">
        <v>91</v>
      </c>
      <c r="G790" s="99">
        <v>9475822</v>
      </c>
      <c r="H790" s="31">
        <f t="shared" ref="H790" si="1490">IFERROR(G790/G795,"-")</f>
        <v>3.059844112544937E-2</v>
      </c>
      <c r="I790" s="100">
        <v>71</v>
      </c>
      <c r="J790" s="31">
        <f t="shared" ref="J790" si="1491">IFERROR(I790/D785,"-")</f>
        <v>3.6132315521628496E-2</v>
      </c>
      <c r="K790" s="80">
        <f t="shared" si="1458"/>
        <v>133462.28169014084</v>
      </c>
      <c r="L790" s="46"/>
      <c r="M790" s="46"/>
    </row>
    <row r="791" spans="2:13">
      <c r="B791" s="198"/>
      <c r="C791" s="198"/>
      <c r="D791" s="203"/>
      <c r="E791" s="18" t="s">
        <v>92</v>
      </c>
      <c r="F791" s="20" t="s">
        <v>93</v>
      </c>
      <c r="G791" s="99">
        <v>35482205</v>
      </c>
      <c r="H791" s="31">
        <f t="shared" ref="H791" si="1492">IFERROR(G791/G795,"-")</f>
        <v>0.11457582895643516</v>
      </c>
      <c r="I791" s="100">
        <v>345</v>
      </c>
      <c r="J791" s="31">
        <f t="shared" ref="J791" si="1493">IFERROR(I791/D785,"-")</f>
        <v>0.17557251908396945</v>
      </c>
      <c r="K791" s="80">
        <f t="shared" si="1458"/>
        <v>102846.97101449275</v>
      </c>
      <c r="L791" s="46"/>
      <c r="M791" s="46"/>
    </row>
    <row r="792" spans="2:13">
      <c r="B792" s="198"/>
      <c r="C792" s="198"/>
      <c r="D792" s="203"/>
      <c r="E792" s="18" t="s">
        <v>94</v>
      </c>
      <c r="F792" s="20" t="s">
        <v>95</v>
      </c>
      <c r="G792" s="99">
        <v>20010</v>
      </c>
      <c r="H792" s="31">
        <f t="shared" ref="H792" si="1494">IFERROR(G792/G795,"-")</f>
        <v>6.4614426792761819E-5</v>
      </c>
      <c r="I792" s="100">
        <v>5</v>
      </c>
      <c r="J792" s="31">
        <f t="shared" ref="J792" si="1495">IFERROR(I792/D785,"-")</f>
        <v>2.5445292620865142E-3</v>
      </c>
      <c r="K792" s="80">
        <f t="shared" si="1458"/>
        <v>4002</v>
      </c>
      <c r="L792" s="46"/>
      <c r="M792" s="46"/>
    </row>
    <row r="793" spans="2:13">
      <c r="B793" s="198"/>
      <c r="C793" s="198"/>
      <c r="D793" s="203"/>
      <c r="E793" s="18" t="s">
        <v>96</v>
      </c>
      <c r="F793" s="20" t="s">
        <v>97</v>
      </c>
      <c r="G793" s="99">
        <v>8983916</v>
      </c>
      <c r="H793" s="31">
        <f t="shared" ref="H793" si="1496">IFERROR(G793/G795,"-")</f>
        <v>2.9010024122654753E-2</v>
      </c>
      <c r="I793" s="100">
        <v>197</v>
      </c>
      <c r="J793" s="31">
        <f t="shared" ref="J793" si="1497">IFERROR(I793/D785,"-")</f>
        <v>0.10025445292620865</v>
      </c>
      <c r="K793" s="80">
        <f t="shared" si="1458"/>
        <v>45603.634517766499</v>
      </c>
      <c r="L793" s="46"/>
      <c r="M793" s="46"/>
    </row>
    <row r="794" spans="2:13">
      <c r="B794" s="198"/>
      <c r="C794" s="198"/>
      <c r="D794" s="203"/>
      <c r="E794" s="21" t="s">
        <v>98</v>
      </c>
      <c r="F794" s="22" t="s">
        <v>99</v>
      </c>
      <c r="G794" s="101">
        <v>78457204</v>
      </c>
      <c r="H794" s="32">
        <f t="shared" ref="H794" si="1498">IFERROR(G794/G795,"-")</f>
        <v>0.2533466898662059</v>
      </c>
      <c r="I794" s="102">
        <v>162</v>
      </c>
      <c r="J794" s="32">
        <f t="shared" ref="J794" si="1499">IFERROR(I794/D785,"-")</f>
        <v>8.2442748091603055E-2</v>
      </c>
      <c r="K794" s="81">
        <f t="shared" si="1458"/>
        <v>484303.72839506174</v>
      </c>
      <c r="L794" s="46"/>
      <c r="M794" s="46"/>
    </row>
    <row r="795" spans="2:13">
      <c r="B795" s="199"/>
      <c r="C795" s="199"/>
      <c r="D795" s="204"/>
      <c r="E795" s="23" t="s">
        <v>136</v>
      </c>
      <c r="F795" s="24"/>
      <c r="G795" s="95">
        <f>SUM(G785:G794)</f>
        <v>309683162</v>
      </c>
      <c r="H795" s="33" t="s">
        <v>167</v>
      </c>
      <c r="I795" s="103">
        <v>1651</v>
      </c>
      <c r="J795" s="33">
        <f t="shared" ref="J795" si="1500">IFERROR(I795/D785,"-")</f>
        <v>0.84020356234096694</v>
      </c>
      <c r="K795" s="82">
        <f t="shared" si="1458"/>
        <v>187573.08419139916</v>
      </c>
      <c r="L795" s="46"/>
      <c r="M795" s="46"/>
    </row>
    <row r="796" spans="2:13">
      <c r="B796" s="197">
        <v>73</v>
      </c>
      <c r="C796" s="197" t="s">
        <v>32</v>
      </c>
      <c r="D796" s="202">
        <f>VLOOKUP(C796,市区町村別_生活習慣病の状況!$C$5:$D$78,2,FALSE)</f>
        <v>2798</v>
      </c>
      <c r="E796" s="16" t="s">
        <v>80</v>
      </c>
      <c r="F796" s="17" t="s">
        <v>81</v>
      </c>
      <c r="G796" s="129">
        <v>72686626</v>
      </c>
      <c r="H796" s="30">
        <f t="shared" ref="H796" si="1501">IFERROR(G796/G806,"-")</f>
        <v>0.1605994650077226</v>
      </c>
      <c r="I796" s="130">
        <v>1162</v>
      </c>
      <c r="J796" s="30">
        <f t="shared" ref="J796" si="1502">IFERROR(I796/D796,"-")</f>
        <v>0.41529664045746961</v>
      </c>
      <c r="K796" s="79">
        <f t="shared" si="1458"/>
        <v>62553.034423407917</v>
      </c>
      <c r="L796" s="46"/>
      <c r="M796" s="46"/>
    </row>
    <row r="797" spans="2:13">
      <c r="B797" s="198"/>
      <c r="C797" s="198"/>
      <c r="D797" s="203"/>
      <c r="E797" s="18" t="s">
        <v>82</v>
      </c>
      <c r="F797" s="19" t="s">
        <v>83</v>
      </c>
      <c r="G797" s="99">
        <v>47493635</v>
      </c>
      <c r="H797" s="31">
        <f t="shared" ref="H797" si="1503">IFERROR(G797/G806,"-")</f>
        <v>0.10493611812814162</v>
      </c>
      <c r="I797" s="100">
        <v>1183</v>
      </c>
      <c r="J797" s="31">
        <f t="shared" ref="J797" si="1504">IFERROR(I797/D796,"-")</f>
        <v>0.42280200142959257</v>
      </c>
      <c r="K797" s="80">
        <f t="shared" si="1458"/>
        <v>40146.775147928995</v>
      </c>
      <c r="L797" s="46"/>
      <c r="M797" s="46"/>
    </row>
    <row r="798" spans="2:13">
      <c r="B798" s="198"/>
      <c r="C798" s="198"/>
      <c r="D798" s="203"/>
      <c r="E798" s="18" t="s">
        <v>84</v>
      </c>
      <c r="F798" s="20" t="s">
        <v>85</v>
      </c>
      <c r="G798" s="99">
        <v>91701388</v>
      </c>
      <c r="H798" s="31">
        <f t="shared" ref="H798" si="1505">IFERROR(G798/G806,"-")</f>
        <v>0.20261215389562304</v>
      </c>
      <c r="I798" s="100">
        <v>1812</v>
      </c>
      <c r="J798" s="31">
        <f t="shared" ref="J798" si="1506">IFERROR(I798/D796,"-")</f>
        <v>0.64760543245175128</v>
      </c>
      <c r="K798" s="80">
        <f t="shared" si="1458"/>
        <v>50607.830022075053</v>
      </c>
      <c r="L798" s="46"/>
      <c r="M798" s="46"/>
    </row>
    <row r="799" spans="2:13">
      <c r="B799" s="198"/>
      <c r="C799" s="198"/>
      <c r="D799" s="203"/>
      <c r="E799" s="18" t="s">
        <v>86</v>
      </c>
      <c r="F799" s="20" t="s">
        <v>87</v>
      </c>
      <c r="G799" s="99">
        <v>50711848</v>
      </c>
      <c r="H799" s="31">
        <f t="shared" ref="H799" si="1507">IFERROR(G799/G806,"-")</f>
        <v>0.1120466873555659</v>
      </c>
      <c r="I799" s="100">
        <v>576</v>
      </c>
      <c r="J799" s="31">
        <f t="shared" ref="J799" si="1508">IFERROR(I799/D796,"-")</f>
        <v>0.20586132952108649</v>
      </c>
      <c r="K799" s="80">
        <f t="shared" si="1458"/>
        <v>88041.402777777781</v>
      </c>
      <c r="L799" s="46"/>
      <c r="M799" s="46"/>
    </row>
    <row r="800" spans="2:13">
      <c r="B800" s="198"/>
      <c r="C800" s="198"/>
      <c r="D800" s="203"/>
      <c r="E800" s="18" t="s">
        <v>88</v>
      </c>
      <c r="F800" s="20" t="s">
        <v>89</v>
      </c>
      <c r="G800" s="99">
        <v>14886695</v>
      </c>
      <c r="H800" s="31">
        <f t="shared" ref="H800" si="1509">IFERROR(G800/G806,"-")</f>
        <v>3.2891817715313118E-2</v>
      </c>
      <c r="I800" s="100">
        <v>14</v>
      </c>
      <c r="J800" s="31">
        <f t="shared" ref="J800" si="1510">IFERROR(I800/D796,"-")</f>
        <v>5.003573981415297E-3</v>
      </c>
      <c r="K800" s="80">
        <f t="shared" si="1458"/>
        <v>1063335.357142857</v>
      </c>
      <c r="L800" s="46"/>
      <c r="M800" s="46"/>
    </row>
    <row r="801" spans="2:13">
      <c r="B801" s="198"/>
      <c r="C801" s="198"/>
      <c r="D801" s="203"/>
      <c r="E801" s="18" t="s">
        <v>90</v>
      </c>
      <c r="F801" s="20" t="s">
        <v>91</v>
      </c>
      <c r="G801" s="99">
        <v>16105682</v>
      </c>
      <c r="H801" s="31">
        <f t="shared" ref="H801" si="1511">IFERROR(G801/G806,"-")</f>
        <v>3.5585142069801227E-2</v>
      </c>
      <c r="I801" s="100">
        <v>67</v>
      </c>
      <c r="J801" s="31">
        <f t="shared" ref="J801" si="1512">IFERROR(I801/D796,"-")</f>
        <v>2.3945675482487491E-2</v>
      </c>
      <c r="K801" s="80">
        <f t="shared" si="1458"/>
        <v>240383.31343283583</v>
      </c>
      <c r="L801" s="46"/>
      <c r="M801" s="46"/>
    </row>
    <row r="802" spans="2:13">
      <c r="B802" s="198"/>
      <c r="C802" s="198"/>
      <c r="D802" s="203"/>
      <c r="E802" s="18" t="s">
        <v>92</v>
      </c>
      <c r="F802" s="20" t="s">
        <v>93</v>
      </c>
      <c r="G802" s="99">
        <v>62101770</v>
      </c>
      <c r="H802" s="31">
        <f t="shared" ref="H802" si="1513">IFERROR(G802/G806,"-")</f>
        <v>0.13721246378986746</v>
      </c>
      <c r="I802" s="100">
        <v>508</v>
      </c>
      <c r="J802" s="31">
        <f t="shared" ref="J802" si="1514">IFERROR(I802/D796,"-")</f>
        <v>0.18155825589706934</v>
      </c>
      <c r="K802" s="80">
        <f t="shared" si="1458"/>
        <v>122247.57874015748</v>
      </c>
      <c r="L802" s="46"/>
      <c r="M802" s="46"/>
    </row>
    <row r="803" spans="2:13">
      <c r="B803" s="198"/>
      <c r="C803" s="198"/>
      <c r="D803" s="203"/>
      <c r="E803" s="18" t="s">
        <v>94</v>
      </c>
      <c r="F803" s="20" t="s">
        <v>95</v>
      </c>
      <c r="G803" s="99">
        <v>91335</v>
      </c>
      <c r="H803" s="31">
        <f t="shared" ref="H803" si="1515">IFERROR(G803/G806,"-")</f>
        <v>2.0180262785179139E-4</v>
      </c>
      <c r="I803" s="100">
        <v>14</v>
      </c>
      <c r="J803" s="31">
        <f t="shared" ref="J803" si="1516">IFERROR(I803/D796,"-")</f>
        <v>5.003573981415297E-3</v>
      </c>
      <c r="K803" s="80">
        <f t="shared" si="1458"/>
        <v>6523.9285714285716</v>
      </c>
      <c r="L803" s="46"/>
      <c r="M803" s="46"/>
    </row>
    <row r="804" spans="2:13">
      <c r="B804" s="198"/>
      <c r="C804" s="198"/>
      <c r="D804" s="203"/>
      <c r="E804" s="18" t="s">
        <v>96</v>
      </c>
      <c r="F804" s="20" t="s">
        <v>97</v>
      </c>
      <c r="G804" s="99">
        <v>4540735</v>
      </c>
      <c r="H804" s="31">
        <f t="shared" ref="H804" si="1517">IFERROR(G804/G806,"-")</f>
        <v>1.0032651835316188E-2</v>
      </c>
      <c r="I804" s="100">
        <v>316</v>
      </c>
      <c r="J804" s="31">
        <f t="shared" ref="J804" si="1518">IFERROR(I804/D796,"-")</f>
        <v>0.11293781272337383</v>
      </c>
      <c r="K804" s="80">
        <f t="shared" si="1458"/>
        <v>14369.414556962025</v>
      </c>
      <c r="L804" s="46"/>
      <c r="M804" s="46"/>
    </row>
    <row r="805" spans="2:13">
      <c r="B805" s="198"/>
      <c r="C805" s="198"/>
      <c r="D805" s="203"/>
      <c r="E805" s="21" t="s">
        <v>98</v>
      </c>
      <c r="F805" s="22" t="s">
        <v>99</v>
      </c>
      <c r="G805" s="101">
        <v>92275978</v>
      </c>
      <c r="H805" s="32">
        <f t="shared" ref="H805" si="1519">IFERROR(G805/G806,"-")</f>
        <v>0.20388169757479707</v>
      </c>
      <c r="I805" s="102">
        <v>168</v>
      </c>
      <c r="J805" s="32">
        <f t="shared" ref="J805" si="1520">IFERROR(I805/D796,"-")</f>
        <v>6.0042887776983557E-2</v>
      </c>
      <c r="K805" s="81">
        <f t="shared" si="1458"/>
        <v>549261.77380952379</v>
      </c>
      <c r="L805" s="46"/>
      <c r="M805" s="46"/>
    </row>
    <row r="806" spans="2:13">
      <c r="B806" s="199"/>
      <c r="C806" s="199"/>
      <c r="D806" s="204"/>
      <c r="E806" s="23" t="s">
        <v>136</v>
      </c>
      <c r="F806" s="24"/>
      <c r="G806" s="95">
        <f>SUM(G796:G805)</f>
        <v>452595692</v>
      </c>
      <c r="H806" s="33" t="s">
        <v>167</v>
      </c>
      <c r="I806" s="103">
        <v>2298</v>
      </c>
      <c r="J806" s="33">
        <f t="shared" ref="J806" si="1521">IFERROR(I806/D796,"-")</f>
        <v>0.82130092923516795</v>
      </c>
      <c r="K806" s="82">
        <f t="shared" si="1458"/>
        <v>196951.99825935595</v>
      </c>
      <c r="L806" s="46"/>
      <c r="M806" s="46"/>
    </row>
    <row r="807" spans="2:13">
      <c r="B807" s="197">
        <v>74</v>
      </c>
      <c r="C807" s="197" t="s">
        <v>33</v>
      </c>
      <c r="D807" s="202">
        <f>VLOOKUP(C807,市区町村別_生活習慣病の状況!$C$5:$D$78,2,FALSE)</f>
        <v>1248</v>
      </c>
      <c r="E807" s="16" t="s">
        <v>80</v>
      </c>
      <c r="F807" s="17" t="s">
        <v>81</v>
      </c>
      <c r="G807" s="129">
        <v>27167578</v>
      </c>
      <c r="H807" s="30">
        <f t="shared" ref="H807" si="1522">IFERROR(G807/G817,"-")</f>
        <v>0.10118017664229768</v>
      </c>
      <c r="I807" s="130">
        <v>589</v>
      </c>
      <c r="J807" s="30">
        <f t="shared" ref="J807" si="1523">IFERROR(I807/D807,"-")</f>
        <v>0.47195512820512819</v>
      </c>
      <c r="K807" s="79">
        <f t="shared" si="1458"/>
        <v>46124.920203735142</v>
      </c>
      <c r="L807" s="46"/>
      <c r="M807" s="46"/>
    </row>
    <row r="808" spans="2:13">
      <c r="B808" s="198"/>
      <c r="C808" s="198"/>
      <c r="D808" s="203"/>
      <c r="E808" s="18" t="s">
        <v>82</v>
      </c>
      <c r="F808" s="19" t="s">
        <v>83</v>
      </c>
      <c r="G808" s="99">
        <v>14099950</v>
      </c>
      <c r="H808" s="31">
        <f t="shared" ref="H808" si="1524">IFERROR(G808/G817,"-")</f>
        <v>5.2512426085518746E-2</v>
      </c>
      <c r="I808" s="100">
        <v>428</v>
      </c>
      <c r="J808" s="31">
        <f t="shared" ref="J808" si="1525">IFERROR(I808/D807,"-")</f>
        <v>0.34294871794871795</v>
      </c>
      <c r="K808" s="80">
        <f t="shared" si="1458"/>
        <v>32943.808411214952</v>
      </c>
      <c r="L808" s="46"/>
      <c r="M808" s="46"/>
    </row>
    <row r="809" spans="2:13">
      <c r="B809" s="198"/>
      <c r="C809" s="198"/>
      <c r="D809" s="203"/>
      <c r="E809" s="18" t="s">
        <v>84</v>
      </c>
      <c r="F809" s="20" t="s">
        <v>85</v>
      </c>
      <c r="G809" s="99">
        <v>44160983</v>
      </c>
      <c r="H809" s="31">
        <f t="shared" ref="H809" si="1526">IFERROR(G809/G817,"-")</f>
        <v>0.16446869355220053</v>
      </c>
      <c r="I809" s="100">
        <v>789</v>
      </c>
      <c r="J809" s="31">
        <f t="shared" ref="J809" si="1527">IFERROR(I809/D807,"-")</f>
        <v>0.63221153846153844</v>
      </c>
      <c r="K809" s="80">
        <f t="shared" si="1458"/>
        <v>55970.827629911277</v>
      </c>
      <c r="L809" s="46"/>
      <c r="M809" s="46"/>
    </row>
    <row r="810" spans="2:13">
      <c r="B810" s="198"/>
      <c r="C810" s="198"/>
      <c r="D810" s="203"/>
      <c r="E810" s="18" t="s">
        <v>86</v>
      </c>
      <c r="F810" s="20" t="s">
        <v>87</v>
      </c>
      <c r="G810" s="99">
        <v>15578372</v>
      </c>
      <c r="H810" s="31">
        <f t="shared" ref="H810" si="1528">IFERROR(G810/G817,"-")</f>
        <v>5.8018511284275112E-2</v>
      </c>
      <c r="I810" s="100">
        <v>247</v>
      </c>
      <c r="J810" s="31">
        <f t="shared" ref="J810" si="1529">IFERROR(I810/D807,"-")</f>
        <v>0.19791666666666666</v>
      </c>
      <c r="K810" s="80">
        <f t="shared" si="1458"/>
        <v>63070.33198380567</v>
      </c>
      <c r="L810" s="46"/>
      <c r="M810" s="46"/>
    </row>
    <row r="811" spans="2:13">
      <c r="B811" s="198"/>
      <c r="C811" s="198"/>
      <c r="D811" s="203"/>
      <c r="E811" s="18" t="s">
        <v>88</v>
      </c>
      <c r="F811" s="20" t="s">
        <v>89</v>
      </c>
      <c r="G811" s="99">
        <v>55375</v>
      </c>
      <c r="H811" s="31">
        <f t="shared" ref="H811" si="1530">IFERROR(G811/G817,"-")</f>
        <v>2.0623304298849292E-4</v>
      </c>
      <c r="I811" s="100">
        <v>5</v>
      </c>
      <c r="J811" s="31">
        <f t="shared" ref="J811" si="1531">IFERROR(I811/D807,"-")</f>
        <v>4.0064102564102561E-3</v>
      </c>
      <c r="K811" s="80">
        <f t="shared" si="1458"/>
        <v>11075</v>
      </c>
      <c r="L811" s="46"/>
      <c r="M811" s="46"/>
    </row>
    <row r="812" spans="2:13">
      <c r="B812" s="198"/>
      <c r="C812" s="198"/>
      <c r="D812" s="203"/>
      <c r="E812" s="18" t="s">
        <v>90</v>
      </c>
      <c r="F812" s="20" t="s">
        <v>91</v>
      </c>
      <c r="G812" s="99">
        <v>22499847</v>
      </c>
      <c r="H812" s="31">
        <f t="shared" ref="H812" si="1532">IFERROR(G812/G817,"-")</f>
        <v>8.3796151938338836E-2</v>
      </c>
      <c r="I812" s="100">
        <v>37</v>
      </c>
      <c r="J812" s="31">
        <f t="shared" ref="J812" si="1533">IFERROR(I812/D807,"-")</f>
        <v>2.9647435897435896E-2</v>
      </c>
      <c r="K812" s="80">
        <f t="shared" si="1458"/>
        <v>608103.97297297302</v>
      </c>
      <c r="L812" s="46"/>
      <c r="M812" s="46"/>
    </row>
    <row r="813" spans="2:13">
      <c r="B813" s="198"/>
      <c r="C813" s="198"/>
      <c r="D813" s="203"/>
      <c r="E813" s="18" t="s">
        <v>92</v>
      </c>
      <c r="F813" s="20" t="s">
        <v>93</v>
      </c>
      <c r="G813" s="99">
        <v>50780222</v>
      </c>
      <c r="H813" s="31">
        <f t="shared" ref="H813" si="1534">IFERROR(G813/G817,"-")</f>
        <v>0.18912071705085715</v>
      </c>
      <c r="I813" s="100">
        <v>225</v>
      </c>
      <c r="J813" s="31">
        <f t="shared" ref="J813" si="1535">IFERROR(I813/D807,"-")</f>
        <v>0.18028846153846154</v>
      </c>
      <c r="K813" s="80">
        <f t="shared" si="1458"/>
        <v>225689.87555555557</v>
      </c>
      <c r="L813" s="46"/>
      <c r="M813" s="46"/>
    </row>
    <row r="814" spans="2:13">
      <c r="B814" s="198"/>
      <c r="C814" s="198"/>
      <c r="D814" s="203"/>
      <c r="E814" s="18" t="s">
        <v>94</v>
      </c>
      <c r="F814" s="20" t="s">
        <v>95</v>
      </c>
      <c r="G814" s="99">
        <v>0</v>
      </c>
      <c r="H814" s="31">
        <f t="shared" ref="H814" si="1536">IFERROR(G814/G817,"-")</f>
        <v>0</v>
      </c>
      <c r="I814" s="100">
        <v>0</v>
      </c>
      <c r="J814" s="31">
        <f t="shared" ref="J814" si="1537">IFERROR(I814/D807,"-")</f>
        <v>0</v>
      </c>
      <c r="K814" s="80" t="str">
        <f t="shared" si="1458"/>
        <v>-</v>
      </c>
      <c r="L814" s="46"/>
      <c r="M814" s="46"/>
    </row>
    <row r="815" spans="2:13">
      <c r="B815" s="198"/>
      <c r="C815" s="198"/>
      <c r="D815" s="203"/>
      <c r="E815" s="18" t="s">
        <v>96</v>
      </c>
      <c r="F815" s="20" t="s">
        <v>97</v>
      </c>
      <c r="G815" s="99">
        <v>4622125</v>
      </c>
      <c r="H815" s="31">
        <f t="shared" ref="H815" si="1538">IFERROR(G815/G817,"-")</f>
        <v>1.7214174335407454E-2</v>
      </c>
      <c r="I815" s="100">
        <v>152</v>
      </c>
      <c r="J815" s="31">
        <f t="shared" ref="J815" si="1539">IFERROR(I815/D807,"-")</f>
        <v>0.12179487179487179</v>
      </c>
      <c r="K815" s="80">
        <f t="shared" si="1458"/>
        <v>30408.717105263157</v>
      </c>
      <c r="L815" s="46"/>
      <c r="M815" s="46"/>
    </row>
    <row r="816" spans="2:13">
      <c r="B816" s="198"/>
      <c r="C816" s="198"/>
      <c r="D816" s="203"/>
      <c r="E816" s="21" t="s">
        <v>98</v>
      </c>
      <c r="F816" s="22" t="s">
        <v>99</v>
      </c>
      <c r="G816" s="101">
        <v>89542472</v>
      </c>
      <c r="H816" s="32">
        <f t="shared" ref="H816" si="1540">IFERROR(G816/G817,"-")</f>
        <v>0.33348291606811598</v>
      </c>
      <c r="I816" s="102">
        <v>93</v>
      </c>
      <c r="J816" s="32">
        <f t="shared" ref="J816" si="1541">IFERROR(I816/D807,"-")</f>
        <v>7.4519230769230768E-2</v>
      </c>
      <c r="K816" s="81">
        <f t="shared" si="1458"/>
        <v>962822.27956989245</v>
      </c>
      <c r="L816" s="46"/>
      <c r="M816" s="46"/>
    </row>
    <row r="817" spans="2:13" ht="14.25" thickBot="1">
      <c r="B817" s="198"/>
      <c r="C817" s="212"/>
      <c r="D817" s="204"/>
      <c r="E817" s="25" t="s">
        <v>136</v>
      </c>
      <c r="F817" s="26"/>
      <c r="G817" s="96">
        <f>SUM(G807:G816)</f>
        <v>268506924</v>
      </c>
      <c r="H817" s="34" t="s">
        <v>167</v>
      </c>
      <c r="I817" s="131">
        <v>1009</v>
      </c>
      <c r="J817" s="34">
        <f t="shared" ref="J817" si="1542">IFERROR(I817/D807,"-")</f>
        <v>0.80849358974358976</v>
      </c>
      <c r="K817" s="83">
        <f t="shared" si="1458"/>
        <v>266111.91674925666</v>
      </c>
      <c r="L817" s="46"/>
      <c r="M817" s="46"/>
    </row>
    <row r="818" spans="2:13" ht="14.25" thickTop="1">
      <c r="B818" s="206" t="s">
        <v>127</v>
      </c>
      <c r="C818" s="207"/>
      <c r="D818" s="205">
        <f>生活習慣病疾病別の医療費!D3</f>
        <v>1218804</v>
      </c>
      <c r="E818" s="27" t="s">
        <v>80</v>
      </c>
      <c r="F818" s="28" t="s">
        <v>81</v>
      </c>
      <c r="G818" s="97">
        <f>生活習慣病疾病別の医療費!D6</f>
        <v>33414518165</v>
      </c>
      <c r="H818" s="35">
        <f>生活習慣病疾病別の医療費!E6</f>
        <v>0.14924322344870325</v>
      </c>
      <c r="I818" s="98">
        <f>生活習慣病疾病別の医療費!G6</f>
        <v>590604</v>
      </c>
      <c r="J818" s="35">
        <f>生活習慣病疾病別の医療費!H6</f>
        <v>0.48457668337156756</v>
      </c>
      <c r="K818" s="84">
        <f>生活習慣病疾病別の医療費!J6</f>
        <v>56576.857191959418</v>
      </c>
      <c r="L818" s="46"/>
      <c r="M818" s="46"/>
    </row>
    <row r="819" spans="2:13">
      <c r="B819" s="208"/>
      <c r="C819" s="209"/>
      <c r="D819" s="203"/>
      <c r="E819" s="18" t="s">
        <v>82</v>
      </c>
      <c r="F819" s="19" t="s">
        <v>83</v>
      </c>
      <c r="G819" s="99">
        <f>生活習慣病疾病別の医療費!D7</f>
        <v>21372272324</v>
      </c>
      <c r="H819" s="31">
        <f>生活習慣病疾病別の医療費!E7</f>
        <v>9.5457513357121562E-2</v>
      </c>
      <c r="I819" s="100">
        <f>生活習慣病疾病別の医療費!G7</f>
        <v>516324</v>
      </c>
      <c r="J819" s="31">
        <f>生活習慣病疾病別の医療費!H7</f>
        <v>0.4236316913958274</v>
      </c>
      <c r="K819" s="80">
        <f>生活習慣病疾病別の医療費!J7</f>
        <v>41393.141368598015</v>
      </c>
      <c r="L819" s="46"/>
      <c r="M819" s="46"/>
    </row>
    <row r="820" spans="2:13">
      <c r="B820" s="208"/>
      <c r="C820" s="209"/>
      <c r="D820" s="203"/>
      <c r="E820" s="18" t="s">
        <v>84</v>
      </c>
      <c r="F820" s="20" t="s">
        <v>85</v>
      </c>
      <c r="G820" s="99">
        <f>生活習慣病疾病別の医療費!D8</f>
        <v>40215062509</v>
      </c>
      <c r="H820" s="31">
        <f>生活習慣病疾病別の医療費!E8</f>
        <v>0.17961730079115315</v>
      </c>
      <c r="I820" s="100">
        <f>生活習慣病疾病別の医療費!G8</f>
        <v>796998</v>
      </c>
      <c r="J820" s="31">
        <f>生活習慣病疾病別の医療費!H8</f>
        <v>0.65391810332096056</v>
      </c>
      <c r="K820" s="80">
        <f>生活習慣病疾病別の医療費!J8</f>
        <v>50458.172428287151</v>
      </c>
      <c r="L820" s="46"/>
      <c r="M820" s="46"/>
    </row>
    <row r="821" spans="2:13">
      <c r="B821" s="208"/>
      <c r="C821" s="209"/>
      <c r="D821" s="203"/>
      <c r="E821" s="18" t="s">
        <v>86</v>
      </c>
      <c r="F821" s="20" t="s">
        <v>87</v>
      </c>
      <c r="G821" s="99">
        <f>生活習慣病疾病別の医療費!D9</f>
        <v>23331580942</v>
      </c>
      <c r="H821" s="31">
        <f>生活習慣病疾病別の医療費!E9</f>
        <v>0.10420860569480585</v>
      </c>
      <c r="I821" s="100">
        <f>生活習慣病疾病別の医療費!G9</f>
        <v>322102</v>
      </c>
      <c r="J821" s="31">
        <f>生活習慣病疾病別の医療費!H9</f>
        <v>0.26427711100390217</v>
      </c>
      <c r="K821" s="80">
        <f>生活習慣病疾病別の医療費!J9</f>
        <v>72435.380537842051</v>
      </c>
      <c r="L821" s="46"/>
      <c r="M821" s="46"/>
    </row>
    <row r="822" spans="2:13">
      <c r="B822" s="208"/>
      <c r="C822" s="209"/>
      <c r="D822" s="203"/>
      <c r="E822" s="18" t="s">
        <v>88</v>
      </c>
      <c r="F822" s="20" t="s">
        <v>89</v>
      </c>
      <c r="G822" s="99">
        <f>生活習慣病疾病別の医療費!D10</f>
        <v>2344541867</v>
      </c>
      <c r="H822" s="31">
        <f>生活習慣病疾病別の医療費!E10</f>
        <v>1.0471705263373529E-2</v>
      </c>
      <c r="I822" s="100">
        <f>生活習慣病疾病別の医療費!G10</f>
        <v>5323</v>
      </c>
      <c r="J822" s="31">
        <f>生活習慣病疾病別の医療費!H10</f>
        <v>4.367396234341207E-3</v>
      </c>
      <c r="K822" s="80">
        <f>生活習慣病疾病別の医療費!J10</f>
        <v>440454.98158932931</v>
      </c>
      <c r="L822" s="46"/>
      <c r="M822" s="46"/>
    </row>
    <row r="823" spans="2:13">
      <c r="B823" s="208"/>
      <c r="C823" s="209"/>
      <c r="D823" s="203"/>
      <c r="E823" s="18" t="s">
        <v>90</v>
      </c>
      <c r="F823" s="20" t="s">
        <v>91</v>
      </c>
      <c r="G823" s="99">
        <f>生活習慣病疾病別の医療費!D11</f>
        <v>8711352718</v>
      </c>
      <c r="H823" s="31">
        <f>生活習慣病疾病別の医療費!E11</f>
        <v>3.8908547291121545E-2</v>
      </c>
      <c r="I823" s="100">
        <f>生活習慣病疾病別の医療費!G11</f>
        <v>44466</v>
      </c>
      <c r="J823" s="31">
        <f>生活習慣病疾病別の医療費!H11</f>
        <v>3.6483306585800505E-2</v>
      </c>
      <c r="K823" s="80">
        <f>生活習慣病疾病別の医療費!J11</f>
        <v>195910.41960149328</v>
      </c>
      <c r="L823" s="46"/>
      <c r="M823" s="46"/>
    </row>
    <row r="824" spans="2:13">
      <c r="B824" s="208"/>
      <c r="C824" s="209"/>
      <c r="D824" s="203"/>
      <c r="E824" s="18" t="s">
        <v>92</v>
      </c>
      <c r="F824" s="20" t="s">
        <v>93</v>
      </c>
      <c r="G824" s="99">
        <f>生活習慣病疾病別の医療費!D12</f>
        <v>35348870821</v>
      </c>
      <c r="H824" s="31">
        <f>生活習慣病疾病別の医療費!E12</f>
        <v>0.15788285201501873</v>
      </c>
      <c r="I824" s="100">
        <f>生活習慣病疾病別の医療費!G12</f>
        <v>262583</v>
      </c>
      <c r="J824" s="31">
        <f>生活習慣病疾病別の医療費!H12</f>
        <v>0.21544317215893613</v>
      </c>
      <c r="K824" s="80">
        <f>生活習慣病疾病別の医療費!J12</f>
        <v>134619.79953386166</v>
      </c>
      <c r="L824" s="46"/>
      <c r="M824" s="46"/>
    </row>
    <row r="825" spans="2:13">
      <c r="B825" s="208"/>
      <c r="C825" s="209"/>
      <c r="D825" s="203"/>
      <c r="E825" s="18" t="s">
        <v>94</v>
      </c>
      <c r="F825" s="20" t="s">
        <v>95</v>
      </c>
      <c r="G825" s="99">
        <f>生活習慣病疾病別の医療費!D13</f>
        <v>92380314</v>
      </c>
      <c r="H825" s="31">
        <f>生活習慣病疾病別の医療費!E13</f>
        <v>4.126091472120849E-4</v>
      </c>
      <c r="I825" s="100">
        <f>生活習慣病疾病別の医療費!G13</f>
        <v>5158</v>
      </c>
      <c r="J825" s="31">
        <f>生活習慣病疾病別の医療費!H13</f>
        <v>4.2320176172707018E-3</v>
      </c>
      <c r="K825" s="80">
        <f>生活習慣病疾病別の医療費!J13</f>
        <v>17910.103528499418</v>
      </c>
      <c r="L825" s="46"/>
      <c r="M825" s="46"/>
    </row>
    <row r="826" spans="2:13">
      <c r="B826" s="208"/>
      <c r="C826" s="209"/>
      <c r="D826" s="203"/>
      <c r="E826" s="18" t="s">
        <v>96</v>
      </c>
      <c r="F826" s="20" t="s">
        <v>97</v>
      </c>
      <c r="G826" s="99">
        <f>生活習慣病疾病別の医療費!D14</f>
        <v>5197361996</v>
      </c>
      <c r="H826" s="31">
        <f>生活習慣病疾病別の医療費!E14</f>
        <v>2.321359397979595E-2</v>
      </c>
      <c r="I826" s="100">
        <f>生活習慣病疾病別の医療費!G14</f>
        <v>170487</v>
      </c>
      <c r="J826" s="31">
        <f>生活習慣病疾病別の医療費!H14</f>
        <v>0.1398805714454498</v>
      </c>
      <c r="K826" s="80">
        <f>生活習慣病疾病別の医療費!J14</f>
        <v>30485.385959046729</v>
      </c>
      <c r="L826" s="46"/>
      <c r="M826" s="46"/>
    </row>
    <row r="827" spans="2:13">
      <c r="B827" s="208"/>
      <c r="C827" s="209"/>
      <c r="D827" s="203"/>
      <c r="E827" s="21" t="s">
        <v>98</v>
      </c>
      <c r="F827" s="22" t="s">
        <v>99</v>
      </c>
      <c r="G827" s="101">
        <f>生活習慣病疾病別の医療費!D15</f>
        <v>53865092767</v>
      </c>
      <c r="H827" s="32">
        <f>生活習慣病疾病別の医療費!E15</f>
        <v>0.24058404901169433</v>
      </c>
      <c r="I827" s="102">
        <f>生活習慣病疾病別の医療費!G15</f>
        <v>104800</v>
      </c>
      <c r="J827" s="32">
        <f>生活習慣病疾病別の医療費!H15</f>
        <v>8.598593375144814E-2</v>
      </c>
      <c r="K827" s="81">
        <f>生活習慣病疾病別の医療費!J15</f>
        <v>513979.89281488548</v>
      </c>
      <c r="L827" s="46"/>
      <c r="M827" s="46"/>
    </row>
    <row r="828" spans="2:13">
      <c r="B828" s="210"/>
      <c r="C828" s="211"/>
      <c r="D828" s="204"/>
      <c r="E828" s="23" t="s">
        <v>136</v>
      </c>
      <c r="F828" s="24"/>
      <c r="G828" s="95">
        <f>生活習慣病疾病別の医療費!D16</f>
        <v>223893034423</v>
      </c>
      <c r="H828" s="33" t="s">
        <v>129</v>
      </c>
      <c r="I828" s="103">
        <f>生活習慣病疾病別の医療費!G16</f>
        <v>1018707</v>
      </c>
      <c r="J828" s="33">
        <f>生活習慣病疾病別の医療費!H16</f>
        <v>0.83582512036389778</v>
      </c>
      <c r="K828" s="82">
        <f>生活習慣病疾病別の医療費!J16</f>
        <v>219781.58039848553</v>
      </c>
      <c r="L828" s="46"/>
      <c r="M828" s="46"/>
    </row>
  </sheetData>
  <mergeCells count="225">
    <mergeCell ref="D774:D784"/>
    <mergeCell ref="C785:C795"/>
    <mergeCell ref="D785:D795"/>
    <mergeCell ref="D675:D685"/>
    <mergeCell ref="C686:C696"/>
    <mergeCell ref="D686:D696"/>
    <mergeCell ref="C697:C707"/>
    <mergeCell ref="D697:D707"/>
    <mergeCell ref="C752:C762"/>
    <mergeCell ref="D752:D762"/>
    <mergeCell ref="C730:C740"/>
    <mergeCell ref="D730:D740"/>
    <mergeCell ref="C741:C751"/>
    <mergeCell ref="D741:D751"/>
    <mergeCell ref="D642:D652"/>
    <mergeCell ref="C653:C663"/>
    <mergeCell ref="D653:D663"/>
    <mergeCell ref="C664:C674"/>
    <mergeCell ref="D664:D674"/>
    <mergeCell ref="D609:D619"/>
    <mergeCell ref="C620:C630"/>
    <mergeCell ref="D620:D630"/>
    <mergeCell ref="C631:C641"/>
    <mergeCell ref="D631:D641"/>
    <mergeCell ref="D576:D586"/>
    <mergeCell ref="C587:C597"/>
    <mergeCell ref="D587:D597"/>
    <mergeCell ref="C598:C608"/>
    <mergeCell ref="D598:D608"/>
    <mergeCell ref="D543:D553"/>
    <mergeCell ref="C554:C564"/>
    <mergeCell ref="D554:D564"/>
    <mergeCell ref="C565:C575"/>
    <mergeCell ref="D565:D575"/>
    <mergeCell ref="D510:D520"/>
    <mergeCell ref="C521:C531"/>
    <mergeCell ref="D521:D531"/>
    <mergeCell ref="C532:C542"/>
    <mergeCell ref="D532:D542"/>
    <mergeCell ref="D477:D487"/>
    <mergeCell ref="C488:C498"/>
    <mergeCell ref="D488:D498"/>
    <mergeCell ref="C499:C509"/>
    <mergeCell ref="D499:D509"/>
    <mergeCell ref="D444:D454"/>
    <mergeCell ref="C455:C465"/>
    <mergeCell ref="D455:D465"/>
    <mergeCell ref="C466:C476"/>
    <mergeCell ref="D466:D476"/>
    <mergeCell ref="D411:D421"/>
    <mergeCell ref="C422:C432"/>
    <mergeCell ref="D422:D432"/>
    <mergeCell ref="C433:C443"/>
    <mergeCell ref="D433:D443"/>
    <mergeCell ref="D378:D388"/>
    <mergeCell ref="C389:C399"/>
    <mergeCell ref="D389:D399"/>
    <mergeCell ref="C400:C410"/>
    <mergeCell ref="D400:D410"/>
    <mergeCell ref="D345:D355"/>
    <mergeCell ref="C356:C366"/>
    <mergeCell ref="D356:D366"/>
    <mergeCell ref="C367:C377"/>
    <mergeCell ref="D367:D377"/>
    <mergeCell ref="D312:D322"/>
    <mergeCell ref="C323:C333"/>
    <mergeCell ref="D323:D333"/>
    <mergeCell ref="C334:C344"/>
    <mergeCell ref="D334:D344"/>
    <mergeCell ref="D279:D289"/>
    <mergeCell ref="C290:C300"/>
    <mergeCell ref="D290:D300"/>
    <mergeCell ref="C301:C311"/>
    <mergeCell ref="D301:D311"/>
    <mergeCell ref="D246:D256"/>
    <mergeCell ref="C257:C267"/>
    <mergeCell ref="D257:D267"/>
    <mergeCell ref="C268:C278"/>
    <mergeCell ref="D268:D278"/>
    <mergeCell ref="D213:D223"/>
    <mergeCell ref="C224:C234"/>
    <mergeCell ref="D224:D234"/>
    <mergeCell ref="C235:C245"/>
    <mergeCell ref="D235:D245"/>
    <mergeCell ref="D180:D190"/>
    <mergeCell ref="C191:C201"/>
    <mergeCell ref="D191:D201"/>
    <mergeCell ref="C202:C212"/>
    <mergeCell ref="D202:D212"/>
    <mergeCell ref="D147:D157"/>
    <mergeCell ref="C158:C168"/>
    <mergeCell ref="D158:D168"/>
    <mergeCell ref="C169:C179"/>
    <mergeCell ref="D169:D179"/>
    <mergeCell ref="C136:C146"/>
    <mergeCell ref="D136:D146"/>
    <mergeCell ref="D81:D91"/>
    <mergeCell ref="C92:C102"/>
    <mergeCell ref="D92:D102"/>
    <mergeCell ref="C103:C113"/>
    <mergeCell ref="D103:D113"/>
    <mergeCell ref="D48:D58"/>
    <mergeCell ref="C59:C69"/>
    <mergeCell ref="D59:D69"/>
    <mergeCell ref="D70:D80"/>
    <mergeCell ref="C26:C36"/>
    <mergeCell ref="D26:D36"/>
    <mergeCell ref="C37:C47"/>
    <mergeCell ref="D37:D47"/>
    <mergeCell ref="C15:C25"/>
    <mergeCell ref="D15:D25"/>
    <mergeCell ref="D114:D124"/>
    <mergeCell ref="C125:C135"/>
    <mergeCell ref="D125:D135"/>
    <mergeCell ref="E3:F3"/>
    <mergeCell ref="C4:C14"/>
    <mergeCell ref="C642:C652"/>
    <mergeCell ref="C675:C685"/>
    <mergeCell ref="C576:C586"/>
    <mergeCell ref="C609:C619"/>
    <mergeCell ref="C543:C553"/>
    <mergeCell ref="C477:C487"/>
    <mergeCell ref="C510:C520"/>
    <mergeCell ref="C411:C421"/>
    <mergeCell ref="C444:C454"/>
    <mergeCell ref="C345:C355"/>
    <mergeCell ref="C378:C388"/>
    <mergeCell ref="C279:C289"/>
    <mergeCell ref="C312:C322"/>
    <mergeCell ref="C246:C256"/>
    <mergeCell ref="C180:C190"/>
    <mergeCell ref="C213:C223"/>
    <mergeCell ref="C114:C124"/>
    <mergeCell ref="C147:C157"/>
    <mergeCell ref="C48:C58"/>
    <mergeCell ref="C81:C91"/>
    <mergeCell ref="D4:D14"/>
    <mergeCell ref="C70:C80"/>
    <mergeCell ref="B4:B14"/>
    <mergeCell ref="B15:B25"/>
    <mergeCell ref="B26:B36"/>
    <mergeCell ref="B37:B47"/>
    <mergeCell ref="B48:B58"/>
    <mergeCell ref="B59:B69"/>
    <mergeCell ref="B70:B80"/>
    <mergeCell ref="B81:B91"/>
    <mergeCell ref="B92:B102"/>
    <mergeCell ref="B103:B113"/>
    <mergeCell ref="B114:B124"/>
    <mergeCell ref="B125:B135"/>
    <mergeCell ref="B136:B146"/>
    <mergeCell ref="B147:B157"/>
    <mergeCell ref="B158:B168"/>
    <mergeCell ref="B169:B179"/>
    <mergeCell ref="B180:B190"/>
    <mergeCell ref="B191:B201"/>
    <mergeCell ref="B202:B212"/>
    <mergeCell ref="B213:B223"/>
    <mergeCell ref="B224:B234"/>
    <mergeCell ref="B235:B245"/>
    <mergeCell ref="B246:B256"/>
    <mergeCell ref="B257:B267"/>
    <mergeCell ref="B268:B278"/>
    <mergeCell ref="B279:B289"/>
    <mergeCell ref="B290:B300"/>
    <mergeCell ref="B301:B311"/>
    <mergeCell ref="B312:B322"/>
    <mergeCell ref="B323:B333"/>
    <mergeCell ref="B334:B344"/>
    <mergeCell ref="B345:B355"/>
    <mergeCell ref="B356:B366"/>
    <mergeCell ref="B367:B377"/>
    <mergeCell ref="B378:B388"/>
    <mergeCell ref="B389:B399"/>
    <mergeCell ref="B400:B410"/>
    <mergeCell ref="B411:B421"/>
    <mergeCell ref="B422:B432"/>
    <mergeCell ref="B433:B443"/>
    <mergeCell ref="B444:B454"/>
    <mergeCell ref="B455:B465"/>
    <mergeCell ref="B466:B476"/>
    <mergeCell ref="B477:B487"/>
    <mergeCell ref="B488:B498"/>
    <mergeCell ref="B499:B509"/>
    <mergeCell ref="B510:B520"/>
    <mergeCell ref="B521:B531"/>
    <mergeCell ref="B532:B542"/>
    <mergeCell ref="B543:B553"/>
    <mergeCell ref="B554:B564"/>
    <mergeCell ref="B565:B575"/>
    <mergeCell ref="B576:B586"/>
    <mergeCell ref="B587:B597"/>
    <mergeCell ref="B598:B608"/>
    <mergeCell ref="B609:B619"/>
    <mergeCell ref="B620:B630"/>
    <mergeCell ref="B631:B641"/>
    <mergeCell ref="B642:B652"/>
    <mergeCell ref="B653:B663"/>
    <mergeCell ref="B664:B674"/>
    <mergeCell ref="B675:B685"/>
    <mergeCell ref="B686:B696"/>
    <mergeCell ref="B796:B806"/>
    <mergeCell ref="B807:B817"/>
    <mergeCell ref="D818:D828"/>
    <mergeCell ref="B818:C828"/>
    <mergeCell ref="B697:B707"/>
    <mergeCell ref="B708:B718"/>
    <mergeCell ref="B719:B729"/>
    <mergeCell ref="B730:B740"/>
    <mergeCell ref="B741:B751"/>
    <mergeCell ref="B752:B762"/>
    <mergeCell ref="B763:B773"/>
    <mergeCell ref="B774:B784"/>
    <mergeCell ref="B785:B795"/>
    <mergeCell ref="C708:C718"/>
    <mergeCell ref="D708:D718"/>
    <mergeCell ref="C719:C729"/>
    <mergeCell ref="D719:D729"/>
    <mergeCell ref="C763:C773"/>
    <mergeCell ref="D763:D773"/>
    <mergeCell ref="C796:C806"/>
    <mergeCell ref="D796:D806"/>
    <mergeCell ref="C807:C817"/>
    <mergeCell ref="D807:D817"/>
    <mergeCell ref="C774:C784"/>
  </mergeCells>
  <phoneticPr fontId="3"/>
  <pageMargins left="0.19685039370078741" right="0.19685039370078741" top="0.59055118110236227" bottom="0.39370078740157483" header="0.31496062992125984" footer="0.19685039370078741"/>
  <pageSetup paperSize="9" scale="75" orientation="portrait" r:id="rId1"/>
  <headerFooter>
    <oddHeader>&amp;R&amp;"ＭＳ 明朝,標準"&amp;12 2-4.生活習慣病に係る医療費等の状況</oddHeader>
  </headerFooter>
  <rowBreaks count="14" manualBreakCount="14">
    <brk id="58" max="10" man="1"/>
    <brk id="113" max="10" man="1"/>
    <brk id="168" max="10" man="1"/>
    <brk id="223" max="10" man="1"/>
    <brk id="278" max="10" man="1"/>
    <brk id="333" max="10" man="1"/>
    <brk id="388" max="10" man="1"/>
    <brk id="443" max="10" man="1"/>
    <brk id="498" max="10" man="1"/>
    <brk id="553" max="10" man="1"/>
    <brk id="608" max="10" man="1"/>
    <brk id="663" max="10" man="1"/>
    <brk id="718" max="10" man="1"/>
    <brk id="773" max="10" man="1"/>
  </rowBreaks>
  <ignoredErrors>
    <ignoredError sqref="E4:E13 E15:E24 E26:E35 E37:E46 E48:E57 E59:E68 E70:E79 E81:E90 E92:E101 E103:E112 E114:E123 E125:E134 E136:E145 E147:E156 E158:E167 E169:E178 E180:E189 E191:E200 E202:E211 E213:E222 E224:E233 E235:E244 E246:E255 E257:E266 E268:E277 E279:E288 E290:E299 E301:E310 E312:E321 E323:E332 E334:E343 E345:E354 E356:E365 E367:E376 E378:E387 E389:E398 E400:E409 E411:E420 E422:E431 E433:E442 E444:E453 E455:E464 E466:E475 E477:E486 E488:E497 E499:E508 E510:E519 E521:E530 E532:E541 E543:E552 E554:E563 E565:E574 E576:E585 E587:E596 E598:E607 E609:E618 E620:E629 E631:E640 E642:E651 E653:E662 E664:E673 E675:E684 E686:E695 E697:E706 E708:E717 E719:E728 E730:E739 E741:E750 E752:E761 E763:E772 E774:E783 E785:E794 E796:E805 E807:E816 E818:E827" numberStoredAsText="1"/>
    <ignoredError sqref="O4:X78"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zoomScaleNormal="100" zoomScaleSheetLayoutView="100" workbookViewId="0"/>
  </sheetViews>
  <sheetFormatPr defaultRowHeight="13.5"/>
  <cols>
    <col min="1" max="1" width="4.625" style="4" customWidth="1"/>
    <col min="2" max="2" width="3.25" style="4" customWidth="1"/>
    <col min="3" max="3" width="13.75" style="4" customWidth="1"/>
    <col min="4" max="9" width="17.625" style="4" customWidth="1"/>
    <col min="10" max="10" width="9" style="36"/>
    <col min="11" max="11" width="12.25" style="1" bestFit="1" customWidth="1"/>
    <col min="12" max="12" width="9" style="36"/>
    <col min="13" max="13" width="12.25" style="36" bestFit="1" customWidth="1"/>
    <col min="14" max="14" width="10.625" style="36" customWidth="1"/>
    <col min="15" max="15" width="9" style="36"/>
    <col min="16" max="18" width="15.625" style="1" customWidth="1"/>
    <col min="19" max="16384" width="9" style="4"/>
  </cols>
  <sheetData>
    <row r="1" spans="1:18" ht="16.5" customHeight="1">
      <c r="A1" s="56" t="s">
        <v>137</v>
      </c>
    </row>
    <row r="2" spans="1:18" ht="16.5" customHeight="1">
      <c r="A2" s="56" t="s">
        <v>141</v>
      </c>
    </row>
    <row r="3" spans="1:18" ht="16.5" customHeight="1">
      <c r="B3" s="179"/>
      <c r="C3" s="180" t="s">
        <v>108</v>
      </c>
      <c r="D3" s="181" t="s">
        <v>100</v>
      </c>
      <c r="E3" s="176" t="s">
        <v>74</v>
      </c>
      <c r="F3" s="176" t="s">
        <v>75</v>
      </c>
      <c r="G3" s="176" t="s">
        <v>101</v>
      </c>
      <c r="H3" s="176" t="s">
        <v>138</v>
      </c>
      <c r="I3" s="176" t="s">
        <v>230</v>
      </c>
      <c r="K3" s="39" t="s">
        <v>107</v>
      </c>
      <c r="L3" s="37"/>
      <c r="M3" s="40"/>
      <c r="N3" s="40"/>
      <c r="O3" s="40"/>
    </row>
    <row r="4" spans="1:18" ht="54" customHeight="1">
      <c r="B4" s="179"/>
      <c r="C4" s="180"/>
      <c r="D4" s="182"/>
      <c r="E4" s="176"/>
      <c r="F4" s="176"/>
      <c r="G4" s="176"/>
      <c r="H4" s="176"/>
      <c r="I4" s="176"/>
      <c r="K4" s="174" t="s">
        <v>142</v>
      </c>
      <c r="L4" s="175"/>
      <c r="M4" s="174" t="s">
        <v>143</v>
      </c>
      <c r="N4" s="175"/>
      <c r="O4" s="9"/>
      <c r="P4" s="86" t="s">
        <v>139</v>
      </c>
      <c r="Q4" s="86" t="s">
        <v>140</v>
      </c>
      <c r="R4" s="87"/>
    </row>
    <row r="5" spans="1:18" ht="13.5" customHeight="1">
      <c r="B5" s="57">
        <v>1</v>
      </c>
      <c r="C5" s="58" t="s">
        <v>133</v>
      </c>
      <c r="D5" s="124">
        <v>142300</v>
      </c>
      <c r="E5" s="124">
        <v>116664179740</v>
      </c>
      <c r="F5" s="124">
        <v>24115700452</v>
      </c>
      <c r="G5" s="124">
        <v>115820</v>
      </c>
      <c r="H5" s="59">
        <f>IFERROR(G5/D5,"-")</f>
        <v>0.81391426563598035</v>
      </c>
      <c r="I5" s="108">
        <f>IFERROR(F5/G5,"-")</f>
        <v>208217.06485926438</v>
      </c>
      <c r="J5" s="60"/>
      <c r="K5" s="38" t="str">
        <f t="shared" ref="K5:K12" si="0">INDEX($C$5:$C$12,MATCH(L5,H$5:H$12,0))</f>
        <v>泉州医療圏</v>
      </c>
      <c r="L5" s="91">
        <f>LARGE(H$5:H$12,ROW(A1))</f>
        <v>0.83775681859856976</v>
      </c>
      <c r="M5" s="38" t="str">
        <f t="shared" ref="M5:M12" si="1">INDEX($C$5:$C$12,MATCH(N5,I$5:I$12,0))</f>
        <v>大阪市医療圏</v>
      </c>
      <c r="N5" s="110">
        <f>LARGE(I$5:I$12,ROW(A1))</f>
        <v>235800.1272108937</v>
      </c>
      <c r="O5" s="41"/>
      <c r="P5" s="92">
        <f>$H$13</f>
        <v>0.83582512036389778</v>
      </c>
      <c r="Q5" s="111">
        <f>$I$13</f>
        <v>219781.58039848553</v>
      </c>
      <c r="R5" s="111">
        <v>0</v>
      </c>
    </row>
    <row r="6" spans="1:18">
      <c r="B6" s="57">
        <v>2</v>
      </c>
      <c r="C6" s="58" t="s">
        <v>7</v>
      </c>
      <c r="D6" s="124">
        <v>105595</v>
      </c>
      <c r="E6" s="124">
        <v>89992084400</v>
      </c>
      <c r="F6" s="124">
        <v>18317324237</v>
      </c>
      <c r="G6" s="124">
        <v>86934</v>
      </c>
      <c r="H6" s="59">
        <f t="shared" ref="H6:H13" si="2">IFERROR(G6/D6,"-")</f>
        <v>0.82327761731142568</v>
      </c>
      <c r="I6" s="108">
        <f t="shared" ref="I6:I13" si="3">IFERROR(F6/G6,"-")</f>
        <v>210703.80100996158</v>
      </c>
      <c r="J6" s="60"/>
      <c r="K6" s="38" t="str">
        <f t="shared" si="0"/>
        <v>中河内医療圏</v>
      </c>
      <c r="L6" s="91">
        <f t="shared" ref="L6:L12" si="4">LARGE(H$5:H$12,ROW(A2))</f>
        <v>0.83339772942133949</v>
      </c>
      <c r="M6" s="38" t="str">
        <f t="shared" si="1"/>
        <v>堺市医療圏</v>
      </c>
      <c r="N6" s="110">
        <f t="shared" ref="N6:N12" si="5">LARGE(I$5:I$12,ROW(A2))</f>
        <v>230981.97207875224</v>
      </c>
      <c r="O6" s="41"/>
      <c r="P6" s="92">
        <f t="shared" ref="P6:P12" si="6">$H$13</f>
        <v>0.83582512036389778</v>
      </c>
      <c r="Q6" s="111">
        <f t="shared" ref="Q6:Q12" si="7">$I$13</f>
        <v>219781.58039848553</v>
      </c>
      <c r="R6" s="111">
        <v>0</v>
      </c>
    </row>
    <row r="7" spans="1:18">
      <c r="B7" s="57">
        <v>3</v>
      </c>
      <c r="C7" s="61" t="s">
        <v>12</v>
      </c>
      <c r="D7" s="124">
        <v>168367</v>
      </c>
      <c r="E7" s="124">
        <v>133939234450</v>
      </c>
      <c r="F7" s="124">
        <v>29552363929</v>
      </c>
      <c r="G7" s="124">
        <v>139236</v>
      </c>
      <c r="H7" s="59">
        <f t="shared" si="2"/>
        <v>0.82697915862372084</v>
      </c>
      <c r="I7" s="108">
        <f t="shared" si="3"/>
        <v>212246.57365192909</v>
      </c>
      <c r="J7" s="60"/>
      <c r="K7" s="38" t="str">
        <f t="shared" si="0"/>
        <v>南河内医療圏</v>
      </c>
      <c r="L7" s="91">
        <f t="shared" si="4"/>
        <v>0.83166854681571123</v>
      </c>
      <c r="M7" s="38" t="str">
        <f t="shared" si="1"/>
        <v>泉州医療圏</v>
      </c>
      <c r="N7" s="110">
        <f t="shared" si="5"/>
        <v>223379.2186164695</v>
      </c>
      <c r="O7" s="41"/>
      <c r="P7" s="92">
        <f t="shared" si="6"/>
        <v>0.83582512036389778</v>
      </c>
      <c r="Q7" s="111">
        <f t="shared" si="7"/>
        <v>219781.58039848553</v>
      </c>
      <c r="R7" s="111">
        <v>0</v>
      </c>
    </row>
    <row r="8" spans="1:18">
      <c r="B8" s="57">
        <v>4</v>
      </c>
      <c r="C8" s="61" t="s">
        <v>20</v>
      </c>
      <c r="D8" s="124">
        <v>121643</v>
      </c>
      <c r="E8" s="124">
        <v>97417941760</v>
      </c>
      <c r="F8" s="124">
        <v>20597318305</v>
      </c>
      <c r="G8" s="124">
        <v>101377</v>
      </c>
      <c r="H8" s="59">
        <f t="shared" si="2"/>
        <v>0.83339772942133949</v>
      </c>
      <c r="I8" s="108">
        <f t="shared" si="3"/>
        <v>203175.45700701344</v>
      </c>
      <c r="J8" s="60"/>
      <c r="K8" s="38" t="str">
        <f t="shared" si="0"/>
        <v>北河内医療圏</v>
      </c>
      <c r="L8" s="91">
        <f t="shared" si="4"/>
        <v>0.82697915862372084</v>
      </c>
      <c r="M8" s="38" t="str">
        <f t="shared" si="1"/>
        <v>北河内医療圏</v>
      </c>
      <c r="N8" s="110">
        <f t="shared" si="5"/>
        <v>212246.57365192909</v>
      </c>
      <c r="O8" s="41"/>
      <c r="P8" s="92">
        <f t="shared" si="6"/>
        <v>0.83582512036389778</v>
      </c>
      <c r="Q8" s="111">
        <f t="shared" si="7"/>
        <v>219781.58039848553</v>
      </c>
      <c r="R8" s="111">
        <v>0</v>
      </c>
    </row>
    <row r="9" spans="1:18">
      <c r="B9" s="57">
        <v>5</v>
      </c>
      <c r="C9" s="61" t="s">
        <v>24</v>
      </c>
      <c r="D9" s="124">
        <v>97510</v>
      </c>
      <c r="E9" s="124">
        <v>78806332450</v>
      </c>
      <c r="F9" s="124">
        <v>16541914798</v>
      </c>
      <c r="G9" s="124">
        <v>81096</v>
      </c>
      <c r="H9" s="59">
        <f t="shared" si="2"/>
        <v>0.83166854681571123</v>
      </c>
      <c r="I9" s="108">
        <f t="shared" si="3"/>
        <v>203979.41696261222</v>
      </c>
      <c r="J9" s="60"/>
      <c r="K9" s="38" t="str">
        <f t="shared" si="0"/>
        <v>大阪市医療圏</v>
      </c>
      <c r="L9" s="91">
        <f t="shared" si="4"/>
        <v>0.82694250525001423</v>
      </c>
      <c r="M9" s="38" t="str">
        <f t="shared" si="1"/>
        <v>三島医療圏</v>
      </c>
      <c r="N9" s="110">
        <f t="shared" si="5"/>
        <v>210703.80100996158</v>
      </c>
      <c r="O9" s="41"/>
      <c r="P9" s="92">
        <f t="shared" si="6"/>
        <v>0.83582512036389778</v>
      </c>
      <c r="Q9" s="111">
        <f t="shared" si="7"/>
        <v>219781.58039848553</v>
      </c>
      <c r="R9" s="111">
        <v>0</v>
      </c>
    </row>
    <row r="10" spans="1:18">
      <c r="B10" s="57">
        <v>6</v>
      </c>
      <c r="C10" s="61" t="s">
        <v>34</v>
      </c>
      <c r="D10" s="124">
        <v>122023</v>
      </c>
      <c r="E10" s="124">
        <v>104610764140</v>
      </c>
      <c r="F10" s="124">
        <v>22584262320</v>
      </c>
      <c r="G10" s="124">
        <v>97775</v>
      </c>
      <c r="H10" s="59">
        <f t="shared" si="2"/>
        <v>0.80128336461158967</v>
      </c>
      <c r="I10" s="108">
        <f t="shared" si="3"/>
        <v>230981.97207875224</v>
      </c>
      <c r="J10" s="60"/>
      <c r="K10" s="38" t="str">
        <f t="shared" si="0"/>
        <v>三島医療圏</v>
      </c>
      <c r="L10" s="91">
        <f t="shared" si="4"/>
        <v>0.82327761731142568</v>
      </c>
      <c r="M10" s="38" t="str">
        <f t="shared" si="1"/>
        <v>豊能医療圏</v>
      </c>
      <c r="N10" s="110">
        <f t="shared" si="5"/>
        <v>208217.06485926438</v>
      </c>
      <c r="O10" s="41"/>
      <c r="P10" s="92">
        <f t="shared" si="6"/>
        <v>0.83582512036389778</v>
      </c>
      <c r="Q10" s="111">
        <f t="shared" si="7"/>
        <v>219781.58039848553</v>
      </c>
      <c r="R10" s="111">
        <v>0</v>
      </c>
    </row>
    <row r="11" spans="1:18">
      <c r="B11" s="57">
        <v>7</v>
      </c>
      <c r="C11" s="61" t="s">
        <v>43</v>
      </c>
      <c r="D11" s="125">
        <v>125429</v>
      </c>
      <c r="E11" s="125">
        <v>111927874680</v>
      </c>
      <c r="F11" s="124">
        <v>23472464913</v>
      </c>
      <c r="G11" s="125">
        <v>105079</v>
      </c>
      <c r="H11" s="62">
        <f t="shared" si="2"/>
        <v>0.83775681859856976</v>
      </c>
      <c r="I11" s="64">
        <f t="shared" si="3"/>
        <v>223379.2186164695</v>
      </c>
      <c r="J11" s="60"/>
      <c r="K11" s="38" t="str">
        <f t="shared" si="0"/>
        <v>豊能医療圏</v>
      </c>
      <c r="L11" s="91">
        <f t="shared" si="4"/>
        <v>0.81391426563598035</v>
      </c>
      <c r="M11" s="38" t="str">
        <f t="shared" si="1"/>
        <v>南河内医療圏</v>
      </c>
      <c r="N11" s="110">
        <f t="shared" si="5"/>
        <v>203979.41696261222</v>
      </c>
      <c r="O11" s="41"/>
      <c r="P11" s="92">
        <f t="shared" si="6"/>
        <v>0.83582512036389778</v>
      </c>
      <c r="Q11" s="111">
        <f t="shared" si="7"/>
        <v>219781.58039848553</v>
      </c>
      <c r="R11" s="111">
        <v>0</v>
      </c>
    </row>
    <row r="12" spans="1:18" ht="14.25" thickBot="1">
      <c r="B12" s="57">
        <v>8</v>
      </c>
      <c r="C12" s="61" t="s">
        <v>56</v>
      </c>
      <c r="D12" s="126">
        <v>352380</v>
      </c>
      <c r="E12" s="126">
        <v>313936946480</v>
      </c>
      <c r="F12" s="124">
        <v>68711685469</v>
      </c>
      <c r="G12" s="126">
        <v>291398</v>
      </c>
      <c r="H12" s="63">
        <f t="shared" si="2"/>
        <v>0.82694250525001423</v>
      </c>
      <c r="I12" s="109">
        <f t="shared" si="3"/>
        <v>235800.1272108937</v>
      </c>
      <c r="J12" s="60"/>
      <c r="K12" s="38" t="str">
        <f t="shared" si="0"/>
        <v>堺市医療圏</v>
      </c>
      <c r="L12" s="91">
        <f t="shared" si="4"/>
        <v>0.80128336461158967</v>
      </c>
      <c r="M12" s="38" t="str">
        <f t="shared" si="1"/>
        <v>中河内医療圏</v>
      </c>
      <c r="N12" s="110">
        <f t="shared" si="5"/>
        <v>203175.45700701344</v>
      </c>
      <c r="O12" s="41"/>
      <c r="P12" s="92">
        <f t="shared" si="6"/>
        <v>0.83582512036389778</v>
      </c>
      <c r="Q12" s="111">
        <f t="shared" si="7"/>
        <v>219781.58039848553</v>
      </c>
      <c r="R12" s="111">
        <v>9999</v>
      </c>
    </row>
    <row r="13" spans="1:18" ht="14.25" thickTop="1">
      <c r="B13" s="177" t="s">
        <v>0</v>
      </c>
      <c r="C13" s="178"/>
      <c r="D13" s="42">
        <f>生活習慣病の状況!C11</f>
        <v>1218804</v>
      </c>
      <c r="E13" s="42">
        <f>生活習慣病の状況!D11</f>
        <v>1047295358100</v>
      </c>
      <c r="F13" s="42">
        <f>生活習慣病の状況!E11</f>
        <v>223893034423</v>
      </c>
      <c r="G13" s="42">
        <f>生活習慣病の状況!F11</f>
        <v>1018707</v>
      </c>
      <c r="H13" s="66">
        <f t="shared" si="2"/>
        <v>0.83582512036389778</v>
      </c>
      <c r="I13" s="67">
        <f t="shared" si="3"/>
        <v>219781.58039848553</v>
      </c>
      <c r="J13" s="60"/>
      <c r="P13" s="2"/>
      <c r="Q13" s="3"/>
    </row>
  </sheetData>
  <mergeCells count="11">
    <mergeCell ref="K4:L4"/>
    <mergeCell ref="M4:N4"/>
    <mergeCell ref="H3:H4"/>
    <mergeCell ref="I3:I4"/>
    <mergeCell ref="B13:C13"/>
    <mergeCell ref="B3:B4"/>
    <mergeCell ref="C3:C4"/>
    <mergeCell ref="D3:D4"/>
    <mergeCell ref="E3:E4"/>
    <mergeCell ref="F3:F4"/>
    <mergeCell ref="G3:G4"/>
  </mergeCells>
  <phoneticPr fontId="3"/>
  <pageMargins left="0.19685039370078741" right="0.19685039370078741" top="0.59055118110236227" bottom="0.39370078740157483" header="0.31496062992125984" footer="0.19685039370078741"/>
  <pageSetup paperSize="9" scale="75" fitToHeight="0" orientation="portrait" r:id="rId1"/>
  <headerFooter>
    <oddHeader>&amp;R&amp;"ＭＳ 明朝,標準"&amp;12 2-4.生活習慣病に係る医療費等の状況</oddHeader>
  </headerFooter>
  <ignoredErrors>
    <ignoredError sqref="L7:L12 N7:N12" emptyCellReference="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showGridLines="0" zoomScaleNormal="100" workbookViewId="0"/>
  </sheetViews>
  <sheetFormatPr defaultRowHeight="13.5"/>
  <cols>
    <col min="1" max="1" width="4.625" style="4" customWidth="1"/>
    <col min="2" max="5" width="9" style="4"/>
    <col min="6" max="7" width="9" style="4" customWidth="1"/>
    <col min="8" max="16384" width="9" style="4"/>
  </cols>
  <sheetData>
    <row r="1" spans="1:1">
      <c r="A1" s="43" t="s">
        <v>166</v>
      </c>
    </row>
    <row r="2" spans="1:1">
      <c r="A2" s="43" t="s">
        <v>148</v>
      </c>
    </row>
  </sheetData>
  <phoneticPr fontId="3"/>
  <pageMargins left="0.19685039370078741" right="0.19685039370078741" top="0.59055118110236227" bottom="0.39370078740157483" header="0.31496062992125984" footer="0.19685039370078741"/>
  <pageSetup paperSize="9" scale="75" orientation="portrait" r:id="rId1"/>
  <headerFooter>
    <oddHeader>&amp;R&amp;"ＭＳ 明朝,標準"&amp;12 2-4.生活習慣病に係る医療費等の状況</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zoomScaleNormal="100" zoomScaleSheetLayoutView="100" workbookViewId="0"/>
  </sheetViews>
  <sheetFormatPr defaultRowHeight="13.5"/>
  <cols>
    <col min="1" max="1" width="4.625" style="43" customWidth="1"/>
    <col min="2" max="2" width="3.25" style="43" customWidth="1"/>
    <col min="3" max="3" width="18.75" style="43" customWidth="1"/>
    <col min="4" max="7" width="20.625" style="43" customWidth="1"/>
    <col min="8" max="10" width="20.625" style="132" customWidth="1"/>
    <col min="11" max="16384" width="9" style="43"/>
  </cols>
  <sheetData>
    <row r="1" spans="1:10" ht="16.5" customHeight="1">
      <c r="A1" s="43" t="s">
        <v>187</v>
      </c>
      <c r="F1" s="132"/>
      <c r="G1" s="132"/>
    </row>
    <row r="2" spans="1:10" ht="16.5" customHeight="1">
      <c r="A2" s="43" t="s">
        <v>145</v>
      </c>
      <c r="F2" s="132"/>
      <c r="G2" s="133"/>
      <c r="H2" s="134" t="s">
        <v>107</v>
      </c>
      <c r="I2" s="135"/>
      <c r="J2" s="133"/>
    </row>
    <row r="3" spans="1:10" ht="16.5" customHeight="1">
      <c r="B3" s="185"/>
      <c r="C3" s="187" t="s">
        <v>108</v>
      </c>
      <c r="D3" s="189" t="s">
        <v>188</v>
      </c>
      <c r="E3" s="189" t="s">
        <v>189</v>
      </c>
      <c r="F3" s="136"/>
      <c r="G3" s="137"/>
      <c r="H3" s="183" t="s">
        <v>190</v>
      </c>
      <c r="I3" s="183" t="s">
        <v>191</v>
      </c>
      <c r="J3" s="138"/>
    </row>
    <row r="4" spans="1:10" ht="18" customHeight="1">
      <c r="B4" s="186"/>
      <c r="C4" s="188"/>
      <c r="D4" s="190"/>
      <c r="E4" s="190"/>
      <c r="F4" s="136"/>
      <c r="G4" s="137"/>
      <c r="H4" s="184"/>
      <c r="I4" s="184"/>
      <c r="J4" s="139"/>
    </row>
    <row r="5" spans="1:10" ht="13.5" customHeight="1">
      <c r="B5" s="140">
        <v>1</v>
      </c>
      <c r="C5" s="58" t="s">
        <v>133</v>
      </c>
      <c r="D5" s="131">
        <v>25563.975495432202</v>
      </c>
      <c r="E5" s="131">
        <v>27190.142027041798</v>
      </c>
      <c r="F5" s="141"/>
      <c r="G5" s="142"/>
      <c r="H5" s="143">
        <f t="shared" ref="H5:H12" si="0">$D$13</f>
        <v>27415.825813666499</v>
      </c>
      <c r="I5" s="143">
        <f t="shared" ref="I5:I12" si="1">$E$13</f>
        <v>27415.825813666499</v>
      </c>
      <c r="J5" s="144">
        <v>0</v>
      </c>
    </row>
    <row r="6" spans="1:10" ht="13.5" customHeight="1">
      <c r="B6" s="57">
        <v>2</v>
      </c>
      <c r="C6" s="58" t="s">
        <v>7</v>
      </c>
      <c r="D6" s="131">
        <v>28497.503338226201</v>
      </c>
      <c r="E6" s="131">
        <v>27348.845139026798</v>
      </c>
      <c r="F6" s="141"/>
      <c r="G6" s="142"/>
      <c r="H6" s="143">
        <f t="shared" si="0"/>
        <v>27415.825813666499</v>
      </c>
      <c r="I6" s="143">
        <f t="shared" si="1"/>
        <v>27415.825813666499</v>
      </c>
      <c r="J6" s="144">
        <v>0</v>
      </c>
    </row>
    <row r="7" spans="1:10" ht="13.5" customHeight="1">
      <c r="B7" s="57">
        <v>3</v>
      </c>
      <c r="C7" s="61" t="s">
        <v>12</v>
      </c>
      <c r="D7" s="131">
        <v>26723.0207879216</v>
      </c>
      <c r="E7" s="131">
        <v>27512.1025083645</v>
      </c>
      <c r="F7" s="141"/>
      <c r="G7" s="142"/>
      <c r="H7" s="143">
        <f t="shared" si="0"/>
        <v>27415.825813666499</v>
      </c>
      <c r="I7" s="143">
        <f t="shared" si="1"/>
        <v>27415.825813666499</v>
      </c>
      <c r="J7" s="144">
        <v>0</v>
      </c>
    </row>
    <row r="8" spans="1:10" ht="13.5" customHeight="1">
      <c r="B8" s="57">
        <v>4</v>
      </c>
      <c r="C8" s="61" t="s">
        <v>20</v>
      </c>
      <c r="D8" s="131">
        <v>27260.573941780502</v>
      </c>
      <c r="E8" s="131">
        <v>27356.460759482001</v>
      </c>
      <c r="F8" s="141"/>
      <c r="G8" s="142"/>
      <c r="H8" s="143">
        <f t="shared" si="0"/>
        <v>27415.825813666499</v>
      </c>
      <c r="I8" s="143">
        <f t="shared" si="1"/>
        <v>27415.825813666499</v>
      </c>
      <c r="J8" s="144">
        <v>0</v>
      </c>
    </row>
    <row r="9" spans="1:10" ht="13.5" customHeight="1">
      <c r="B9" s="57">
        <v>5</v>
      </c>
      <c r="C9" s="61" t="s">
        <v>24</v>
      </c>
      <c r="D9" s="131">
        <v>26185.5791098349</v>
      </c>
      <c r="E9" s="131">
        <v>27332.640206452699</v>
      </c>
      <c r="F9" s="141"/>
      <c r="G9" s="142"/>
      <c r="H9" s="143">
        <f t="shared" si="0"/>
        <v>27415.825813666499</v>
      </c>
      <c r="I9" s="143">
        <f t="shared" si="1"/>
        <v>27415.825813666499</v>
      </c>
      <c r="J9" s="144">
        <v>0</v>
      </c>
    </row>
    <row r="10" spans="1:10" ht="13.5" customHeight="1">
      <c r="B10" s="57">
        <v>6</v>
      </c>
      <c r="C10" s="61" t="s">
        <v>34</v>
      </c>
      <c r="D10" s="131">
        <v>25660.320439589301</v>
      </c>
      <c r="E10" s="131">
        <v>27517.4277507478</v>
      </c>
      <c r="F10" s="141"/>
      <c r="G10" s="142"/>
      <c r="H10" s="143">
        <f t="shared" si="0"/>
        <v>27415.825813666499</v>
      </c>
      <c r="I10" s="143">
        <f t="shared" si="1"/>
        <v>27415.825813666499</v>
      </c>
      <c r="J10" s="144">
        <v>0</v>
      </c>
    </row>
    <row r="11" spans="1:10" ht="13.5" customHeight="1">
      <c r="B11" s="57">
        <v>7</v>
      </c>
      <c r="C11" s="61" t="s">
        <v>43</v>
      </c>
      <c r="D11" s="131">
        <v>26235.515359286899</v>
      </c>
      <c r="E11" s="131">
        <v>27524.506407331599</v>
      </c>
      <c r="F11" s="141"/>
      <c r="G11" s="142"/>
      <c r="H11" s="143">
        <f t="shared" si="0"/>
        <v>27415.825813666499</v>
      </c>
      <c r="I11" s="143">
        <f t="shared" si="1"/>
        <v>27415.825813666499</v>
      </c>
      <c r="J11" s="144">
        <v>0</v>
      </c>
    </row>
    <row r="12" spans="1:10" ht="13.5" customHeight="1" thickBot="1">
      <c r="B12" s="57">
        <v>8</v>
      </c>
      <c r="C12" s="61" t="s">
        <v>56</v>
      </c>
      <c r="D12" s="131">
        <v>28313.293018900102</v>
      </c>
      <c r="E12" s="131">
        <v>27423.979489950299</v>
      </c>
      <c r="F12" s="141"/>
      <c r="G12" s="142"/>
      <c r="H12" s="143">
        <f t="shared" si="0"/>
        <v>27415.825813666499</v>
      </c>
      <c r="I12" s="143">
        <f t="shared" si="1"/>
        <v>27415.825813666499</v>
      </c>
      <c r="J12" s="144">
        <v>999</v>
      </c>
    </row>
    <row r="13" spans="1:10" ht="13.5" customHeight="1" thickTop="1">
      <c r="B13" s="177" t="s">
        <v>0</v>
      </c>
      <c r="C13" s="178"/>
      <c r="D13" s="145">
        <v>27415.825813666499</v>
      </c>
      <c r="E13" s="145">
        <v>27415.825813666499</v>
      </c>
      <c r="F13" s="141"/>
      <c r="G13" s="142"/>
      <c r="H13" s="133"/>
    </row>
    <row r="14" spans="1:10" ht="13.5" customHeight="1">
      <c r="B14" s="72" t="s">
        <v>229</v>
      </c>
    </row>
    <row r="15" spans="1:10" ht="13.5" customHeight="1">
      <c r="B15" s="72" t="s">
        <v>192</v>
      </c>
    </row>
    <row r="16" spans="1:10" ht="13.5" customHeight="1">
      <c r="B16" s="72" t="s">
        <v>178</v>
      </c>
    </row>
    <row r="17" spans="2:2">
      <c r="B17" s="146"/>
    </row>
    <row r="18" spans="2:2">
      <c r="B18" s="146"/>
    </row>
  </sheetData>
  <mergeCells count="7">
    <mergeCell ref="H3:H4"/>
    <mergeCell ref="I3:I4"/>
    <mergeCell ref="B13:C13"/>
    <mergeCell ref="B3:B4"/>
    <mergeCell ref="C3:C4"/>
    <mergeCell ref="D3:D4"/>
    <mergeCell ref="E3:E4"/>
  </mergeCells>
  <phoneticPr fontId="3"/>
  <pageMargins left="0.19685039370078741" right="0.19685039370078741" top="0.59055118110236227" bottom="0.39370078740157483" header="0.31496062992125984" footer="0.19685039370078741"/>
  <pageSetup paperSize="9" scale="75" fitToHeight="0" orientation="portrait" r:id="rId1"/>
  <headerFooter>
    <oddHeader>&amp;R&amp;"ＭＳ 明朝,標準"&amp;12 2-4.生活習慣病に係る医療費等の状況</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showGridLines="0" zoomScaleNormal="100" zoomScaleSheetLayoutView="85" workbookViewId="0"/>
  </sheetViews>
  <sheetFormatPr defaultRowHeight="13.5"/>
  <cols>
    <col min="1" max="1" width="4.625" style="43" customWidth="1"/>
    <col min="2" max="2" width="3.25" style="43" customWidth="1"/>
    <col min="3" max="3" width="18.75" style="43" customWidth="1"/>
    <col min="4" max="5" width="20.625" style="43" customWidth="1"/>
    <col min="6" max="6" width="12.375" style="147" customWidth="1"/>
    <col min="7" max="7" width="6.25" style="43" customWidth="1"/>
    <col min="8" max="10" width="20.625" style="43" customWidth="1"/>
    <col min="11" max="16384" width="9" style="43"/>
  </cols>
  <sheetData>
    <row r="1" spans="1:10" ht="16.5" customHeight="1">
      <c r="A1" s="43" t="s">
        <v>187</v>
      </c>
    </row>
    <row r="2" spans="1:10" ht="16.5" customHeight="1">
      <c r="A2" s="43" t="s">
        <v>145</v>
      </c>
    </row>
    <row r="3" spans="1:10" ht="16.5" customHeight="1">
      <c r="A3" s="43" t="s">
        <v>179</v>
      </c>
      <c r="J3" s="43" t="s">
        <v>180</v>
      </c>
    </row>
  </sheetData>
  <phoneticPr fontId="3"/>
  <pageMargins left="0.19685039370078741" right="0.19685039370078741" top="0.59055118110236227" bottom="0.39370078740157483" header="0.31496062992125984" footer="0.19685039370078741"/>
  <pageSetup paperSize="8" scale="75" fitToHeight="0" orientation="landscape" r:id="rId1"/>
  <headerFooter>
    <oddHeader>&amp;R&amp;"ＭＳ 明朝,標準"&amp;12 2-4.生活習慣病に係る医療費等の状況</odd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2"/>
  <sheetViews>
    <sheetView showGridLines="0" zoomScaleNormal="100" zoomScaleSheetLayoutView="100" workbookViewId="0"/>
  </sheetViews>
  <sheetFormatPr defaultRowHeight="13.5"/>
  <cols>
    <col min="1" max="1" width="4.625" style="43" customWidth="1"/>
    <col min="2" max="2" width="3.25" style="43" customWidth="1"/>
    <col min="3" max="3" width="18.75" style="43" customWidth="1"/>
    <col min="4" max="5" width="20.625" style="43" customWidth="1"/>
    <col min="6" max="6" width="20.625" style="133" customWidth="1"/>
    <col min="7" max="7" width="20.625" style="148" customWidth="1"/>
    <col min="8" max="10" width="20.625" style="134" customWidth="1"/>
    <col min="11" max="11" width="9" style="149"/>
    <col min="12" max="16384" width="9" style="43"/>
  </cols>
  <sheetData>
    <row r="1" spans="1:10" ht="16.5" customHeight="1">
      <c r="A1" s="43" t="s">
        <v>187</v>
      </c>
    </row>
    <row r="2" spans="1:10" ht="16.5" customHeight="1">
      <c r="A2" s="43" t="s">
        <v>148</v>
      </c>
      <c r="H2" s="134" t="s">
        <v>107</v>
      </c>
      <c r="I2" s="135"/>
      <c r="J2" s="133"/>
    </row>
    <row r="3" spans="1:10" s="149" customFormat="1" ht="16.5" customHeight="1">
      <c r="B3" s="185"/>
      <c r="C3" s="187" t="s">
        <v>181</v>
      </c>
      <c r="D3" s="189" t="s">
        <v>193</v>
      </c>
      <c r="E3" s="189" t="s">
        <v>194</v>
      </c>
      <c r="F3" s="150"/>
      <c r="G3" s="151"/>
      <c r="H3" s="183" t="s">
        <v>195</v>
      </c>
      <c r="I3" s="183" t="s">
        <v>196</v>
      </c>
      <c r="J3" s="152"/>
    </row>
    <row r="4" spans="1:10" s="149" customFormat="1" ht="18" customHeight="1">
      <c r="B4" s="186"/>
      <c r="C4" s="188"/>
      <c r="D4" s="190"/>
      <c r="E4" s="190"/>
      <c r="F4" s="150"/>
      <c r="G4" s="151"/>
      <c r="H4" s="184"/>
      <c r="I4" s="184"/>
      <c r="J4" s="153"/>
    </row>
    <row r="5" spans="1:10" s="149" customFormat="1" ht="13.5" customHeight="1">
      <c r="B5" s="140">
        <v>1</v>
      </c>
      <c r="C5" s="104" t="s">
        <v>57</v>
      </c>
      <c r="D5" s="131">
        <v>28313.293018900102</v>
      </c>
      <c r="E5" s="131">
        <v>27423.979489950299</v>
      </c>
      <c r="F5" s="154"/>
      <c r="G5" s="155"/>
      <c r="H5" s="143">
        <f t="shared" ref="H5:H68" si="0">$D$79</f>
        <v>27415.825813666499</v>
      </c>
      <c r="I5" s="143">
        <f t="shared" ref="I5:I68" si="1">$E$79</f>
        <v>27415.825813666499</v>
      </c>
      <c r="J5" s="144">
        <v>0</v>
      </c>
    </row>
    <row r="6" spans="1:10" s="149" customFormat="1" ht="13.5" customHeight="1">
      <c r="B6" s="57">
        <v>2</v>
      </c>
      <c r="C6" s="104" t="s">
        <v>109</v>
      </c>
      <c r="D6" s="131">
        <v>26642.2361679551</v>
      </c>
      <c r="E6" s="131">
        <v>27377.724583616098</v>
      </c>
      <c r="F6" s="154"/>
      <c r="G6" s="155"/>
      <c r="H6" s="143">
        <f t="shared" si="0"/>
        <v>27415.825813666499</v>
      </c>
      <c r="I6" s="143">
        <f t="shared" si="1"/>
        <v>27415.825813666499</v>
      </c>
      <c r="J6" s="144">
        <v>0</v>
      </c>
    </row>
    <row r="7" spans="1:10" s="149" customFormat="1" ht="13.5" customHeight="1">
      <c r="B7" s="57">
        <v>3</v>
      </c>
      <c r="C7" s="105" t="s">
        <v>110</v>
      </c>
      <c r="D7" s="131">
        <v>29319.183341369298</v>
      </c>
      <c r="E7" s="131">
        <v>27398.5273600906</v>
      </c>
      <c r="F7" s="154"/>
      <c r="G7" s="155"/>
      <c r="H7" s="143">
        <f t="shared" si="0"/>
        <v>27415.825813666499</v>
      </c>
      <c r="I7" s="143">
        <f t="shared" si="1"/>
        <v>27415.825813666499</v>
      </c>
      <c r="J7" s="144">
        <v>0</v>
      </c>
    </row>
    <row r="8" spans="1:10" s="149" customFormat="1" ht="13.5" customHeight="1">
      <c r="B8" s="57">
        <v>4</v>
      </c>
      <c r="C8" s="105" t="s">
        <v>111</v>
      </c>
      <c r="D8" s="131">
        <v>32516.968375361699</v>
      </c>
      <c r="E8" s="131">
        <v>27507.022024188202</v>
      </c>
      <c r="F8" s="154"/>
      <c r="G8" s="155"/>
      <c r="H8" s="143">
        <f t="shared" si="0"/>
        <v>27415.825813666499</v>
      </c>
      <c r="I8" s="143">
        <f t="shared" si="1"/>
        <v>27415.825813666499</v>
      </c>
      <c r="J8" s="144">
        <v>0</v>
      </c>
    </row>
    <row r="9" spans="1:10" s="149" customFormat="1" ht="13.5" customHeight="1">
      <c r="B9" s="57">
        <v>5</v>
      </c>
      <c r="C9" s="105" t="s">
        <v>112</v>
      </c>
      <c r="D9" s="131">
        <v>25345.2765432099</v>
      </c>
      <c r="E9" s="131">
        <v>27254.104437940201</v>
      </c>
      <c r="F9" s="154"/>
      <c r="G9" s="155"/>
      <c r="H9" s="143">
        <f t="shared" si="0"/>
        <v>27415.825813666499</v>
      </c>
      <c r="I9" s="143">
        <f t="shared" si="1"/>
        <v>27415.825813666499</v>
      </c>
      <c r="J9" s="144">
        <v>0</v>
      </c>
    </row>
    <row r="10" spans="1:10" s="149" customFormat="1" ht="13.5" customHeight="1">
      <c r="B10" s="57">
        <v>6</v>
      </c>
      <c r="C10" s="105" t="s">
        <v>113</v>
      </c>
      <c r="D10" s="131">
        <v>26372.077647254901</v>
      </c>
      <c r="E10" s="131">
        <v>27567.697664972799</v>
      </c>
      <c r="F10" s="154"/>
      <c r="G10" s="155"/>
      <c r="H10" s="143">
        <f t="shared" si="0"/>
        <v>27415.825813666499</v>
      </c>
      <c r="I10" s="143">
        <f t="shared" si="1"/>
        <v>27415.825813666499</v>
      </c>
      <c r="J10" s="144">
        <v>0</v>
      </c>
    </row>
    <row r="11" spans="1:10" s="149" customFormat="1" ht="13.5" customHeight="1">
      <c r="B11" s="57">
        <v>7</v>
      </c>
      <c r="C11" s="105" t="s">
        <v>114</v>
      </c>
      <c r="D11" s="131">
        <v>28853.226266273901</v>
      </c>
      <c r="E11" s="131">
        <v>27544.937258962102</v>
      </c>
      <c r="F11" s="154"/>
      <c r="G11" s="155"/>
      <c r="H11" s="143">
        <f t="shared" si="0"/>
        <v>27415.825813666499</v>
      </c>
      <c r="I11" s="143">
        <f t="shared" si="1"/>
        <v>27415.825813666499</v>
      </c>
      <c r="J11" s="144">
        <v>0</v>
      </c>
    </row>
    <row r="12" spans="1:10" s="149" customFormat="1" ht="13.5" customHeight="1">
      <c r="B12" s="57">
        <v>8</v>
      </c>
      <c r="C12" s="105" t="s">
        <v>58</v>
      </c>
      <c r="D12" s="131">
        <v>25750.5550426136</v>
      </c>
      <c r="E12" s="131">
        <v>27334.2857427581</v>
      </c>
      <c r="F12" s="154"/>
      <c r="G12" s="155"/>
      <c r="H12" s="143">
        <f t="shared" si="0"/>
        <v>27415.825813666499</v>
      </c>
      <c r="I12" s="143">
        <f t="shared" si="1"/>
        <v>27415.825813666499</v>
      </c>
      <c r="J12" s="144">
        <v>0</v>
      </c>
    </row>
    <row r="13" spans="1:10" s="149" customFormat="1" ht="13.5" customHeight="1">
      <c r="B13" s="57">
        <v>9</v>
      </c>
      <c r="C13" s="105" t="s">
        <v>115</v>
      </c>
      <c r="D13" s="131">
        <v>25864.150984682699</v>
      </c>
      <c r="E13" s="131">
        <v>27412.4158467466</v>
      </c>
      <c r="F13" s="154"/>
      <c r="G13" s="155"/>
      <c r="H13" s="143">
        <f t="shared" si="0"/>
        <v>27415.825813666499</v>
      </c>
      <c r="I13" s="143">
        <f t="shared" si="1"/>
        <v>27415.825813666499</v>
      </c>
      <c r="J13" s="144">
        <v>0</v>
      </c>
    </row>
    <row r="14" spans="1:10" s="149" customFormat="1" ht="13.5" customHeight="1">
      <c r="B14" s="57">
        <v>10</v>
      </c>
      <c r="C14" s="105" t="s">
        <v>59</v>
      </c>
      <c r="D14" s="131">
        <v>32150.055586217801</v>
      </c>
      <c r="E14" s="131">
        <v>27418.193785498599</v>
      </c>
      <c r="F14" s="154"/>
      <c r="G14" s="155"/>
      <c r="H14" s="143">
        <f t="shared" si="0"/>
        <v>27415.825813666499</v>
      </c>
      <c r="I14" s="143">
        <f t="shared" si="1"/>
        <v>27415.825813666499</v>
      </c>
      <c r="J14" s="144">
        <v>0</v>
      </c>
    </row>
    <row r="15" spans="1:10" s="149" customFormat="1" ht="13.5" customHeight="1">
      <c r="B15" s="57">
        <v>11</v>
      </c>
      <c r="C15" s="105" t="s">
        <v>60</v>
      </c>
      <c r="D15" s="131">
        <v>27352.191849131901</v>
      </c>
      <c r="E15" s="131">
        <v>27431.403978783099</v>
      </c>
      <c r="F15" s="154"/>
      <c r="G15" s="155"/>
      <c r="H15" s="143">
        <f t="shared" si="0"/>
        <v>27415.825813666499</v>
      </c>
      <c r="I15" s="143">
        <f t="shared" si="1"/>
        <v>27415.825813666499</v>
      </c>
      <c r="J15" s="144">
        <v>0</v>
      </c>
    </row>
    <row r="16" spans="1:10" s="149" customFormat="1" ht="13.5" customHeight="1">
      <c r="B16" s="57">
        <v>12</v>
      </c>
      <c r="C16" s="105" t="s">
        <v>116</v>
      </c>
      <c r="D16" s="131">
        <v>25085.605460986801</v>
      </c>
      <c r="E16" s="131">
        <v>27254.567572180898</v>
      </c>
      <c r="F16" s="154"/>
      <c r="G16" s="155"/>
      <c r="H16" s="143">
        <f t="shared" si="0"/>
        <v>27415.825813666499</v>
      </c>
      <c r="I16" s="143">
        <f t="shared" si="1"/>
        <v>27415.825813666499</v>
      </c>
      <c r="J16" s="144">
        <v>0</v>
      </c>
    </row>
    <row r="17" spans="2:10" s="149" customFormat="1" ht="13.5" customHeight="1">
      <c r="B17" s="57">
        <v>13</v>
      </c>
      <c r="C17" s="105" t="s">
        <v>117</v>
      </c>
      <c r="D17" s="131">
        <v>27337.751343092299</v>
      </c>
      <c r="E17" s="131">
        <v>27370.456130692</v>
      </c>
      <c r="F17" s="154"/>
      <c r="G17" s="155"/>
      <c r="H17" s="143">
        <f t="shared" si="0"/>
        <v>27415.825813666499</v>
      </c>
      <c r="I17" s="143">
        <f t="shared" si="1"/>
        <v>27415.825813666499</v>
      </c>
      <c r="J17" s="144">
        <v>0</v>
      </c>
    </row>
    <row r="18" spans="2:10" s="149" customFormat="1" ht="13.5" customHeight="1">
      <c r="B18" s="57">
        <v>14</v>
      </c>
      <c r="C18" s="105" t="s">
        <v>118</v>
      </c>
      <c r="D18" s="131">
        <v>27121.788950349001</v>
      </c>
      <c r="E18" s="131">
        <v>27244.959307584999</v>
      </c>
      <c r="F18" s="154"/>
      <c r="G18" s="155"/>
      <c r="H18" s="143">
        <f t="shared" si="0"/>
        <v>27415.825813666499</v>
      </c>
      <c r="I18" s="143">
        <f t="shared" si="1"/>
        <v>27415.825813666499</v>
      </c>
      <c r="J18" s="144">
        <v>0</v>
      </c>
    </row>
    <row r="19" spans="2:10" s="149" customFormat="1" ht="13.5" customHeight="1">
      <c r="B19" s="57">
        <v>15</v>
      </c>
      <c r="C19" s="105" t="s">
        <v>119</v>
      </c>
      <c r="D19" s="131">
        <v>28016.1763326494</v>
      </c>
      <c r="E19" s="131">
        <v>27482.513464277101</v>
      </c>
      <c r="F19" s="154"/>
      <c r="G19" s="155"/>
      <c r="H19" s="143">
        <f t="shared" si="0"/>
        <v>27415.825813666499</v>
      </c>
      <c r="I19" s="143">
        <f t="shared" si="1"/>
        <v>27415.825813666499</v>
      </c>
      <c r="J19" s="144">
        <v>0</v>
      </c>
    </row>
    <row r="20" spans="2:10" s="149" customFormat="1" ht="13.5" customHeight="1">
      <c r="B20" s="57">
        <v>16</v>
      </c>
      <c r="C20" s="105" t="s">
        <v>61</v>
      </c>
      <c r="D20" s="131">
        <v>24359.593007509498</v>
      </c>
      <c r="E20" s="131">
        <v>27151.3158787459</v>
      </c>
      <c r="F20" s="154"/>
      <c r="G20" s="155"/>
      <c r="H20" s="143">
        <f t="shared" si="0"/>
        <v>27415.825813666499</v>
      </c>
      <c r="I20" s="143">
        <f t="shared" si="1"/>
        <v>27415.825813666499</v>
      </c>
      <c r="J20" s="144">
        <v>0</v>
      </c>
    </row>
    <row r="21" spans="2:10" s="149" customFormat="1" ht="13.5" customHeight="1">
      <c r="B21" s="57">
        <v>17</v>
      </c>
      <c r="C21" s="105" t="s">
        <v>120</v>
      </c>
      <c r="D21" s="131">
        <v>25614.634975048801</v>
      </c>
      <c r="E21" s="131">
        <v>27318.983549741301</v>
      </c>
      <c r="F21" s="154"/>
      <c r="G21" s="155"/>
      <c r="H21" s="143">
        <f t="shared" si="0"/>
        <v>27415.825813666499</v>
      </c>
      <c r="I21" s="143">
        <f t="shared" si="1"/>
        <v>27415.825813666499</v>
      </c>
      <c r="J21" s="144">
        <v>0</v>
      </c>
    </row>
    <row r="22" spans="2:10" s="149" customFormat="1" ht="13.5" customHeight="1">
      <c r="B22" s="57">
        <v>18</v>
      </c>
      <c r="C22" s="105" t="s">
        <v>62</v>
      </c>
      <c r="D22" s="131">
        <v>25366.707574304899</v>
      </c>
      <c r="E22" s="131">
        <v>27258.9553989038</v>
      </c>
      <c r="F22" s="154"/>
      <c r="G22" s="155"/>
      <c r="H22" s="143">
        <f t="shared" si="0"/>
        <v>27415.825813666499</v>
      </c>
      <c r="I22" s="143">
        <f t="shared" si="1"/>
        <v>27415.825813666499</v>
      </c>
      <c r="J22" s="144">
        <v>0</v>
      </c>
    </row>
    <row r="23" spans="2:10" s="149" customFormat="1" ht="13.5" customHeight="1">
      <c r="B23" s="57">
        <v>19</v>
      </c>
      <c r="C23" s="105" t="s">
        <v>121</v>
      </c>
      <c r="D23" s="131">
        <v>28669.4673240394</v>
      </c>
      <c r="E23" s="131">
        <v>27447.532923181301</v>
      </c>
      <c r="F23" s="154"/>
      <c r="G23" s="155"/>
      <c r="H23" s="143">
        <f t="shared" si="0"/>
        <v>27415.825813666499</v>
      </c>
      <c r="I23" s="143">
        <f t="shared" si="1"/>
        <v>27415.825813666499</v>
      </c>
      <c r="J23" s="144">
        <v>0</v>
      </c>
    </row>
    <row r="24" spans="2:10" s="149" customFormat="1" ht="13.5" customHeight="1">
      <c r="B24" s="57">
        <v>20</v>
      </c>
      <c r="C24" s="105" t="s">
        <v>122</v>
      </c>
      <c r="D24" s="131">
        <v>29253.4198208339</v>
      </c>
      <c r="E24" s="131">
        <v>27397.4023161974</v>
      </c>
      <c r="F24" s="154"/>
      <c r="G24" s="155"/>
      <c r="H24" s="143">
        <f t="shared" si="0"/>
        <v>27415.825813666499</v>
      </c>
      <c r="I24" s="143">
        <f t="shared" si="1"/>
        <v>27415.825813666499</v>
      </c>
      <c r="J24" s="144">
        <v>0</v>
      </c>
    </row>
    <row r="25" spans="2:10" s="149" customFormat="1" ht="13.5" customHeight="1">
      <c r="B25" s="57">
        <v>21</v>
      </c>
      <c r="C25" s="105" t="s">
        <v>123</v>
      </c>
      <c r="D25" s="131">
        <v>28884.700098953901</v>
      </c>
      <c r="E25" s="131">
        <v>27632.055437634601</v>
      </c>
      <c r="F25" s="154"/>
      <c r="G25" s="155"/>
      <c r="H25" s="143">
        <f t="shared" si="0"/>
        <v>27415.825813666499</v>
      </c>
      <c r="I25" s="143">
        <f t="shared" si="1"/>
        <v>27415.825813666499</v>
      </c>
      <c r="J25" s="144">
        <v>0</v>
      </c>
    </row>
    <row r="26" spans="2:10" s="149" customFormat="1" ht="13.5" customHeight="1">
      <c r="B26" s="57">
        <v>22</v>
      </c>
      <c r="C26" s="105" t="s">
        <v>63</v>
      </c>
      <c r="D26" s="131">
        <v>30084.921316007702</v>
      </c>
      <c r="E26" s="131">
        <v>27536.634869891699</v>
      </c>
      <c r="F26" s="154"/>
      <c r="G26" s="155"/>
      <c r="H26" s="143">
        <f t="shared" si="0"/>
        <v>27415.825813666499</v>
      </c>
      <c r="I26" s="143">
        <f t="shared" si="1"/>
        <v>27415.825813666499</v>
      </c>
      <c r="J26" s="144">
        <v>0</v>
      </c>
    </row>
    <row r="27" spans="2:10" s="149" customFormat="1" ht="13.5" customHeight="1">
      <c r="B27" s="57">
        <v>23</v>
      </c>
      <c r="C27" s="105" t="s">
        <v>124</v>
      </c>
      <c r="D27" s="131">
        <v>28282.7677186236</v>
      </c>
      <c r="E27" s="131">
        <v>27753.334428542901</v>
      </c>
      <c r="F27" s="154"/>
      <c r="G27" s="155"/>
      <c r="H27" s="143">
        <f t="shared" si="0"/>
        <v>27415.825813666499</v>
      </c>
      <c r="I27" s="143">
        <f t="shared" si="1"/>
        <v>27415.825813666499</v>
      </c>
      <c r="J27" s="144">
        <v>0</v>
      </c>
    </row>
    <row r="28" spans="2:10" s="149" customFormat="1" ht="13.5" customHeight="1">
      <c r="B28" s="57">
        <v>24</v>
      </c>
      <c r="C28" s="105" t="s">
        <v>125</v>
      </c>
      <c r="D28" s="131">
        <v>27176.4147447424</v>
      </c>
      <c r="E28" s="131">
        <v>27310.646183384099</v>
      </c>
      <c r="F28" s="154"/>
      <c r="G28" s="155"/>
      <c r="H28" s="143">
        <f t="shared" si="0"/>
        <v>27415.825813666499</v>
      </c>
      <c r="I28" s="143">
        <f t="shared" si="1"/>
        <v>27415.825813666499</v>
      </c>
      <c r="J28" s="144">
        <v>0</v>
      </c>
    </row>
    <row r="29" spans="2:10" s="149" customFormat="1" ht="13.5" customHeight="1">
      <c r="B29" s="57">
        <v>25</v>
      </c>
      <c r="C29" s="105" t="s">
        <v>126</v>
      </c>
      <c r="D29" s="131">
        <v>26156.605010721101</v>
      </c>
      <c r="E29" s="131">
        <v>27129.3308025402</v>
      </c>
      <c r="F29" s="154"/>
      <c r="G29" s="155"/>
      <c r="H29" s="143">
        <f t="shared" si="0"/>
        <v>27415.825813666499</v>
      </c>
      <c r="I29" s="143">
        <f t="shared" si="1"/>
        <v>27415.825813666499</v>
      </c>
      <c r="J29" s="144">
        <v>0</v>
      </c>
    </row>
    <row r="30" spans="2:10" s="149" customFormat="1" ht="13.5" customHeight="1">
      <c r="B30" s="57">
        <v>26</v>
      </c>
      <c r="C30" s="105" t="s">
        <v>35</v>
      </c>
      <c r="D30" s="131">
        <v>25660.320439589301</v>
      </c>
      <c r="E30" s="131">
        <v>27517.4277507478</v>
      </c>
      <c r="F30" s="154"/>
      <c r="G30" s="155"/>
      <c r="H30" s="143">
        <f t="shared" si="0"/>
        <v>27415.825813666499</v>
      </c>
      <c r="I30" s="143">
        <f t="shared" si="1"/>
        <v>27415.825813666499</v>
      </c>
      <c r="J30" s="144">
        <v>0</v>
      </c>
    </row>
    <row r="31" spans="2:10" s="149" customFormat="1" ht="13.5" customHeight="1">
      <c r="B31" s="57">
        <v>27</v>
      </c>
      <c r="C31" s="105" t="s">
        <v>36</v>
      </c>
      <c r="D31" s="131">
        <v>24700.835889785099</v>
      </c>
      <c r="E31" s="131">
        <v>27312.200855488099</v>
      </c>
      <c r="F31" s="154"/>
      <c r="G31" s="155"/>
      <c r="H31" s="143">
        <f t="shared" si="0"/>
        <v>27415.825813666499</v>
      </c>
      <c r="I31" s="143">
        <f t="shared" si="1"/>
        <v>27415.825813666499</v>
      </c>
      <c r="J31" s="144">
        <v>0</v>
      </c>
    </row>
    <row r="32" spans="2:10" s="149" customFormat="1" ht="13.5" customHeight="1">
      <c r="B32" s="57">
        <v>28</v>
      </c>
      <c r="C32" s="105" t="s">
        <v>37</v>
      </c>
      <c r="D32" s="131">
        <v>25650.6428657291</v>
      </c>
      <c r="E32" s="131">
        <v>27560.3602066487</v>
      </c>
      <c r="F32" s="154"/>
      <c r="G32" s="155"/>
      <c r="H32" s="143">
        <f t="shared" si="0"/>
        <v>27415.825813666499</v>
      </c>
      <c r="I32" s="143">
        <f t="shared" si="1"/>
        <v>27415.825813666499</v>
      </c>
      <c r="J32" s="144">
        <v>0</v>
      </c>
    </row>
    <row r="33" spans="2:10" s="149" customFormat="1" ht="13.5" customHeight="1">
      <c r="B33" s="57">
        <v>29</v>
      </c>
      <c r="C33" s="105" t="s">
        <v>38</v>
      </c>
      <c r="D33" s="131">
        <v>26020.0131560726</v>
      </c>
      <c r="E33" s="131">
        <v>27456.399618994801</v>
      </c>
      <c r="F33" s="154"/>
      <c r="G33" s="155"/>
      <c r="H33" s="143">
        <f t="shared" si="0"/>
        <v>27415.825813666499</v>
      </c>
      <c r="I33" s="143">
        <f t="shared" si="1"/>
        <v>27415.825813666499</v>
      </c>
      <c r="J33" s="144">
        <v>0</v>
      </c>
    </row>
    <row r="34" spans="2:10" s="149" customFormat="1" ht="13.5" customHeight="1">
      <c r="B34" s="57">
        <v>30</v>
      </c>
      <c r="C34" s="105" t="s">
        <v>39</v>
      </c>
      <c r="D34" s="131">
        <v>25088.660706074701</v>
      </c>
      <c r="E34" s="131">
        <v>27357.263110371601</v>
      </c>
      <c r="F34" s="154"/>
      <c r="G34" s="155"/>
      <c r="H34" s="143">
        <f t="shared" si="0"/>
        <v>27415.825813666499</v>
      </c>
      <c r="I34" s="143">
        <f t="shared" si="1"/>
        <v>27415.825813666499</v>
      </c>
      <c r="J34" s="144">
        <v>0</v>
      </c>
    </row>
    <row r="35" spans="2:10" s="149" customFormat="1" ht="13.5" customHeight="1">
      <c r="B35" s="57">
        <v>31</v>
      </c>
      <c r="C35" s="105" t="s">
        <v>40</v>
      </c>
      <c r="D35" s="131">
        <v>25158.895032344699</v>
      </c>
      <c r="E35" s="131">
        <v>27701.440210627399</v>
      </c>
      <c r="F35" s="154"/>
      <c r="G35" s="155"/>
      <c r="H35" s="143">
        <f t="shared" si="0"/>
        <v>27415.825813666499</v>
      </c>
      <c r="I35" s="143">
        <f t="shared" si="1"/>
        <v>27415.825813666499</v>
      </c>
      <c r="J35" s="144">
        <v>0</v>
      </c>
    </row>
    <row r="36" spans="2:10" s="149" customFormat="1" ht="13.5" customHeight="1">
      <c r="B36" s="57">
        <v>32</v>
      </c>
      <c r="C36" s="105" t="s">
        <v>41</v>
      </c>
      <c r="D36" s="131">
        <v>23942.866728068198</v>
      </c>
      <c r="E36" s="131">
        <v>27615.6551880962</v>
      </c>
      <c r="F36" s="154"/>
      <c r="G36" s="155"/>
      <c r="H36" s="143">
        <f t="shared" si="0"/>
        <v>27415.825813666499</v>
      </c>
      <c r="I36" s="143">
        <f t="shared" si="1"/>
        <v>27415.825813666499</v>
      </c>
      <c r="J36" s="144">
        <v>0</v>
      </c>
    </row>
    <row r="37" spans="2:10" s="149" customFormat="1" ht="13.5" customHeight="1">
      <c r="B37" s="57">
        <v>33</v>
      </c>
      <c r="C37" s="105" t="s">
        <v>42</v>
      </c>
      <c r="D37" s="131">
        <v>28455.565670137701</v>
      </c>
      <c r="E37" s="131">
        <v>27491.778798263898</v>
      </c>
      <c r="F37" s="154"/>
      <c r="G37" s="155"/>
      <c r="H37" s="143">
        <f t="shared" si="0"/>
        <v>27415.825813666499</v>
      </c>
      <c r="I37" s="143">
        <f t="shared" si="1"/>
        <v>27415.825813666499</v>
      </c>
      <c r="J37" s="144">
        <v>0</v>
      </c>
    </row>
    <row r="38" spans="2:10" s="149" customFormat="1" ht="13.5" customHeight="1">
      <c r="B38" s="57">
        <v>34</v>
      </c>
      <c r="C38" s="105" t="s">
        <v>44</v>
      </c>
      <c r="D38" s="131">
        <v>22944.799992895001</v>
      </c>
      <c r="E38" s="131">
        <v>27547.8502706289</v>
      </c>
      <c r="F38" s="154"/>
      <c r="G38" s="155"/>
      <c r="H38" s="143">
        <f t="shared" si="0"/>
        <v>27415.825813666499</v>
      </c>
      <c r="I38" s="143">
        <f t="shared" si="1"/>
        <v>27415.825813666499</v>
      </c>
      <c r="J38" s="144">
        <v>0</v>
      </c>
    </row>
    <row r="39" spans="2:10" s="149" customFormat="1" ht="13.5" customHeight="1">
      <c r="B39" s="57">
        <v>35</v>
      </c>
      <c r="C39" s="105" t="s">
        <v>1</v>
      </c>
      <c r="D39" s="131">
        <v>24954.168589127399</v>
      </c>
      <c r="E39" s="131">
        <v>27216.349603590701</v>
      </c>
      <c r="F39" s="154"/>
      <c r="G39" s="155"/>
      <c r="H39" s="143">
        <f t="shared" si="0"/>
        <v>27415.825813666499</v>
      </c>
      <c r="I39" s="143">
        <f t="shared" si="1"/>
        <v>27415.825813666499</v>
      </c>
      <c r="J39" s="144">
        <v>0</v>
      </c>
    </row>
    <row r="40" spans="2:10" s="149" customFormat="1" ht="13.5" customHeight="1">
      <c r="B40" s="57">
        <v>36</v>
      </c>
      <c r="C40" s="105" t="s">
        <v>2</v>
      </c>
      <c r="D40" s="131">
        <v>24456.0880394417</v>
      </c>
      <c r="E40" s="131">
        <v>27103.272582658501</v>
      </c>
      <c r="F40" s="154"/>
      <c r="G40" s="155"/>
      <c r="H40" s="143">
        <f t="shared" si="0"/>
        <v>27415.825813666499</v>
      </c>
      <c r="I40" s="143">
        <f t="shared" si="1"/>
        <v>27415.825813666499</v>
      </c>
      <c r="J40" s="144">
        <v>0</v>
      </c>
    </row>
    <row r="41" spans="2:10" s="149" customFormat="1" ht="13.5" customHeight="1">
      <c r="B41" s="57">
        <v>37</v>
      </c>
      <c r="C41" s="105" t="s">
        <v>3</v>
      </c>
      <c r="D41" s="131">
        <v>26682.407022549702</v>
      </c>
      <c r="E41" s="131">
        <v>27240.7086330887</v>
      </c>
      <c r="F41" s="154"/>
      <c r="G41" s="155"/>
      <c r="H41" s="143">
        <f t="shared" si="0"/>
        <v>27415.825813666499</v>
      </c>
      <c r="I41" s="143">
        <f t="shared" si="1"/>
        <v>27415.825813666499</v>
      </c>
      <c r="J41" s="144">
        <v>0</v>
      </c>
    </row>
    <row r="42" spans="2:10" s="149" customFormat="1" ht="13.5" customHeight="1">
      <c r="B42" s="57">
        <v>38</v>
      </c>
      <c r="C42" s="106" t="s">
        <v>45</v>
      </c>
      <c r="D42" s="131">
        <v>28823.149080059698</v>
      </c>
      <c r="E42" s="131">
        <v>27384.785918794201</v>
      </c>
      <c r="F42" s="154"/>
      <c r="G42" s="155"/>
      <c r="H42" s="143">
        <f t="shared" si="0"/>
        <v>27415.825813666499</v>
      </c>
      <c r="I42" s="143">
        <f t="shared" si="1"/>
        <v>27415.825813666499</v>
      </c>
      <c r="J42" s="144">
        <v>0</v>
      </c>
    </row>
    <row r="43" spans="2:10" s="149" customFormat="1" ht="13.5" customHeight="1">
      <c r="B43" s="57">
        <v>39</v>
      </c>
      <c r="C43" s="106" t="s">
        <v>8</v>
      </c>
      <c r="D43" s="131">
        <v>28374.399244332501</v>
      </c>
      <c r="E43" s="131">
        <v>27299.370058556698</v>
      </c>
      <c r="F43" s="154"/>
      <c r="G43" s="155"/>
      <c r="H43" s="143">
        <f t="shared" si="0"/>
        <v>27415.825813666499</v>
      </c>
      <c r="I43" s="143">
        <f t="shared" si="1"/>
        <v>27415.825813666499</v>
      </c>
      <c r="J43" s="144">
        <v>0</v>
      </c>
    </row>
    <row r="44" spans="2:10" s="149" customFormat="1" ht="13.5" customHeight="1">
      <c r="B44" s="57">
        <v>40</v>
      </c>
      <c r="C44" s="106" t="s">
        <v>46</v>
      </c>
      <c r="D44" s="131">
        <v>27259.649817739999</v>
      </c>
      <c r="E44" s="131">
        <v>27688.691923231101</v>
      </c>
      <c r="F44" s="154"/>
      <c r="G44" s="155"/>
      <c r="H44" s="143">
        <f t="shared" si="0"/>
        <v>27415.825813666499</v>
      </c>
      <c r="I44" s="143">
        <f t="shared" si="1"/>
        <v>27415.825813666499</v>
      </c>
      <c r="J44" s="144">
        <v>0</v>
      </c>
    </row>
    <row r="45" spans="2:10" s="149" customFormat="1" ht="13.5" customHeight="1">
      <c r="B45" s="57">
        <v>41</v>
      </c>
      <c r="C45" s="106" t="s">
        <v>13</v>
      </c>
      <c r="D45" s="131">
        <v>27666.7365240406</v>
      </c>
      <c r="E45" s="131">
        <v>27511.396564025399</v>
      </c>
      <c r="F45" s="154"/>
      <c r="G45" s="155"/>
      <c r="H45" s="143">
        <f t="shared" si="0"/>
        <v>27415.825813666499</v>
      </c>
      <c r="I45" s="143">
        <f t="shared" si="1"/>
        <v>27415.825813666499</v>
      </c>
      <c r="J45" s="144">
        <v>0</v>
      </c>
    </row>
    <row r="46" spans="2:10" s="149" customFormat="1" ht="13.5" customHeight="1">
      <c r="B46" s="57">
        <v>42</v>
      </c>
      <c r="C46" s="106" t="s">
        <v>14</v>
      </c>
      <c r="D46" s="131">
        <v>25182.0668759646</v>
      </c>
      <c r="E46" s="131">
        <v>27413.176827554798</v>
      </c>
      <c r="F46" s="154"/>
      <c r="G46" s="155"/>
      <c r="H46" s="143">
        <f t="shared" si="0"/>
        <v>27415.825813666499</v>
      </c>
      <c r="I46" s="143">
        <f t="shared" si="1"/>
        <v>27415.825813666499</v>
      </c>
      <c r="J46" s="144">
        <v>0</v>
      </c>
    </row>
    <row r="47" spans="2:10" s="149" customFormat="1" ht="13.5" customHeight="1">
      <c r="B47" s="57">
        <v>43</v>
      </c>
      <c r="C47" s="106" t="s">
        <v>9</v>
      </c>
      <c r="D47" s="131">
        <v>28974.995520556899</v>
      </c>
      <c r="E47" s="131">
        <v>27404.6513198701</v>
      </c>
      <c r="F47" s="154"/>
      <c r="G47" s="155"/>
      <c r="H47" s="143">
        <f t="shared" si="0"/>
        <v>27415.825813666499</v>
      </c>
      <c r="I47" s="143">
        <f t="shared" si="1"/>
        <v>27415.825813666499</v>
      </c>
      <c r="J47" s="144">
        <v>0</v>
      </c>
    </row>
    <row r="48" spans="2:10" s="149" customFormat="1" ht="13.5" customHeight="1">
      <c r="B48" s="57">
        <v>44</v>
      </c>
      <c r="C48" s="106" t="s">
        <v>21</v>
      </c>
      <c r="D48" s="131">
        <v>26337.465208105699</v>
      </c>
      <c r="E48" s="131">
        <v>27332.902450445901</v>
      </c>
      <c r="F48" s="154"/>
      <c r="G48" s="155"/>
      <c r="H48" s="143">
        <f t="shared" si="0"/>
        <v>27415.825813666499</v>
      </c>
      <c r="I48" s="143">
        <f t="shared" si="1"/>
        <v>27415.825813666499</v>
      </c>
      <c r="J48" s="144">
        <v>0</v>
      </c>
    </row>
    <row r="49" spans="2:10" s="149" customFormat="1" ht="13.5" customHeight="1">
      <c r="B49" s="57">
        <v>45</v>
      </c>
      <c r="C49" s="106" t="s">
        <v>47</v>
      </c>
      <c r="D49" s="131">
        <v>29487.432913006502</v>
      </c>
      <c r="E49" s="131">
        <v>27726.859139052998</v>
      </c>
      <c r="F49" s="154"/>
      <c r="G49" s="155"/>
      <c r="H49" s="143">
        <f t="shared" si="0"/>
        <v>27415.825813666499</v>
      </c>
      <c r="I49" s="143">
        <f t="shared" si="1"/>
        <v>27415.825813666499</v>
      </c>
      <c r="J49" s="144">
        <v>0</v>
      </c>
    </row>
    <row r="50" spans="2:10" s="149" customFormat="1" ht="13.5" customHeight="1">
      <c r="B50" s="57">
        <v>46</v>
      </c>
      <c r="C50" s="106" t="s">
        <v>25</v>
      </c>
      <c r="D50" s="131">
        <v>25590.959536592301</v>
      </c>
      <c r="E50" s="131">
        <v>27472.253604792</v>
      </c>
      <c r="F50" s="154"/>
      <c r="G50" s="155"/>
      <c r="H50" s="143">
        <f t="shared" si="0"/>
        <v>27415.825813666499</v>
      </c>
      <c r="I50" s="143">
        <f t="shared" si="1"/>
        <v>27415.825813666499</v>
      </c>
      <c r="J50" s="144">
        <v>0</v>
      </c>
    </row>
    <row r="51" spans="2:10" s="149" customFormat="1" ht="13.5" customHeight="1">
      <c r="B51" s="57">
        <v>47</v>
      </c>
      <c r="C51" s="106" t="s">
        <v>15</v>
      </c>
      <c r="D51" s="131">
        <v>27023.764182141898</v>
      </c>
      <c r="E51" s="131">
        <v>27525.8878604323</v>
      </c>
      <c r="F51" s="154"/>
      <c r="G51" s="155"/>
      <c r="H51" s="143">
        <f t="shared" si="0"/>
        <v>27415.825813666499</v>
      </c>
      <c r="I51" s="143">
        <f t="shared" si="1"/>
        <v>27415.825813666499</v>
      </c>
      <c r="J51" s="144">
        <v>0</v>
      </c>
    </row>
    <row r="52" spans="2:10" s="149" customFormat="1" ht="13.5" customHeight="1">
      <c r="B52" s="57">
        <v>48</v>
      </c>
      <c r="C52" s="106" t="s">
        <v>26</v>
      </c>
      <c r="D52" s="131">
        <v>27853.818747692101</v>
      </c>
      <c r="E52" s="131">
        <v>27245.383775890699</v>
      </c>
      <c r="F52" s="154"/>
      <c r="G52" s="155"/>
      <c r="H52" s="143">
        <f t="shared" si="0"/>
        <v>27415.825813666499</v>
      </c>
      <c r="I52" s="143">
        <f t="shared" si="1"/>
        <v>27415.825813666499</v>
      </c>
      <c r="J52" s="144">
        <v>0</v>
      </c>
    </row>
    <row r="53" spans="2:10" s="149" customFormat="1" ht="13.5" customHeight="1">
      <c r="B53" s="57">
        <v>49</v>
      </c>
      <c r="C53" s="106" t="s">
        <v>27</v>
      </c>
      <c r="D53" s="131">
        <v>25232.106969790701</v>
      </c>
      <c r="E53" s="131">
        <v>27336.448582392</v>
      </c>
      <c r="F53" s="154"/>
      <c r="G53" s="155"/>
      <c r="H53" s="143">
        <f t="shared" si="0"/>
        <v>27415.825813666499</v>
      </c>
      <c r="I53" s="143">
        <f t="shared" si="1"/>
        <v>27415.825813666499</v>
      </c>
      <c r="J53" s="144">
        <v>0</v>
      </c>
    </row>
    <row r="54" spans="2:10" s="149" customFormat="1" ht="13.5" customHeight="1">
      <c r="B54" s="57">
        <v>50</v>
      </c>
      <c r="C54" s="106" t="s">
        <v>16</v>
      </c>
      <c r="D54" s="131">
        <v>26648.893096027499</v>
      </c>
      <c r="E54" s="131">
        <v>27668.012046992601</v>
      </c>
      <c r="F54" s="154"/>
      <c r="G54" s="155"/>
      <c r="H54" s="143">
        <f t="shared" si="0"/>
        <v>27415.825813666499</v>
      </c>
      <c r="I54" s="143">
        <f t="shared" si="1"/>
        <v>27415.825813666499</v>
      </c>
      <c r="J54" s="144">
        <v>0</v>
      </c>
    </row>
    <row r="55" spans="2:10" s="149" customFormat="1" ht="13.5" customHeight="1">
      <c r="B55" s="57">
        <v>51</v>
      </c>
      <c r="C55" s="106" t="s">
        <v>48</v>
      </c>
      <c r="D55" s="131">
        <v>24974.106206099401</v>
      </c>
      <c r="E55" s="131">
        <v>27427.964887940001</v>
      </c>
      <c r="F55" s="154"/>
      <c r="G55" s="155"/>
      <c r="H55" s="143">
        <f t="shared" si="0"/>
        <v>27415.825813666499</v>
      </c>
      <c r="I55" s="143">
        <f t="shared" si="1"/>
        <v>27415.825813666499</v>
      </c>
      <c r="J55" s="144">
        <v>0</v>
      </c>
    </row>
    <row r="56" spans="2:10" s="149" customFormat="1" ht="13.5" customHeight="1">
      <c r="B56" s="57">
        <v>52</v>
      </c>
      <c r="C56" s="106" t="s">
        <v>4</v>
      </c>
      <c r="D56" s="131">
        <v>24224.576467406001</v>
      </c>
      <c r="E56" s="131">
        <v>27032.8339729238</v>
      </c>
      <c r="F56" s="154"/>
      <c r="G56" s="155"/>
      <c r="H56" s="143">
        <f t="shared" si="0"/>
        <v>27415.825813666499</v>
      </c>
      <c r="I56" s="143">
        <f t="shared" si="1"/>
        <v>27415.825813666499</v>
      </c>
      <c r="J56" s="144">
        <v>0</v>
      </c>
    </row>
    <row r="57" spans="2:10" s="149" customFormat="1" ht="13.5" customHeight="1">
      <c r="B57" s="57">
        <v>53</v>
      </c>
      <c r="C57" s="106" t="s">
        <v>22</v>
      </c>
      <c r="D57" s="131">
        <v>27939.517596972601</v>
      </c>
      <c r="E57" s="131">
        <v>27422.854113188001</v>
      </c>
      <c r="F57" s="154"/>
      <c r="G57" s="155"/>
      <c r="H57" s="143">
        <f t="shared" si="0"/>
        <v>27415.825813666499</v>
      </c>
      <c r="I57" s="143">
        <f t="shared" si="1"/>
        <v>27415.825813666499</v>
      </c>
      <c r="J57" s="144">
        <v>0</v>
      </c>
    </row>
    <row r="58" spans="2:10" s="149" customFormat="1" ht="13.5" customHeight="1">
      <c r="B58" s="57">
        <v>54</v>
      </c>
      <c r="C58" s="106" t="s">
        <v>28</v>
      </c>
      <c r="D58" s="131">
        <v>26352.356334714899</v>
      </c>
      <c r="E58" s="131">
        <v>27461.915512563901</v>
      </c>
      <c r="F58" s="154"/>
      <c r="G58" s="155"/>
      <c r="H58" s="143">
        <f t="shared" si="0"/>
        <v>27415.825813666499</v>
      </c>
      <c r="I58" s="143">
        <f t="shared" si="1"/>
        <v>27415.825813666499</v>
      </c>
      <c r="J58" s="144">
        <v>0</v>
      </c>
    </row>
    <row r="59" spans="2:10" s="149" customFormat="1" ht="13.5" customHeight="1">
      <c r="B59" s="57">
        <v>55</v>
      </c>
      <c r="C59" s="106" t="s">
        <v>17</v>
      </c>
      <c r="D59" s="131">
        <v>28382.339732527998</v>
      </c>
      <c r="E59" s="131">
        <v>27700.981313349901</v>
      </c>
      <c r="F59" s="154"/>
      <c r="G59" s="155"/>
      <c r="H59" s="143">
        <f t="shared" si="0"/>
        <v>27415.825813666499</v>
      </c>
      <c r="I59" s="143">
        <f t="shared" si="1"/>
        <v>27415.825813666499</v>
      </c>
      <c r="J59" s="144">
        <v>0</v>
      </c>
    </row>
    <row r="60" spans="2:10" s="149" customFormat="1" ht="13.5" customHeight="1">
      <c r="B60" s="57">
        <v>56</v>
      </c>
      <c r="C60" s="106" t="s">
        <v>10</v>
      </c>
      <c r="D60" s="131">
        <v>27990.922258664999</v>
      </c>
      <c r="E60" s="131">
        <v>27454.256219982301</v>
      </c>
      <c r="F60" s="154"/>
      <c r="G60" s="155"/>
      <c r="H60" s="143">
        <f t="shared" si="0"/>
        <v>27415.825813666499</v>
      </c>
      <c r="I60" s="143">
        <f t="shared" si="1"/>
        <v>27415.825813666499</v>
      </c>
      <c r="J60" s="144">
        <v>0</v>
      </c>
    </row>
    <row r="61" spans="2:10" s="149" customFormat="1" ht="13.5" customHeight="1">
      <c r="B61" s="57">
        <v>57</v>
      </c>
      <c r="C61" s="106" t="s">
        <v>49</v>
      </c>
      <c r="D61" s="131">
        <v>26991.780563901099</v>
      </c>
      <c r="E61" s="131">
        <v>27421.5572235115</v>
      </c>
      <c r="F61" s="154"/>
      <c r="G61" s="155"/>
      <c r="H61" s="143">
        <f t="shared" si="0"/>
        <v>27415.825813666499</v>
      </c>
      <c r="I61" s="143">
        <f t="shared" si="1"/>
        <v>27415.825813666499</v>
      </c>
      <c r="J61" s="144">
        <v>0</v>
      </c>
    </row>
    <row r="62" spans="2:10" s="149" customFormat="1" ht="13.5" customHeight="1">
      <c r="B62" s="57">
        <v>58</v>
      </c>
      <c r="C62" s="106" t="s">
        <v>29</v>
      </c>
      <c r="D62" s="131">
        <v>24706.398671764899</v>
      </c>
      <c r="E62" s="131">
        <v>27288.202205970301</v>
      </c>
      <c r="F62" s="154"/>
      <c r="G62" s="155"/>
      <c r="H62" s="143">
        <f t="shared" si="0"/>
        <v>27415.825813666499</v>
      </c>
      <c r="I62" s="143">
        <f t="shared" si="1"/>
        <v>27415.825813666499</v>
      </c>
      <c r="J62" s="144">
        <v>0</v>
      </c>
    </row>
    <row r="63" spans="2:10" s="149" customFormat="1" ht="13.5" customHeight="1">
      <c r="B63" s="57">
        <v>59</v>
      </c>
      <c r="C63" s="106" t="s">
        <v>23</v>
      </c>
      <c r="D63" s="131">
        <v>27470.048432529398</v>
      </c>
      <c r="E63" s="131">
        <v>27357.299192182702</v>
      </c>
      <c r="F63" s="154"/>
      <c r="G63" s="155"/>
      <c r="H63" s="143">
        <f t="shared" si="0"/>
        <v>27415.825813666499</v>
      </c>
      <c r="I63" s="143">
        <f t="shared" si="1"/>
        <v>27415.825813666499</v>
      </c>
      <c r="J63" s="144">
        <v>0</v>
      </c>
    </row>
    <row r="64" spans="2:10" s="149" customFormat="1" ht="13.5" customHeight="1">
      <c r="B64" s="57">
        <v>60</v>
      </c>
      <c r="C64" s="106" t="s">
        <v>50</v>
      </c>
      <c r="D64" s="131">
        <v>25444.608900580901</v>
      </c>
      <c r="E64" s="131">
        <v>27522.3122301029</v>
      </c>
      <c r="F64" s="154"/>
      <c r="G64" s="155"/>
      <c r="H64" s="143">
        <f t="shared" si="0"/>
        <v>27415.825813666499</v>
      </c>
      <c r="I64" s="143">
        <f t="shared" si="1"/>
        <v>27415.825813666499</v>
      </c>
      <c r="J64" s="144">
        <v>0</v>
      </c>
    </row>
    <row r="65" spans="2:10" s="149" customFormat="1" ht="13.5" customHeight="1">
      <c r="B65" s="57">
        <v>61</v>
      </c>
      <c r="C65" s="106" t="s">
        <v>18</v>
      </c>
      <c r="D65" s="131">
        <v>25623.063144329899</v>
      </c>
      <c r="E65" s="131">
        <v>27382.2017089152</v>
      </c>
      <c r="F65" s="154"/>
      <c r="G65" s="155"/>
      <c r="H65" s="143">
        <f t="shared" si="0"/>
        <v>27415.825813666499</v>
      </c>
      <c r="I65" s="143">
        <f t="shared" si="1"/>
        <v>27415.825813666499</v>
      </c>
      <c r="J65" s="144">
        <v>0</v>
      </c>
    </row>
    <row r="66" spans="2:10" s="149" customFormat="1" ht="13.5" customHeight="1">
      <c r="B66" s="57">
        <v>62</v>
      </c>
      <c r="C66" s="106" t="s">
        <v>19</v>
      </c>
      <c r="D66" s="131">
        <v>25650.937359599098</v>
      </c>
      <c r="E66" s="131">
        <v>27456.926175295201</v>
      </c>
      <c r="F66" s="154"/>
      <c r="G66" s="155"/>
      <c r="H66" s="143">
        <f t="shared" si="0"/>
        <v>27415.825813666499</v>
      </c>
      <c r="I66" s="143">
        <f t="shared" si="1"/>
        <v>27415.825813666499</v>
      </c>
      <c r="J66" s="144">
        <v>0</v>
      </c>
    </row>
    <row r="67" spans="2:10" s="149" customFormat="1" ht="13.5" customHeight="1">
      <c r="B67" s="57">
        <v>63</v>
      </c>
      <c r="C67" s="106" t="s">
        <v>30</v>
      </c>
      <c r="D67" s="131">
        <v>26685.029256256599</v>
      </c>
      <c r="E67" s="131">
        <v>27184.339244254501</v>
      </c>
      <c r="F67" s="154"/>
      <c r="G67" s="155"/>
      <c r="H67" s="143">
        <f t="shared" si="0"/>
        <v>27415.825813666499</v>
      </c>
      <c r="I67" s="143">
        <f t="shared" si="1"/>
        <v>27415.825813666499</v>
      </c>
      <c r="J67" s="144">
        <v>0</v>
      </c>
    </row>
    <row r="68" spans="2:10" s="149" customFormat="1" ht="13.5" customHeight="1">
      <c r="B68" s="57">
        <v>64</v>
      </c>
      <c r="C68" s="106" t="s">
        <v>51</v>
      </c>
      <c r="D68" s="131">
        <v>25634.629406514901</v>
      </c>
      <c r="E68" s="131">
        <v>27669.670829490198</v>
      </c>
      <c r="F68" s="154"/>
      <c r="G68" s="155"/>
      <c r="H68" s="143">
        <f t="shared" si="0"/>
        <v>27415.825813666499</v>
      </c>
      <c r="I68" s="143">
        <f t="shared" si="1"/>
        <v>27415.825813666499</v>
      </c>
      <c r="J68" s="144">
        <v>0</v>
      </c>
    </row>
    <row r="69" spans="2:10" s="149" customFormat="1" ht="13.5" customHeight="1">
      <c r="B69" s="57">
        <v>65</v>
      </c>
      <c r="C69" s="106" t="s">
        <v>11</v>
      </c>
      <c r="D69" s="131">
        <v>23303.568985440299</v>
      </c>
      <c r="E69" s="131">
        <v>27205.725295316199</v>
      </c>
      <c r="F69" s="154"/>
      <c r="G69" s="155"/>
      <c r="H69" s="143">
        <f t="shared" ref="H69:H78" si="2">$D$79</f>
        <v>27415.825813666499</v>
      </c>
      <c r="I69" s="143">
        <f t="shared" ref="I69:I78" si="3">$E$79</f>
        <v>27415.825813666499</v>
      </c>
      <c r="J69" s="144">
        <v>0</v>
      </c>
    </row>
    <row r="70" spans="2:10" s="149" customFormat="1" ht="13.5" customHeight="1">
      <c r="B70" s="57">
        <v>66</v>
      </c>
      <c r="C70" s="106" t="s">
        <v>5</v>
      </c>
      <c r="D70" s="131">
        <v>23790.521448339499</v>
      </c>
      <c r="E70" s="131">
        <v>27012.776981972002</v>
      </c>
      <c r="F70" s="154"/>
      <c r="G70" s="155"/>
      <c r="H70" s="143">
        <f t="shared" si="2"/>
        <v>27415.825813666499</v>
      </c>
      <c r="I70" s="143">
        <f t="shared" si="3"/>
        <v>27415.825813666499</v>
      </c>
      <c r="J70" s="144">
        <v>0</v>
      </c>
    </row>
    <row r="71" spans="2:10" s="149" customFormat="1" ht="13.5" customHeight="1">
      <c r="B71" s="57">
        <v>67</v>
      </c>
      <c r="C71" s="106" t="s">
        <v>6</v>
      </c>
      <c r="D71" s="131">
        <v>24396.268459657698</v>
      </c>
      <c r="E71" s="131">
        <v>27443.635615772899</v>
      </c>
      <c r="F71" s="154"/>
      <c r="G71" s="155"/>
      <c r="H71" s="143">
        <f t="shared" si="2"/>
        <v>27415.825813666499</v>
      </c>
      <c r="I71" s="143">
        <f t="shared" si="3"/>
        <v>27415.825813666499</v>
      </c>
      <c r="J71" s="144">
        <v>0</v>
      </c>
    </row>
    <row r="72" spans="2:10" s="149" customFormat="1" ht="13.5" customHeight="1">
      <c r="B72" s="57">
        <v>68</v>
      </c>
      <c r="C72" s="106" t="s">
        <v>52</v>
      </c>
      <c r="D72" s="131">
        <v>23936.817422867502</v>
      </c>
      <c r="E72" s="131">
        <v>27525.3421965331</v>
      </c>
      <c r="F72" s="154"/>
      <c r="G72" s="155"/>
      <c r="H72" s="143">
        <f t="shared" si="2"/>
        <v>27415.825813666499</v>
      </c>
      <c r="I72" s="143">
        <f t="shared" si="3"/>
        <v>27415.825813666499</v>
      </c>
      <c r="J72" s="144">
        <v>0</v>
      </c>
    </row>
    <row r="73" spans="2:10" s="149" customFormat="1" ht="13.5" customHeight="1">
      <c r="B73" s="57">
        <v>69</v>
      </c>
      <c r="C73" s="106" t="s">
        <v>53</v>
      </c>
      <c r="D73" s="131">
        <v>26917.397343198299</v>
      </c>
      <c r="E73" s="131">
        <v>27240.2887278899</v>
      </c>
      <c r="F73" s="154"/>
      <c r="G73" s="155"/>
      <c r="H73" s="143">
        <f t="shared" si="2"/>
        <v>27415.825813666499</v>
      </c>
      <c r="I73" s="143">
        <f t="shared" si="3"/>
        <v>27415.825813666499</v>
      </c>
      <c r="J73" s="144">
        <v>0</v>
      </c>
    </row>
    <row r="74" spans="2:10" s="149" customFormat="1" ht="13.5" customHeight="1">
      <c r="B74" s="57">
        <v>70</v>
      </c>
      <c r="C74" s="106" t="s">
        <v>54</v>
      </c>
      <c r="D74" s="131">
        <v>31533.696864111502</v>
      </c>
      <c r="E74" s="131">
        <v>27380.3676541124</v>
      </c>
      <c r="F74" s="154"/>
      <c r="G74" s="155"/>
      <c r="H74" s="143">
        <f t="shared" si="2"/>
        <v>27415.825813666499</v>
      </c>
      <c r="I74" s="143">
        <f t="shared" si="3"/>
        <v>27415.825813666499</v>
      </c>
      <c r="J74" s="144">
        <v>0</v>
      </c>
    </row>
    <row r="75" spans="2:10" s="149" customFormat="1" ht="13.5" customHeight="1">
      <c r="B75" s="57">
        <v>71</v>
      </c>
      <c r="C75" s="106" t="s">
        <v>55</v>
      </c>
      <c r="D75" s="131">
        <v>24228.626647144902</v>
      </c>
      <c r="E75" s="131">
        <v>27191.801992886802</v>
      </c>
      <c r="F75" s="154"/>
      <c r="G75" s="155"/>
      <c r="H75" s="143">
        <f t="shared" si="2"/>
        <v>27415.825813666499</v>
      </c>
      <c r="I75" s="143">
        <f t="shared" si="3"/>
        <v>27415.825813666499</v>
      </c>
      <c r="J75" s="144">
        <v>0</v>
      </c>
    </row>
    <row r="76" spans="2:10" s="149" customFormat="1" ht="13.5" customHeight="1">
      <c r="B76" s="57">
        <v>72</v>
      </c>
      <c r="C76" s="106" t="s">
        <v>31</v>
      </c>
      <c r="D76" s="131">
        <v>20381.113994910898</v>
      </c>
      <c r="E76" s="131">
        <v>27094.108049542399</v>
      </c>
      <c r="F76" s="154"/>
      <c r="G76" s="155"/>
      <c r="H76" s="143">
        <f t="shared" si="2"/>
        <v>27415.825813666499</v>
      </c>
      <c r="I76" s="143">
        <f t="shared" si="3"/>
        <v>27415.825813666499</v>
      </c>
      <c r="J76" s="144">
        <v>0</v>
      </c>
    </row>
    <row r="77" spans="2:10" s="149" customFormat="1" ht="13.5" customHeight="1">
      <c r="B77" s="57">
        <v>73</v>
      </c>
      <c r="C77" s="106" t="s">
        <v>32</v>
      </c>
      <c r="D77" s="131">
        <v>25978.065046461801</v>
      </c>
      <c r="E77" s="131">
        <v>27096.5478927349</v>
      </c>
      <c r="F77" s="154"/>
      <c r="G77" s="155"/>
      <c r="H77" s="143">
        <f t="shared" si="2"/>
        <v>27415.825813666499</v>
      </c>
      <c r="I77" s="143">
        <f t="shared" si="3"/>
        <v>27415.825813666499</v>
      </c>
      <c r="J77" s="144">
        <v>0</v>
      </c>
    </row>
    <row r="78" spans="2:10" s="149" customFormat="1" ht="13.5" customHeight="1" thickBot="1">
      <c r="B78" s="57">
        <v>74</v>
      </c>
      <c r="C78" s="106" t="s">
        <v>33</v>
      </c>
      <c r="D78" s="131">
        <v>21768.8926282051</v>
      </c>
      <c r="E78" s="131">
        <v>26769.3802439922</v>
      </c>
      <c r="F78" s="154"/>
      <c r="G78" s="155"/>
      <c r="H78" s="143">
        <f t="shared" si="2"/>
        <v>27415.825813666499</v>
      </c>
      <c r="I78" s="143">
        <f t="shared" si="3"/>
        <v>27415.825813666499</v>
      </c>
      <c r="J78" s="144">
        <v>9999</v>
      </c>
    </row>
    <row r="79" spans="2:10" s="149" customFormat="1" ht="13.5" customHeight="1" thickTop="1">
      <c r="B79" s="177" t="s">
        <v>0</v>
      </c>
      <c r="C79" s="178"/>
      <c r="D79" s="145">
        <v>27415.825813666499</v>
      </c>
      <c r="E79" s="145">
        <v>27415.825813666499</v>
      </c>
      <c r="F79" s="154"/>
      <c r="G79" s="155"/>
      <c r="H79" s="134"/>
      <c r="I79" s="134"/>
      <c r="J79" s="134"/>
    </row>
    <row r="80" spans="2:10" ht="13.5" customHeight="1">
      <c r="B80" s="72" t="s">
        <v>229</v>
      </c>
    </row>
    <row r="81" spans="2:2" ht="13.5" customHeight="1">
      <c r="B81" s="72" t="s">
        <v>197</v>
      </c>
    </row>
    <row r="82" spans="2:2" ht="13.5" customHeight="1">
      <c r="B82" s="72" t="s">
        <v>178</v>
      </c>
    </row>
  </sheetData>
  <mergeCells count="7">
    <mergeCell ref="H3:H4"/>
    <mergeCell ref="I3:I4"/>
    <mergeCell ref="B79:C79"/>
    <mergeCell ref="B3:B4"/>
    <mergeCell ref="C3:C4"/>
    <mergeCell ref="D3:D4"/>
    <mergeCell ref="E3:E4"/>
  </mergeCells>
  <phoneticPr fontId="3"/>
  <pageMargins left="0.19685039370078741" right="0.19685039370078741" top="0.59055118110236227" bottom="0.39370078740157483" header="0.31496062992125984" footer="0.19685039370078741"/>
  <pageSetup paperSize="9" scale="75" fitToHeight="0" orientation="portrait" r:id="rId1"/>
  <headerFooter>
    <oddHeader>&amp;R&amp;"ＭＳ 明朝,標準"&amp;12 2-4.生活習慣病に係る医療費等の状況</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showGridLines="0" zoomScaleNormal="100" zoomScaleSheetLayoutView="70" workbookViewId="0"/>
  </sheetViews>
  <sheetFormatPr defaultRowHeight="13.5"/>
  <cols>
    <col min="1" max="1" width="4.625" style="43" customWidth="1"/>
    <col min="2" max="2" width="3.25" style="43" customWidth="1"/>
    <col min="3" max="3" width="18.75" style="43" customWidth="1"/>
    <col min="4" max="5" width="20.625" style="43" customWidth="1"/>
    <col min="6" max="6" width="12.375" style="147" customWidth="1"/>
    <col min="7" max="7" width="6.25" style="43" customWidth="1"/>
    <col min="8" max="10" width="20.625" style="43" customWidth="1"/>
    <col min="11" max="16384" width="9" style="43"/>
  </cols>
  <sheetData>
    <row r="1" spans="1:10" ht="16.5" customHeight="1">
      <c r="A1" s="43" t="s">
        <v>187</v>
      </c>
    </row>
    <row r="2" spans="1:10" ht="16.5" customHeight="1">
      <c r="A2" s="43" t="s">
        <v>148</v>
      </c>
    </row>
    <row r="3" spans="1:10" ht="16.5" customHeight="1">
      <c r="A3" s="43" t="s">
        <v>179</v>
      </c>
      <c r="J3" s="43" t="s">
        <v>180</v>
      </c>
    </row>
  </sheetData>
  <phoneticPr fontId="3"/>
  <pageMargins left="0.19685039370078741" right="0.19685039370078741" top="0.59055118110236227" bottom="0.39370078740157483" header="0.31496062992125984" footer="0.19685039370078741"/>
  <pageSetup paperSize="8" scale="75" fitToHeight="0" orientation="landscape" r:id="rId1"/>
  <headerFooter>
    <oddHeader>&amp;R&amp;"ＭＳ 明朝,標準"&amp;12 2-4.生活習慣病に係る医療費等の状況</oddHead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zoomScaleNormal="100" zoomScaleSheetLayoutView="100" workbookViewId="0"/>
  </sheetViews>
  <sheetFormatPr defaultRowHeight="13.5"/>
  <cols>
    <col min="1" max="1" width="4.625" style="43" customWidth="1"/>
    <col min="2" max="2" width="3.25" style="43" customWidth="1"/>
    <col min="3" max="3" width="18.75" style="43" customWidth="1"/>
    <col min="4" max="7" width="20.625" style="43" customWidth="1"/>
    <col min="8" max="10" width="20.625" style="132" customWidth="1"/>
    <col min="11" max="16384" width="9" style="43"/>
  </cols>
  <sheetData>
    <row r="1" spans="1:10" ht="16.5" customHeight="1">
      <c r="A1" s="43" t="s">
        <v>198</v>
      </c>
      <c r="F1" s="132"/>
      <c r="G1" s="132"/>
    </row>
    <row r="2" spans="1:10" ht="16.5" customHeight="1">
      <c r="A2" s="43" t="s">
        <v>145</v>
      </c>
      <c r="F2" s="132"/>
      <c r="G2" s="133"/>
      <c r="H2" s="134" t="s">
        <v>107</v>
      </c>
      <c r="I2" s="135"/>
      <c r="J2" s="133"/>
    </row>
    <row r="3" spans="1:10" ht="16.5" customHeight="1">
      <c r="B3" s="185"/>
      <c r="C3" s="187" t="s">
        <v>108</v>
      </c>
      <c r="D3" s="189" t="s">
        <v>199</v>
      </c>
      <c r="E3" s="189" t="s">
        <v>200</v>
      </c>
      <c r="F3" s="136"/>
      <c r="G3" s="137"/>
      <c r="H3" s="183" t="s">
        <v>201</v>
      </c>
      <c r="I3" s="183" t="s">
        <v>202</v>
      </c>
      <c r="J3" s="138"/>
    </row>
    <row r="4" spans="1:10" ht="18" customHeight="1">
      <c r="B4" s="186"/>
      <c r="C4" s="188"/>
      <c r="D4" s="190"/>
      <c r="E4" s="190"/>
      <c r="F4" s="136"/>
      <c r="G4" s="137"/>
      <c r="H4" s="184"/>
      <c r="I4" s="184"/>
      <c r="J4" s="139"/>
    </row>
    <row r="5" spans="1:10" ht="13.5" customHeight="1">
      <c r="B5" s="140">
        <v>1</v>
      </c>
      <c r="C5" s="58" t="s">
        <v>133</v>
      </c>
      <c r="D5" s="131">
        <v>17497.142902318999</v>
      </c>
      <c r="E5" s="131">
        <v>17440.647690813599</v>
      </c>
      <c r="F5" s="141"/>
      <c r="G5" s="142"/>
      <c r="H5" s="143">
        <f t="shared" ref="H5:H12" si="0">$D$13</f>
        <v>17535.446490165799</v>
      </c>
      <c r="I5" s="143">
        <f t="shared" ref="I5:I12" si="1">$E$13</f>
        <v>17535.446490165799</v>
      </c>
      <c r="J5" s="144">
        <v>0</v>
      </c>
    </row>
    <row r="6" spans="1:10" ht="13.5" customHeight="1">
      <c r="B6" s="57">
        <v>2</v>
      </c>
      <c r="C6" s="58" t="s">
        <v>7</v>
      </c>
      <c r="D6" s="131">
        <v>17113.4214782897</v>
      </c>
      <c r="E6" s="131">
        <v>17543.686196832601</v>
      </c>
      <c r="F6" s="141"/>
      <c r="G6" s="142"/>
      <c r="H6" s="143">
        <f t="shared" si="0"/>
        <v>17535.446490165799</v>
      </c>
      <c r="I6" s="143">
        <f t="shared" si="1"/>
        <v>17535.446490165799</v>
      </c>
      <c r="J6" s="144">
        <v>0</v>
      </c>
    </row>
    <row r="7" spans="1:10" ht="13.5" customHeight="1">
      <c r="B7" s="57">
        <v>3</v>
      </c>
      <c r="C7" s="61" t="s">
        <v>12</v>
      </c>
      <c r="D7" s="131">
        <v>16707.159692813901</v>
      </c>
      <c r="E7" s="131">
        <v>17636.3342873814</v>
      </c>
      <c r="F7" s="141"/>
      <c r="G7" s="142"/>
      <c r="H7" s="143">
        <f t="shared" si="0"/>
        <v>17535.446490165799</v>
      </c>
      <c r="I7" s="143">
        <f t="shared" si="1"/>
        <v>17535.446490165799</v>
      </c>
      <c r="J7" s="144">
        <v>0</v>
      </c>
    </row>
    <row r="8" spans="1:10" ht="13.5" customHeight="1">
      <c r="B8" s="57">
        <v>4</v>
      </c>
      <c r="C8" s="61" t="s">
        <v>20</v>
      </c>
      <c r="D8" s="131">
        <v>16327.932696497101</v>
      </c>
      <c r="E8" s="131">
        <v>17583.102516966799</v>
      </c>
      <c r="F8" s="141"/>
      <c r="G8" s="142"/>
      <c r="H8" s="143">
        <f t="shared" si="0"/>
        <v>17535.446490165799</v>
      </c>
      <c r="I8" s="143">
        <f t="shared" si="1"/>
        <v>17535.446490165799</v>
      </c>
      <c r="J8" s="144">
        <v>0</v>
      </c>
    </row>
    <row r="9" spans="1:10" ht="13.5" customHeight="1">
      <c r="B9" s="57">
        <v>5</v>
      </c>
      <c r="C9" s="61" t="s">
        <v>24</v>
      </c>
      <c r="D9" s="131">
        <v>16695.456281407001</v>
      </c>
      <c r="E9" s="131">
        <v>17500.029113654698</v>
      </c>
      <c r="F9" s="141"/>
      <c r="G9" s="142"/>
      <c r="H9" s="143">
        <f t="shared" si="0"/>
        <v>17535.446490165799</v>
      </c>
      <c r="I9" s="143">
        <f t="shared" si="1"/>
        <v>17535.446490165799</v>
      </c>
      <c r="J9" s="144">
        <v>0</v>
      </c>
    </row>
    <row r="10" spans="1:10" ht="13.5" customHeight="1">
      <c r="B10" s="57">
        <v>6</v>
      </c>
      <c r="C10" s="61" t="s">
        <v>34</v>
      </c>
      <c r="D10" s="131">
        <v>16369.7114396466</v>
      </c>
      <c r="E10" s="131">
        <v>17558.178414925002</v>
      </c>
      <c r="F10" s="141"/>
      <c r="G10" s="142"/>
      <c r="H10" s="143">
        <f t="shared" si="0"/>
        <v>17535.446490165799</v>
      </c>
      <c r="I10" s="143">
        <f t="shared" si="1"/>
        <v>17535.446490165799</v>
      </c>
      <c r="J10" s="144">
        <v>0</v>
      </c>
    </row>
    <row r="11" spans="1:10" ht="13.5" customHeight="1">
      <c r="B11" s="57">
        <v>7</v>
      </c>
      <c r="C11" s="61" t="s">
        <v>43</v>
      </c>
      <c r="D11" s="131">
        <v>15820.9336756253</v>
      </c>
      <c r="E11" s="131">
        <v>17552.248590357998</v>
      </c>
      <c r="F11" s="141"/>
      <c r="G11" s="142"/>
      <c r="H11" s="143">
        <f t="shared" si="0"/>
        <v>17535.446490165799</v>
      </c>
      <c r="I11" s="143">
        <f t="shared" si="1"/>
        <v>17535.446490165799</v>
      </c>
      <c r="J11" s="144">
        <v>0</v>
      </c>
    </row>
    <row r="12" spans="1:10" ht="13.5" customHeight="1" thickBot="1">
      <c r="B12" s="57">
        <v>8</v>
      </c>
      <c r="C12" s="61" t="s">
        <v>56</v>
      </c>
      <c r="D12" s="131">
        <v>18918.113808956201</v>
      </c>
      <c r="E12" s="131">
        <v>17474.7902267563</v>
      </c>
      <c r="F12" s="141"/>
      <c r="G12" s="142"/>
      <c r="H12" s="143">
        <f t="shared" si="0"/>
        <v>17535.446490165799</v>
      </c>
      <c r="I12" s="143">
        <f t="shared" si="1"/>
        <v>17535.446490165799</v>
      </c>
      <c r="J12" s="144">
        <v>999</v>
      </c>
    </row>
    <row r="13" spans="1:10" ht="13.5" customHeight="1" thickTop="1">
      <c r="B13" s="177" t="s">
        <v>0</v>
      </c>
      <c r="C13" s="178"/>
      <c r="D13" s="145">
        <v>17535.446490165799</v>
      </c>
      <c r="E13" s="145">
        <v>17535.446490165799</v>
      </c>
      <c r="F13" s="141"/>
      <c r="G13" s="142"/>
      <c r="H13" s="133"/>
    </row>
    <row r="14" spans="1:10" ht="13.5" customHeight="1">
      <c r="B14" s="72" t="s">
        <v>229</v>
      </c>
    </row>
    <row r="15" spans="1:10" ht="13.5" customHeight="1">
      <c r="B15" s="72" t="s">
        <v>176</v>
      </c>
    </row>
    <row r="16" spans="1:10" ht="13.5" customHeight="1">
      <c r="B16" s="72" t="s">
        <v>178</v>
      </c>
    </row>
    <row r="17" spans="2:2">
      <c r="B17" s="146"/>
    </row>
    <row r="18" spans="2:2">
      <c r="B18" s="146"/>
    </row>
  </sheetData>
  <mergeCells count="7">
    <mergeCell ref="H3:H4"/>
    <mergeCell ref="I3:I4"/>
    <mergeCell ref="B13:C13"/>
    <mergeCell ref="B3:B4"/>
    <mergeCell ref="C3:C4"/>
    <mergeCell ref="D3:D4"/>
    <mergeCell ref="E3:E4"/>
  </mergeCells>
  <phoneticPr fontId="3"/>
  <pageMargins left="0.19685039370078741" right="0.19685039370078741" top="0.59055118110236227" bottom="0.39370078740157483" header="0.31496062992125984" footer="0.19685039370078741"/>
  <pageSetup paperSize="9" scale="75" fitToHeight="0" orientation="portrait" r:id="rId1"/>
  <headerFooter>
    <oddHeader>&amp;R&amp;"ＭＳ 明朝,標準"&amp;12 2-4.生活習慣病に係る医療費等の状況</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showGridLines="0" zoomScaleNormal="100" zoomScaleSheetLayoutView="85" workbookViewId="0"/>
  </sheetViews>
  <sheetFormatPr defaultRowHeight="13.5"/>
  <cols>
    <col min="1" max="1" width="4.625" style="43" customWidth="1"/>
    <col min="2" max="2" width="3.25" style="43" customWidth="1"/>
    <col min="3" max="3" width="18.75" style="43" customWidth="1"/>
    <col min="4" max="5" width="20.625" style="43" customWidth="1"/>
    <col min="6" max="6" width="12.375" style="147" customWidth="1"/>
    <col min="7" max="7" width="6.25" style="43" customWidth="1"/>
    <col min="8" max="10" width="20.625" style="43" customWidth="1"/>
    <col min="11" max="16384" width="9" style="43"/>
  </cols>
  <sheetData>
    <row r="1" spans="1:10" ht="16.5" customHeight="1">
      <c r="A1" s="43" t="s">
        <v>198</v>
      </c>
    </row>
    <row r="2" spans="1:10" ht="16.5" customHeight="1">
      <c r="A2" s="43" t="s">
        <v>145</v>
      </c>
    </row>
    <row r="3" spans="1:10" ht="16.5" customHeight="1">
      <c r="A3" s="43" t="s">
        <v>179</v>
      </c>
      <c r="J3" s="43" t="s">
        <v>180</v>
      </c>
    </row>
  </sheetData>
  <phoneticPr fontId="3"/>
  <pageMargins left="0.19685039370078741" right="0.19685039370078741" top="0.59055118110236227" bottom="0.39370078740157483" header="0.31496062992125984" footer="0.19685039370078741"/>
  <pageSetup paperSize="8" scale="75" fitToHeight="0" orientation="landscape" r:id="rId1"/>
  <headerFooter>
    <oddHeader>&amp;R&amp;"ＭＳ 明朝,標準"&amp;12 2-4.生活習慣病に係る医療費等の状況</oddHead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2"/>
  <sheetViews>
    <sheetView showGridLines="0" zoomScaleNormal="100" zoomScaleSheetLayoutView="100" workbookViewId="0"/>
  </sheetViews>
  <sheetFormatPr defaultRowHeight="13.5"/>
  <cols>
    <col min="1" max="1" width="4.625" style="43" customWidth="1"/>
    <col min="2" max="2" width="3.25" style="43" customWidth="1"/>
    <col min="3" max="3" width="18.75" style="43" customWidth="1"/>
    <col min="4" max="5" width="20.625" style="43" customWidth="1"/>
    <col min="6" max="6" width="20.625" style="133" customWidth="1"/>
    <col min="7" max="7" width="20.625" style="148" customWidth="1"/>
    <col min="8" max="10" width="20.625" style="134" customWidth="1"/>
    <col min="11" max="11" width="9" style="149"/>
    <col min="12" max="16384" width="9" style="43"/>
  </cols>
  <sheetData>
    <row r="1" spans="1:10" ht="16.5" customHeight="1">
      <c r="A1" s="43" t="s">
        <v>198</v>
      </c>
    </row>
    <row r="2" spans="1:10" ht="16.5" customHeight="1">
      <c r="A2" s="43" t="s">
        <v>148</v>
      </c>
      <c r="H2" s="134" t="s">
        <v>107</v>
      </c>
      <c r="I2" s="135"/>
      <c r="J2" s="133"/>
    </row>
    <row r="3" spans="1:10" s="149" customFormat="1" ht="16.5" customHeight="1">
      <c r="B3" s="185"/>
      <c r="C3" s="187" t="s">
        <v>203</v>
      </c>
      <c r="D3" s="189" t="s">
        <v>204</v>
      </c>
      <c r="E3" s="189" t="s">
        <v>205</v>
      </c>
      <c r="F3" s="150"/>
      <c r="G3" s="151"/>
      <c r="H3" s="183" t="s">
        <v>206</v>
      </c>
      <c r="I3" s="183" t="s">
        <v>207</v>
      </c>
      <c r="J3" s="152"/>
    </row>
    <row r="4" spans="1:10" s="149" customFormat="1" ht="18" customHeight="1">
      <c r="B4" s="186"/>
      <c r="C4" s="188"/>
      <c r="D4" s="190"/>
      <c r="E4" s="190"/>
      <c r="F4" s="150"/>
      <c r="G4" s="151"/>
      <c r="H4" s="184"/>
      <c r="I4" s="184"/>
      <c r="J4" s="153"/>
    </row>
    <row r="5" spans="1:10" s="149" customFormat="1" ht="13.5" customHeight="1">
      <c r="B5" s="140">
        <v>1</v>
      </c>
      <c r="C5" s="104" t="s">
        <v>57</v>
      </c>
      <c r="D5" s="131">
        <v>18918.113808956201</v>
      </c>
      <c r="E5" s="131">
        <v>17474.7902267563</v>
      </c>
      <c r="F5" s="154"/>
      <c r="G5" s="155"/>
      <c r="H5" s="143">
        <f t="shared" ref="H5:H68" si="0">$D$79</f>
        <v>17535.446490165799</v>
      </c>
      <c r="I5" s="143">
        <f t="shared" ref="I5:I68" si="1">$E$79</f>
        <v>17535.446490165799</v>
      </c>
      <c r="J5" s="144">
        <v>0</v>
      </c>
    </row>
    <row r="6" spans="1:10" s="149" customFormat="1" ht="13.5" customHeight="1">
      <c r="B6" s="57">
        <v>2</v>
      </c>
      <c r="C6" s="104" t="s">
        <v>109</v>
      </c>
      <c r="D6" s="131">
        <v>17686.5507048658</v>
      </c>
      <c r="E6" s="131">
        <v>17442.937480490102</v>
      </c>
      <c r="F6" s="154"/>
      <c r="G6" s="155"/>
      <c r="H6" s="143">
        <f t="shared" si="0"/>
        <v>17535.446490165799</v>
      </c>
      <c r="I6" s="143">
        <f t="shared" si="1"/>
        <v>17535.446490165799</v>
      </c>
      <c r="J6" s="144">
        <v>0</v>
      </c>
    </row>
    <row r="7" spans="1:10" s="149" customFormat="1" ht="13.5" customHeight="1">
      <c r="B7" s="57">
        <v>3</v>
      </c>
      <c r="C7" s="105" t="s">
        <v>110</v>
      </c>
      <c r="D7" s="131">
        <v>17939.8270250723</v>
      </c>
      <c r="E7" s="131">
        <v>17408.575826331798</v>
      </c>
      <c r="F7" s="154"/>
      <c r="G7" s="155"/>
      <c r="H7" s="143">
        <f t="shared" si="0"/>
        <v>17535.446490165799</v>
      </c>
      <c r="I7" s="143">
        <f t="shared" si="1"/>
        <v>17535.446490165799</v>
      </c>
      <c r="J7" s="144">
        <v>0</v>
      </c>
    </row>
    <row r="8" spans="1:10" s="149" customFormat="1" ht="13.5" customHeight="1">
      <c r="B8" s="57">
        <v>4</v>
      </c>
      <c r="C8" s="105" t="s">
        <v>111</v>
      </c>
      <c r="D8" s="131">
        <v>17351.1246382803</v>
      </c>
      <c r="E8" s="131">
        <v>17537.9230391448</v>
      </c>
      <c r="F8" s="154"/>
      <c r="G8" s="155"/>
      <c r="H8" s="143">
        <f t="shared" si="0"/>
        <v>17535.446490165799</v>
      </c>
      <c r="I8" s="143">
        <f t="shared" si="1"/>
        <v>17535.446490165799</v>
      </c>
      <c r="J8" s="144">
        <v>0</v>
      </c>
    </row>
    <row r="9" spans="1:10" s="149" customFormat="1" ht="13.5" customHeight="1">
      <c r="B9" s="57">
        <v>5</v>
      </c>
      <c r="C9" s="105" t="s">
        <v>112</v>
      </c>
      <c r="D9" s="131">
        <v>18546.601481481499</v>
      </c>
      <c r="E9" s="131">
        <v>17370.464974925799</v>
      </c>
      <c r="F9" s="154"/>
      <c r="G9" s="155"/>
      <c r="H9" s="143">
        <f t="shared" si="0"/>
        <v>17535.446490165799</v>
      </c>
      <c r="I9" s="143">
        <f t="shared" si="1"/>
        <v>17535.446490165799</v>
      </c>
      <c r="J9" s="144">
        <v>0</v>
      </c>
    </row>
    <row r="10" spans="1:10" s="149" customFormat="1" ht="13.5" customHeight="1">
      <c r="B10" s="57">
        <v>6</v>
      </c>
      <c r="C10" s="105" t="s">
        <v>113</v>
      </c>
      <c r="D10" s="131">
        <v>18516.4093143381</v>
      </c>
      <c r="E10" s="131">
        <v>17555.685806881698</v>
      </c>
      <c r="F10" s="154"/>
      <c r="G10" s="155"/>
      <c r="H10" s="143">
        <f t="shared" si="0"/>
        <v>17535.446490165799</v>
      </c>
      <c r="I10" s="143">
        <f t="shared" si="1"/>
        <v>17535.446490165799</v>
      </c>
      <c r="J10" s="144">
        <v>0</v>
      </c>
    </row>
    <row r="11" spans="1:10" s="149" customFormat="1" ht="13.5" customHeight="1">
      <c r="B11" s="57">
        <v>7</v>
      </c>
      <c r="C11" s="105" t="s">
        <v>114</v>
      </c>
      <c r="D11" s="131">
        <v>17431.0219519149</v>
      </c>
      <c r="E11" s="131">
        <v>17550.707004637701</v>
      </c>
      <c r="F11" s="154"/>
      <c r="G11" s="155"/>
      <c r="H11" s="143">
        <f t="shared" si="0"/>
        <v>17535.446490165799</v>
      </c>
      <c r="I11" s="143">
        <f t="shared" si="1"/>
        <v>17535.446490165799</v>
      </c>
      <c r="J11" s="144">
        <v>0</v>
      </c>
    </row>
    <row r="12" spans="1:10" s="149" customFormat="1" ht="13.5" customHeight="1">
      <c r="B12" s="57">
        <v>8</v>
      </c>
      <c r="C12" s="105" t="s">
        <v>58</v>
      </c>
      <c r="D12" s="131">
        <v>18491.949692234801</v>
      </c>
      <c r="E12" s="131">
        <v>17363.6753554104</v>
      </c>
      <c r="F12" s="154"/>
      <c r="G12" s="155"/>
      <c r="H12" s="143">
        <f t="shared" si="0"/>
        <v>17535.446490165799</v>
      </c>
      <c r="I12" s="143">
        <f t="shared" si="1"/>
        <v>17535.446490165799</v>
      </c>
      <c r="J12" s="144">
        <v>0</v>
      </c>
    </row>
    <row r="13" spans="1:10" s="149" customFormat="1" ht="13.5" customHeight="1">
      <c r="B13" s="57">
        <v>9</v>
      </c>
      <c r="C13" s="105" t="s">
        <v>115</v>
      </c>
      <c r="D13" s="131">
        <v>16059.652443471899</v>
      </c>
      <c r="E13" s="131">
        <v>17436.193746476201</v>
      </c>
      <c r="F13" s="154"/>
      <c r="G13" s="155"/>
      <c r="H13" s="143">
        <f t="shared" si="0"/>
        <v>17535.446490165799</v>
      </c>
      <c r="I13" s="143">
        <f t="shared" si="1"/>
        <v>17535.446490165799</v>
      </c>
      <c r="J13" s="144">
        <v>0</v>
      </c>
    </row>
    <row r="14" spans="1:10" s="149" customFormat="1" ht="13.5" customHeight="1">
      <c r="B14" s="57">
        <v>10</v>
      </c>
      <c r="C14" s="105" t="s">
        <v>59</v>
      </c>
      <c r="D14" s="131">
        <v>17357.347867223802</v>
      </c>
      <c r="E14" s="131">
        <v>17488.7929517312</v>
      </c>
      <c r="F14" s="154"/>
      <c r="G14" s="155"/>
      <c r="H14" s="143">
        <f t="shared" si="0"/>
        <v>17535.446490165799</v>
      </c>
      <c r="I14" s="143">
        <f t="shared" si="1"/>
        <v>17535.446490165799</v>
      </c>
      <c r="J14" s="144">
        <v>0</v>
      </c>
    </row>
    <row r="15" spans="1:10" s="149" customFormat="1" ht="13.5" customHeight="1">
      <c r="B15" s="57">
        <v>11</v>
      </c>
      <c r="C15" s="105" t="s">
        <v>60</v>
      </c>
      <c r="D15" s="131">
        <v>17753.3646130831</v>
      </c>
      <c r="E15" s="131">
        <v>17512.019822235801</v>
      </c>
      <c r="F15" s="154"/>
      <c r="G15" s="155"/>
      <c r="H15" s="143">
        <f t="shared" si="0"/>
        <v>17535.446490165799</v>
      </c>
      <c r="I15" s="143">
        <f t="shared" si="1"/>
        <v>17535.446490165799</v>
      </c>
      <c r="J15" s="144">
        <v>0</v>
      </c>
    </row>
    <row r="16" spans="1:10" s="149" customFormat="1" ht="13.5" customHeight="1">
      <c r="B16" s="57">
        <v>12</v>
      </c>
      <c r="C16" s="105" t="s">
        <v>116</v>
      </c>
      <c r="D16" s="131">
        <v>17762.530718050599</v>
      </c>
      <c r="E16" s="131">
        <v>17353.385818812701</v>
      </c>
      <c r="F16" s="154"/>
      <c r="G16" s="155"/>
      <c r="H16" s="143">
        <f t="shared" si="0"/>
        <v>17535.446490165799</v>
      </c>
      <c r="I16" s="143">
        <f t="shared" si="1"/>
        <v>17535.446490165799</v>
      </c>
      <c r="J16" s="144">
        <v>0</v>
      </c>
    </row>
    <row r="17" spans="2:10" s="149" customFormat="1" ht="13.5" customHeight="1">
      <c r="B17" s="57">
        <v>13</v>
      </c>
      <c r="C17" s="105" t="s">
        <v>117</v>
      </c>
      <c r="D17" s="131">
        <v>18097.967617921</v>
      </c>
      <c r="E17" s="131">
        <v>17407.948840289999</v>
      </c>
      <c r="F17" s="154"/>
      <c r="G17" s="155"/>
      <c r="H17" s="143">
        <f t="shared" si="0"/>
        <v>17535.446490165799</v>
      </c>
      <c r="I17" s="143">
        <f t="shared" si="1"/>
        <v>17535.446490165799</v>
      </c>
      <c r="J17" s="144">
        <v>0</v>
      </c>
    </row>
    <row r="18" spans="2:10" s="149" customFormat="1" ht="13.5" customHeight="1">
      <c r="B18" s="57">
        <v>14</v>
      </c>
      <c r="C18" s="105" t="s">
        <v>118</v>
      </c>
      <c r="D18" s="131">
        <v>18588.3931910971</v>
      </c>
      <c r="E18" s="131">
        <v>17346.552717130799</v>
      </c>
      <c r="F18" s="154"/>
      <c r="G18" s="155"/>
      <c r="H18" s="143">
        <f t="shared" si="0"/>
        <v>17535.446490165799</v>
      </c>
      <c r="I18" s="143">
        <f t="shared" si="1"/>
        <v>17535.446490165799</v>
      </c>
      <c r="J18" s="144">
        <v>0</v>
      </c>
    </row>
    <row r="19" spans="2:10" s="149" customFormat="1" ht="13.5" customHeight="1">
      <c r="B19" s="57">
        <v>15</v>
      </c>
      <c r="C19" s="105" t="s">
        <v>119</v>
      </c>
      <c r="D19" s="131">
        <v>18010.806080147398</v>
      </c>
      <c r="E19" s="131">
        <v>17506.472862979699</v>
      </c>
      <c r="F19" s="154"/>
      <c r="G19" s="155"/>
      <c r="H19" s="143">
        <f t="shared" si="0"/>
        <v>17535.446490165799</v>
      </c>
      <c r="I19" s="143">
        <f t="shared" si="1"/>
        <v>17535.446490165799</v>
      </c>
      <c r="J19" s="144">
        <v>0</v>
      </c>
    </row>
    <row r="20" spans="2:10" s="149" customFormat="1" ht="13.5" customHeight="1">
      <c r="B20" s="57">
        <v>16</v>
      </c>
      <c r="C20" s="105" t="s">
        <v>61</v>
      </c>
      <c r="D20" s="131">
        <v>19344.872153145399</v>
      </c>
      <c r="E20" s="131">
        <v>17266.502042455999</v>
      </c>
      <c r="F20" s="154"/>
      <c r="G20" s="155"/>
      <c r="H20" s="143">
        <f t="shared" si="0"/>
        <v>17535.446490165799</v>
      </c>
      <c r="I20" s="143">
        <f t="shared" si="1"/>
        <v>17535.446490165799</v>
      </c>
      <c r="J20" s="144">
        <v>0</v>
      </c>
    </row>
    <row r="21" spans="2:10" s="149" customFormat="1" ht="13.5" customHeight="1">
      <c r="B21" s="57">
        <v>17</v>
      </c>
      <c r="C21" s="105" t="s">
        <v>120</v>
      </c>
      <c r="D21" s="131">
        <v>19179.387329138601</v>
      </c>
      <c r="E21" s="131">
        <v>17380.992318876299</v>
      </c>
      <c r="F21" s="154"/>
      <c r="G21" s="155"/>
      <c r="H21" s="143">
        <f t="shared" si="0"/>
        <v>17535.446490165799</v>
      </c>
      <c r="I21" s="143">
        <f t="shared" si="1"/>
        <v>17535.446490165799</v>
      </c>
      <c r="J21" s="144">
        <v>0</v>
      </c>
    </row>
    <row r="22" spans="2:10" s="149" customFormat="1" ht="13.5" customHeight="1">
      <c r="B22" s="57">
        <v>18</v>
      </c>
      <c r="C22" s="105" t="s">
        <v>62</v>
      </c>
      <c r="D22" s="131">
        <v>20183.274544582899</v>
      </c>
      <c r="E22" s="131">
        <v>17363.835163601601</v>
      </c>
      <c r="F22" s="154"/>
      <c r="G22" s="155"/>
      <c r="H22" s="143">
        <f t="shared" si="0"/>
        <v>17535.446490165799</v>
      </c>
      <c r="I22" s="143">
        <f t="shared" si="1"/>
        <v>17535.446490165799</v>
      </c>
      <c r="J22" s="144">
        <v>0</v>
      </c>
    </row>
    <row r="23" spans="2:10" s="149" customFormat="1" ht="13.5" customHeight="1">
      <c r="B23" s="57">
        <v>19</v>
      </c>
      <c r="C23" s="105" t="s">
        <v>121</v>
      </c>
      <c r="D23" s="131">
        <v>15965.7647738864</v>
      </c>
      <c r="E23" s="131">
        <v>17448.470736081399</v>
      </c>
      <c r="F23" s="154"/>
      <c r="G23" s="155"/>
      <c r="H23" s="143">
        <f t="shared" si="0"/>
        <v>17535.446490165799</v>
      </c>
      <c r="I23" s="143">
        <f t="shared" si="1"/>
        <v>17535.446490165799</v>
      </c>
      <c r="J23" s="144">
        <v>0</v>
      </c>
    </row>
    <row r="24" spans="2:10" s="149" customFormat="1" ht="13.5" customHeight="1">
      <c r="B24" s="57">
        <v>20</v>
      </c>
      <c r="C24" s="105" t="s">
        <v>122</v>
      </c>
      <c r="D24" s="131">
        <v>18276.813001266401</v>
      </c>
      <c r="E24" s="131">
        <v>17460.968258862398</v>
      </c>
      <c r="F24" s="154"/>
      <c r="G24" s="155"/>
      <c r="H24" s="143">
        <f t="shared" si="0"/>
        <v>17535.446490165799</v>
      </c>
      <c r="I24" s="143">
        <f t="shared" si="1"/>
        <v>17535.446490165799</v>
      </c>
      <c r="J24" s="144">
        <v>0</v>
      </c>
    </row>
    <row r="25" spans="2:10" s="149" customFormat="1" ht="13.5" customHeight="1">
      <c r="B25" s="57">
        <v>21</v>
      </c>
      <c r="C25" s="105" t="s">
        <v>123</v>
      </c>
      <c r="D25" s="131">
        <v>20351.599943454901</v>
      </c>
      <c r="E25" s="131">
        <v>17651.472402205301</v>
      </c>
      <c r="F25" s="154"/>
      <c r="G25" s="155"/>
      <c r="H25" s="143">
        <f t="shared" si="0"/>
        <v>17535.446490165799</v>
      </c>
      <c r="I25" s="143">
        <f t="shared" si="1"/>
        <v>17535.446490165799</v>
      </c>
      <c r="J25" s="144">
        <v>0</v>
      </c>
    </row>
    <row r="26" spans="2:10" s="149" customFormat="1" ht="13.5" customHeight="1">
      <c r="B26" s="57">
        <v>22</v>
      </c>
      <c r="C26" s="105" t="s">
        <v>63</v>
      </c>
      <c r="D26" s="131">
        <v>17147.121094829999</v>
      </c>
      <c r="E26" s="131">
        <v>17546.654619729401</v>
      </c>
      <c r="F26" s="154"/>
      <c r="G26" s="155"/>
      <c r="H26" s="143">
        <f t="shared" si="0"/>
        <v>17535.446490165799</v>
      </c>
      <c r="I26" s="143">
        <f t="shared" si="1"/>
        <v>17535.446490165799</v>
      </c>
      <c r="J26" s="144">
        <v>0</v>
      </c>
    </row>
    <row r="27" spans="2:10" s="149" customFormat="1" ht="13.5" customHeight="1">
      <c r="B27" s="57">
        <v>23</v>
      </c>
      <c r="C27" s="105" t="s">
        <v>124</v>
      </c>
      <c r="D27" s="131">
        <v>20549.369157329402</v>
      </c>
      <c r="E27" s="131">
        <v>17706.038698290398</v>
      </c>
      <c r="F27" s="154"/>
      <c r="G27" s="155"/>
      <c r="H27" s="143">
        <f t="shared" si="0"/>
        <v>17535.446490165799</v>
      </c>
      <c r="I27" s="143">
        <f t="shared" si="1"/>
        <v>17535.446490165799</v>
      </c>
      <c r="J27" s="144">
        <v>0</v>
      </c>
    </row>
    <row r="28" spans="2:10" s="149" customFormat="1" ht="13.5" customHeight="1">
      <c r="B28" s="57">
        <v>24</v>
      </c>
      <c r="C28" s="105" t="s">
        <v>125</v>
      </c>
      <c r="D28" s="131">
        <v>19007.094754123998</v>
      </c>
      <c r="E28" s="131">
        <v>17393.874416430299</v>
      </c>
      <c r="F28" s="154"/>
      <c r="G28" s="155"/>
      <c r="H28" s="143">
        <f t="shared" si="0"/>
        <v>17535.446490165799</v>
      </c>
      <c r="I28" s="143">
        <f t="shared" si="1"/>
        <v>17535.446490165799</v>
      </c>
      <c r="J28" s="144">
        <v>0</v>
      </c>
    </row>
    <row r="29" spans="2:10" s="149" customFormat="1" ht="13.5" customHeight="1">
      <c r="B29" s="57">
        <v>25</v>
      </c>
      <c r="C29" s="105" t="s">
        <v>126</v>
      </c>
      <c r="D29" s="131">
        <v>17647.617424669901</v>
      </c>
      <c r="E29" s="131">
        <v>17296.718339198302</v>
      </c>
      <c r="F29" s="154"/>
      <c r="G29" s="155"/>
      <c r="H29" s="143">
        <f t="shared" si="0"/>
        <v>17535.446490165799</v>
      </c>
      <c r="I29" s="143">
        <f t="shared" si="1"/>
        <v>17535.446490165799</v>
      </c>
      <c r="J29" s="144">
        <v>0</v>
      </c>
    </row>
    <row r="30" spans="2:10" s="149" customFormat="1" ht="13.5" customHeight="1">
      <c r="B30" s="57">
        <v>26</v>
      </c>
      <c r="C30" s="105" t="s">
        <v>35</v>
      </c>
      <c r="D30" s="131">
        <v>16369.7114396466</v>
      </c>
      <c r="E30" s="131">
        <v>17558.178414925002</v>
      </c>
      <c r="F30" s="154"/>
      <c r="G30" s="155"/>
      <c r="H30" s="143">
        <f t="shared" si="0"/>
        <v>17535.446490165799</v>
      </c>
      <c r="I30" s="143">
        <f t="shared" si="1"/>
        <v>17535.446490165799</v>
      </c>
      <c r="J30" s="144">
        <v>0</v>
      </c>
    </row>
    <row r="31" spans="2:10" s="149" customFormat="1" ht="13.5" customHeight="1">
      <c r="B31" s="57">
        <v>27</v>
      </c>
      <c r="C31" s="105" t="s">
        <v>36</v>
      </c>
      <c r="D31" s="131">
        <v>16179.471070912399</v>
      </c>
      <c r="E31" s="131">
        <v>17397.557819848898</v>
      </c>
      <c r="F31" s="154"/>
      <c r="G31" s="155"/>
      <c r="H31" s="143">
        <f t="shared" si="0"/>
        <v>17535.446490165799</v>
      </c>
      <c r="I31" s="143">
        <f t="shared" si="1"/>
        <v>17535.446490165799</v>
      </c>
      <c r="J31" s="144">
        <v>0</v>
      </c>
    </row>
    <row r="32" spans="2:10" s="149" customFormat="1" ht="13.5" customHeight="1">
      <c r="B32" s="57">
        <v>28</v>
      </c>
      <c r="C32" s="105" t="s">
        <v>37</v>
      </c>
      <c r="D32" s="131">
        <v>15573.719437432401</v>
      </c>
      <c r="E32" s="131">
        <v>17589.212523658702</v>
      </c>
      <c r="F32" s="154"/>
      <c r="G32" s="155"/>
      <c r="H32" s="143">
        <f t="shared" si="0"/>
        <v>17535.446490165799</v>
      </c>
      <c r="I32" s="143">
        <f t="shared" si="1"/>
        <v>17535.446490165799</v>
      </c>
      <c r="J32" s="144">
        <v>0</v>
      </c>
    </row>
    <row r="33" spans="2:10" s="149" customFormat="1" ht="13.5" customHeight="1">
      <c r="B33" s="57">
        <v>29</v>
      </c>
      <c r="C33" s="105" t="s">
        <v>38</v>
      </c>
      <c r="D33" s="131">
        <v>15600.6067719152</v>
      </c>
      <c r="E33" s="131">
        <v>17533.635844834502</v>
      </c>
      <c r="F33" s="154"/>
      <c r="G33" s="155"/>
      <c r="H33" s="143">
        <f t="shared" si="0"/>
        <v>17535.446490165799</v>
      </c>
      <c r="I33" s="143">
        <f t="shared" si="1"/>
        <v>17535.446490165799</v>
      </c>
      <c r="J33" s="144">
        <v>0</v>
      </c>
    </row>
    <row r="34" spans="2:10" s="149" customFormat="1" ht="13.5" customHeight="1">
      <c r="B34" s="57">
        <v>30</v>
      </c>
      <c r="C34" s="105" t="s">
        <v>39</v>
      </c>
      <c r="D34" s="131">
        <v>16006.623307617599</v>
      </c>
      <c r="E34" s="131">
        <v>17470.8301458897</v>
      </c>
      <c r="F34" s="154"/>
      <c r="G34" s="155"/>
      <c r="H34" s="143">
        <f t="shared" si="0"/>
        <v>17535.446490165799</v>
      </c>
      <c r="I34" s="143">
        <f t="shared" si="1"/>
        <v>17535.446490165799</v>
      </c>
      <c r="J34" s="144">
        <v>0</v>
      </c>
    </row>
    <row r="35" spans="2:10" s="149" customFormat="1" ht="13.5" customHeight="1">
      <c r="B35" s="57">
        <v>31</v>
      </c>
      <c r="C35" s="105" t="s">
        <v>40</v>
      </c>
      <c r="D35" s="131">
        <v>16154.800683510301</v>
      </c>
      <c r="E35" s="131">
        <v>17662.480987211798</v>
      </c>
      <c r="F35" s="154"/>
      <c r="G35" s="155"/>
      <c r="H35" s="143">
        <f t="shared" si="0"/>
        <v>17535.446490165799</v>
      </c>
      <c r="I35" s="143">
        <f t="shared" si="1"/>
        <v>17535.446490165799</v>
      </c>
      <c r="J35" s="144">
        <v>0</v>
      </c>
    </row>
    <row r="36" spans="2:10" s="149" customFormat="1" ht="13.5" customHeight="1">
      <c r="B36" s="57">
        <v>32</v>
      </c>
      <c r="C36" s="105" t="s">
        <v>41</v>
      </c>
      <c r="D36" s="131">
        <v>16273.040202624899</v>
      </c>
      <c r="E36" s="131">
        <v>17617.6453347102</v>
      </c>
      <c r="F36" s="154"/>
      <c r="G36" s="155"/>
      <c r="H36" s="143">
        <f t="shared" si="0"/>
        <v>17535.446490165799</v>
      </c>
      <c r="I36" s="143">
        <f t="shared" si="1"/>
        <v>17535.446490165799</v>
      </c>
      <c r="J36" s="144">
        <v>0</v>
      </c>
    </row>
    <row r="37" spans="2:10" s="149" customFormat="1" ht="13.5" customHeight="1">
      <c r="B37" s="57">
        <v>33</v>
      </c>
      <c r="C37" s="105" t="s">
        <v>42</v>
      </c>
      <c r="D37" s="131">
        <v>17180.511420893501</v>
      </c>
      <c r="E37" s="131">
        <v>17509.435643991801</v>
      </c>
      <c r="F37" s="154"/>
      <c r="G37" s="155"/>
      <c r="H37" s="143">
        <f t="shared" si="0"/>
        <v>17535.446490165799</v>
      </c>
      <c r="I37" s="143">
        <f t="shared" si="1"/>
        <v>17535.446490165799</v>
      </c>
      <c r="J37" s="144">
        <v>0</v>
      </c>
    </row>
    <row r="38" spans="2:10" s="149" customFormat="1" ht="13.5" customHeight="1">
      <c r="B38" s="57">
        <v>34</v>
      </c>
      <c r="C38" s="105" t="s">
        <v>44</v>
      </c>
      <c r="D38" s="131">
        <v>15515.438452520501</v>
      </c>
      <c r="E38" s="131">
        <v>17549.185697618301</v>
      </c>
      <c r="F38" s="154"/>
      <c r="G38" s="155"/>
      <c r="H38" s="143">
        <f t="shared" si="0"/>
        <v>17535.446490165799</v>
      </c>
      <c r="I38" s="143">
        <f t="shared" si="1"/>
        <v>17535.446490165799</v>
      </c>
      <c r="J38" s="144">
        <v>0</v>
      </c>
    </row>
    <row r="39" spans="2:10" s="149" customFormat="1" ht="13.5" customHeight="1">
      <c r="B39" s="57">
        <v>35</v>
      </c>
      <c r="C39" s="105" t="s">
        <v>1</v>
      </c>
      <c r="D39" s="131">
        <v>17259.338281889701</v>
      </c>
      <c r="E39" s="131">
        <v>17480.403328210301</v>
      </c>
      <c r="F39" s="154"/>
      <c r="G39" s="155"/>
      <c r="H39" s="143">
        <f t="shared" si="0"/>
        <v>17535.446490165799</v>
      </c>
      <c r="I39" s="143">
        <f t="shared" si="1"/>
        <v>17535.446490165799</v>
      </c>
      <c r="J39" s="144">
        <v>0</v>
      </c>
    </row>
    <row r="40" spans="2:10" s="149" customFormat="1" ht="13.5" customHeight="1">
      <c r="B40" s="57">
        <v>36</v>
      </c>
      <c r="C40" s="105" t="s">
        <v>2</v>
      </c>
      <c r="D40" s="131">
        <v>16865.908438980699</v>
      </c>
      <c r="E40" s="131">
        <v>17344.4820037469</v>
      </c>
      <c r="F40" s="154"/>
      <c r="G40" s="155"/>
      <c r="H40" s="143">
        <f t="shared" si="0"/>
        <v>17535.446490165799</v>
      </c>
      <c r="I40" s="143">
        <f t="shared" si="1"/>
        <v>17535.446490165799</v>
      </c>
      <c r="J40" s="144">
        <v>0</v>
      </c>
    </row>
    <row r="41" spans="2:10" s="149" customFormat="1" ht="13.5" customHeight="1">
      <c r="B41" s="57">
        <v>37</v>
      </c>
      <c r="C41" s="105" t="s">
        <v>3</v>
      </c>
      <c r="D41" s="131">
        <v>18336.8990056002</v>
      </c>
      <c r="E41" s="131">
        <v>17463.938849217298</v>
      </c>
      <c r="F41" s="154"/>
      <c r="G41" s="155"/>
      <c r="H41" s="143">
        <f t="shared" si="0"/>
        <v>17535.446490165799</v>
      </c>
      <c r="I41" s="143">
        <f t="shared" si="1"/>
        <v>17535.446490165799</v>
      </c>
      <c r="J41" s="144">
        <v>0</v>
      </c>
    </row>
    <row r="42" spans="2:10" s="149" customFormat="1" ht="13.5" customHeight="1">
      <c r="B42" s="57">
        <v>38</v>
      </c>
      <c r="C42" s="106" t="s">
        <v>45</v>
      </c>
      <c r="D42" s="131">
        <v>16761.9566384883</v>
      </c>
      <c r="E42" s="131">
        <v>17520.349856892899</v>
      </c>
      <c r="F42" s="154"/>
      <c r="G42" s="155"/>
      <c r="H42" s="143">
        <f t="shared" si="0"/>
        <v>17535.446490165799</v>
      </c>
      <c r="I42" s="143">
        <f t="shared" si="1"/>
        <v>17535.446490165799</v>
      </c>
      <c r="J42" s="144">
        <v>0</v>
      </c>
    </row>
    <row r="43" spans="2:10" s="149" customFormat="1" ht="13.5" customHeight="1">
      <c r="B43" s="57">
        <v>39</v>
      </c>
      <c r="C43" s="106" t="s">
        <v>8</v>
      </c>
      <c r="D43" s="131">
        <v>16995.646725440802</v>
      </c>
      <c r="E43" s="131">
        <v>17539.492786083301</v>
      </c>
      <c r="F43" s="154"/>
      <c r="G43" s="155"/>
      <c r="H43" s="143">
        <f t="shared" si="0"/>
        <v>17535.446490165799</v>
      </c>
      <c r="I43" s="143">
        <f t="shared" si="1"/>
        <v>17535.446490165799</v>
      </c>
      <c r="J43" s="144">
        <v>0</v>
      </c>
    </row>
    <row r="44" spans="2:10" s="149" customFormat="1" ht="13.5" customHeight="1">
      <c r="B44" s="57">
        <v>40</v>
      </c>
      <c r="C44" s="106" t="s">
        <v>46</v>
      </c>
      <c r="D44" s="131">
        <v>16567.9970028352</v>
      </c>
      <c r="E44" s="131">
        <v>17588.3998174566</v>
      </c>
      <c r="F44" s="154"/>
      <c r="G44" s="155"/>
      <c r="H44" s="143">
        <f t="shared" si="0"/>
        <v>17535.446490165799</v>
      </c>
      <c r="I44" s="143">
        <f t="shared" si="1"/>
        <v>17535.446490165799</v>
      </c>
      <c r="J44" s="144">
        <v>0</v>
      </c>
    </row>
    <row r="45" spans="2:10" s="149" customFormat="1" ht="13.5" customHeight="1">
      <c r="B45" s="57">
        <v>41</v>
      </c>
      <c r="C45" s="106" t="s">
        <v>13</v>
      </c>
      <c r="D45" s="131">
        <v>17066.628672254101</v>
      </c>
      <c r="E45" s="131">
        <v>17624.1432733076</v>
      </c>
      <c r="F45" s="154"/>
      <c r="G45" s="155"/>
      <c r="H45" s="143">
        <f t="shared" si="0"/>
        <v>17535.446490165799</v>
      </c>
      <c r="I45" s="143">
        <f t="shared" si="1"/>
        <v>17535.446490165799</v>
      </c>
      <c r="J45" s="144">
        <v>0</v>
      </c>
    </row>
    <row r="46" spans="2:10" s="149" customFormat="1" ht="13.5" customHeight="1">
      <c r="B46" s="57">
        <v>42</v>
      </c>
      <c r="C46" s="106" t="s">
        <v>14</v>
      </c>
      <c r="D46" s="131">
        <v>15950.640469341901</v>
      </c>
      <c r="E46" s="131">
        <v>17554.123341984701</v>
      </c>
      <c r="F46" s="154"/>
      <c r="G46" s="155"/>
      <c r="H46" s="143">
        <f t="shared" si="0"/>
        <v>17535.446490165799</v>
      </c>
      <c r="I46" s="143">
        <f t="shared" si="1"/>
        <v>17535.446490165799</v>
      </c>
      <c r="J46" s="144">
        <v>0</v>
      </c>
    </row>
    <row r="47" spans="2:10" s="149" customFormat="1" ht="13.5" customHeight="1">
      <c r="B47" s="57">
        <v>43</v>
      </c>
      <c r="C47" s="106" t="s">
        <v>9</v>
      </c>
      <c r="D47" s="131">
        <v>17242.704385289198</v>
      </c>
      <c r="E47" s="131">
        <v>17530.295686563801</v>
      </c>
      <c r="F47" s="154"/>
      <c r="G47" s="155"/>
      <c r="H47" s="143">
        <f t="shared" si="0"/>
        <v>17535.446490165799</v>
      </c>
      <c r="I47" s="143">
        <f t="shared" si="1"/>
        <v>17535.446490165799</v>
      </c>
      <c r="J47" s="144">
        <v>0</v>
      </c>
    </row>
    <row r="48" spans="2:10" s="149" customFormat="1" ht="13.5" customHeight="1">
      <c r="B48" s="57">
        <v>44</v>
      </c>
      <c r="C48" s="106" t="s">
        <v>21</v>
      </c>
      <c r="D48" s="131">
        <v>15645.1969553988</v>
      </c>
      <c r="E48" s="131">
        <v>17560.775310700199</v>
      </c>
      <c r="F48" s="154"/>
      <c r="G48" s="155"/>
      <c r="H48" s="143">
        <f t="shared" si="0"/>
        <v>17535.446490165799</v>
      </c>
      <c r="I48" s="143">
        <f t="shared" si="1"/>
        <v>17535.446490165799</v>
      </c>
      <c r="J48" s="144">
        <v>0</v>
      </c>
    </row>
    <row r="49" spans="2:10" s="149" customFormat="1" ht="13.5" customHeight="1">
      <c r="B49" s="57">
        <v>45</v>
      </c>
      <c r="C49" s="106" t="s">
        <v>47</v>
      </c>
      <c r="D49" s="131">
        <v>17306.757934259</v>
      </c>
      <c r="E49" s="131">
        <v>17611.285848130399</v>
      </c>
      <c r="F49" s="154"/>
      <c r="G49" s="155"/>
      <c r="H49" s="143">
        <f t="shared" si="0"/>
        <v>17535.446490165799</v>
      </c>
      <c r="I49" s="143">
        <f t="shared" si="1"/>
        <v>17535.446490165799</v>
      </c>
      <c r="J49" s="144">
        <v>0</v>
      </c>
    </row>
    <row r="50" spans="2:10" s="149" customFormat="1" ht="13.5" customHeight="1">
      <c r="B50" s="57">
        <v>46</v>
      </c>
      <c r="C50" s="106" t="s">
        <v>25</v>
      </c>
      <c r="D50" s="131">
        <v>16769.741395874498</v>
      </c>
      <c r="E50" s="131">
        <v>17512.5710331302</v>
      </c>
      <c r="F50" s="154"/>
      <c r="G50" s="155"/>
      <c r="H50" s="143">
        <f t="shared" si="0"/>
        <v>17535.446490165799</v>
      </c>
      <c r="I50" s="143">
        <f t="shared" si="1"/>
        <v>17535.446490165799</v>
      </c>
      <c r="J50" s="144">
        <v>0</v>
      </c>
    </row>
    <row r="51" spans="2:10" s="149" customFormat="1" ht="13.5" customHeight="1">
      <c r="B51" s="57">
        <v>47</v>
      </c>
      <c r="C51" s="106" t="s">
        <v>15</v>
      </c>
      <c r="D51" s="131">
        <v>17519.7410893468</v>
      </c>
      <c r="E51" s="131">
        <v>17657.303183492299</v>
      </c>
      <c r="F51" s="154"/>
      <c r="G51" s="155"/>
      <c r="H51" s="143">
        <f t="shared" si="0"/>
        <v>17535.446490165799</v>
      </c>
      <c r="I51" s="143">
        <f t="shared" si="1"/>
        <v>17535.446490165799</v>
      </c>
      <c r="J51" s="144">
        <v>0</v>
      </c>
    </row>
    <row r="52" spans="2:10" s="149" customFormat="1" ht="13.5" customHeight="1">
      <c r="B52" s="57">
        <v>48</v>
      </c>
      <c r="C52" s="106" t="s">
        <v>26</v>
      </c>
      <c r="D52" s="131">
        <v>16292.570396159699</v>
      </c>
      <c r="E52" s="131">
        <v>17433.2972205357</v>
      </c>
      <c r="F52" s="154"/>
      <c r="G52" s="155"/>
      <c r="H52" s="143">
        <f t="shared" si="0"/>
        <v>17535.446490165799</v>
      </c>
      <c r="I52" s="143">
        <f t="shared" si="1"/>
        <v>17535.446490165799</v>
      </c>
      <c r="J52" s="144">
        <v>0</v>
      </c>
    </row>
    <row r="53" spans="2:10" s="149" customFormat="1" ht="13.5" customHeight="1">
      <c r="B53" s="57">
        <v>49</v>
      </c>
      <c r="C53" s="106" t="s">
        <v>27</v>
      </c>
      <c r="D53" s="131">
        <v>17217.2983812764</v>
      </c>
      <c r="E53" s="131">
        <v>17596.754388273199</v>
      </c>
      <c r="F53" s="154"/>
      <c r="G53" s="155"/>
      <c r="H53" s="143">
        <f t="shared" si="0"/>
        <v>17535.446490165799</v>
      </c>
      <c r="I53" s="143">
        <f t="shared" si="1"/>
        <v>17535.446490165799</v>
      </c>
      <c r="J53" s="144">
        <v>0</v>
      </c>
    </row>
    <row r="54" spans="2:10" s="149" customFormat="1" ht="13.5" customHeight="1">
      <c r="B54" s="57">
        <v>50</v>
      </c>
      <c r="C54" s="106" t="s">
        <v>16</v>
      </c>
      <c r="D54" s="131">
        <v>16389.7598441226</v>
      </c>
      <c r="E54" s="131">
        <v>17704.0033183821</v>
      </c>
      <c r="F54" s="154"/>
      <c r="G54" s="155"/>
      <c r="H54" s="143">
        <f t="shared" si="0"/>
        <v>17535.446490165799</v>
      </c>
      <c r="I54" s="143">
        <f t="shared" si="1"/>
        <v>17535.446490165799</v>
      </c>
      <c r="J54" s="144">
        <v>0</v>
      </c>
    </row>
    <row r="55" spans="2:10" s="149" customFormat="1" ht="13.5" customHeight="1">
      <c r="B55" s="57">
        <v>51</v>
      </c>
      <c r="C55" s="106" t="s">
        <v>48</v>
      </c>
      <c r="D55" s="131">
        <v>14632.458033253301</v>
      </c>
      <c r="E55" s="131">
        <v>17546.935020064098</v>
      </c>
      <c r="F55" s="154"/>
      <c r="G55" s="155"/>
      <c r="H55" s="143">
        <f t="shared" si="0"/>
        <v>17535.446490165799</v>
      </c>
      <c r="I55" s="143">
        <f t="shared" si="1"/>
        <v>17535.446490165799</v>
      </c>
      <c r="J55" s="144">
        <v>0</v>
      </c>
    </row>
    <row r="56" spans="2:10" s="149" customFormat="1" ht="13.5" customHeight="1">
      <c r="B56" s="57">
        <v>52</v>
      </c>
      <c r="C56" s="106" t="s">
        <v>4</v>
      </c>
      <c r="D56" s="131">
        <v>16440.521990803401</v>
      </c>
      <c r="E56" s="131">
        <v>17345.1732231241</v>
      </c>
      <c r="F56" s="154"/>
      <c r="G56" s="155"/>
      <c r="H56" s="143">
        <f t="shared" si="0"/>
        <v>17535.446490165799</v>
      </c>
      <c r="I56" s="143">
        <f t="shared" si="1"/>
        <v>17535.446490165799</v>
      </c>
      <c r="J56" s="144">
        <v>0</v>
      </c>
    </row>
    <row r="57" spans="2:10" s="149" customFormat="1" ht="13.5" customHeight="1">
      <c r="B57" s="57">
        <v>53</v>
      </c>
      <c r="C57" s="106" t="s">
        <v>22</v>
      </c>
      <c r="D57" s="131">
        <v>15823.039640491999</v>
      </c>
      <c r="E57" s="131">
        <v>17562.177356289299</v>
      </c>
      <c r="F57" s="154"/>
      <c r="G57" s="155"/>
      <c r="H57" s="143">
        <f t="shared" si="0"/>
        <v>17535.446490165799</v>
      </c>
      <c r="I57" s="143">
        <f t="shared" si="1"/>
        <v>17535.446490165799</v>
      </c>
      <c r="J57" s="144">
        <v>0</v>
      </c>
    </row>
    <row r="58" spans="2:10" s="149" customFormat="1" ht="13.5" customHeight="1">
      <c r="B58" s="57">
        <v>54</v>
      </c>
      <c r="C58" s="106" t="s">
        <v>28</v>
      </c>
      <c r="D58" s="131">
        <v>15531.519547440301</v>
      </c>
      <c r="E58" s="131">
        <v>17526.814861877599</v>
      </c>
      <c r="F58" s="154"/>
      <c r="G58" s="155"/>
      <c r="H58" s="143">
        <f t="shared" si="0"/>
        <v>17535.446490165799</v>
      </c>
      <c r="I58" s="143">
        <f t="shared" si="1"/>
        <v>17535.446490165799</v>
      </c>
      <c r="J58" s="144">
        <v>0</v>
      </c>
    </row>
    <row r="59" spans="2:10" s="149" customFormat="1" ht="13.5" customHeight="1">
      <c r="B59" s="57">
        <v>55</v>
      </c>
      <c r="C59" s="106" t="s">
        <v>17</v>
      </c>
      <c r="D59" s="131">
        <v>17156.817784728199</v>
      </c>
      <c r="E59" s="131">
        <v>17784.890162259198</v>
      </c>
      <c r="F59" s="154"/>
      <c r="G59" s="155"/>
      <c r="H59" s="143">
        <f t="shared" si="0"/>
        <v>17535.446490165799</v>
      </c>
      <c r="I59" s="143">
        <f t="shared" si="1"/>
        <v>17535.446490165799</v>
      </c>
      <c r="J59" s="144">
        <v>0</v>
      </c>
    </row>
    <row r="60" spans="2:10" s="149" customFormat="1" ht="13.5" customHeight="1">
      <c r="B60" s="57">
        <v>56</v>
      </c>
      <c r="C60" s="106" t="s">
        <v>10</v>
      </c>
      <c r="D60" s="131">
        <v>17184.342079602899</v>
      </c>
      <c r="E60" s="131">
        <v>17626.6389777107</v>
      </c>
      <c r="F60" s="154"/>
      <c r="G60" s="155"/>
      <c r="H60" s="143">
        <f t="shared" si="0"/>
        <v>17535.446490165799</v>
      </c>
      <c r="I60" s="143">
        <f t="shared" si="1"/>
        <v>17535.446490165799</v>
      </c>
      <c r="J60" s="144">
        <v>0</v>
      </c>
    </row>
    <row r="61" spans="2:10" s="149" customFormat="1" ht="13.5" customHeight="1">
      <c r="B61" s="57">
        <v>57</v>
      </c>
      <c r="C61" s="106" t="s">
        <v>49</v>
      </c>
      <c r="D61" s="131">
        <v>16020.028772821801</v>
      </c>
      <c r="E61" s="131">
        <v>17478.315997503199</v>
      </c>
      <c r="F61" s="154"/>
      <c r="G61" s="155"/>
      <c r="H61" s="143">
        <f t="shared" si="0"/>
        <v>17535.446490165799</v>
      </c>
      <c r="I61" s="143">
        <f t="shared" si="1"/>
        <v>17535.446490165799</v>
      </c>
      <c r="J61" s="144">
        <v>0</v>
      </c>
    </row>
    <row r="62" spans="2:10" s="149" customFormat="1" ht="13.5" customHeight="1">
      <c r="B62" s="57">
        <v>58</v>
      </c>
      <c r="C62" s="106" t="s">
        <v>29</v>
      </c>
      <c r="D62" s="131">
        <v>17148.5868383981</v>
      </c>
      <c r="E62" s="131">
        <v>17479.0886411182</v>
      </c>
      <c r="F62" s="154"/>
      <c r="G62" s="155"/>
      <c r="H62" s="143">
        <f t="shared" si="0"/>
        <v>17535.446490165799</v>
      </c>
      <c r="I62" s="143">
        <f t="shared" si="1"/>
        <v>17535.446490165799</v>
      </c>
      <c r="J62" s="144">
        <v>0</v>
      </c>
    </row>
    <row r="63" spans="2:10" s="149" customFormat="1" ht="13.5" customHeight="1">
      <c r="B63" s="57">
        <v>59</v>
      </c>
      <c r="C63" s="106" t="s">
        <v>23</v>
      </c>
      <c r="D63" s="131">
        <v>16661.692573959099</v>
      </c>
      <c r="E63" s="131">
        <v>17595.9275076741</v>
      </c>
      <c r="F63" s="154"/>
      <c r="G63" s="155"/>
      <c r="H63" s="143">
        <f t="shared" si="0"/>
        <v>17535.446490165799</v>
      </c>
      <c r="I63" s="143">
        <f t="shared" si="1"/>
        <v>17535.446490165799</v>
      </c>
      <c r="J63" s="144">
        <v>0</v>
      </c>
    </row>
    <row r="64" spans="2:10" s="149" customFormat="1" ht="13.5" customHeight="1">
      <c r="B64" s="57">
        <v>60</v>
      </c>
      <c r="C64" s="106" t="s">
        <v>50</v>
      </c>
      <c r="D64" s="131">
        <v>14536.5954181738</v>
      </c>
      <c r="E64" s="131">
        <v>17600.405571642001</v>
      </c>
      <c r="F64" s="154"/>
      <c r="G64" s="155"/>
      <c r="H64" s="143">
        <f t="shared" si="0"/>
        <v>17535.446490165799</v>
      </c>
      <c r="I64" s="143">
        <f t="shared" si="1"/>
        <v>17535.446490165799</v>
      </c>
      <c r="J64" s="144">
        <v>0</v>
      </c>
    </row>
    <row r="65" spans="2:10" s="149" customFormat="1" ht="13.5" customHeight="1">
      <c r="B65" s="57">
        <v>61</v>
      </c>
      <c r="C65" s="106" t="s">
        <v>18</v>
      </c>
      <c r="D65" s="131">
        <v>15209.691881443299</v>
      </c>
      <c r="E65" s="131">
        <v>17613.465734997299</v>
      </c>
      <c r="F65" s="154"/>
      <c r="G65" s="155"/>
      <c r="H65" s="143">
        <f t="shared" si="0"/>
        <v>17535.446490165799</v>
      </c>
      <c r="I65" s="143">
        <f t="shared" si="1"/>
        <v>17535.446490165799</v>
      </c>
      <c r="J65" s="144">
        <v>0</v>
      </c>
    </row>
    <row r="66" spans="2:10" s="149" customFormat="1" ht="13.5" customHeight="1">
      <c r="B66" s="57">
        <v>62</v>
      </c>
      <c r="C66" s="106" t="s">
        <v>19</v>
      </c>
      <c r="D66" s="131">
        <v>15447.4570589252</v>
      </c>
      <c r="E66" s="131">
        <v>17612.3786087878</v>
      </c>
      <c r="F66" s="154"/>
      <c r="G66" s="155"/>
      <c r="H66" s="143">
        <f t="shared" si="0"/>
        <v>17535.446490165799</v>
      </c>
      <c r="I66" s="143">
        <f t="shared" si="1"/>
        <v>17535.446490165799</v>
      </c>
      <c r="J66" s="144">
        <v>0</v>
      </c>
    </row>
    <row r="67" spans="2:10" s="149" customFormat="1" ht="13.5" customHeight="1">
      <c r="B67" s="57">
        <v>63</v>
      </c>
      <c r="C67" s="106" t="s">
        <v>30</v>
      </c>
      <c r="D67" s="131">
        <v>17495.585830102202</v>
      </c>
      <c r="E67" s="131">
        <v>17460.198106010099</v>
      </c>
      <c r="F67" s="154"/>
      <c r="G67" s="155"/>
      <c r="H67" s="143">
        <f t="shared" si="0"/>
        <v>17535.446490165799</v>
      </c>
      <c r="I67" s="143">
        <f t="shared" si="1"/>
        <v>17535.446490165799</v>
      </c>
      <c r="J67" s="144">
        <v>0</v>
      </c>
    </row>
    <row r="68" spans="2:10" s="149" customFormat="1" ht="13.5" customHeight="1">
      <c r="B68" s="57">
        <v>64</v>
      </c>
      <c r="C68" s="106" t="s">
        <v>51</v>
      </c>
      <c r="D68" s="131">
        <v>15054.238063364601</v>
      </c>
      <c r="E68" s="131">
        <v>17575.735064061701</v>
      </c>
      <c r="F68" s="154"/>
      <c r="G68" s="155"/>
      <c r="H68" s="143">
        <f t="shared" si="0"/>
        <v>17535.446490165799</v>
      </c>
      <c r="I68" s="143">
        <f t="shared" si="1"/>
        <v>17535.446490165799</v>
      </c>
      <c r="J68" s="144">
        <v>0</v>
      </c>
    </row>
    <row r="69" spans="2:10" s="149" customFormat="1" ht="13.5" customHeight="1">
      <c r="B69" s="57">
        <v>65</v>
      </c>
      <c r="C69" s="106" t="s">
        <v>11</v>
      </c>
      <c r="D69" s="131">
        <v>14855.000462214</v>
      </c>
      <c r="E69" s="131">
        <v>17425.414324626501</v>
      </c>
      <c r="F69" s="154"/>
      <c r="G69" s="155"/>
      <c r="H69" s="143">
        <f t="shared" ref="H69:H78" si="2">$D$79</f>
        <v>17535.446490165799</v>
      </c>
      <c r="I69" s="143">
        <f t="shared" ref="I69:I78" si="3">$E$79</f>
        <v>17535.446490165799</v>
      </c>
      <c r="J69" s="144">
        <v>0</v>
      </c>
    </row>
    <row r="70" spans="2:10" s="149" customFormat="1" ht="13.5" customHeight="1">
      <c r="B70" s="57">
        <v>66</v>
      </c>
      <c r="C70" s="106" t="s">
        <v>5</v>
      </c>
      <c r="D70" s="131">
        <v>14716.7938191882</v>
      </c>
      <c r="E70" s="131">
        <v>17345.7663352526</v>
      </c>
      <c r="F70" s="154"/>
      <c r="G70" s="155"/>
      <c r="H70" s="143">
        <f t="shared" si="2"/>
        <v>17535.446490165799</v>
      </c>
      <c r="I70" s="143">
        <f t="shared" si="3"/>
        <v>17535.446490165799</v>
      </c>
      <c r="J70" s="144">
        <v>0</v>
      </c>
    </row>
    <row r="71" spans="2:10" s="149" customFormat="1" ht="13.5" customHeight="1">
      <c r="B71" s="57">
        <v>67</v>
      </c>
      <c r="C71" s="106" t="s">
        <v>6</v>
      </c>
      <c r="D71" s="131">
        <v>13675.166748166301</v>
      </c>
      <c r="E71" s="131">
        <v>17238.8208622083</v>
      </c>
      <c r="F71" s="154"/>
      <c r="G71" s="155"/>
      <c r="H71" s="143">
        <f t="shared" si="2"/>
        <v>17535.446490165799</v>
      </c>
      <c r="I71" s="143">
        <f t="shared" si="3"/>
        <v>17535.446490165799</v>
      </c>
      <c r="J71" s="144">
        <v>0</v>
      </c>
    </row>
    <row r="72" spans="2:10" s="149" customFormat="1" ht="13.5" customHeight="1">
      <c r="B72" s="57">
        <v>68</v>
      </c>
      <c r="C72" s="106" t="s">
        <v>52</v>
      </c>
      <c r="D72" s="131">
        <v>14059.7970961887</v>
      </c>
      <c r="E72" s="131">
        <v>17466.5798063078</v>
      </c>
      <c r="F72" s="154"/>
      <c r="G72" s="155"/>
      <c r="H72" s="143">
        <f t="shared" si="2"/>
        <v>17535.446490165799</v>
      </c>
      <c r="I72" s="143">
        <f t="shared" si="3"/>
        <v>17535.446490165799</v>
      </c>
      <c r="J72" s="144">
        <v>0</v>
      </c>
    </row>
    <row r="73" spans="2:10" s="149" customFormat="1" ht="13.5" customHeight="1">
      <c r="B73" s="57">
        <v>69</v>
      </c>
      <c r="C73" s="106" t="s">
        <v>53</v>
      </c>
      <c r="D73" s="131">
        <v>13743.2308727089</v>
      </c>
      <c r="E73" s="131">
        <v>17444.038716928499</v>
      </c>
      <c r="F73" s="154"/>
      <c r="G73" s="155"/>
      <c r="H73" s="143">
        <f t="shared" si="2"/>
        <v>17535.446490165799</v>
      </c>
      <c r="I73" s="143">
        <f t="shared" si="3"/>
        <v>17535.446490165799</v>
      </c>
      <c r="J73" s="144">
        <v>0</v>
      </c>
    </row>
    <row r="74" spans="2:10" s="149" customFormat="1" ht="13.5" customHeight="1">
      <c r="B74" s="57">
        <v>70</v>
      </c>
      <c r="C74" s="106" t="s">
        <v>54</v>
      </c>
      <c r="D74" s="131">
        <v>19054.040940766601</v>
      </c>
      <c r="E74" s="131">
        <v>17507.806877035098</v>
      </c>
      <c r="F74" s="154"/>
      <c r="G74" s="155"/>
      <c r="H74" s="143">
        <f t="shared" si="2"/>
        <v>17535.446490165799</v>
      </c>
      <c r="I74" s="143">
        <f t="shared" si="3"/>
        <v>17535.446490165799</v>
      </c>
      <c r="J74" s="144">
        <v>0</v>
      </c>
    </row>
    <row r="75" spans="2:10" s="149" customFormat="1" ht="13.5" customHeight="1">
      <c r="B75" s="57">
        <v>71</v>
      </c>
      <c r="C75" s="106" t="s">
        <v>55</v>
      </c>
      <c r="D75" s="131">
        <v>15402.944948755499</v>
      </c>
      <c r="E75" s="131">
        <v>17366.272989846599</v>
      </c>
      <c r="F75" s="154"/>
      <c r="G75" s="155"/>
      <c r="H75" s="143">
        <f t="shared" si="2"/>
        <v>17535.446490165799</v>
      </c>
      <c r="I75" s="143">
        <f t="shared" si="3"/>
        <v>17535.446490165799</v>
      </c>
      <c r="J75" s="144">
        <v>0</v>
      </c>
    </row>
    <row r="76" spans="2:10" s="149" customFormat="1" ht="13.5" customHeight="1">
      <c r="B76" s="57">
        <v>72</v>
      </c>
      <c r="C76" s="106" t="s">
        <v>31</v>
      </c>
      <c r="D76" s="131">
        <v>15355.2340966921</v>
      </c>
      <c r="E76" s="131">
        <v>17331.3952044334</v>
      </c>
      <c r="F76" s="154"/>
      <c r="G76" s="155"/>
      <c r="H76" s="143">
        <f t="shared" si="2"/>
        <v>17535.446490165799</v>
      </c>
      <c r="I76" s="143">
        <f t="shared" si="3"/>
        <v>17535.446490165799</v>
      </c>
      <c r="J76" s="144">
        <v>0</v>
      </c>
    </row>
    <row r="77" spans="2:10" s="149" customFormat="1" ht="13.5" customHeight="1">
      <c r="B77" s="57">
        <v>73</v>
      </c>
      <c r="C77" s="106" t="s">
        <v>32</v>
      </c>
      <c r="D77" s="131">
        <v>16974.136883488201</v>
      </c>
      <c r="E77" s="131">
        <v>17354.380648867798</v>
      </c>
      <c r="F77" s="154"/>
      <c r="G77" s="155"/>
      <c r="H77" s="143">
        <f t="shared" si="2"/>
        <v>17535.446490165799</v>
      </c>
      <c r="I77" s="143">
        <f t="shared" si="3"/>
        <v>17535.446490165799</v>
      </c>
      <c r="J77" s="144">
        <v>0</v>
      </c>
    </row>
    <row r="78" spans="2:10" s="149" customFormat="1" ht="13.5" customHeight="1" thickBot="1">
      <c r="B78" s="57">
        <v>74</v>
      </c>
      <c r="C78" s="106" t="s">
        <v>33</v>
      </c>
      <c r="D78" s="131">
        <v>11298.036858974399</v>
      </c>
      <c r="E78" s="131">
        <v>17140.719334221201</v>
      </c>
      <c r="F78" s="154"/>
      <c r="G78" s="155"/>
      <c r="H78" s="143">
        <f t="shared" si="2"/>
        <v>17535.446490165799</v>
      </c>
      <c r="I78" s="143">
        <f t="shared" si="3"/>
        <v>17535.446490165799</v>
      </c>
      <c r="J78" s="144">
        <v>9999</v>
      </c>
    </row>
    <row r="79" spans="2:10" s="149" customFormat="1" ht="13.5" customHeight="1" thickTop="1">
      <c r="B79" s="177" t="s">
        <v>0</v>
      </c>
      <c r="C79" s="178"/>
      <c r="D79" s="145">
        <v>17535.446490165799</v>
      </c>
      <c r="E79" s="145">
        <v>17535.446490165799</v>
      </c>
      <c r="F79" s="154"/>
      <c r="G79" s="155"/>
      <c r="H79" s="134"/>
      <c r="I79" s="134"/>
      <c r="J79" s="134"/>
    </row>
    <row r="80" spans="2:10" ht="13.5" customHeight="1">
      <c r="B80" s="72" t="s">
        <v>229</v>
      </c>
    </row>
    <row r="81" spans="2:2" ht="13.5" customHeight="1">
      <c r="B81" s="72" t="s">
        <v>208</v>
      </c>
    </row>
    <row r="82" spans="2:2" ht="13.5" customHeight="1">
      <c r="B82" s="72" t="s">
        <v>178</v>
      </c>
    </row>
  </sheetData>
  <mergeCells count="7">
    <mergeCell ref="H3:H4"/>
    <mergeCell ref="I3:I4"/>
    <mergeCell ref="B79:C79"/>
    <mergeCell ref="B3:B4"/>
    <mergeCell ref="C3:C4"/>
    <mergeCell ref="D3:D4"/>
    <mergeCell ref="E3:E4"/>
  </mergeCells>
  <phoneticPr fontId="3"/>
  <pageMargins left="0.19685039370078741" right="0.19685039370078741" top="0.59055118110236227" bottom="0.39370078740157483" header="0.31496062992125984" footer="0.19685039370078741"/>
  <pageSetup paperSize="9" scale="75" fitToHeight="0" orientation="portrait" r:id="rId1"/>
  <headerFooter>
    <oddHeader>&amp;R&amp;"ＭＳ 明朝,標準"&amp;12 2-4.生活習慣病に係る医療費等の状況</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showGridLines="0" zoomScaleNormal="100" zoomScaleSheetLayoutView="70" workbookViewId="0"/>
  </sheetViews>
  <sheetFormatPr defaultRowHeight="13.5"/>
  <cols>
    <col min="1" max="1" width="4.625" style="43" customWidth="1"/>
    <col min="2" max="2" width="3.25" style="43" customWidth="1"/>
    <col min="3" max="3" width="18.75" style="43" customWidth="1"/>
    <col min="4" max="5" width="20.625" style="43" customWidth="1"/>
    <col min="6" max="6" width="12.375" style="147" customWidth="1"/>
    <col min="7" max="7" width="6.25" style="43" customWidth="1"/>
    <col min="8" max="10" width="20.625" style="43" customWidth="1"/>
    <col min="11" max="16384" width="9" style="43"/>
  </cols>
  <sheetData>
    <row r="1" spans="1:10" ht="16.5" customHeight="1">
      <c r="A1" s="43" t="s">
        <v>198</v>
      </c>
    </row>
    <row r="2" spans="1:10" ht="16.5" customHeight="1">
      <c r="A2" s="43" t="s">
        <v>148</v>
      </c>
    </row>
    <row r="3" spans="1:10" ht="16.5" customHeight="1">
      <c r="A3" s="43" t="s">
        <v>179</v>
      </c>
      <c r="J3" s="43" t="s">
        <v>180</v>
      </c>
    </row>
  </sheetData>
  <phoneticPr fontId="3"/>
  <pageMargins left="0.19685039370078741" right="0.19685039370078741" top="0.59055118110236227" bottom="0.39370078740157483" header="0.31496062992125984" footer="0.19685039370078741"/>
  <pageSetup paperSize="8" scale="75" fitToHeight="0" orientation="landscape" r:id="rId1"/>
  <headerFooter>
    <oddHeader>&amp;R&amp;"ＭＳ 明朝,標準"&amp;12 2-4.生活習慣病に係る医療費等の状況</oddHead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zoomScaleNormal="100" zoomScaleSheetLayoutView="100" workbookViewId="0"/>
  </sheetViews>
  <sheetFormatPr defaultRowHeight="13.5"/>
  <cols>
    <col min="1" max="1" width="4.625" style="43" customWidth="1"/>
    <col min="2" max="2" width="3.25" style="43" customWidth="1"/>
    <col min="3" max="3" width="18.75" style="43" customWidth="1"/>
    <col min="4" max="7" width="20.625" style="43" customWidth="1"/>
    <col min="8" max="10" width="20.625" style="132" customWidth="1"/>
    <col min="11" max="16384" width="9" style="43"/>
  </cols>
  <sheetData>
    <row r="1" spans="1:10" ht="16.5" customHeight="1">
      <c r="A1" s="43" t="s">
        <v>209</v>
      </c>
      <c r="F1" s="132"/>
      <c r="G1" s="132"/>
    </row>
    <row r="2" spans="1:10" ht="16.5" customHeight="1">
      <c r="A2" s="43" t="s">
        <v>145</v>
      </c>
      <c r="F2" s="132"/>
      <c r="G2" s="133"/>
      <c r="H2" s="134" t="s">
        <v>107</v>
      </c>
      <c r="I2" s="135"/>
      <c r="J2" s="133"/>
    </row>
    <row r="3" spans="1:10" ht="16.5" customHeight="1">
      <c r="B3" s="185"/>
      <c r="C3" s="187" t="s">
        <v>108</v>
      </c>
      <c r="D3" s="189" t="s">
        <v>210</v>
      </c>
      <c r="E3" s="189" t="s">
        <v>211</v>
      </c>
      <c r="F3" s="136"/>
      <c r="G3" s="137"/>
      <c r="H3" s="183" t="s">
        <v>212</v>
      </c>
      <c r="I3" s="183" t="s">
        <v>213</v>
      </c>
      <c r="J3" s="138"/>
    </row>
    <row r="4" spans="1:10" ht="18" customHeight="1">
      <c r="B4" s="186"/>
      <c r="C4" s="188"/>
      <c r="D4" s="190"/>
      <c r="E4" s="190"/>
      <c r="F4" s="136"/>
      <c r="G4" s="137"/>
      <c r="H4" s="184"/>
      <c r="I4" s="184"/>
      <c r="J4" s="139"/>
    </row>
    <row r="5" spans="1:10" ht="13.5" customHeight="1">
      <c r="B5" s="140">
        <v>1</v>
      </c>
      <c r="C5" s="58" t="s">
        <v>133</v>
      </c>
      <c r="D5" s="131">
        <v>31402.008011243899</v>
      </c>
      <c r="E5" s="131">
        <v>33205.822617178499</v>
      </c>
      <c r="F5" s="141"/>
      <c r="G5" s="142"/>
      <c r="H5" s="143">
        <f t="shared" ref="H5:H12" si="0">$D$13</f>
        <v>32995.512411347503</v>
      </c>
      <c r="I5" s="143">
        <f t="shared" ref="I5:I12" si="1">$E$13</f>
        <v>32995.512411347503</v>
      </c>
      <c r="J5" s="144">
        <v>0</v>
      </c>
    </row>
    <row r="6" spans="1:10" ht="13.5" customHeight="1">
      <c r="B6" s="57">
        <v>2</v>
      </c>
      <c r="C6" s="58" t="s">
        <v>7</v>
      </c>
      <c r="D6" s="131">
        <v>30139.351834840701</v>
      </c>
      <c r="E6" s="131">
        <v>32833.969083681899</v>
      </c>
      <c r="F6" s="141"/>
      <c r="G6" s="142"/>
      <c r="H6" s="143">
        <f t="shared" si="0"/>
        <v>32995.512411347503</v>
      </c>
      <c r="I6" s="143">
        <f t="shared" si="1"/>
        <v>32995.512411347503</v>
      </c>
      <c r="J6" s="144">
        <v>0</v>
      </c>
    </row>
    <row r="7" spans="1:10" ht="13.5" customHeight="1">
      <c r="B7" s="57">
        <v>3</v>
      </c>
      <c r="C7" s="61" t="s">
        <v>12</v>
      </c>
      <c r="D7" s="131">
        <v>30734.576656945799</v>
      </c>
      <c r="E7" s="131">
        <v>32621.720127785</v>
      </c>
      <c r="F7" s="141"/>
      <c r="G7" s="142"/>
      <c r="H7" s="143">
        <f t="shared" si="0"/>
        <v>32995.512411347503</v>
      </c>
      <c r="I7" s="143">
        <f t="shared" si="1"/>
        <v>32995.512411347503</v>
      </c>
      <c r="J7" s="144">
        <v>0</v>
      </c>
    </row>
    <row r="8" spans="1:10" ht="13.5" customHeight="1">
      <c r="B8" s="57">
        <v>4</v>
      </c>
      <c r="C8" s="61" t="s">
        <v>20</v>
      </c>
      <c r="D8" s="131">
        <v>33210.950198531798</v>
      </c>
      <c r="E8" s="131">
        <v>32834.533184542597</v>
      </c>
      <c r="F8" s="141"/>
      <c r="G8" s="142"/>
      <c r="H8" s="143">
        <f t="shared" si="0"/>
        <v>32995.512411347503</v>
      </c>
      <c r="I8" s="143">
        <f t="shared" si="1"/>
        <v>32995.512411347503</v>
      </c>
      <c r="J8" s="144">
        <v>0</v>
      </c>
    </row>
    <row r="9" spans="1:10" ht="13.5" customHeight="1">
      <c r="B9" s="57">
        <v>5</v>
      </c>
      <c r="C9" s="61" t="s">
        <v>24</v>
      </c>
      <c r="D9" s="131">
        <v>32736.0539124192</v>
      </c>
      <c r="E9" s="131">
        <v>32967.335295879398</v>
      </c>
      <c r="F9" s="141"/>
      <c r="G9" s="142"/>
      <c r="H9" s="143">
        <f t="shared" si="0"/>
        <v>32995.512411347503</v>
      </c>
      <c r="I9" s="143">
        <f t="shared" si="1"/>
        <v>32995.512411347503</v>
      </c>
      <c r="J9" s="144">
        <v>0</v>
      </c>
    </row>
    <row r="10" spans="1:10" ht="13.5" customHeight="1">
      <c r="B10" s="57">
        <v>6</v>
      </c>
      <c r="C10" s="61" t="s">
        <v>34</v>
      </c>
      <c r="D10" s="131">
        <v>31315.660236184998</v>
      </c>
      <c r="E10" s="131">
        <v>32880.4528385187</v>
      </c>
      <c r="F10" s="141"/>
      <c r="G10" s="142"/>
      <c r="H10" s="143">
        <f t="shared" si="0"/>
        <v>32995.512411347503</v>
      </c>
      <c r="I10" s="143">
        <f t="shared" si="1"/>
        <v>32995.512411347503</v>
      </c>
      <c r="J10" s="144">
        <v>0</v>
      </c>
    </row>
    <row r="11" spans="1:10" ht="13.5" customHeight="1">
      <c r="B11" s="57">
        <v>7</v>
      </c>
      <c r="C11" s="61" t="s">
        <v>43</v>
      </c>
      <c r="D11" s="131">
        <v>33836.008052364297</v>
      </c>
      <c r="E11" s="131">
        <v>32974.403316456897</v>
      </c>
      <c r="F11" s="141"/>
      <c r="G11" s="142"/>
      <c r="H11" s="143">
        <f t="shared" si="0"/>
        <v>32995.512411347503</v>
      </c>
      <c r="I11" s="143">
        <f t="shared" si="1"/>
        <v>32995.512411347503</v>
      </c>
      <c r="J11" s="144">
        <v>0</v>
      </c>
    </row>
    <row r="12" spans="1:10" ht="13.5" customHeight="1" thickBot="1">
      <c r="B12" s="57">
        <v>8</v>
      </c>
      <c r="C12" s="61" t="s">
        <v>56</v>
      </c>
      <c r="D12" s="131">
        <v>34315.4655457177</v>
      </c>
      <c r="E12" s="131">
        <v>33350.491974465498</v>
      </c>
      <c r="F12" s="141"/>
      <c r="G12" s="142"/>
      <c r="H12" s="143">
        <f t="shared" si="0"/>
        <v>32995.512411347503</v>
      </c>
      <c r="I12" s="143">
        <f t="shared" si="1"/>
        <v>32995.512411347503</v>
      </c>
      <c r="J12" s="144">
        <v>999</v>
      </c>
    </row>
    <row r="13" spans="1:10" ht="13.5" customHeight="1" thickTop="1">
      <c r="B13" s="177" t="s">
        <v>0</v>
      </c>
      <c r="C13" s="178"/>
      <c r="D13" s="145">
        <v>32995.512411347503</v>
      </c>
      <c r="E13" s="145">
        <v>32995.512411347503</v>
      </c>
      <c r="F13" s="141"/>
      <c r="G13" s="142"/>
      <c r="H13" s="133"/>
    </row>
    <row r="14" spans="1:10" ht="13.5" customHeight="1">
      <c r="B14" s="72" t="s">
        <v>229</v>
      </c>
    </row>
    <row r="15" spans="1:10" ht="13.5" customHeight="1">
      <c r="B15" s="72" t="s">
        <v>176</v>
      </c>
    </row>
    <row r="16" spans="1:10" ht="13.5" customHeight="1">
      <c r="B16" s="72" t="s">
        <v>178</v>
      </c>
    </row>
    <row r="17" spans="2:2">
      <c r="B17" s="146"/>
    </row>
    <row r="18" spans="2:2">
      <c r="B18" s="146"/>
    </row>
  </sheetData>
  <mergeCells count="7">
    <mergeCell ref="H3:H4"/>
    <mergeCell ref="I3:I4"/>
    <mergeCell ref="B13:C13"/>
    <mergeCell ref="B3:B4"/>
    <mergeCell ref="C3:C4"/>
    <mergeCell ref="D3:D4"/>
    <mergeCell ref="E3:E4"/>
  </mergeCells>
  <phoneticPr fontId="3"/>
  <pageMargins left="0.19685039370078741" right="0.19685039370078741" top="0.59055118110236227" bottom="0.39370078740157483" header="0.31496062992125984" footer="0.19685039370078741"/>
  <pageSetup paperSize="9" scale="75" fitToHeight="0" orientation="portrait" r:id="rId1"/>
  <headerFooter>
    <oddHeader>&amp;R&amp;"ＭＳ 明朝,標準"&amp;12 2-4.生活習慣病に係る医療費等の状況</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
  <sheetViews>
    <sheetView showGridLines="0" zoomScaleNormal="100" zoomScaleSheetLayoutView="100" workbookViewId="0"/>
  </sheetViews>
  <sheetFormatPr defaultRowHeight="13.5"/>
  <cols>
    <col min="1" max="1" width="4.625" style="4" customWidth="1"/>
    <col min="2" max="2" width="3.625" style="4" customWidth="1"/>
    <col min="3" max="3" width="9.625" style="4" customWidth="1"/>
    <col min="4" max="9" width="13.125" style="4" customWidth="1"/>
    <col min="10" max="12" width="20.625" style="4" customWidth="1"/>
    <col min="13" max="13" width="5.625" style="43" customWidth="1"/>
    <col min="14" max="16384" width="9" style="4"/>
  </cols>
  <sheetData>
    <row r="1" spans="1:12" ht="16.5" customHeight="1">
      <c r="A1" s="43" t="s">
        <v>144</v>
      </c>
      <c r="C1" s="43"/>
      <c r="D1" s="43"/>
      <c r="E1" s="43"/>
      <c r="F1" s="43"/>
      <c r="G1" s="43"/>
      <c r="H1" s="43"/>
      <c r="I1" s="43"/>
      <c r="J1" s="43"/>
      <c r="K1" s="43"/>
      <c r="L1" s="43"/>
    </row>
    <row r="2" spans="1:12" ht="16.5" customHeight="1">
      <c r="A2" s="43" t="s">
        <v>145</v>
      </c>
    </row>
  </sheetData>
  <phoneticPr fontId="3"/>
  <pageMargins left="0.19685039370078741" right="0.19685039370078741" top="0.59055118110236227" bottom="0.39370078740157483" header="0.31496062992125984" footer="0.19685039370078741"/>
  <pageSetup paperSize="9" scale="75" fitToHeight="0" orientation="portrait" r:id="rId1"/>
  <headerFooter>
    <oddHeader>&amp;R&amp;"ＭＳ 明朝,標準"&amp;12 2-4.生活習慣病に係る医療費等の状況</oddHead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showGridLines="0" zoomScaleNormal="100" zoomScaleSheetLayoutView="85" workbookViewId="0"/>
  </sheetViews>
  <sheetFormatPr defaultRowHeight="13.5"/>
  <cols>
    <col min="1" max="1" width="4.625" style="43" customWidth="1"/>
    <col min="2" max="2" width="3.25" style="43" customWidth="1"/>
    <col min="3" max="3" width="18.75" style="43" customWidth="1"/>
    <col min="4" max="5" width="20.625" style="43" customWidth="1"/>
    <col min="6" max="6" width="12.375" style="147" customWidth="1"/>
    <col min="7" max="7" width="6.25" style="43" customWidth="1"/>
    <col min="8" max="10" width="20.625" style="43" customWidth="1"/>
    <col min="11" max="16384" width="9" style="43"/>
  </cols>
  <sheetData>
    <row r="1" spans="1:10" ht="16.5" customHeight="1">
      <c r="A1" s="43" t="s">
        <v>209</v>
      </c>
    </row>
    <row r="2" spans="1:10" ht="16.5" customHeight="1">
      <c r="A2" s="43" t="s">
        <v>145</v>
      </c>
    </row>
    <row r="3" spans="1:10" ht="16.5" customHeight="1">
      <c r="A3" s="43" t="s">
        <v>179</v>
      </c>
      <c r="J3" s="43" t="s">
        <v>180</v>
      </c>
    </row>
  </sheetData>
  <phoneticPr fontId="3"/>
  <pageMargins left="0.19685039370078741" right="0.19685039370078741" top="0.59055118110236227" bottom="0.39370078740157483" header="0.31496062992125984" footer="0.19685039370078741"/>
  <pageSetup paperSize="8" scale="75" fitToHeight="0" orientation="landscape" r:id="rId1"/>
  <headerFooter>
    <oddHeader>&amp;R&amp;"ＭＳ 明朝,標準"&amp;12 2-4.生活習慣病に係る医療費等の状況</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2"/>
  <sheetViews>
    <sheetView showGridLines="0" zoomScaleNormal="100" zoomScaleSheetLayoutView="100" workbookViewId="0"/>
  </sheetViews>
  <sheetFormatPr defaultRowHeight="13.5"/>
  <cols>
    <col min="1" max="1" width="4.625" style="43" customWidth="1"/>
    <col min="2" max="2" width="3.25" style="43" customWidth="1"/>
    <col min="3" max="3" width="18.75" style="43" customWidth="1"/>
    <col min="4" max="5" width="20.625" style="43" customWidth="1"/>
    <col min="6" max="6" width="20.625" style="133" customWidth="1"/>
    <col min="7" max="7" width="20.625" style="148" customWidth="1"/>
    <col min="8" max="10" width="20.625" style="134" customWidth="1"/>
    <col min="11" max="11" width="9" style="149"/>
    <col min="12" max="16384" width="9" style="43"/>
  </cols>
  <sheetData>
    <row r="1" spans="1:10" ht="16.5" customHeight="1">
      <c r="A1" s="43" t="s">
        <v>209</v>
      </c>
    </row>
    <row r="2" spans="1:10" ht="16.5" customHeight="1">
      <c r="A2" s="43" t="s">
        <v>148</v>
      </c>
      <c r="H2" s="134" t="s">
        <v>107</v>
      </c>
      <c r="I2" s="135"/>
      <c r="J2" s="133"/>
    </row>
    <row r="3" spans="1:10" s="149" customFormat="1" ht="16.5" customHeight="1">
      <c r="B3" s="185"/>
      <c r="C3" s="187" t="s">
        <v>203</v>
      </c>
      <c r="D3" s="189" t="s">
        <v>214</v>
      </c>
      <c r="E3" s="189" t="s">
        <v>215</v>
      </c>
      <c r="F3" s="150"/>
      <c r="G3" s="151"/>
      <c r="H3" s="183" t="s">
        <v>216</v>
      </c>
      <c r="I3" s="183" t="s">
        <v>217</v>
      </c>
      <c r="J3" s="152"/>
    </row>
    <row r="4" spans="1:10" s="149" customFormat="1" ht="18" customHeight="1">
      <c r="B4" s="186"/>
      <c r="C4" s="188"/>
      <c r="D4" s="190"/>
      <c r="E4" s="190"/>
      <c r="F4" s="150"/>
      <c r="G4" s="151"/>
      <c r="H4" s="184"/>
      <c r="I4" s="184"/>
      <c r="J4" s="153"/>
    </row>
    <row r="5" spans="1:10" s="149" customFormat="1" ht="13.5" customHeight="1">
      <c r="B5" s="140">
        <v>1</v>
      </c>
      <c r="C5" s="104" t="s">
        <v>57</v>
      </c>
      <c r="D5" s="131">
        <v>34315.4655457177</v>
      </c>
      <c r="E5" s="131">
        <v>33350.491974465498</v>
      </c>
      <c r="F5" s="154"/>
      <c r="G5" s="155"/>
      <c r="H5" s="143">
        <f t="shared" ref="H5:H68" si="0">$D$79</f>
        <v>32995.512411347503</v>
      </c>
      <c r="I5" s="143">
        <f t="shared" ref="I5:I68" si="1">$E$79</f>
        <v>32995.512411347503</v>
      </c>
      <c r="J5" s="144">
        <v>0</v>
      </c>
    </row>
    <row r="6" spans="1:10" s="149" customFormat="1" ht="13.5" customHeight="1">
      <c r="B6" s="57">
        <v>2</v>
      </c>
      <c r="C6" s="104" t="s">
        <v>109</v>
      </c>
      <c r="D6" s="131">
        <v>31870.707063816899</v>
      </c>
      <c r="E6" s="131">
        <v>33500.541012947702</v>
      </c>
      <c r="F6" s="154"/>
      <c r="G6" s="155"/>
      <c r="H6" s="143">
        <f t="shared" si="0"/>
        <v>32995.512411347503</v>
      </c>
      <c r="I6" s="143">
        <f t="shared" si="1"/>
        <v>32995.512411347503</v>
      </c>
      <c r="J6" s="144">
        <v>0</v>
      </c>
    </row>
    <row r="7" spans="1:10" s="149" customFormat="1" ht="13.5" customHeight="1">
      <c r="B7" s="57">
        <v>3</v>
      </c>
      <c r="C7" s="105" t="s">
        <v>110</v>
      </c>
      <c r="D7" s="131">
        <v>31445.683702989401</v>
      </c>
      <c r="E7" s="131">
        <v>33543.576348868897</v>
      </c>
      <c r="F7" s="154"/>
      <c r="G7" s="155"/>
      <c r="H7" s="143">
        <f t="shared" si="0"/>
        <v>32995.512411347503</v>
      </c>
      <c r="I7" s="143">
        <f t="shared" si="1"/>
        <v>32995.512411347503</v>
      </c>
      <c r="J7" s="144">
        <v>0</v>
      </c>
    </row>
    <row r="8" spans="1:10" s="149" customFormat="1" ht="13.5" customHeight="1">
      <c r="B8" s="57">
        <v>4</v>
      </c>
      <c r="C8" s="105" t="s">
        <v>111</v>
      </c>
      <c r="D8" s="131">
        <v>36037.9746796197</v>
      </c>
      <c r="E8" s="131">
        <v>33311.188092896598</v>
      </c>
      <c r="F8" s="154"/>
      <c r="G8" s="155"/>
      <c r="H8" s="143">
        <f t="shared" si="0"/>
        <v>32995.512411347503</v>
      </c>
      <c r="I8" s="143">
        <f t="shared" si="1"/>
        <v>32995.512411347503</v>
      </c>
      <c r="J8" s="144">
        <v>0</v>
      </c>
    </row>
    <row r="9" spans="1:10" s="149" customFormat="1" ht="13.5" customHeight="1">
      <c r="B9" s="57">
        <v>5</v>
      </c>
      <c r="C9" s="105" t="s">
        <v>112</v>
      </c>
      <c r="D9" s="131">
        <v>28202.682962963001</v>
      </c>
      <c r="E9" s="131">
        <v>33424.956626533698</v>
      </c>
      <c r="F9" s="154"/>
      <c r="G9" s="155"/>
      <c r="H9" s="143">
        <f t="shared" si="0"/>
        <v>32995.512411347503</v>
      </c>
      <c r="I9" s="143">
        <f t="shared" si="1"/>
        <v>32995.512411347503</v>
      </c>
      <c r="J9" s="144">
        <v>0</v>
      </c>
    </row>
    <row r="10" spans="1:10" s="149" customFormat="1" ht="13.5" customHeight="1">
      <c r="B10" s="57">
        <v>6</v>
      </c>
      <c r="C10" s="105" t="s">
        <v>113</v>
      </c>
      <c r="D10" s="131">
        <v>31877.373156710801</v>
      </c>
      <c r="E10" s="131">
        <v>33224.480197769801</v>
      </c>
      <c r="F10" s="154"/>
      <c r="G10" s="155"/>
      <c r="H10" s="143">
        <f t="shared" si="0"/>
        <v>32995.512411347503</v>
      </c>
      <c r="I10" s="143">
        <f t="shared" si="1"/>
        <v>32995.512411347503</v>
      </c>
      <c r="J10" s="144">
        <v>0</v>
      </c>
    </row>
    <row r="11" spans="1:10" s="149" customFormat="1" ht="13.5" customHeight="1">
      <c r="B11" s="57">
        <v>7</v>
      </c>
      <c r="C11" s="105" t="s">
        <v>114</v>
      </c>
      <c r="D11" s="131">
        <v>31368.191390287899</v>
      </c>
      <c r="E11" s="131">
        <v>33128.931016110197</v>
      </c>
      <c r="F11" s="154"/>
      <c r="G11" s="155"/>
      <c r="H11" s="143">
        <f t="shared" si="0"/>
        <v>32995.512411347503</v>
      </c>
      <c r="I11" s="143">
        <f t="shared" si="1"/>
        <v>32995.512411347503</v>
      </c>
      <c r="J11" s="144">
        <v>0</v>
      </c>
    </row>
    <row r="12" spans="1:10" s="149" customFormat="1" ht="13.5" customHeight="1">
      <c r="B12" s="57">
        <v>8</v>
      </c>
      <c r="C12" s="105" t="s">
        <v>58</v>
      </c>
      <c r="D12" s="131">
        <v>32418.914891098499</v>
      </c>
      <c r="E12" s="131">
        <v>33788.358437413197</v>
      </c>
      <c r="F12" s="154"/>
      <c r="G12" s="155"/>
      <c r="H12" s="143">
        <f t="shared" si="0"/>
        <v>32995.512411347503</v>
      </c>
      <c r="I12" s="143">
        <f t="shared" si="1"/>
        <v>32995.512411347503</v>
      </c>
      <c r="J12" s="144">
        <v>0</v>
      </c>
    </row>
    <row r="13" spans="1:10" s="149" customFormat="1" ht="13.5" customHeight="1">
      <c r="B13" s="57">
        <v>9</v>
      </c>
      <c r="C13" s="105" t="s">
        <v>115</v>
      </c>
      <c r="D13" s="131">
        <v>32684.722100656501</v>
      </c>
      <c r="E13" s="131">
        <v>33396.692150921503</v>
      </c>
      <c r="F13" s="154"/>
      <c r="G13" s="155"/>
      <c r="H13" s="143">
        <f t="shared" si="0"/>
        <v>32995.512411347503</v>
      </c>
      <c r="I13" s="143">
        <f t="shared" si="1"/>
        <v>32995.512411347503</v>
      </c>
      <c r="J13" s="144">
        <v>0</v>
      </c>
    </row>
    <row r="14" spans="1:10" s="149" customFormat="1" ht="13.5" customHeight="1">
      <c r="B14" s="57">
        <v>10</v>
      </c>
      <c r="C14" s="105" t="s">
        <v>59</v>
      </c>
      <c r="D14" s="131">
        <v>31318.993928881198</v>
      </c>
      <c r="E14" s="131">
        <v>33219.302667562399</v>
      </c>
      <c r="F14" s="154"/>
      <c r="G14" s="155"/>
      <c r="H14" s="143">
        <f t="shared" si="0"/>
        <v>32995.512411347503</v>
      </c>
      <c r="I14" s="143">
        <f t="shared" si="1"/>
        <v>32995.512411347503</v>
      </c>
      <c r="J14" s="144">
        <v>0</v>
      </c>
    </row>
    <row r="15" spans="1:10" s="149" customFormat="1" ht="13.5" customHeight="1">
      <c r="B15" s="57">
        <v>11</v>
      </c>
      <c r="C15" s="105" t="s">
        <v>60</v>
      </c>
      <c r="D15" s="131">
        <v>33103.219320912103</v>
      </c>
      <c r="E15" s="131">
        <v>33210.986622899502</v>
      </c>
      <c r="F15" s="154"/>
      <c r="G15" s="155"/>
      <c r="H15" s="143">
        <f t="shared" si="0"/>
        <v>32995.512411347503</v>
      </c>
      <c r="I15" s="143">
        <f t="shared" si="1"/>
        <v>32995.512411347503</v>
      </c>
      <c r="J15" s="144">
        <v>0</v>
      </c>
    </row>
    <row r="16" spans="1:10" s="149" customFormat="1" ht="13.5" customHeight="1">
      <c r="B16" s="57">
        <v>12</v>
      </c>
      <c r="C16" s="105" t="s">
        <v>116</v>
      </c>
      <c r="D16" s="131">
        <v>34957.122699386498</v>
      </c>
      <c r="E16" s="131">
        <v>33624.820909893402</v>
      </c>
      <c r="F16" s="154"/>
      <c r="G16" s="155"/>
      <c r="H16" s="143">
        <f t="shared" si="0"/>
        <v>32995.512411347503</v>
      </c>
      <c r="I16" s="143">
        <f t="shared" si="1"/>
        <v>32995.512411347503</v>
      </c>
      <c r="J16" s="144">
        <v>0</v>
      </c>
    </row>
    <row r="17" spans="2:10" s="149" customFormat="1" ht="13.5" customHeight="1">
      <c r="B17" s="57">
        <v>13</v>
      </c>
      <c r="C17" s="105" t="s">
        <v>117</v>
      </c>
      <c r="D17" s="131">
        <v>37163.356892897602</v>
      </c>
      <c r="E17" s="131">
        <v>33394.896068467999</v>
      </c>
      <c r="F17" s="154"/>
      <c r="G17" s="155"/>
      <c r="H17" s="143">
        <f t="shared" si="0"/>
        <v>32995.512411347503</v>
      </c>
      <c r="I17" s="143">
        <f t="shared" si="1"/>
        <v>32995.512411347503</v>
      </c>
      <c r="J17" s="144">
        <v>0</v>
      </c>
    </row>
    <row r="18" spans="2:10" s="149" customFormat="1" ht="13.5" customHeight="1">
      <c r="B18" s="57">
        <v>14</v>
      </c>
      <c r="C18" s="105" t="s">
        <v>118</v>
      </c>
      <c r="D18" s="131">
        <v>33308.016857631999</v>
      </c>
      <c r="E18" s="131">
        <v>33678.150883160597</v>
      </c>
      <c r="F18" s="154"/>
      <c r="G18" s="155"/>
      <c r="H18" s="143">
        <f t="shared" si="0"/>
        <v>32995.512411347503</v>
      </c>
      <c r="I18" s="143">
        <f t="shared" si="1"/>
        <v>32995.512411347503</v>
      </c>
      <c r="J18" s="144">
        <v>0</v>
      </c>
    </row>
    <row r="19" spans="2:10" s="149" customFormat="1" ht="13.5" customHeight="1">
      <c r="B19" s="57">
        <v>15</v>
      </c>
      <c r="C19" s="105" t="s">
        <v>119</v>
      </c>
      <c r="D19" s="131">
        <v>33423.544491436704</v>
      </c>
      <c r="E19" s="131">
        <v>33316.3280686742</v>
      </c>
      <c r="F19" s="154"/>
      <c r="G19" s="155"/>
      <c r="H19" s="143">
        <f t="shared" si="0"/>
        <v>32995.512411347503</v>
      </c>
      <c r="I19" s="143">
        <f t="shared" si="1"/>
        <v>32995.512411347503</v>
      </c>
      <c r="J19" s="144">
        <v>0</v>
      </c>
    </row>
    <row r="20" spans="2:10" s="149" customFormat="1" ht="13.5" customHeight="1">
      <c r="B20" s="57">
        <v>16</v>
      </c>
      <c r="C20" s="105" t="s">
        <v>61</v>
      </c>
      <c r="D20" s="131">
        <v>32641.0779884279</v>
      </c>
      <c r="E20" s="131">
        <v>33845.2950036447</v>
      </c>
      <c r="F20" s="154"/>
      <c r="G20" s="155"/>
      <c r="H20" s="143">
        <f t="shared" si="0"/>
        <v>32995.512411347503</v>
      </c>
      <c r="I20" s="143">
        <f t="shared" si="1"/>
        <v>32995.512411347503</v>
      </c>
      <c r="J20" s="144">
        <v>0</v>
      </c>
    </row>
    <row r="21" spans="2:10" s="149" customFormat="1" ht="13.5" customHeight="1">
      <c r="B21" s="57">
        <v>17</v>
      </c>
      <c r="C21" s="105" t="s">
        <v>120</v>
      </c>
      <c r="D21" s="131">
        <v>33477.3155999132</v>
      </c>
      <c r="E21" s="131">
        <v>33639.123065726999</v>
      </c>
      <c r="F21" s="154"/>
      <c r="G21" s="155"/>
      <c r="H21" s="143">
        <f t="shared" si="0"/>
        <v>32995.512411347503</v>
      </c>
      <c r="I21" s="143">
        <f t="shared" si="1"/>
        <v>32995.512411347503</v>
      </c>
      <c r="J21" s="144">
        <v>0</v>
      </c>
    </row>
    <row r="22" spans="2:10" s="149" customFormat="1" ht="13.5" customHeight="1">
      <c r="B22" s="57">
        <v>18</v>
      </c>
      <c r="C22" s="105" t="s">
        <v>62</v>
      </c>
      <c r="D22" s="131">
        <v>34916.917545541699</v>
      </c>
      <c r="E22" s="131">
        <v>33654.379227561003</v>
      </c>
      <c r="F22" s="154"/>
      <c r="G22" s="155"/>
      <c r="H22" s="143">
        <f t="shared" si="0"/>
        <v>32995.512411347503</v>
      </c>
      <c r="I22" s="143">
        <f t="shared" si="1"/>
        <v>32995.512411347503</v>
      </c>
      <c r="J22" s="144">
        <v>0</v>
      </c>
    </row>
    <row r="23" spans="2:10" s="149" customFormat="1" ht="13.5" customHeight="1">
      <c r="B23" s="57">
        <v>19</v>
      </c>
      <c r="C23" s="105" t="s">
        <v>121</v>
      </c>
      <c r="D23" s="131">
        <v>37456.825297517797</v>
      </c>
      <c r="E23" s="131">
        <v>33385.930298998697</v>
      </c>
      <c r="F23" s="154"/>
      <c r="G23" s="155"/>
      <c r="H23" s="143">
        <f t="shared" si="0"/>
        <v>32995.512411347503</v>
      </c>
      <c r="I23" s="143">
        <f t="shared" si="1"/>
        <v>32995.512411347503</v>
      </c>
      <c r="J23" s="144">
        <v>0</v>
      </c>
    </row>
    <row r="24" spans="2:10" s="149" customFormat="1" ht="13.5" customHeight="1">
      <c r="B24" s="57">
        <v>20</v>
      </c>
      <c r="C24" s="105" t="s">
        <v>122</v>
      </c>
      <c r="D24" s="131">
        <v>32937.1515407345</v>
      </c>
      <c r="E24" s="131">
        <v>33288.249069578298</v>
      </c>
      <c r="F24" s="154"/>
      <c r="G24" s="155"/>
      <c r="H24" s="143">
        <f t="shared" si="0"/>
        <v>32995.512411347503</v>
      </c>
      <c r="I24" s="143">
        <f t="shared" si="1"/>
        <v>32995.512411347503</v>
      </c>
      <c r="J24" s="144">
        <v>0</v>
      </c>
    </row>
    <row r="25" spans="2:10" s="149" customFormat="1" ht="13.5" customHeight="1">
      <c r="B25" s="57">
        <v>21</v>
      </c>
      <c r="C25" s="105" t="s">
        <v>123</v>
      </c>
      <c r="D25" s="131">
        <v>35267.0173169353</v>
      </c>
      <c r="E25" s="131">
        <v>33127.532860343599</v>
      </c>
      <c r="F25" s="154"/>
      <c r="G25" s="155"/>
      <c r="H25" s="143">
        <f t="shared" si="0"/>
        <v>32995.512411347503</v>
      </c>
      <c r="I25" s="143">
        <f t="shared" si="1"/>
        <v>32995.512411347503</v>
      </c>
      <c r="J25" s="144">
        <v>0</v>
      </c>
    </row>
    <row r="26" spans="2:10" s="149" customFormat="1" ht="13.5" customHeight="1">
      <c r="B26" s="57">
        <v>22</v>
      </c>
      <c r="C26" s="105" t="s">
        <v>63</v>
      </c>
      <c r="D26" s="131">
        <v>32152.026486038201</v>
      </c>
      <c r="E26" s="131">
        <v>33121.800972907302</v>
      </c>
      <c r="F26" s="154"/>
      <c r="G26" s="155"/>
      <c r="H26" s="143">
        <f t="shared" si="0"/>
        <v>32995.512411347503</v>
      </c>
      <c r="I26" s="143">
        <f t="shared" si="1"/>
        <v>32995.512411347503</v>
      </c>
      <c r="J26" s="144">
        <v>0</v>
      </c>
    </row>
    <row r="27" spans="2:10" s="149" customFormat="1" ht="13.5" customHeight="1">
      <c r="B27" s="57">
        <v>23</v>
      </c>
      <c r="C27" s="105" t="s">
        <v>124</v>
      </c>
      <c r="D27" s="131">
        <v>34629.630444871698</v>
      </c>
      <c r="E27" s="131">
        <v>33029.835287406997</v>
      </c>
      <c r="F27" s="154"/>
      <c r="G27" s="155"/>
      <c r="H27" s="143">
        <f t="shared" si="0"/>
        <v>32995.512411347503</v>
      </c>
      <c r="I27" s="143">
        <f t="shared" si="1"/>
        <v>32995.512411347503</v>
      </c>
      <c r="J27" s="144">
        <v>0</v>
      </c>
    </row>
    <row r="28" spans="2:10" s="149" customFormat="1" ht="13.5" customHeight="1">
      <c r="B28" s="57">
        <v>24</v>
      </c>
      <c r="C28" s="105" t="s">
        <v>125</v>
      </c>
      <c r="D28" s="131">
        <v>30988.2384489094</v>
      </c>
      <c r="E28" s="131">
        <v>33516.266047928497</v>
      </c>
      <c r="F28" s="154"/>
      <c r="G28" s="155"/>
      <c r="H28" s="143">
        <f t="shared" si="0"/>
        <v>32995.512411347503</v>
      </c>
      <c r="I28" s="143">
        <f t="shared" si="1"/>
        <v>32995.512411347503</v>
      </c>
      <c r="J28" s="144">
        <v>0</v>
      </c>
    </row>
    <row r="29" spans="2:10" s="149" customFormat="1" ht="13.5" customHeight="1">
      <c r="B29" s="57">
        <v>25</v>
      </c>
      <c r="C29" s="105" t="s">
        <v>126</v>
      </c>
      <c r="D29" s="131">
        <v>30819.5527592822</v>
      </c>
      <c r="E29" s="131">
        <v>33548.253980700203</v>
      </c>
      <c r="F29" s="154"/>
      <c r="G29" s="155"/>
      <c r="H29" s="143">
        <f t="shared" si="0"/>
        <v>32995.512411347503</v>
      </c>
      <c r="I29" s="143">
        <f t="shared" si="1"/>
        <v>32995.512411347503</v>
      </c>
      <c r="J29" s="144">
        <v>0</v>
      </c>
    </row>
    <row r="30" spans="2:10" s="149" customFormat="1" ht="13.5" customHeight="1">
      <c r="B30" s="57">
        <v>26</v>
      </c>
      <c r="C30" s="105" t="s">
        <v>35</v>
      </c>
      <c r="D30" s="131">
        <v>31315.660236184998</v>
      </c>
      <c r="E30" s="131">
        <v>32880.4528385187</v>
      </c>
      <c r="F30" s="154"/>
      <c r="G30" s="155"/>
      <c r="H30" s="143">
        <f t="shared" si="0"/>
        <v>32995.512411347503</v>
      </c>
      <c r="I30" s="143">
        <f t="shared" si="1"/>
        <v>32995.512411347503</v>
      </c>
      <c r="J30" s="144">
        <v>0</v>
      </c>
    </row>
    <row r="31" spans="2:10" s="149" customFormat="1" ht="13.5" customHeight="1">
      <c r="B31" s="57">
        <v>27</v>
      </c>
      <c r="C31" s="105" t="s">
        <v>36</v>
      </c>
      <c r="D31" s="131">
        <v>30044.627581705401</v>
      </c>
      <c r="E31" s="131">
        <v>33368.751722150701</v>
      </c>
      <c r="F31" s="154"/>
      <c r="G31" s="155"/>
      <c r="H31" s="143">
        <f t="shared" si="0"/>
        <v>32995.512411347503</v>
      </c>
      <c r="I31" s="143">
        <f t="shared" si="1"/>
        <v>32995.512411347503</v>
      </c>
      <c r="J31" s="144">
        <v>0</v>
      </c>
    </row>
    <row r="32" spans="2:10" s="149" customFormat="1" ht="13.5" customHeight="1">
      <c r="B32" s="57">
        <v>28</v>
      </c>
      <c r="C32" s="105" t="s">
        <v>37</v>
      </c>
      <c r="D32" s="131">
        <v>30462.185479023901</v>
      </c>
      <c r="E32" s="131">
        <v>32556.629778118</v>
      </c>
      <c r="F32" s="154"/>
      <c r="G32" s="155"/>
      <c r="H32" s="143">
        <f t="shared" si="0"/>
        <v>32995.512411347503</v>
      </c>
      <c r="I32" s="143">
        <f t="shared" si="1"/>
        <v>32995.512411347503</v>
      </c>
      <c r="J32" s="144">
        <v>0</v>
      </c>
    </row>
    <row r="33" spans="2:10" s="149" customFormat="1" ht="13.5" customHeight="1">
      <c r="B33" s="57">
        <v>29</v>
      </c>
      <c r="C33" s="105" t="s">
        <v>38</v>
      </c>
      <c r="D33" s="131">
        <v>32248.147417255201</v>
      </c>
      <c r="E33" s="131">
        <v>33003.069239574601</v>
      </c>
      <c r="F33" s="154"/>
      <c r="G33" s="155"/>
      <c r="H33" s="143">
        <f t="shared" si="0"/>
        <v>32995.512411347503</v>
      </c>
      <c r="I33" s="143">
        <f t="shared" si="1"/>
        <v>32995.512411347503</v>
      </c>
      <c r="J33" s="144">
        <v>0</v>
      </c>
    </row>
    <row r="34" spans="2:10" s="149" customFormat="1" ht="13.5" customHeight="1">
      <c r="B34" s="57">
        <v>30</v>
      </c>
      <c r="C34" s="105" t="s">
        <v>39</v>
      </c>
      <c r="D34" s="131">
        <v>31758.959944821901</v>
      </c>
      <c r="E34" s="131">
        <v>33147.383087882401</v>
      </c>
      <c r="F34" s="154"/>
      <c r="G34" s="155"/>
      <c r="H34" s="143">
        <f t="shared" si="0"/>
        <v>32995.512411347503</v>
      </c>
      <c r="I34" s="143">
        <f t="shared" si="1"/>
        <v>32995.512411347503</v>
      </c>
      <c r="J34" s="144">
        <v>0</v>
      </c>
    </row>
    <row r="35" spans="2:10" s="149" customFormat="1" ht="13.5" customHeight="1">
      <c r="B35" s="57">
        <v>31</v>
      </c>
      <c r="C35" s="105" t="s">
        <v>40</v>
      </c>
      <c r="D35" s="131">
        <v>27635.243459864101</v>
      </c>
      <c r="E35" s="131">
        <v>32562.919462657901</v>
      </c>
      <c r="F35" s="154"/>
      <c r="G35" s="155"/>
      <c r="H35" s="143">
        <f t="shared" si="0"/>
        <v>32995.512411347503</v>
      </c>
      <c r="I35" s="143">
        <f t="shared" si="1"/>
        <v>32995.512411347503</v>
      </c>
      <c r="J35" s="144">
        <v>0</v>
      </c>
    </row>
    <row r="36" spans="2:10" s="149" customFormat="1" ht="13.5" customHeight="1">
      <c r="B36" s="57">
        <v>32</v>
      </c>
      <c r="C36" s="105" t="s">
        <v>41</v>
      </c>
      <c r="D36" s="131">
        <v>32238.728160257899</v>
      </c>
      <c r="E36" s="131">
        <v>32947.615481156601</v>
      </c>
      <c r="F36" s="154"/>
      <c r="G36" s="155"/>
      <c r="H36" s="143">
        <f t="shared" si="0"/>
        <v>32995.512411347503</v>
      </c>
      <c r="I36" s="143">
        <f t="shared" si="1"/>
        <v>32995.512411347503</v>
      </c>
      <c r="J36" s="144">
        <v>0</v>
      </c>
    </row>
    <row r="37" spans="2:10" s="149" customFormat="1" ht="13.5" customHeight="1">
      <c r="B37" s="57">
        <v>33</v>
      </c>
      <c r="C37" s="105" t="s">
        <v>42</v>
      </c>
      <c r="D37" s="131">
        <v>34148.009909304703</v>
      </c>
      <c r="E37" s="131">
        <v>32740.706284727199</v>
      </c>
      <c r="F37" s="154"/>
      <c r="G37" s="155"/>
      <c r="H37" s="143">
        <f t="shared" si="0"/>
        <v>32995.512411347503</v>
      </c>
      <c r="I37" s="143">
        <f t="shared" si="1"/>
        <v>32995.512411347503</v>
      </c>
      <c r="J37" s="144">
        <v>0</v>
      </c>
    </row>
    <row r="38" spans="2:10" s="149" customFormat="1" ht="13.5" customHeight="1">
      <c r="B38" s="57">
        <v>34</v>
      </c>
      <c r="C38" s="105" t="s">
        <v>44</v>
      </c>
      <c r="D38" s="131">
        <v>32360.720451881101</v>
      </c>
      <c r="E38" s="131">
        <v>33118.162782960397</v>
      </c>
      <c r="F38" s="154"/>
      <c r="G38" s="155"/>
      <c r="H38" s="143">
        <f t="shared" si="0"/>
        <v>32995.512411347503</v>
      </c>
      <c r="I38" s="143">
        <f t="shared" si="1"/>
        <v>32995.512411347503</v>
      </c>
      <c r="J38" s="144">
        <v>0</v>
      </c>
    </row>
    <row r="39" spans="2:10" s="149" customFormat="1" ht="13.5" customHeight="1">
      <c r="B39" s="57">
        <v>35</v>
      </c>
      <c r="C39" s="105" t="s">
        <v>1</v>
      </c>
      <c r="D39" s="131">
        <v>31259.701057353399</v>
      </c>
      <c r="E39" s="131">
        <v>33225.277359861801</v>
      </c>
      <c r="F39" s="154"/>
      <c r="G39" s="155"/>
      <c r="H39" s="143">
        <f t="shared" si="0"/>
        <v>32995.512411347503</v>
      </c>
      <c r="I39" s="143">
        <f t="shared" si="1"/>
        <v>32995.512411347503</v>
      </c>
      <c r="J39" s="144">
        <v>0</v>
      </c>
    </row>
    <row r="40" spans="2:10" s="149" customFormat="1" ht="13.5" customHeight="1">
      <c r="B40" s="57">
        <v>36</v>
      </c>
      <c r="C40" s="105" t="s">
        <v>2</v>
      </c>
      <c r="D40" s="131">
        <v>30217.5662056601</v>
      </c>
      <c r="E40" s="131">
        <v>33438.1238183069</v>
      </c>
      <c r="F40" s="154"/>
      <c r="G40" s="155"/>
      <c r="H40" s="143">
        <f t="shared" si="0"/>
        <v>32995.512411347503</v>
      </c>
      <c r="I40" s="143">
        <f t="shared" si="1"/>
        <v>32995.512411347503</v>
      </c>
      <c r="J40" s="144">
        <v>0</v>
      </c>
    </row>
    <row r="41" spans="2:10" s="149" customFormat="1" ht="13.5" customHeight="1">
      <c r="B41" s="57">
        <v>37</v>
      </c>
      <c r="C41" s="105" t="s">
        <v>3</v>
      </c>
      <c r="D41" s="131">
        <v>31540.746672912701</v>
      </c>
      <c r="E41" s="131">
        <v>33228.498530348697</v>
      </c>
      <c r="F41" s="154"/>
      <c r="G41" s="155"/>
      <c r="H41" s="143">
        <f t="shared" si="0"/>
        <v>32995.512411347503</v>
      </c>
      <c r="I41" s="143">
        <f t="shared" si="1"/>
        <v>32995.512411347503</v>
      </c>
      <c r="J41" s="144">
        <v>0</v>
      </c>
    </row>
    <row r="42" spans="2:10" s="149" customFormat="1" ht="13.5" customHeight="1">
      <c r="B42" s="57">
        <v>38</v>
      </c>
      <c r="C42" s="106" t="s">
        <v>45</v>
      </c>
      <c r="D42" s="131">
        <v>33147.5009448036</v>
      </c>
      <c r="E42" s="131">
        <v>33101.420539878898</v>
      </c>
      <c r="F42" s="154"/>
      <c r="G42" s="155"/>
      <c r="H42" s="143">
        <f t="shared" si="0"/>
        <v>32995.512411347503</v>
      </c>
      <c r="I42" s="143">
        <f t="shared" si="1"/>
        <v>32995.512411347503</v>
      </c>
      <c r="J42" s="144">
        <v>0</v>
      </c>
    </row>
    <row r="43" spans="2:10" s="149" customFormat="1" ht="13.5" customHeight="1">
      <c r="B43" s="57">
        <v>39</v>
      </c>
      <c r="C43" s="106" t="s">
        <v>8</v>
      </c>
      <c r="D43" s="131">
        <v>30285.6720942785</v>
      </c>
      <c r="E43" s="131">
        <v>32884.288902651002</v>
      </c>
      <c r="F43" s="154"/>
      <c r="G43" s="155"/>
      <c r="H43" s="143">
        <f t="shared" si="0"/>
        <v>32995.512411347503</v>
      </c>
      <c r="I43" s="143">
        <f t="shared" si="1"/>
        <v>32995.512411347503</v>
      </c>
      <c r="J43" s="144">
        <v>0</v>
      </c>
    </row>
    <row r="44" spans="2:10" s="149" customFormat="1" ht="13.5" customHeight="1">
      <c r="B44" s="57">
        <v>40</v>
      </c>
      <c r="C44" s="106" t="s">
        <v>46</v>
      </c>
      <c r="D44" s="131">
        <v>34994.247630619699</v>
      </c>
      <c r="E44" s="131">
        <v>33046.847427148299</v>
      </c>
      <c r="F44" s="154"/>
      <c r="G44" s="155"/>
      <c r="H44" s="143">
        <f t="shared" si="0"/>
        <v>32995.512411347503</v>
      </c>
      <c r="I44" s="143">
        <f t="shared" si="1"/>
        <v>32995.512411347503</v>
      </c>
      <c r="J44" s="144">
        <v>0</v>
      </c>
    </row>
    <row r="45" spans="2:10" s="149" customFormat="1" ht="13.5" customHeight="1">
      <c r="B45" s="57">
        <v>41</v>
      </c>
      <c r="C45" s="106" t="s">
        <v>13</v>
      </c>
      <c r="D45" s="131">
        <v>33913.364887516502</v>
      </c>
      <c r="E45" s="131">
        <v>32844.523841977498</v>
      </c>
      <c r="F45" s="154"/>
      <c r="G45" s="155"/>
      <c r="H45" s="143">
        <f t="shared" si="0"/>
        <v>32995.512411347503</v>
      </c>
      <c r="I45" s="143">
        <f t="shared" si="1"/>
        <v>32995.512411347503</v>
      </c>
      <c r="J45" s="144">
        <v>0</v>
      </c>
    </row>
    <row r="46" spans="2:10" s="149" customFormat="1" ht="13.5" customHeight="1">
      <c r="B46" s="57">
        <v>42</v>
      </c>
      <c r="C46" s="106" t="s">
        <v>14</v>
      </c>
      <c r="D46" s="131">
        <v>29056.205994808501</v>
      </c>
      <c r="E46" s="131">
        <v>32779.754190749503</v>
      </c>
      <c r="F46" s="154"/>
      <c r="G46" s="155"/>
      <c r="H46" s="143">
        <f t="shared" si="0"/>
        <v>32995.512411347503</v>
      </c>
      <c r="I46" s="143">
        <f t="shared" si="1"/>
        <v>32995.512411347503</v>
      </c>
      <c r="J46" s="144">
        <v>0</v>
      </c>
    </row>
    <row r="47" spans="2:10" s="149" customFormat="1" ht="13.5" customHeight="1">
      <c r="B47" s="57">
        <v>43</v>
      </c>
      <c r="C47" s="106" t="s">
        <v>9</v>
      </c>
      <c r="D47" s="131">
        <v>29142.8860737824</v>
      </c>
      <c r="E47" s="131">
        <v>32885.177004652498</v>
      </c>
      <c r="F47" s="154"/>
      <c r="G47" s="155"/>
      <c r="H47" s="143">
        <f t="shared" si="0"/>
        <v>32995.512411347503</v>
      </c>
      <c r="I47" s="143">
        <f t="shared" si="1"/>
        <v>32995.512411347503</v>
      </c>
      <c r="J47" s="144">
        <v>0</v>
      </c>
    </row>
    <row r="48" spans="2:10" s="149" customFormat="1" ht="13.5" customHeight="1">
      <c r="B48" s="57">
        <v>44</v>
      </c>
      <c r="C48" s="106" t="s">
        <v>21</v>
      </c>
      <c r="D48" s="131">
        <v>31037.8321992649</v>
      </c>
      <c r="E48" s="131">
        <v>32836.327033595902</v>
      </c>
      <c r="F48" s="154"/>
      <c r="G48" s="155"/>
      <c r="H48" s="143">
        <f t="shared" si="0"/>
        <v>32995.512411347503</v>
      </c>
      <c r="I48" s="143">
        <f t="shared" si="1"/>
        <v>32995.512411347503</v>
      </c>
      <c r="J48" s="144">
        <v>0</v>
      </c>
    </row>
    <row r="49" spans="2:10" s="149" customFormat="1" ht="13.5" customHeight="1">
      <c r="B49" s="57">
        <v>45</v>
      </c>
      <c r="C49" s="106" t="s">
        <v>47</v>
      </c>
      <c r="D49" s="131">
        <v>35472.059719467303</v>
      </c>
      <c r="E49" s="131">
        <v>33085.718625507499</v>
      </c>
      <c r="F49" s="154"/>
      <c r="G49" s="155"/>
      <c r="H49" s="143">
        <f t="shared" si="0"/>
        <v>32995.512411347503</v>
      </c>
      <c r="I49" s="143">
        <f t="shared" si="1"/>
        <v>32995.512411347503</v>
      </c>
      <c r="J49" s="144">
        <v>0</v>
      </c>
    </row>
    <row r="50" spans="2:10" s="149" customFormat="1" ht="13.5" customHeight="1">
      <c r="B50" s="57">
        <v>46</v>
      </c>
      <c r="C50" s="106" t="s">
        <v>25</v>
      </c>
      <c r="D50" s="131">
        <v>31317.509013845702</v>
      </c>
      <c r="E50" s="131">
        <v>33115.802553693902</v>
      </c>
      <c r="F50" s="154"/>
      <c r="G50" s="155"/>
      <c r="H50" s="143">
        <f t="shared" si="0"/>
        <v>32995.512411347503</v>
      </c>
      <c r="I50" s="143">
        <f t="shared" si="1"/>
        <v>32995.512411347503</v>
      </c>
      <c r="J50" s="144">
        <v>0</v>
      </c>
    </row>
    <row r="51" spans="2:10" s="149" customFormat="1" ht="13.5" customHeight="1">
      <c r="B51" s="57">
        <v>47</v>
      </c>
      <c r="C51" s="106" t="s">
        <v>15</v>
      </c>
      <c r="D51" s="131">
        <v>29562.796545973601</v>
      </c>
      <c r="E51" s="131">
        <v>32533.376236741798</v>
      </c>
      <c r="F51" s="154"/>
      <c r="G51" s="155"/>
      <c r="H51" s="143">
        <f t="shared" si="0"/>
        <v>32995.512411347503</v>
      </c>
      <c r="I51" s="143">
        <f t="shared" si="1"/>
        <v>32995.512411347503</v>
      </c>
      <c r="J51" s="144">
        <v>0</v>
      </c>
    </row>
    <row r="52" spans="2:10" s="149" customFormat="1" ht="13.5" customHeight="1">
      <c r="B52" s="57">
        <v>48</v>
      </c>
      <c r="C52" s="106" t="s">
        <v>26</v>
      </c>
      <c r="D52" s="131">
        <v>31324.861792477699</v>
      </c>
      <c r="E52" s="131">
        <v>33061.979281876898</v>
      </c>
      <c r="F52" s="154"/>
      <c r="G52" s="155"/>
      <c r="H52" s="143">
        <f t="shared" si="0"/>
        <v>32995.512411347503</v>
      </c>
      <c r="I52" s="143">
        <f t="shared" si="1"/>
        <v>32995.512411347503</v>
      </c>
      <c r="J52" s="144">
        <v>0</v>
      </c>
    </row>
    <row r="53" spans="2:10" s="149" customFormat="1" ht="13.5" customHeight="1">
      <c r="B53" s="57">
        <v>49</v>
      </c>
      <c r="C53" s="106" t="s">
        <v>27</v>
      </c>
      <c r="D53" s="131">
        <v>33130.592999278299</v>
      </c>
      <c r="E53" s="131">
        <v>32700.3816470317</v>
      </c>
      <c r="F53" s="154"/>
      <c r="G53" s="155"/>
      <c r="H53" s="143">
        <f t="shared" si="0"/>
        <v>32995.512411347503</v>
      </c>
      <c r="I53" s="143">
        <f t="shared" si="1"/>
        <v>32995.512411347503</v>
      </c>
      <c r="J53" s="144">
        <v>0</v>
      </c>
    </row>
    <row r="54" spans="2:10" s="149" customFormat="1" ht="13.5" customHeight="1">
      <c r="B54" s="57">
        <v>50</v>
      </c>
      <c r="C54" s="106" t="s">
        <v>16</v>
      </c>
      <c r="D54" s="131">
        <v>31481.396149595799</v>
      </c>
      <c r="E54" s="131">
        <v>32476.360824228501</v>
      </c>
      <c r="F54" s="154"/>
      <c r="G54" s="155"/>
      <c r="H54" s="143">
        <f t="shared" si="0"/>
        <v>32995.512411347503</v>
      </c>
      <c r="I54" s="143">
        <f t="shared" si="1"/>
        <v>32995.512411347503</v>
      </c>
      <c r="J54" s="144">
        <v>0</v>
      </c>
    </row>
    <row r="55" spans="2:10" s="149" customFormat="1" ht="13.5" customHeight="1">
      <c r="B55" s="57">
        <v>51</v>
      </c>
      <c r="C55" s="106" t="s">
        <v>48</v>
      </c>
      <c r="D55" s="131">
        <v>32456.487241042101</v>
      </c>
      <c r="E55" s="131">
        <v>32871.512808664404</v>
      </c>
      <c r="F55" s="154"/>
      <c r="G55" s="155"/>
      <c r="H55" s="143">
        <f t="shared" si="0"/>
        <v>32995.512411347503</v>
      </c>
      <c r="I55" s="143">
        <f t="shared" si="1"/>
        <v>32995.512411347503</v>
      </c>
      <c r="J55" s="144">
        <v>0</v>
      </c>
    </row>
    <row r="56" spans="2:10" s="149" customFormat="1" ht="13.5" customHeight="1">
      <c r="B56" s="57">
        <v>52</v>
      </c>
      <c r="C56" s="106" t="s">
        <v>4</v>
      </c>
      <c r="D56" s="131">
        <v>30695.105977819901</v>
      </c>
      <c r="E56" s="131">
        <v>33076.9934398037</v>
      </c>
      <c r="F56" s="154"/>
      <c r="G56" s="155"/>
      <c r="H56" s="143">
        <f t="shared" si="0"/>
        <v>32995.512411347503</v>
      </c>
      <c r="I56" s="143">
        <f t="shared" si="1"/>
        <v>32995.512411347503</v>
      </c>
      <c r="J56" s="144">
        <v>0</v>
      </c>
    </row>
    <row r="57" spans="2:10" s="149" customFormat="1" ht="13.5" customHeight="1">
      <c r="B57" s="57">
        <v>53</v>
      </c>
      <c r="C57" s="106" t="s">
        <v>22</v>
      </c>
      <c r="D57" s="131">
        <v>34351.417691579903</v>
      </c>
      <c r="E57" s="131">
        <v>32836.7716763809</v>
      </c>
      <c r="F57" s="154"/>
      <c r="G57" s="155"/>
      <c r="H57" s="143">
        <f t="shared" si="0"/>
        <v>32995.512411347503</v>
      </c>
      <c r="I57" s="143">
        <f t="shared" si="1"/>
        <v>32995.512411347503</v>
      </c>
      <c r="J57" s="144">
        <v>0</v>
      </c>
    </row>
    <row r="58" spans="2:10" s="149" customFormat="1" ht="13.5" customHeight="1">
      <c r="B58" s="57">
        <v>54</v>
      </c>
      <c r="C58" s="106" t="s">
        <v>28</v>
      </c>
      <c r="D58" s="131">
        <v>32009.482692954</v>
      </c>
      <c r="E58" s="131">
        <v>32917.298390327698</v>
      </c>
      <c r="F58" s="154"/>
      <c r="G58" s="155"/>
      <c r="H58" s="143">
        <f t="shared" si="0"/>
        <v>32995.512411347503</v>
      </c>
      <c r="I58" s="143">
        <f t="shared" si="1"/>
        <v>32995.512411347503</v>
      </c>
      <c r="J58" s="144">
        <v>0</v>
      </c>
    </row>
    <row r="59" spans="2:10" s="149" customFormat="1" ht="13.5" customHeight="1">
      <c r="B59" s="57">
        <v>55</v>
      </c>
      <c r="C59" s="106" t="s">
        <v>17</v>
      </c>
      <c r="D59" s="131">
        <v>32156.766663071601</v>
      </c>
      <c r="E59" s="131">
        <v>32463.128594160498</v>
      </c>
      <c r="F59" s="154"/>
      <c r="G59" s="155"/>
      <c r="H59" s="143">
        <f t="shared" si="0"/>
        <v>32995.512411347503</v>
      </c>
      <c r="I59" s="143">
        <f t="shared" si="1"/>
        <v>32995.512411347503</v>
      </c>
      <c r="J59" s="144">
        <v>0</v>
      </c>
    </row>
    <row r="60" spans="2:10" s="149" customFormat="1" ht="13.5" customHeight="1">
      <c r="B60" s="57">
        <v>56</v>
      </c>
      <c r="C60" s="106" t="s">
        <v>10</v>
      </c>
      <c r="D60" s="131">
        <v>30568.010637354801</v>
      </c>
      <c r="E60" s="131">
        <v>32455.411835327199</v>
      </c>
      <c r="F60" s="154"/>
      <c r="G60" s="155"/>
      <c r="H60" s="143">
        <f t="shared" si="0"/>
        <v>32995.512411347503</v>
      </c>
      <c r="I60" s="143">
        <f t="shared" si="1"/>
        <v>32995.512411347503</v>
      </c>
      <c r="J60" s="144">
        <v>0</v>
      </c>
    </row>
    <row r="61" spans="2:10" s="149" customFormat="1" ht="13.5" customHeight="1">
      <c r="B61" s="57">
        <v>57</v>
      </c>
      <c r="C61" s="106" t="s">
        <v>49</v>
      </c>
      <c r="D61" s="131">
        <v>34531.973884908701</v>
      </c>
      <c r="E61" s="131">
        <v>33147.580153930998</v>
      </c>
      <c r="F61" s="154"/>
      <c r="G61" s="155"/>
      <c r="H61" s="143">
        <f t="shared" si="0"/>
        <v>32995.512411347503</v>
      </c>
      <c r="I61" s="143">
        <f t="shared" si="1"/>
        <v>32995.512411347503</v>
      </c>
      <c r="J61" s="144">
        <v>0</v>
      </c>
    </row>
    <row r="62" spans="2:10" s="149" customFormat="1" ht="13.5" customHeight="1">
      <c r="B62" s="57">
        <v>58</v>
      </c>
      <c r="C62" s="106" t="s">
        <v>29</v>
      </c>
      <c r="D62" s="131">
        <v>34589.702455222403</v>
      </c>
      <c r="E62" s="131">
        <v>33098.1798660407</v>
      </c>
      <c r="F62" s="154"/>
      <c r="G62" s="155"/>
      <c r="H62" s="143">
        <f t="shared" si="0"/>
        <v>32995.512411347503</v>
      </c>
      <c r="I62" s="143">
        <f t="shared" si="1"/>
        <v>32995.512411347503</v>
      </c>
      <c r="J62" s="144">
        <v>0</v>
      </c>
    </row>
    <row r="63" spans="2:10" s="149" customFormat="1" ht="13.5" customHeight="1">
      <c r="B63" s="57">
        <v>59</v>
      </c>
      <c r="C63" s="106" t="s">
        <v>23</v>
      </c>
      <c r="D63" s="131">
        <v>34011.431296158698</v>
      </c>
      <c r="E63" s="131">
        <v>32847.911912571399</v>
      </c>
      <c r="F63" s="154"/>
      <c r="G63" s="155"/>
      <c r="H63" s="143">
        <f t="shared" si="0"/>
        <v>32995.512411347503</v>
      </c>
      <c r="I63" s="143">
        <f t="shared" si="1"/>
        <v>32995.512411347503</v>
      </c>
      <c r="J63" s="144">
        <v>0</v>
      </c>
    </row>
    <row r="64" spans="2:10" s="149" customFormat="1" ht="13.5" customHeight="1">
      <c r="B64" s="57">
        <v>60</v>
      </c>
      <c r="C64" s="106" t="s">
        <v>50</v>
      </c>
      <c r="D64" s="131">
        <v>32750.920092075001</v>
      </c>
      <c r="E64" s="131">
        <v>32785.074965585198</v>
      </c>
      <c r="F64" s="154"/>
      <c r="G64" s="155"/>
      <c r="H64" s="143">
        <f t="shared" si="0"/>
        <v>32995.512411347503</v>
      </c>
      <c r="I64" s="143">
        <f t="shared" si="1"/>
        <v>32995.512411347503</v>
      </c>
      <c r="J64" s="144">
        <v>0</v>
      </c>
    </row>
    <row r="65" spans="2:10" s="149" customFormat="1" ht="13.5" customHeight="1">
      <c r="B65" s="57">
        <v>61</v>
      </c>
      <c r="C65" s="106" t="s">
        <v>18</v>
      </c>
      <c r="D65" s="131">
        <v>30134.5479381443</v>
      </c>
      <c r="E65" s="131">
        <v>32463.992949489799</v>
      </c>
      <c r="F65" s="154"/>
      <c r="G65" s="155"/>
      <c r="H65" s="143">
        <f t="shared" si="0"/>
        <v>32995.512411347503</v>
      </c>
      <c r="I65" s="143">
        <f t="shared" si="1"/>
        <v>32995.512411347503</v>
      </c>
      <c r="J65" s="144">
        <v>0</v>
      </c>
    </row>
    <row r="66" spans="2:10" s="149" customFormat="1" ht="13.5" customHeight="1">
      <c r="B66" s="57">
        <v>62</v>
      </c>
      <c r="C66" s="106" t="s">
        <v>19</v>
      </c>
      <c r="D66" s="131">
        <v>28674.861672714698</v>
      </c>
      <c r="E66" s="131">
        <v>32554.629374672499</v>
      </c>
      <c r="F66" s="154"/>
      <c r="G66" s="155"/>
      <c r="H66" s="143">
        <f t="shared" si="0"/>
        <v>32995.512411347503</v>
      </c>
      <c r="I66" s="143">
        <f t="shared" si="1"/>
        <v>32995.512411347503</v>
      </c>
      <c r="J66" s="144">
        <v>0</v>
      </c>
    </row>
    <row r="67" spans="2:10" s="149" customFormat="1" ht="13.5" customHeight="1">
      <c r="B67" s="57">
        <v>63</v>
      </c>
      <c r="C67" s="106" t="s">
        <v>30</v>
      </c>
      <c r="D67" s="131">
        <v>33751.627540829497</v>
      </c>
      <c r="E67" s="131">
        <v>33021.612401135397</v>
      </c>
      <c r="F67" s="154"/>
      <c r="G67" s="155"/>
      <c r="H67" s="143">
        <f t="shared" si="0"/>
        <v>32995.512411347503</v>
      </c>
      <c r="I67" s="143">
        <f t="shared" si="1"/>
        <v>32995.512411347503</v>
      </c>
      <c r="J67" s="144">
        <v>0</v>
      </c>
    </row>
    <row r="68" spans="2:10" s="149" customFormat="1" ht="13.5" customHeight="1">
      <c r="B68" s="57">
        <v>64</v>
      </c>
      <c r="C68" s="106" t="s">
        <v>51</v>
      </c>
      <c r="D68" s="131">
        <v>32851.272757697501</v>
      </c>
      <c r="E68" s="131">
        <v>32668.762203461501</v>
      </c>
      <c r="F68" s="154"/>
      <c r="G68" s="155"/>
      <c r="H68" s="143">
        <f t="shared" si="0"/>
        <v>32995.512411347503</v>
      </c>
      <c r="I68" s="143">
        <f t="shared" si="1"/>
        <v>32995.512411347503</v>
      </c>
      <c r="J68" s="144">
        <v>0</v>
      </c>
    </row>
    <row r="69" spans="2:10" s="149" customFormat="1" ht="13.5" customHeight="1">
      <c r="B69" s="57">
        <v>65</v>
      </c>
      <c r="C69" s="106" t="s">
        <v>11</v>
      </c>
      <c r="D69" s="131">
        <v>30741.959787381598</v>
      </c>
      <c r="E69" s="131">
        <v>33029.878343834702</v>
      </c>
      <c r="F69" s="154"/>
      <c r="G69" s="155"/>
      <c r="H69" s="143">
        <f t="shared" ref="H69:H78" si="2">$D$79</f>
        <v>32995.512411347503</v>
      </c>
      <c r="I69" s="143">
        <f t="shared" ref="I69:I78" si="3">$E$79</f>
        <v>32995.512411347503</v>
      </c>
      <c r="J69" s="144">
        <v>0</v>
      </c>
    </row>
    <row r="70" spans="2:10" s="149" customFormat="1" ht="13.5" customHeight="1">
      <c r="B70" s="57">
        <v>66</v>
      </c>
      <c r="C70" s="106" t="s">
        <v>5</v>
      </c>
      <c r="D70" s="131">
        <v>30720.083717712201</v>
      </c>
      <c r="E70" s="131">
        <v>32859.072900364197</v>
      </c>
      <c r="F70" s="154"/>
      <c r="G70" s="155"/>
      <c r="H70" s="143">
        <f t="shared" si="2"/>
        <v>32995.512411347503</v>
      </c>
      <c r="I70" s="143">
        <f t="shared" si="3"/>
        <v>32995.512411347503</v>
      </c>
      <c r="J70" s="144">
        <v>0</v>
      </c>
    </row>
    <row r="71" spans="2:10" s="149" customFormat="1" ht="13.5" customHeight="1">
      <c r="B71" s="57">
        <v>67</v>
      </c>
      <c r="C71" s="106" t="s">
        <v>6</v>
      </c>
      <c r="D71" s="131">
        <v>28660.5877750611</v>
      </c>
      <c r="E71" s="131">
        <v>33608.991161974503</v>
      </c>
      <c r="F71" s="154"/>
      <c r="G71" s="155"/>
      <c r="H71" s="143">
        <f t="shared" si="2"/>
        <v>32995.512411347503</v>
      </c>
      <c r="I71" s="143">
        <f t="shared" si="3"/>
        <v>32995.512411347503</v>
      </c>
      <c r="J71" s="144">
        <v>0</v>
      </c>
    </row>
    <row r="72" spans="2:10" s="149" customFormat="1" ht="13.5" customHeight="1">
      <c r="B72" s="57">
        <v>68</v>
      </c>
      <c r="C72" s="106" t="s">
        <v>52</v>
      </c>
      <c r="D72" s="131">
        <v>39089.807259528097</v>
      </c>
      <c r="E72" s="131">
        <v>33390.324809372098</v>
      </c>
      <c r="F72" s="154"/>
      <c r="G72" s="155"/>
      <c r="H72" s="143">
        <f t="shared" si="2"/>
        <v>32995.512411347503</v>
      </c>
      <c r="I72" s="143">
        <f t="shared" si="3"/>
        <v>32995.512411347503</v>
      </c>
      <c r="J72" s="144">
        <v>0</v>
      </c>
    </row>
    <row r="73" spans="2:10" s="149" customFormat="1" ht="13.5" customHeight="1">
      <c r="B73" s="57">
        <v>69</v>
      </c>
      <c r="C73" s="106" t="s">
        <v>53</v>
      </c>
      <c r="D73" s="131">
        <v>31173.275937447499</v>
      </c>
      <c r="E73" s="131">
        <v>32712.999799491801</v>
      </c>
      <c r="F73" s="154"/>
      <c r="G73" s="155"/>
      <c r="H73" s="143">
        <f t="shared" si="2"/>
        <v>32995.512411347503</v>
      </c>
      <c r="I73" s="143">
        <f t="shared" si="3"/>
        <v>32995.512411347503</v>
      </c>
      <c r="J73" s="144">
        <v>0</v>
      </c>
    </row>
    <row r="74" spans="2:10" s="149" customFormat="1" ht="13.5" customHeight="1">
      <c r="B74" s="57">
        <v>70</v>
      </c>
      <c r="C74" s="106" t="s">
        <v>54</v>
      </c>
      <c r="D74" s="131">
        <v>35305.515679442498</v>
      </c>
      <c r="E74" s="131">
        <v>33227.937850497001</v>
      </c>
      <c r="F74" s="154"/>
      <c r="G74" s="155"/>
      <c r="H74" s="143">
        <f t="shared" si="2"/>
        <v>32995.512411347503</v>
      </c>
      <c r="I74" s="143">
        <f t="shared" si="3"/>
        <v>32995.512411347503</v>
      </c>
      <c r="J74" s="144">
        <v>0</v>
      </c>
    </row>
    <row r="75" spans="2:10" s="149" customFormat="1" ht="13.5" customHeight="1">
      <c r="B75" s="57">
        <v>71</v>
      </c>
      <c r="C75" s="106" t="s">
        <v>55</v>
      </c>
      <c r="D75" s="131">
        <v>32584.781259150801</v>
      </c>
      <c r="E75" s="131">
        <v>33197.713509773101</v>
      </c>
      <c r="F75" s="154"/>
      <c r="G75" s="155"/>
      <c r="H75" s="143">
        <f t="shared" si="2"/>
        <v>32995.512411347503</v>
      </c>
      <c r="I75" s="143">
        <f t="shared" si="3"/>
        <v>32995.512411347503</v>
      </c>
      <c r="J75" s="144">
        <v>0</v>
      </c>
    </row>
    <row r="76" spans="2:10" s="149" customFormat="1" ht="13.5" customHeight="1">
      <c r="B76" s="57">
        <v>72</v>
      </c>
      <c r="C76" s="106" t="s">
        <v>31</v>
      </c>
      <c r="D76" s="131">
        <v>32093.845801526699</v>
      </c>
      <c r="E76" s="131">
        <v>33124.398899585001</v>
      </c>
      <c r="F76" s="154"/>
      <c r="G76" s="155"/>
      <c r="H76" s="143">
        <f t="shared" si="2"/>
        <v>32995.512411347503</v>
      </c>
      <c r="I76" s="143">
        <f t="shared" si="3"/>
        <v>32995.512411347503</v>
      </c>
      <c r="J76" s="144">
        <v>0</v>
      </c>
    </row>
    <row r="77" spans="2:10" s="149" customFormat="1" ht="13.5" customHeight="1">
      <c r="B77" s="57">
        <v>73</v>
      </c>
      <c r="C77" s="106" t="s">
        <v>32</v>
      </c>
      <c r="D77" s="131">
        <v>32773.905646890598</v>
      </c>
      <c r="E77" s="131">
        <v>33289.798231480301</v>
      </c>
      <c r="F77" s="154"/>
      <c r="G77" s="155"/>
      <c r="H77" s="143">
        <f t="shared" si="2"/>
        <v>32995.512411347503</v>
      </c>
      <c r="I77" s="143">
        <f t="shared" si="3"/>
        <v>32995.512411347503</v>
      </c>
      <c r="J77" s="144">
        <v>0</v>
      </c>
    </row>
    <row r="78" spans="2:10" s="149" customFormat="1" ht="13.5" customHeight="1" thickBot="1">
      <c r="B78" s="57">
        <v>74</v>
      </c>
      <c r="C78" s="106" t="s">
        <v>33</v>
      </c>
      <c r="D78" s="131">
        <v>35385.403044871797</v>
      </c>
      <c r="E78" s="131">
        <v>33122.789945999597</v>
      </c>
      <c r="F78" s="154"/>
      <c r="G78" s="155"/>
      <c r="H78" s="143">
        <f t="shared" si="2"/>
        <v>32995.512411347503</v>
      </c>
      <c r="I78" s="143">
        <f t="shared" si="3"/>
        <v>32995.512411347503</v>
      </c>
      <c r="J78" s="144">
        <v>9999</v>
      </c>
    </row>
    <row r="79" spans="2:10" s="149" customFormat="1" ht="13.5" customHeight="1" thickTop="1">
      <c r="B79" s="177" t="s">
        <v>0</v>
      </c>
      <c r="C79" s="178"/>
      <c r="D79" s="145">
        <v>32995.512411347503</v>
      </c>
      <c r="E79" s="145">
        <v>32995.512411347503</v>
      </c>
      <c r="F79" s="154"/>
      <c r="G79" s="155"/>
      <c r="H79" s="134"/>
      <c r="I79" s="134"/>
      <c r="J79" s="134"/>
    </row>
    <row r="80" spans="2:10" ht="13.5" customHeight="1">
      <c r="B80" s="72" t="s">
        <v>229</v>
      </c>
    </row>
    <row r="81" spans="2:2" ht="13.5" customHeight="1">
      <c r="B81" s="72" t="s">
        <v>176</v>
      </c>
    </row>
    <row r="82" spans="2:2" ht="13.5" customHeight="1">
      <c r="B82" s="72" t="s">
        <v>178</v>
      </c>
    </row>
  </sheetData>
  <mergeCells count="7">
    <mergeCell ref="H3:H4"/>
    <mergeCell ref="I3:I4"/>
    <mergeCell ref="B79:C79"/>
    <mergeCell ref="B3:B4"/>
    <mergeCell ref="C3:C4"/>
    <mergeCell ref="D3:D4"/>
    <mergeCell ref="E3:E4"/>
  </mergeCells>
  <phoneticPr fontId="3"/>
  <pageMargins left="0.19685039370078741" right="0.19685039370078741" top="0.59055118110236227" bottom="0.39370078740157483" header="0.31496062992125984" footer="0.19685039370078741"/>
  <pageSetup paperSize="9" scale="75" fitToHeight="0" orientation="portrait" r:id="rId1"/>
  <headerFooter>
    <oddHeader>&amp;R&amp;"ＭＳ 明朝,標準"&amp;12 2-4.生活習慣病に係る医療費等の状況</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showGridLines="0" zoomScaleNormal="100" zoomScaleSheetLayoutView="70" workbookViewId="0"/>
  </sheetViews>
  <sheetFormatPr defaultRowHeight="13.5"/>
  <cols>
    <col min="1" max="1" width="4.625" style="43" customWidth="1"/>
    <col min="2" max="2" width="3.25" style="43" customWidth="1"/>
    <col min="3" max="3" width="18.75" style="43" customWidth="1"/>
    <col min="4" max="5" width="20.625" style="43" customWidth="1"/>
    <col min="6" max="6" width="12.375" style="147" customWidth="1"/>
    <col min="7" max="7" width="6.25" style="43" customWidth="1"/>
    <col min="8" max="10" width="20.625" style="43" customWidth="1"/>
    <col min="11" max="16384" width="9" style="43"/>
  </cols>
  <sheetData>
    <row r="1" spans="1:10" ht="16.5" customHeight="1">
      <c r="A1" s="43" t="s">
        <v>209</v>
      </c>
    </row>
    <row r="2" spans="1:10" ht="16.5" customHeight="1">
      <c r="A2" s="43" t="s">
        <v>148</v>
      </c>
    </row>
    <row r="3" spans="1:10" ht="16.5" customHeight="1">
      <c r="A3" s="43" t="s">
        <v>179</v>
      </c>
      <c r="J3" s="43" t="s">
        <v>180</v>
      </c>
    </row>
  </sheetData>
  <phoneticPr fontId="3"/>
  <pageMargins left="0.19685039370078741" right="0.19685039370078741" top="0.59055118110236227" bottom="0.39370078740157483" header="0.31496062992125984" footer="0.19685039370078741"/>
  <pageSetup paperSize="9" scale="75" fitToHeight="0" orientation="portrait" r:id="rId1"/>
  <headerFooter>
    <oddHeader>&amp;R&amp;"ＭＳ 明朝,標準"&amp;12 2-4.生活習慣病に係る医療費等の状況</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4"/>
  <sheetViews>
    <sheetView showGridLines="0" zoomScaleNormal="100" zoomScaleSheetLayoutView="70" workbookViewId="0"/>
  </sheetViews>
  <sheetFormatPr defaultRowHeight="13.5"/>
  <cols>
    <col min="1" max="1" width="4.625" style="36" customWidth="1"/>
    <col min="2" max="2" width="2.125" style="36" customWidth="1"/>
    <col min="3" max="3" width="8.375" style="36" customWidth="1"/>
    <col min="4" max="4" width="11.625" style="36" customWidth="1"/>
    <col min="5" max="5" width="5.5" style="36" bestFit="1" customWidth="1"/>
    <col min="6" max="6" width="11.625" style="36" customWidth="1"/>
    <col min="7" max="7" width="5.5" style="36" customWidth="1"/>
    <col min="8" max="16" width="8.875" style="36" customWidth="1"/>
    <col min="17" max="17" width="2" style="4" customWidth="1"/>
    <col min="18" max="16384" width="9" style="4"/>
  </cols>
  <sheetData>
    <row r="1" spans="1:16">
      <c r="A1" s="36" t="s">
        <v>218</v>
      </c>
    </row>
    <row r="2" spans="1:16">
      <c r="A2" s="36" t="s">
        <v>219</v>
      </c>
    </row>
    <row r="4" spans="1:16" ht="13.5" customHeight="1">
      <c r="B4" s="156"/>
      <c r="C4" s="157"/>
      <c r="D4" s="157"/>
      <c r="E4" s="157"/>
      <c r="F4" s="157"/>
      <c r="G4" s="158"/>
    </row>
    <row r="5" spans="1:16" ht="13.5" customHeight="1">
      <c r="B5" s="159"/>
      <c r="C5" s="160"/>
      <c r="D5" s="161">
        <v>0.83200000000000007</v>
      </c>
      <c r="E5" s="147" t="s">
        <v>220</v>
      </c>
      <c r="F5" s="162">
        <v>0.84</v>
      </c>
      <c r="G5" s="163" t="s">
        <v>225</v>
      </c>
    </row>
    <row r="6" spans="1:16">
      <c r="B6" s="159"/>
      <c r="D6" s="161"/>
      <c r="E6" s="147"/>
      <c r="F6" s="162"/>
      <c r="G6" s="163"/>
    </row>
    <row r="7" spans="1:16">
      <c r="B7" s="159"/>
      <c r="C7" s="164"/>
      <c r="D7" s="161">
        <v>0.82400000000000007</v>
      </c>
      <c r="E7" s="147" t="s">
        <v>220</v>
      </c>
      <c r="F7" s="162">
        <v>0.83200000000000007</v>
      </c>
      <c r="G7" s="163" t="s">
        <v>221</v>
      </c>
    </row>
    <row r="8" spans="1:16">
      <c r="B8" s="159"/>
      <c r="D8" s="161"/>
      <c r="E8" s="147"/>
      <c r="F8" s="162"/>
      <c r="G8" s="163"/>
    </row>
    <row r="9" spans="1:16">
      <c r="B9" s="159"/>
      <c r="C9" s="165"/>
      <c r="D9" s="161">
        <v>0.81600000000000006</v>
      </c>
      <c r="E9" s="147" t="s">
        <v>220</v>
      </c>
      <c r="F9" s="162">
        <v>0.82400000000000007</v>
      </c>
      <c r="G9" s="163" t="s">
        <v>221</v>
      </c>
    </row>
    <row r="10" spans="1:16">
      <c r="B10" s="159"/>
      <c r="D10" s="161"/>
      <c r="E10" s="147"/>
      <c r="F10" s="162"/>
      <c r="G10" s="163"/>
    </row>
    <row r="11" spans="1:16">
      <c r="B11" s="159"/>
      <c r="C11" s="166"/>
      <c r="D11" s="161">
        <v>0.80800000000000005</v>
      </c>
      <c r="E11" s="147" t="s">
        <v>220</v>
      </c>
      <c r="F11" s="162">
        <v>0.81600000000000006</v>
      </c>
      <c r="G11" s="163" t="s">
        <v>221</v>
      </c>
    </row>
    <row r="12" spans="1:16">
      <c r="B12" s="159"/>
      <c r="D12" s="161"/>
      <c r="E12" s="147"/>
      <c r="F12" s="162"/>
      <c r="G12" s="163"/>
    </row>
    <row r="13" spans="1:16">
      <c r="B13" s="159"/>
      <c r="C13" s="167"/>
      <c r="D13" s="161">
        <v>0.8</v>
      </c>
      <c r="E13" s="147" t="s">
        <v>220</v>
      </c>
      <c r="F13" s="162">
        <v>0.80800000000000005</v>
      </c>
      <c r="G13" s="163" t="s">
        <v>221</v>
      </c>
    </row>
    <row r="14" spans="1:16">
      <c r="B14" s="168"/>
      <c r="C14" s="169"/>
      <c r="D14" s="169"/>
      <c r="E14" s="169"/>
      <c r="F14" s="169"/>
      <c r="G14" s="170"/>
    </row>
    <row r="16" spans="1:16">
      <c r="B16" s="156"/>
      <c r="C16" s="157"/>
      <c r="D16" s="157"/>
      <c r="E16" s="157"/>
      <c r="F16" s="157"/>
      <c r="G16" s="157"/>
      <c r="H16" s="157"/>
      <c r="I16" s="157"/>
      <c r="J16" s="157"/>
      <c r="K16" s="157"/>
      <c r="L16" s="157"/>
      <c r="M16" s="157"/>
      <c r="N16" s="157"/>
      <c r="O16" s="157"/>
      <c r="P16" s="158"/>
    </row>
    <row r="17" spans="2:16">
      <c r="B17" s="159"/>
      <c r="P17" s="171"/>
    </row>
    <row r="18" spans="2:16">
      <c r="B18" s="159"/>
      <c r="P18" s="171"/>
    </row>
    <row r="19" spans="2:16">
      <c r="B19" s="159"/>
      <c r="P19" s="171"/>
    </row>
    <row r="20" spans="2:16">
      <c r="B20" s="159"/>
      <c r="P20" s="171"/>
    </row>
    <row r="21" spans="2:16">
      <c r="B21" s="159"/>
      <c r="P21" s="171"/>
    </row>
    <row r="22" spans="2:16">
      <c r="B22" s="159"/>
      <c r="P22" s="171"/>
    </row>
    <row r="23" spans="2:16">
      <c r="B23" s="159"/>
      <c r="P23" s="171"/>
    </row>
    <row r="24" spans="2:16">
      <c r="B24" s="159"/>
      <c r="P24" s="171"/>
    </row>
    <row r="25" spans="2:16">
      <c r="B25" s="159"/>
      <c r="P25" s="171"/>
    </row>
    <row r="26" spans="2:16">
      <c r="B26" s="159"/>
      <c r="P26" s="171"/>
    </row>
    <row r="27" spans="2:16">
      <c r="B27" s="159"/>
      <c r="P27" s="171"/>
    </row>
    <row r="28" spans="2:16">
      <c r="B28" s="159"/>
      <c r="P28" s="171"/>
    </row>
    <row r="29" spans="2:16">
      <c r="B29" s="159"/>
      <c r="P29" s="171"/>
    </row>
    <row r="30" spans="2:16">
      <c r="B30" s="159"/>
      <c r="P30" s="171"/>
    </row>
    <row r="31" spans="2:16">
      <c r="B31" s="159"/>
      <c r="P31" s="171"/>
    </row>
    <row r="32" spans="2:16">
      <c r="B32" s="159"/>
      <c r="P32" s="171"/>
    </row>
    <row r="33" spans="2:16">
      <c r="B33" s="159"/>
      <c r="P33" s="171"/>
    </row>
    <row r="34" spans="2:16">
      <c r="B34" s="159"/>
      <c r="P34" s="171"/>
    </row>
    <row r="35" spans="2:16">
      <c r="B35" s="159"/>
      <c r="P35" s="171"/>
    </row>
    <row r="36" spans="2:16">
      <c r="B36" s="159"/>
      <c r="P36" s="171"/>
    </row>
    <row r="37" spans="2:16">
      <c r="B37" s="159"/>
      <c r="P37" s="171"/>
    </row>
    <row r="38" spans="2:16">
      <c r="B38" s="159"/>
      <c r="P38" s="171"/>
    </row>
    <row r="39" spans="2:16">
      <c r="B39" s="159"/>
      <c r="P39" s="171"/>
    </row>
    <row r="40" spans="2:16">
      <c r="B40" s="159"/>
      <c r="P40" s="171"/>
    </row>
    <row r="41" spans="2:16">
      <c r="B41" s="159"/>
      <c r="P41" s="171"/>
    </row>
    <row r="42" spans="2:16">
      <c r="B42" s="159"/>
      <c r="P42" s="171"/>
    </row>
    <row r="43" spans="2:16">
      <c r="B43" s="159"/>
      <c r="P43" s="171"/>
    </row>
    <row r="44" spans="2:16">
      <c r="B44" s="159"/>
      <c r="P44" s="171"/>
    </row>
    <row r="45" spans="2:16">
      <c r="B45" s="159"/>
      <c r="P45" s="171"/>
    </row>
    <row r="46" spans="2:16">
      <c r="B46" s="159"/>
      <c r="P46" s="171"/>
    </row>
    <row r="47" spans="2:16">
      <c r="B47" s="159"/>
      <c r="P47" s="171"/>
    </row>
    <row r="48" spans="2:16">
      <c r="B48" s="159"/>
      <c r="P48" s="171"/>
    </row>
    <row r="49" spans="2:16">
      <c r="B49" s="159"/>
      <c r="P49" s="171"/>
    </row>
    <row r="50" spans="2:16">
      <c r="B50" s="159"/>
      <c r="P50" s="171"/>
    </row>
    <row r="51" spans="2:16">
      <c r="B51" s="159"/>
      <c r="P51" s="171"/>
    </row>
    <row r="52" spans="2:16">
      <c r="B52" s="159"/>
      <c r="P52" s="171"/>
    </row>
    <row r="53" spans="2:16">
      <c r="B53" s="159"/>
      <c r="P53" s="171"/>
    </row>
    <row r="54" spans="2:16">
      <c r="B54" s="159"/>
      <c r="P54" s="171"/>
    </row>
    <row r="55" spans="2:16">
      <c r="B55" s="159"/>
      <c r="P55" s="171"/>
    </row>
    <row r="56" spans="2:16">
      <c r="B56" s="159"/>
      <c r="P56" s="171"/>
    </row>
    <row r="57" spans="2:16">
      <c r="B57" s="159"/>
      <c r="P57" s="171"/>
    </row>
    <row r="58" spans="2:16">
      <c r="B58" s="159"/>
      <c r="P58" s="171"/>
    </row>
    <row r="59" spans="2:16">
      <c r="B59" s="159"/>
      <c r="P59" s="171"/>
    </row>
    <row r="60" spans="2:16">
      <c r="B60" s="159"/>
      <c r="P60" s="171"/>
    </row>
    <row r="61" spans="2:16">
      <c r="B61" s="159"/>
      <c r="P61" s="171"/>
    </row>
    <row r="62" spans="2:16">
      <c r="B62" s="159"/>
      <c r="P62" s="171"/>
    </row>
    <row r="63" spans="2:16">
      <c r="B63" s="159"/>
      <c r="P63" s="171"/>
    </row>
    <row r="64" spans="2:16">
      <c r="B64" s="159"/>
      <c r="P64" s="171"/>
    </row>
    <row r="65" spans="2:16">
      <c r="B65" s="159"/>
      <c r="P65" s="171"/>
    </row>
    <row r="66" spans="2:16">
      <c r="B66" s="159"/>
      <c r="P66" s="171"/>
    </row>
    <row r="67" spans="2:16">
      <c r="B67" s="159"/>
      <c r="P67" s="171"/>
    </row>
    <row r="68" spans="2:16">
      <c r="B68" s="159"/>
      <c r="P68" s="171"/>
    </row>
    <row r="69" spans="2:16">
      <c r="B69" s="159"/>
      <c r="P69" s="171"/>
    </row>
    <row r="70" spans="2:16">
      <c r="B70" s="159"/>
      <c r="P70" s="171"/>
    </row>
    <row r="71" spans="2:16">
      <c r="B71" s="159"/>
      <c r="P71" s="171"/>
    </row>
    <row r="72" spans="2:16">
      <c r="B72" s="159"/>
      <c r="P72" s="171"/>
    </row>
    <row r="73" spans="2:16">
      <c r="B73" s="159"/>
      <c r="P73" s="171"/>
    </row>
    <row r="74" spans="2:16">
      <c r="B74" s="159"/>
      <c r="P74" s="171"/>
    </row>
    <row r="75" spans="2:16">
      <c r="B75" s="159"/>
      <c r="P75" s="171"/>
    </row>
    <row r="76" spans="2:16">
      <c r="B76" s="159"/>
      <c r="P76" s="171"/>
    </row>
    <row r="77" spans="2:16">
      <c r="B77" s="159"/>
      <c r="P77" s="171"/>
    </row>
    <row r="78" spans="2:16">
      <c r="B78" s="159"/>
      <c r="P78" s="171"/>
    </row>
    <row r="79" spans="2:16">
      <c r="B79" s="159"/>
      <c r="P79" s="171"/>
    </row>
    <row r="80" spans="2:16">
      <c r="B80" s="159"/>
      <c r="P80" s="171"/>
    </row>
    <row r="81" spans="2:16">
      <c r="B81" s="159"/>
      <c r="P81" s="171"/>
    </row>
    <row r="82" spans="2:16">
      <c r="B82" s="159"/>
      <c r="P82" s="171"/>
    </row>
    <row r="83" spans="2:16">
      <c r="B83" s="159"/>
      <c r="P83" s="171"/>
    </row>
    <row r="84" spans="2:16">
      <c r="B84" s="168"/>
      <c r="C84" s="169"/>
      <c r="D84" s="169"/>
      <c r="E84" s="169"/>
      <c r="F84" s="169"/>
      <c r="G84" s="169"/>
      <c r="H84" s="169"/>
      <c r="I84" s="169"/>
      <c r="J84" s="169"/>
      <c r="K84" s="169"/>
      <c r="L84" s="169"/>
      <c r="M84" s="169"/>
      <c r="N84" s="169"/>
      <c r="O84" s="169"/>
      <c r="P84" s="172"/>
    </row>
  </sheetData>
  <phoneticPr fontId="3"/>
  <pageMargins left="0.19685039370078741" right="0.19685039370078741" top="0.46" bottom="0.2" header="0.31496062992125984" footer="0.19685039370078741"/>
  <pageSetup paperSize="9" scale="75" orientation="portrait" r:id="rId1"/>
  <headerFooter>
    <oddHeader>&amp;R&amp;"ＭＳ 明朝,標準"&amp;12 2-4.生活習慣病に係る医療費等の状況</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
  <sheetViews>
    <sheetView showGridLines="0" zoomScaleNormal="100" zoomScaleSheetLayoutView="100" workbookViewId="0"/>
  </sheetViews>
  <sheetFormatPr defaultRowHeight="13.5"/>
  <cols>
    <col min="1" max="1" width="4.625" style="4" customWidth="1"/>
    <col min="2" max="2" width="3.625" style="4" customWidth="1"/>
    <col min="3" max="3" width="9.625" style="4" customWidth="1"/>
    <col min="4" max="9" width="13.125" style="4" customWidth="1"/>
    <col min="10" max="12" width="20.625" style="4" customWidth="1"/>
    <col min="13" max="13" width="5.625" style="43" customWidth="1"/>
    <col min="14" max="16384" width="9" style="4"/>
  </cols>
  <sheetData>
    <row r="1" spans="1:12" ht="16.5" customHeight="1">
      <c r="A1" s="43" t="s">
        <v>146</v>
      </c>
      <c r="C1" s="43"/>
      <c r="D1" s="43"/>
      <c r="E1" s="43"/>
      <c r="F1" s="43"/>
      <c r="G1" s="43"/>
      <c r="H1" s="43"/>
      <c r="I1" s="43"/>
      <c r="J1" s="43"/>
      <c r="K1" s="43"/>
      <c r="L1" s="43"/>
    </row>
    <row r="2" spans="1:12" ht="16.5" customHeight="1">
      <c r="A2" s="43" t="s">
        <v>145</v>
      </c>
    </row>
  </sheetData>
  <phoneticPr fontId="3"/>
  <pageMargins left="0.19685039370078741" right="0.19685039370078741" top="0.59055118110236227" bottom="0.39370078740157483" header="0.31496062992125984" footer="0.19685039370078741"/>
  <pageSetup paperSize="9" scale="75" fitToHeight="0" orientation="portrait" r:id="rId1"/>
  <headerFooter>
    <oddHeader>&amp;R&amp;"ＭＳ 明朝,標準"&amp;12 2-4.生活習慣病に係る医療費等の状況</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4"/>
  <sheetViews>
    <sheetView showGridLines="0" zoomScaleNormal="100" zoomScaleSheetLayoutView="70" workbookViewId="0"/>
  </sheetViews>
  <sheetFormatPr defaultRowHeight="13.5"/>
  <cols>
    <col min="1" max="1" width="4.625" style="36" customWidth="1"/>
    <col min="2" max="2" width="2.125" style="36" customWidth="1"/>
    <col min="3" max="3" width="8.375" style="36" customWidth="1"/>
    <col min="4" max="4" width="11.625" style="36" customWidth="1"/>
    <col min="5" max="5" width="5.5" style="36" bestFit="1" customWidth="1"/>
    <col min="6" max="6" width="11.625" style="36" customWidth="1"/>
    <col min="7" max="7" width="5.5" style="36" customWidth="1"/>
    <col min="8" max="16" width="8.875" style="36" customWidth="1"/>
    <col min="17" max="17" width="2" style="4" customWidth="1"/>
    <col min="18" max="16384" width="9" style="4"/>
  </cols>
  <sheetData>
    <row r="1" spans="1:16">
      <c r="A1" s="36" t="s">
        <v>222</v>
      </c>
    </row>
    <row r="2" spans="1:16">
      <c r="A2" s="36" t="s">
        <v>219</v>
      </c>
    </row>
    <row r="4" spans="1:16" ht="13.5" customHeight="1">
      <c r="B4" s="156"/>
      <c r="C4" s="157"/>
      <c r="D4" s="157"/>
      <c r="E4" s="157"/>
      <c r="F4" s="157"/>
      <c r="G4" s="158"/>
    </row>
    <row r="5" spans="1:16" ht="13.5" customHeight="1">
      <c r="B5" s="159"/>
      <c r="C5" s="160"/>
      <c r="D5" s="173">
        <v>229340</v>
      </c>
      <c r="E5" s="147" t="s">
        <v>220</v>
      </c>
      <c r="F5" s="173">
        <v>235900</v>
      </c>
      <c r="G5" s="163" t="s">
        <v>226</v>
      </c>
    </row>
    <row r="6" spans="1:16">
      <c r="B6" s="159"/>
      <c r="D6" s="173"/>
      <c r="E6" s="147"/>
      <c r="F6" s="173"/>
      <c r="G6" s="163"/>
    </row>
    <row r="7" spans="1:16">
      <c r="B7" s="159"/>
      <c r="C7" s="164"/>
      <c r="D7" s="173">
        <v>222780</v>
      </c>
      <c r="E7" s="147" t="s">
        <v>220</v>
      </c>
      <c r="F7" s="173">
        <v>229340</v>
      </c>
      <c r="G7" s="163" t="s">
        <v>221</v>
      </c>
    </row>
    <row r="8" spans="1:16">
      <c r="B8" s="159"/>
      <c r="D8" s="173"/>
      <c r="E8" s="147"/>
      <c r="F8" s="173"/>
      <c r="G8" s="163"/>
    </row>
    <row r="9" spans="1:16">
      <c r="B9" s="159"/>
      <c r="C9" s="165"/>
      <c r="D9" s="173">
        <v>216220</v>
      </c>
      <c r="E9" s="147" t="s">
        <v>220</v>
      </c>
      <c r="F9" s="173">
        <v>222780</v>
      </c>
      <c r="G9" s="163" t="s">
        <v>221</v>
      </c>
    </row>
    <row r="10" spans="1:16">
      <c r="B10" s="159"/>
      <c r="D10" s="173"/>
      <c r="E10" s="147"/>
      <c r="F10" s="173"/>
      <c r="G10" s="163"/>
    </row>
    <row r="11" spans="1:16">
      <c r="B11" s="159"/>
      <c r="C11" s="166"/>
      <c r="D11" s="173">
        <v>209660</v>
      </c>
      <c r="E11" s="147" t="s">
        <v>220</v>
      </c>
      <c r="F11" s="173">
        <v>216220</v>
      </c>
      <c r="G11" s="163" t="s">
        <v>221</v>
      </c>
    </row>
    <row r="12" spans="1:16">
      <c r="B12" s="159"/>
      <c r="D12" s="173"/>
      <c r="E12" s="147"/>
      <c r="F12" s="173"/>
      <c r="G12" s="163"/>
    </row>
    <row r="13" spans="1:16">
      <c r="B13" s="159"/>
      <c r="C13" s="167"/>
      <c r="D13" s="173">
        <v>203100</v>
      </c>
      <c r="E13" s="147" t="s">
        <v>220</v>
      </c>
      <c r="F13" s="173">
        <v>209660</v>
      </c>
      <c r="G13" s="163" t="s">
        <v>221</v>
      </c>
    </row>
    <row r="14" spans="1:16">
      <c r="B14" s="168"/>
      <c r="C14" s="169"/>
      <c r="D14" s="169"/>
      <c r="E14" s="169"/>
      <c r="F14" s="169"/>
      <c r="G14" s="172"/>
    </row>
    <row r="16" spans="1:16">
      <c r="B16" s="156"/>
      <c r="C16" s="157"/>
      <c r="D16" s="157"/>
      <c r="E16" s="157"/>
      <c r="F16" s="157"/>
      <c r="G16" s="157"/>
      <c r="H16" s="157"/>
      <c r="I16" s="157"/>
      <c r="J16" s="157"/>
      <c r="K16" s="157"/>
      <c r="L16" s="157"/>
      <c r="M16" s="157"/>
      <c r="N16" s="157"/>
      <c r="O16" s="157"/>
      <c r="P16" s="158"/>
    </row>
    <row r="17" spans="2:16">
      <c r="B17" s="159"/>
      <c r="P17" s="171"/>
    </row>
    <row r="18" spans="2:16">
      <c r="B18" s="159"/>
      <c r="P18" s="171"/>
    </row>
    <row r="19" spans="2:16">
      <c r="B19" s="159"/>
      <c r="P19" s="171"/>
    </row>
    <row r="20" spans="2:16">
      <c r="B20" s="159"/>
      <c r="P20" s="171"/>
    </row>
    <row r="21" spans="2:16">
      <c r="B21" s="159"/>
      <c r="P21" s="171"/>
    </row>
    <row r="22" spans="2:16">
      <c r="B22" s="159"/>
      <c r="P22" s="171"/>
    </row>
    <row r="23" spans="2:16">
      <c r="B23" s="159"/>
      <c r="P23" s="171"/>
    </row>
    <row r="24" spans="2:16">
      <c r="B24" s="159"/>
      <c r="P24" s="171"/>
    </row>
    <row r="25" spans="2:16">
      <c r="B25" s="159"/>
      <c r="P25" s="171"/>
    </row>
    <row r="26" spans="2:16">
      <c r="B26" s="159"/>
      <c r="P26" s="171"/>
    </row>
    <row r="27" spans="2:16">
      <c r="B27" s="159"/>
      <c r="P27" s="171"/>
    </row>
    <row r="28" spans="2:16">
      <c r="B28" s="159"/>
      <c r="P28" s="171"/>
    </row>
    <row r="29" spans="2:16">
      <c r="B29" s="159"/>
      <c r="P29" s="171"/>
    </row>
    <row r="30" spans="2:16">
      <c r="B30" s="159"/>
      <c r="P30" s="171"/>
    </row>
    <row r="31" spans="2:16">
      <c r="B31" s="159"/>
      <c r="P31" s="171"/>
    </row>
    <row r="32" spans="2:16">
      <c r="B32" s="159"/>
      <c r="P32" s="171"/>
    </row>
    <row r="33" spans="2:16">
      <c r="B33" s="159"/>
      <c r="P33" s="171"/>
    </row>
    <row r="34" spans="2:16">
      <c r="B34" s="159"/>
      <c r="P34" s="171"/>
    </row>
    <row r="35" spans="2:16">
      <c r="B35" s="159"/>
      <c r="P35" s="171"/>
    </row>
    <row r="36" spans="2:16">
      <c r="B36" s="159"/>
      <c r="P36" s="171"/>
    </row>
    <row r="37" spans="2:16">
      <c r="B37" s="159"/>
      <c r="P37" s="171"/>
    </row>
    <row r="38" spans="2:16">
      <c r="B38" s="159"/>
      <c r="P38" s="171"/>
    </row>
    <row r="39" spans="2:16">
      <c r="B39" s="159"/>
      <c r="P39" s="171"/>
    </row>
    <row r="40" spans="2:16">
      <c r="B40" s="159"/>
      <c r="P40" s="171"/>
    </row>
    <row r="41" spans="2:16">
      <c r="B41" s="159"/>
      <c r="P41" s="171"/>
    </row>
    <row r="42" spans="2:16">
      <c r="B42" s="159"/>
      <c r="P42" s="171"/>
    </row>
    <row r="43" spans="2:16">
      <c r="B43" s="159"/>
      <c r="P43" s="171"/>
    </row>
    <row r="44" spans="2:16">
      <c r="B44" s="159"/>
      <c r="P44" s="171"/>
    </row>
    <row r="45" spans="2:16">
      <c r="B45" s="159"/>
      <c r="P45" s="171"/>
    </row>
    <row r="46" spans="2:16">
      <c r="B46" s="159"/>
      <c r="P46" s="171"/>
    </row>
    <row r="47" spans="2:16">
      <c r="B47" s="159"/>
      <c r="P47" s="171"/>
    </row>
    <row r="48" spans="2:16">
      <c r="B48" s="159"/>
      <c r="P48" s="171"/>
    </row>
    <row r="49" spans="2:16">
      <c r="B49" s="159"/>
      <c r="P49" s="171"/>
    </row>
    <row r="50" spans="2:16">
      <c r="B50" s="159"/>
      <c r="P50" s="171"/>
    </row>
    <row r="51" spans="2:16">
      <c r="B51" s="159"/>
      <c r="P51" s="171"/>
    </row>
    <row r="52" spans="2:16">
      <c r="B52" s="159"/>
      <c r="P52" s="171"/>
    </row>
    <row r="53" spans="2:16">
      <c r="B53" s="159"/>
      <c r="P53" s="171"/>
    </row>
    <row r="54" spans="2:16">
      <c r="B54" s="159"/>
      <c r="P54" s="171"/>
    </row>
    <row r="55" spans="2:16">
      <c r="B55" s="159"/>
      <c r="P55" s="171"/>
    </row>
    <row r="56" spans="2:16">
      <c r="B56" s="159"/>
      <c r="P56" s="171"/>
    </row>
    <row r="57" spans="2:16">
      <c r="B57" s="159"/>
      <c r="P57" s="171"/>
    </row>
    <row r="58" spans="2:16">
      <c r="B58" s="159"/>
      <c r="P58" s="171"/>
    </row>
    <row r="59" spans="2:16">
      <c r="B59" s="159"/>
      <c r="P59" s="171"/>
    </row>
    <row r="60" spans="2:16">
      <c r="B60" s="159"/>
      <c r="P60" s="171"/>
    </row>
    <row r="61" spans="2:16">
      <c r="B61" s="159"/>
      <c r="P61" s="171"/>
    </row>
    <row r="62" spans="2:16">
      <c r="B62" s="159"/>
      <c r="P62" s="171"/>
    </row>
    <row r="63" spans="2:16">
      <c r="B63" s="159"/>
      <c r="P63" s="171"/>
    </row>
    <row r="64" spans="2:16">
      <c r="B64" s="159"/>
      <c r="P64" s="171"/>
    </row>
    <row r="65" spans="2:16">
      <c r="B65" s="159"/>
      <c r="P65" s="171"/>
    </row>
    <row r="66" spans="2:16">
      <c r="B66" s="159"/>
      <c r="P66" s="171"/>
    </row>
    <row r="67" spans="2:16">
      <c r="B67" s="159"/>
      <c r="P67" s="171"/>
    </row>
    <row r="68" spans="2:16">
      <c r="B68" s="159"/>
      <c r="P68" s="171"/>
    </row>
    <row r="69" spans="2:16">
      <c r="B69" s="159"/>
      <c r="P69" s="171"/>
    </row>
    <row r="70" spans="2:16">
      <c r="B70" s="159"/>
      <c r="P70" s="171"/>
    </row>
    <row r="71" spans="2:16">
      <c r="B71" s="159"/>
      <c r="P71" s="171"/>
    </row>
    <row r="72" spans="2:16">
      <c r="B72" s="159"/>
      <c r="P72" s="171"/>
    </row>
    <row r="73" spans="2:16">
      <c r="B73" s="159"/>
      <c r="P73" s="171"/>
    </row>
    <row r="74" spans="2:16">
      <c r="B74" s="159"/>
      <c r="P74" s="171"/>
    </row>
    <row r="75" spans="2:16">
      <c r="B75" s="159"/>
      <c r="P75" s="171"/>
    </row>
    <row r="76" spans="2:16">
      <c r="B76" s="159"/>
      <c r="P76" s="171"/>
    </row>
    <row r="77" spans="2:16">
      <c r="B77" s="159"/>
      <c r="P77" s="171"/>
    </row>
    <row r="78" spans="2:16">
      <c r="B78" s="159"/>
      <c r="P78" s="171"/>
    </row>
    <row r="79" spans="2:16">
      <c r="B79" s="159"/>
      <c r="P79" s="171"/>
    </row>
    <row r="80" spans="2:16">
      <c r="B80" s="159"/>
      <c r="P80" s="171"/>
    </row>
    <row r="81" spans="2:16">
      <c r="B81" s="159"/>
      <c r="P81" s="171"/>
    </row>
    <row r="82" spans="2:16">
      <c r="B82" s="159"/>
      <c r="P82" s="171"/>
    </row>
    <row r="83" spans="2:16">
      <c r="B83" s="159"/>
      <c r="P83" s="171"/>
    </row>
    <row r="84" spans="2:16">
      <c r="B84" s="168"/>
      <c r="C84" s="169"/>
      <c r="D84" s="169"/>
      <c r="E84" s="169"/>
      <c r="F84" s="169"/>
      <c r="G84" s="169"/>
      <c r="H84" s="169"/>
      <c r="I84" s="169"/>
      <c r="J84" s="169"/>
      <c r="K84" s="169"/>
      <c r="L84" s="169"/>
      <c r="M84" s="169"/>
      <c r="N84" s="169"/>
      <c r="O84" s="169"/>
      <c r="P84" s="172"/>
    </row>
  </sheetData>
  <phoneticPr fontId="3"/>
  <pageMargins left="0.19685039370078741" right="0.19685039370078741" top="0.47" bottom="0.26" header="0.31496062992125984" footer="0.19685039370078741"/>
  <pageSetup paperSize="9" scale="75" orientation="portrait" r:id="rId1"/>
  <headerFooter>
    <oddHeader>&amp;R&amp;"ＭＳ 明朝,標準"&amp;12 2-4.生活習慣病に係る医療費等の状況</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9"/>
  <sheetViews>
    <sheetView showGridLines="0" zoomScaleNormal="100" zoomScaleSheetLayoutView="100" workbookViewId="0"/>
  </sheetViews>
  <sheetFormatPr defaultRowHeight="13.5"/>
  <cols>
    <col min="1" max="1" width="4.625" style="4" customWidth="1"/>
    <col min="2" max="2" width="3.25" style="4" customWidth="1"/>
    <col min="3" max="3" width="13.75" style="4" customWidth="1"/>
    <col min="4" max="9" width="17.625" style="4" customWidth="1"/>
    <col min="10" max="10" width="9" style="36"/>
    <col min="11" max="11" width="12.25" style="1" bestFit="1" customWidth="1"/>
    <col min="12" max="12" width="9" style="36"/>
    <col min="13" max="13" width="12.25" style="36" bestFit="1" customWidth="1"/>
    <col min="14" max="14" width="10.625" style="36" customWidth="1"/>
    <col min="15" max="15" width="9" style="36"/>
    <col min="16" max="18" width="15.625" style="1" customWidth="1"/>
    <col min="19" max="20" width="9" style="36"/>
    <col min="21" max="16384" width="9" style="4"/>
  </cols>
  <sheetData>
    <row r="1" spans="1:18" ht="16.5" customHeight="1">
      <c r="A1" s="56" t="s">
        <v>137</v>
      </c>
    </row>
    <row r="2" spans="1:18" ht="16.5" customHeight="1">
      <c r="A2" s="56" t="s">
        <v>168</v>
      </c>
    </row>
    <row r="3" spans="1:18" ht="16.5" customHeight="1">
      <c r="B3" s="179"/>
      <c r="C3" s="180" t="s">
        <v>128</v>
      </c>
      <c r="D3" s="181" t="s">
        <v>100</v>
      </c>
      <c r="E3" s="176" t="s">
        <v>74</v>
      </c>
      <c r="F3" s="176" t="s">
        <v>75</v>
      </c>
      <c r="G3" s="176" t="s">
        <v>101</v>
      </c>
      <c r="H3" s="176" t="s">
        <v>138</v>
      </c>
      <c r="I3" s="176" t="s">
        <v>230</v>
      </c>
      <c r="K3" s="39" t="s">
        <v>107</v>
      </c>
      <c r="L3" s="37"/>
      <c r="M3" s="40"/>
      <c r="N3" s="40"/>
    </row>
    <row r="4" spans="1:18" ht="48" customHeight="1">
      <c r="B4" s="179"/>
      <c r="C4" s="180"/>
      <c r="D4" s="182"/>
      <c r="E4" s="176"/>
      <c r="F4" s="176"/>
      <c r="G4" s="176"/>
      <c r="H4" s="176"/>
      <c r="I4" s="176"/>
      <c r="K4" s="174" t="s">
        <v>142</v>
      </c>
      <c r="L4" s="175"/>
      <c r="M4" s="174" t="s">
        <v>143</v>
      </c>
      <c r="N4" s="175"/>
      <c r="P4" s="88" t="s">
        <v>102</v>
      </c>
      <c r="Q4" s="88" t="s">
        <v>76</v>
      </c>
      <c r="R4" s="85"/>
    </row>
    <row r="5" spans="1:18">
      <c r="B5" s="57">
        <v>1</v>
      </c>
      <c r="C5" s="104" t="s">
        <v>57</v>
      </c>
      <c r="D5" s="124">
        <v>352380</v>
      </c>
      <c r="E5" s="124">
        <v>313936946480</v>
      </c>
      <c r="F5" s="124">
        <v>68711685469</v>
      </c>
      <c r="G5" s="124">
        <v>291398</v>
      </c>
      <c r="H5" s="59">
        <f>IFERROR(G5/D5,"-")</f>
        <v>0.82694250525001423</v>
      </c>
      <c r="I5" s="108">
        <f>IFERROR(F5/G5,"-")</f>
        <v>235800.1272108937</v>
      </c>
      <c r="J5" s="60"/>
      <c r="K5" s="38" t="str">
        <f t="shared" ref="K5:K36" si="0">INDEX($C$5:$C$78,MATCH(L5,H$5:H$78,0))</f>
        <v>田尻町</v>
      </c>
      <c r="L5" s="91">
        <f>LARGE(H$5:H$78,ROW(A1))</f>
        <v>0.86846689895470386</v>
      </c>
      <c r="M5" s="38" t="str">
        <f t="shared" ref="M5:M36" si="1">INDEX($C$5:$C$78,MATCH(N5,I$5:I$78,0))</f>
        <v>千早赤阪村</v>
      </c>
      <c r="N5" s="110">
        <f>LARGE(I$5:I$78,ROW(A1))</f>
        <v>266111.91674925666</v>
      </c>
      <c r="O5" s="60"/>
      <c r="P5" s="92">
        <f t="shared" ref="P5:P68" si="2">$H$79</f>
        <v>0.83582512036389778</v>
      </c>
      <c r="Q5" s="111">
        <f>$I$79</f>
        <v>219781.58039848553</v>
      </c>
      <c r="R5" s="111">
        <v>0</v>
      </c>
    </row>
    <row r="6" spans="1:18">
      <c r="B6" s="57">
        <v>2</v>
      </c>
      <c r="C6" s="104" t="s">
        <v>109</v>
      </c>
      <c r="D6" s="124">
        <v>13194</v>
      </c>
      <c r="E6" s="124">
        <v>11065316890</v>
      </c>
      <c r="F6" s="124">
        <v>2332022064</v>
      </c>
      <c r="G6" s="124">
        <v>10112</v>
      </c>
      <c r="H6" s="59">
        <f t="shared" ref="H6:H69" si="3">IFERROR(G6/D6,"-")</f>
        <v>0.76640897377595874</v>
      </c>
      <c r="I6" s="108">
        <f t="shared" ref="I6:I69" si="4">IFERROR(F6/G6,"-")</f>
        <v>230619.27056962025</v>
      </c>
      <c r="J6" s="60"/>
      <c r="K6" s="38" t="str">
        <f t="shared" si="0"/>
        <v>阪南市</v>
      </c>
      <c r="L6" s="91">
        <f t="shared" ref="L6:L69" si="5">LARGE(H$5:H$78,ROW(A2))</f>
        <v>0.84303882195448465</v>
      </c>
      <c r="M6" s="38" t="str">
        <f t="shared" si="1"/>
        <v>此花区</v>
      </c>
      <c r="N6" s="110">
        <f t="shared" ref="N6:N69" si="6">LARGE(I$5:I$78,ROW(A2))</f>
        <v>252651.31056213763</v>
      </c>
      <c r="O6" s="60"/>
      <c r="P6" s="92">
        <f t="shared" si="2"/>
        <v>0.83582512036389778</v>
      </c>
      <c r="Q6" s="111">
        <f t="shared" ref="Q6:Q69" si="7">$I$79</f>
        <v>219781.58039848553</v>
      </c>
      <c r="R6" s="111">
        <v>0</v>
      </c>
    </row>
    <row r="7" spans="1:18">
      <c r="B7" s="57">
        <v>3</v>
      </c>
      <c r="C7" s="105" t="s">
        <v>110</v>
      </c>
      <c r="D7" s="124">
        <v>8296</v>
      </c>
      <c r="E7" s="124">
        <v>7233880270</v>
      </c>
      <c r="F7" s="124">
        <v>1593749349</v>
      </c>
      <c r="G7" s="124">
        <v>6510</v>
      </c>
      <c r="H7" s="59">
        <f t="shared" si="3"/>
        <v>0.78471552555448409</v>
      </c>
      <c r="I7" s="108">
        <f t="shared" si="4"/>
        <v>244815.56820276499</v>
      </c>
      <c r="J7" s="60"/>
      <c r="K7" s="38" t="str">
        <f t="shared" si="0"/>
        <v>忠岡町</v>
      </c>
      <c r="L7" s="91">
        <f t="shared" si="5"/>
        <v>0.84283121597096189</v>
      </c>
      <c r="M7" s="38" t="str">
        <f t="shared" si="1"/>
        <v>西成区</v>
      </c>
      <c r="N7" s="110">
        <f t="shared" si="6"/>
        <v>250541.95629707479</v>
      </c>
      <c r="O7" s="60"/>
      <c r="P7" s="92">
        <f t="shared" si="2"/>
        <v>0.83582512036389778</v>
      </c>
      <c r="Q7" s="111">
        <f t="shared" si="7"/>
        <v>219781.58039848553</v>
      </c>
      <c r="R7" s="111">
        <v>0</v>
      </c>
    </row>
    <row r="8" spans="1:18">
      <c r="B8" s="57">
        <v>4</v>
      </c>
      <c r="C8" s="105" t="s">
        <v>111</v>
      </c>
      <c r="D8" s="124">
        <v>9676</v>
      </c>
      <c r="E8" s="124">
        <v>9045703920</v>
      </c>
      <c r="F8" s="124">
        <v>2004535498</v>
      </c>
      <c r="G8" s="124">
        <v>7934</v>
      </c>
      <c r="H8" s="59">
        <f t="shared" si="3"/>
        <v>0.81996692848284414</v>
      </c>
      <c r="I8" s="108">
        <f t="shared" si="4"/>
        <v>252651.31056213763</v>
      </c>
      <c r="J8" s="60"/>
      <c r="K8" s="38" t="str">
        <f t="shared" si="0"/>
        <v>泉佐野市</v>
      </c>
      <c r="L8" s="91">
        <f t="shared" si="5"/>
        <v>0.84124397846415411</v>
      </c>
      <c r="M8" s="38" t="str">
        <f t="shared" si="1"/>
        <v>浪速区</v>
      </c>
      <c r="N8" s="110">
        <f t="shared" si="6"/>
        <v>249831.34950756666</v>
      </c>
      <c r="O8" s="60"/>
      <c r="P8" s="92">
        <f t="shared" si="2"/>
        <v>0.83582512036389778</v>
      </c>
      <c r="Q8" s="111">
        <f t="shared" si="7"/>
        <v>219781.58039848553</v>
      </c>
      <c r="R8" s="111">
        <v>0</v>
      </c>
    </row>
    <row r="9" spans="1:18">
      <c r="B9" s="57">
        <v>5</v>
      </c>
      <c r="C9" s="105" t="s">
        <v>112</v>
      </c>
      <c r="D9" s="124">
        <v>8100</v>
      </c>
      <c r="E9" s="124">
        <v>6367966010</v>
      </c>
      <c r="F9" s="124">
        <v>1473929415</v>
      </c>
      <c r="G9" s="124">
        <v>6207</v>
      </c>
      <c r="H9" s="59">
        <f t="shared" si="3"/>
        <v>0.76629629629629625</v>
      </c>
      <c r="I9" s="108">
        <f t="shared" si="4"/>
        <v>237462.44804253263</v>
      </c>
      <c r="J9" s="60"/>
      <c r="K9" s="38" t="str">
        <f t="shared" si="0"/>
        <v>柏原市</v>
      </c>
      <c r="L9" s="91">
        <f t="shared" si="5"/>
        <v>0.84049195837275303</v>
      </c>
      <c r="M9" s="38" t="str">
        <f t="shared" si="1"/>
        <v>大正区</v>
      </c>
      <c r="N9" s="110">
        <f t="shared" si="6"/>
        <v>248556.20265129683</v>
      </c>
      <c r="O9" s="60"/>
      <c r="P9" s="92">
        <f t="shared" si="2"/>
        <v>0.83582512036389778</v>
      </c>
      <c r="Q9" s="111">
        <f t="shared" si="7"/>
        <v>219781.58039848553</v>
      </c>
      <c r="R9" s="111">
        <v>0</v>
      </c>
    </row>
    <row r="10" spans="1:18">
      <c r="B10" s="57">
        <v>6</v>
      </c>
      <c r="C10" s="105" t="s">
        <v>113</v>
      </c>
      <c r="D10" s="124">
        <v>12003</v>
      </c>
      <c r="E10" s="124">
        <v>10367955470</v>
      </c>
      <c r="F10" s="124">
        <v>2370006932</v>
      </c>
      <c r="G10" s="124">
        <v>9699</v>
      </c>
      <c r="H10" s="59">
        <f t="shared" si="3"/>
        <v>0.80804798800299926</v>
      </c>
      <c r="I10" s="108">
        <f t="shared" si="4"/>
        <v>244355.80286627487</v>
      </c>
      <c r="J10" s="60"/>
      <c r="K10" s="38" t="str">
        <f t="shared" si="0"/>
        <v>太子町</v>
      </c>
      <c r="L10" s="91">
        <f t="shared" si="5"/>
        <v>0.84020356234096694</v>
      </c>
      <c r="M10" s="38" t="str">
        <f t="shared" si="1"/>
        <v>能勢町</v>
      </c>
      <c r="N10" s="110">
        <f t="shared" si="6"/>
        <v>247719.33786287831</v>
      </c>
      <c r="O10" s="60"/>
      <c r="P10" s="92">
        <f t="shared" si="2"/>
        <v>0.83582512036389778</v>
      </c>
      <c r="Q10" s="111">
        <f t="shared" si="7"/>
        <v>219781.58039848553</v>
      </c>
      <c r="R10" s="111">
        <v>0</v>
      </c>
    </row>
    <row r="11" spans="1:18">
      <c r="B11" s="57">
        <v>7</v>
      </c>
      <c r="C11" s="105" t="s">
        <v>114</v>
      </c>
      <c r="D11" s="125">
        <v>10523</v>
      </c>
      <c r="E11" s="125">
        <v>9619325660</v>
      </c>
      <c r="F11" s="124">
        <v>2156225058</v>
      </c>
      <c r="G11" s="125">
        <v>8675</v>
      </c>
      <c r="H11" s="62">
        <f t="shared" si="3"/>
        <v>0.82438468117456998</v>
      </c>
      <c r="I11" s="64">
        <f t="shared" si="4"/>
        <v>248556.20265129683</v>
      </c>
      <c r="J11" s="60"/>
      <c r="K11" s="38" t="str">
        <f t="shared" si="0"/>
        <v>泉大津市</v>
      </c>
      <c r="L11" s="91">
        <f t="shared" si="5"/>
        <v>0.8377921432123322</v>
      </c>
      <c r="M11" s="38" t="str">
        <f t="shared" si="1"/>
        <v>生野区</v>
      </c>
      <c r="N11" s="110">
        <f t="shared" si="6"/>
        <v>245535.69934680423</v>
      </c>
      <c r="O11" s="60"/>
      <c r="P11" s="92">
        <f t="shared" si="2"/>
        <v>0.83582512036389778</v>
      </c>
      <c r="Q11" s="111">
        <f t="shared" si="7"/>
        <v>219781.58039848553</v>
      </c>
      <c r="R11" s="111">
        <v>0</v>
      </c>
    </row>
    <row r="12" spans="1:18">
      <c r="B12" s="57">
        <v>8</v>
      </c>
      <c r="C12" s="105" t="s">
        <v>58</v>
      </c>
      <c r="D12" s="126">
        <v>8448</v>
      </c>
      <c r="E12" s="126">
        <v>7085977030</v>
      </c>
      <c r="F12" s="124">
        <v>1560789843</v>
      </c>
      <c r="G12" s="126">
        <v>6361</v>
      </c>
      <c r="H12" s="63">
        <f t="shared" si="3"/>
        <v>0.75295928030303028</v>
      </c>
      <c r="I12" s="109">
        <f t="shared" si="4"/>
        <v>245368.62804590474</v>
      </c>
      <c r="K12" s="38" t="str">
        <f t="shared" si="0"/>
        <v>泉南市</v>
      </c>
      <c r="L12" s="91">
        <f t="shared" si="5"/>
        <v>0.83722459717198294</v>
      </c>
      <c r="M12" s="38" t="str">
        <f t="shared" si="1"/>
        <v>天王寺区</v>
      </c>
      <c r="N12" s="110">
        <f t="shared" si="6"/>
        <v>245368.62804590474</v>
      </c>
      <c r="O12" s="60"/>
      <c r="P12" s="92">
        <f t="shared" si="2"/>
        <v>0.83582512036389778</v>
      </c>
      <c r="Q12" s="111">
        <f t="shared" si="7"/>
        <v>219781.58039848553</v>
      </c>
      <c r="R12" s="111">
        <v>0</v>
      </c>
    </row>
    <row r="13" spans="1:18">
      <c r="B13" s="57">
        <v>9</v>
      </c>
      <c r="C13" s="105" t="s">
        <v>115</v>
      </c>
      <c r="D13" s="124">
        <v>5484</v>
      </c>
      <c r="E13" s="124">
        <v>4554140160</v>
      </c>
      <c r="F13" s="124">
        <v>1040047908</v>
      </c>
      <c r="G13" s="124">
        <v>4163</v>
      </c>
      <c r="H13" s="59">
        <f t="shared" si="3"/>
        <v>0.75911743253099928</v>
      </c>
      <c r="I13" s="108">
        <f t="shared" si="4"/>
        <v>249831.34950756666</v>
      </c>
      <c r="K13" s="38" t="str">
        <f t="shared" si="0"/>
        <v>平野区</v>
      </c>
      <c r="L13" s="91">
        <f t="shared" si="5"/>
        <v>0.8356096267320825</v>
      </c>
      <c r="M13" s="38" t="str">
        <f t="shared" si="1"/>
        <v>福島区</v>
      </c>
      <c r="N13" s="110">
        <f t="shared" si="6"/>
        <v>244815.56820276499</v>
      </c>
      <c r="O13" s="60"/>
      <c r="P13" s="92">
        <f t="shared" si="2"/>
        <v>0.83582512036389778</v>
      </c>
      <c r="Q13" s="111">
        <f t="shared" si="7"/>
        <v>219781.58039848553</v>
      </c>
      <c r="R13" s="111">
        <v>0</v>
      </c>
    </row>
    <row r="14" spans="1:18">
      <c r="B14" s="57">
        <v>10</v>
      </c>
      <c r="C14" s="105" t="s">
        <v>59</v>
      </c>
      <c r="D14" s="124">
        <v>12683</v>
      </c>
      <c r="E14" s="124">
        <v>11474445520</v>
      </c>
      <c r="F14" s="124">
        <v>2413108603</v>
      </c>
      <c r="G14" s="124">
        <v>10424</v>
      </c>
      <c r="H14" s="59">
        <f t="shared" si="3"/>
        <v>0.82188756603327284</v>
      </c>
      <c r="I14" s="108">
        <f t="shared" si="4"/>
        <v>231495.45308902534</v>
      </c>
      <c r="K14" s="38" t="str">
        <f t="shared" si="0"/>
        <v>高石市</v>
      </c>
      <c r="L14" s="91">
        <f t="shared" si="5"/>
        <v>0.83452738617980127</v>
      </c>
      <c r="M14" s="38" t="str">
        <f t="shared" si="1"/>
        <v>港区</v>
      </c>
      <c r="N14" s="110">
        <f t="shared" si="6"/>
        <v>244355.80286627487</v>
      </c>
      <c r="O14" s="60"/>
      <c r="P14" s="92">
        <f t="shared" si="2"/>
        <v>0.83582512036389778</v>
      </c>
      <c r="Q14" s="111">
        <f t="shared" si="7"/>
        <v>219781.58039848553</v>
      </c>
      <c r="R14" s="111">
        <v>0</v>
      </c>
    </row>
    <row r="15" spans="1:18">
      <c r="B15" s="57">
        <v>11</v>
      </c>
      <c r="C15" s="105" t="s">
        <v>60</v>
      </c>
      <c r="D15" s="124">
        <v>22059</v>
      </c>
      <c r="E15" s="124">
        <v>18080096930</v>
      </c>
      <c r="F15" s="124">
        <v>3927325422</v>
      </c>
      <c r="G15" s="124">
        <v>17788</v>
      </c>
      <c r="H15" s="59">
        <f t="shared" si="3"/>
        <v>0.80638288227027521</v>
      </c>
      <c r="I15" s="108">
        <f t="shared" si="4"/>
        <v>220785.10355295704</v>
      </c>
      <c r="K15" s="38" t="str">
        <f t="shared" si="0"/>
        <v>島本町</v>
      </c>
      <c r="L15" s="91">
        <f t="shared" si="5"/>
        <v>0.83429627917725913</v>
      </c>
      <c r="M15" s="38" t="str">
        <f t="shared" si="1"/>
        <v>堺市中区</v>
      </c>
      <c r="N15" s="110">
        <f t="shared" si="6"/>
        <v>243930.29059696876</v>
      </c>
      <c r="O15" s="60"/>
      <c r="P15" s="92">
        <f t="shared" si="2"/>
        <v>0.83582512036389778</v>
      </c>
      <c r="Q15" s="111">
        <f t="shared" si="7"/>
        <v>219781.58039848553</v>
      </c>
      <c r="R15" s="111">
        <v>0</v>
      </c>
    </row>
    <row r="16" spans="1:18">
      <c r="B16" s="57">
        <v>12</v>
      </c>
      <c r="C16" s="105" t="s">
        <v>116</v>
      </c>
      <c r="D16" s="124">
        <v>11573</v>
      </c>
      <c r="E16" s="124">
        <v>9753532120</v>
      </c>
      <c r="F16" s="124">
        <v>2141184704</v>
      </c>
      <c r="G16" s="124">
        <v>9204</v>
      </c>
      <c r="H16" s="59">
        <f t="shared" si="3"/>
        <v>0.79529940378467123</v>
      </c>
      <c r="I16" s="108">
        <f t="shared" si="4"/>
        <v>232636.32159930465</v>
      </c>
      <c r="K16" s="38" t="str">
        <f t="shared" si="0"/>
        <v>岬町</v>
      </c>
      <c r="L16" s="91">
        <f t="shared" si="5"/>
        <v>0.83191800878477307</v>
      </c>
      <c r="M16" s="38" t="str">
        <f t="shared" si="1"/>
        <v>住之江区</v>
      </c>
      <c r="N16" s="110">
        <f t="shared" si="6"/>
        <v>243782.74624072714</v>
      </c>
      <c r="O16" s="60"/>
      <c r="P16" s="92">
        <f t="shared" si="2"/>
        <v>0.83582512036389778</v>
      </c>
      <c r="Q16" s="111">
        <f t="shared" si="7"/>
        <v>219781.58039848553</v>
      </c>
      <c r="R16" s="111">
        <v>0</v>
      </c>
    </row>
    <row r="17" spans="2:18">
      <c r="B17" s="57">
        <v>13</v>
      </c>
      <c r="C17" s="105" t="s">
        <v>117</v>
      </c>
      <c r="D17" s="124">
        <v>20289</v>
      </c>
      <c r="E17" s="124">
        <v>17966931680</v>
      </c>
      <c r="F17" s="124">
        <v>4022120291</v>
      </c>
      <c r="G17" s="124">
        <v>16381</v>
      </c>
      <c r="H17" s="59">
        <f t="shared" si="3"/>
        <v>0.80738331115382722</v>
      </c>
      <c r="I17" s="108">
        <f t="shared" si="4"/>
        <v>245535.69934680423</v>
      </c>
      <c r="K17" s="38" t="str">
        <f t="shared" si="0"/>
        <v>熊取町</v>
      </c>
      <c r="L17" s="91">
        <f t="shared" si="5"/>
        <v>0.83151168656465446</v>
      </c>
      <c r="M17" s="38" t="str">
        <f t="shared" si="1"/>
        <v>堺市美原区</v>
      </c>
      <c r="N17" s="110">
        <f t="shared" si="6"/>
        <v>242475.8659043659</v>
      </c>
      <c r="O17" s="60"/>
      <c r="P17" s="92">
        <f t="shared" si="2"/>
        <v>0.83582512036389778</v>
      </c>
      <c r="Q17" s="111">
        <f t="shared" si="7"/>
        <v>219781.58039848553</v>
      </c>
      <c r="R17" s="111">
        <v>0</v>
      </c>
    </row>
    <row r="18" spans="2:18">
      <c r="B18" s="57">
        <v>14</v>
      </c>
      <c r="C18" s="105" t="s">
        <v>118</v>
      </c>
      <c r="D18" s="124">
        <v>15186</v>
      </c>
      <c r="E18" s="124">
        <v>12743388350</v>
      </c>
      <c r="F18" s="124">
        <v>2737971730</v>
      </c>
      <c r="G18" s="124">
        <v>12179</v>
      </c>
      <c r="H18" s="59">
        <f t="shared" si="3"/>
        <v>0.80198867377848015</v>
      </c>
      <c r="I18" s="108">
        <f t="shared" si="4"/>
        <v>224810.88184580015</v>
      </c>
      <c r="K18" s="38" t="str">
        <f t="shared" si="0"/>
        <v>松原市</v>
      </c>
      <c r="L18" s="91">
        <f t="shared" si="5"/>
        <v>0.83091040313434372</v>
      </c>
      <c r="M18" s="38" t="str">
        <f t="shared" si="1"/>
        <v>平野区</v>
      </c>
      <c r="N18" s="110">
        <f t="shared" si="6"/>
        <v>240345.11734835562</v>
      </c>
      <c r="O18" s="60"/>
      <c r="P18" s="92">
        <f t="shared" si="2"/>
        <v>0.83582512036389778</v>
      </c>
      <c r="Q18" s="111">
        <f t="shared" si="7"/>
        <v>219781.58039848553</v>
      </c>
      <c r="R18" s="111">
        <v>0</v>
      </c>
    </row>
    <row r="19" spans="2:18">
      <c r="B19" s="57">
        <v>15</v>
      </c>
      <c r="C19" s="105" t="s">
        <v>119</v>
      </c>
      <c r="D19" s="125">
        <v>23881</v>
      </c>
      <c r="E19" s="125">
        <v>20238660300</v>
      </c>
      <c r="F19" s="124">
        <v>4363186533</v>
      </c>
      <c r="G19" s="125">
        <v>19255</v>
      </c>
      <c r="H19" s="62">
        <f t="shared" si="3"/>
        <v>0.80628951886436917</v>
      </c>
      <c r="I19" s="64">
        <f t="shared" si="4"/>
        <v>226600.18348480915</v>
      </c>
      <c r="K19" s="38" t="str">
        <f t="shared" si="0"/>
        <v>大阪狭山市</v>
      </c>
      <c r="L19" s="91">
        <f t="shared" si="5"/>
        <v>0.83068969568793327</v>
      </c>
      <c r="M19" s="38" t="str">
        <f t="shared" si="1"/>
        <v>阪南市</v>
      </c>
      <c r="N19" s="110">
        <f t="shared" si="6"/>
        <v>238929.42768294297</v>
      </c>
      <c r="O19" s="60"/>
      <c r="P19" s="92">
        <f t="shared" si="2"/>
        <v>0.83582512036389778</v>
      </c>
      <c r="Q19" s="111">
        <f t="shared" si="7"/>
        <v>219781.58039848553</v>
      </c>
      <c r="R19" s="111">
        <v>0</v>
      </c>
    </row>
    <row r="20" spans="2:18">
      <c r="B20" s="57">
        <v>16</v>
      </c>
      <c r="C20" s="105" t="s">
        <v>61</v>
      </c>
      <c r="D20" s="126">
        <v>16246</v>
      </c>
      <c r="E20" s="126">
        <v>13649177230</v>
      </c>
      <c r="F20" s="124">
        <v>2847862463</v>
      </c>
      <c r="G20" s="126">
        <v>12699</v>
      </c>
      <c r="H20" s="63">
        <f t="shared" si="3"/>
        <v>0.78166933398990524</v>
      </c>
      <c r="I20" s="109">
        <f t="shared" si="4"/>
        <v>224258.79699188913</v>
      </c>
      <c r="K20" s="38" t="str">
        <f t="shared" si="0"/>
        <v>東大阪市</v>
      </c>
      <c r="L20" s="91">
        <f t="shared" si="5"/>
        <v>0.83050016116148384</v>
      </c>
      <c r="M20" s="38" t="str">
        <f t="shared" si="1"/>
        <v>淀川区</v>
      </c>
      <c r="N20" s="110">
        <f t="shared" si="6"/>
        <v>237531.9722190334</v>
      </c>
      <c r="O20" s="60"/>
      <c r="P20" s="92">
        <f t="shared" si="2"/>
        <v>0.83582512036389778</v>
      </c>
      <c r="Q20" s="111">
        <f t="shared" si="7"/>
        <v>219781.58039848553</v>
      </c>
      <c r="R20" s="111">
        <v>0</v>
      </c>
    </row>
    <row r="21" spans="2:18">
      <c r="B21" s="57">
        <v>17</v>
      </c>
      <c r="C21" s="105" t="s">
        <v>120</v>
      </c>
      <c r="D21" s="124">
        <v>23045</v>
      </c>
      <c r="E21" s="124">
        <v>20369045030</v>
      </c>
      <c r="F21" s="124">
        <v>4334384959</v>
      </c>
      <c r="G21" s="124">
        <v>18647</v>
      </c>
      <c r="H21" s="59">
        <f t="shared" si="3"/>
        <v>0.80915599913213276</v>
      </c>
      <c r="I21" s="108">
        <f t="shared" si="4"/>
        <v>232444.09068482867</v>
      </c>
      <c r="K21" s="38" t="str">
        <f t="shared" si="0"/>
        <v>守口市</v>
      </c>
      <c r="L21" s="91">
        <f t="shared" si="5"/>
        <v>0.8303484781649757</v>
      </c>
      <c r="M21" s="38" t="str">
        <f t="shared" si="1"/>
        <v>西区</v>
      </c>
      <c r="N21" s="110">
        <f t="shared" si="6"/>
        <v>237462.44804253263</v>
      </c>
      <c r="O21" s="60"/>
      <c r="P21" s="92">
        <f t="shared" si="2"/>
        <v>0.83582512036389778</v>
      </c>
      <c r="Q21" s="111">
        <f t="shared" si="7"/>
        <v>219781.58039848553</v>
      </c>
      <c r="R21" s="111">
        <v>0</v>
      </c>
    </row>
    <row r="22" spans="2:18">
      <c r="B22" s="57">
        <v>18</v>
      </c>
      <c r="C22" s="105" t="s">
        <v>62</v>
      </c>
      <c r="D22" s="124">
        <v>20860</v>
      </c>
      <c r="E22" s="124">
        <v>18119339920</v>
      </c>
      <c r="F22" s="124">
        <v>3990930672</v>
      </c>
      <c r="G22" s="124">
        <v>16991</v>
      </c>
      <c r="H22" s="59">
        <f t="shared" si="3"/>
        <v>0.81452540747842761</v>
      </c>
      <c r="I22" s="108">
        <f t="shared" si="4"/>
        <v>234884.97863574832</v>
      </c>
      <c r="K22" s="38" t="str">
        <f t="shared" si="0"/>
        <v>鶴見区</v>
      </c>
      <c r="L22" s="91">
        <f t="shared" si="5"/>
        <v>0.82880972575629064</v>
      </c>
      <c r="M22" s="38" t="str">
        <f t="shared" si="1"/>
        <v>鶴見区</v>
      </c>
      <c r="N22" s="110">
        <f t="shared" si="6"/>
        <v>236102.04895104896</v>
      </c>
      <c r="O22" s="60"/>
      <c r="P22" s="92">
        <f t="shared" si="2"/>
        <v>0.83582512036389778</v>
      </c>
      <c r="Q22" s="111">
        <f t="shared" si="7"/>
        <v>219781.58039848553</v>
      </c>
      <c r="R22" s="111">
        <v>0</v>
      </c>
    </row>
    <row r="23" spans="2:18">
      <c r="B23" s="57">
        <v>19</v>
      </c>
      <c r="C23" s="105" t="s">
        <v>121</v>
      </c>
      <c r="D23" s="124">
        <v>14705</v>
      </c>
      <c r="E23" s="124">
        <v>13236641870</v>
      </c>
      <c r="F23" s="124">
        <v>2860688057</v>
      </c>
      <c r="G23" s="124">
        <v>11418</v>
      </c>
      <c r="H23" s="59">
        <f t="shared" si="3"/>
        <v>0.77647058823529413</v>
      </c>
      <c r="I23" s="108">
        <f t="shared" si="4"/>
        <v>250541.95629707479</v>
      </c>
      <c r="K23" s="38" t="str">
        <f t="shared" si="0"/>
        <v>住之江区</v>
      </c>
      <c r="L23" s="91">
        <f t="shared" si="5"/>
        <v>0.82737074923970144</v>
      </c>
      <c r="M23" s="38" t="str">
        <f t="shared" si="1"/>
        <v>大阪市</v>
      </c>
      <c r="N23" s="110">
        <f t="shared" si="6"/>
        <v>235800.1272108937</v>
      </c>
      <c r="O23" s="60"/>
      <c r="P23" s="92">
        <f t="shared" si="2"/>
        <v>0.83582512036389778</v>
      </c>
      <c r="Q23" s="111">
        <f t="shared" si="7"/>
        <v>219781.58039848553</v>
      </c>
      <c r="R23" s="111">
        <v>0</v>
      </c>
    </row>
    <row r="24" spans="2:18">
      <c r="B24" s="57">
        <v>20</v>
      </c>
      <c r="C24" s="105" t="s">
        <v>122</v>
      </c>
      <c r="D24" s="124">
        <v>21321</v>
      </c>
      <c r="E24" s="124">
        <v>18999326030</v>
      </c>
      <c r="F24" s="124">
        <v>4138282020</v>
      </c>
      <c r="G24" s="124">
        <v>17422</v>
      </c>
      <c r="H24" s="59">
        <f t="shared" si="3"/>
        <v>0.81712865250222788</v>
      </c>
      <c r="I24" s="108">
        <f t="shared" si="4"/>
        <v>237531.9722190334</v>
      </c>
      <c r="K24" s="38" t="str">
        <f t="shared" si="0"/>
        <v>大阪市</v>
      </c>
      <c r="L24" s="91">
        <f t="shared" si="5"/>
        <v>0.82694250525001423</v>
      </c>
      <c r="M24" s="38" t="str">
        <f t="shared" si="1"/>
        <v>堺市南区</v>
      </c>
      <c r="N24" s="110">
        <f t="shared" si="6"/>
        <v>235396.61032141722</v>
      </c>
      <c r="O24" s="60"/>
      <c r="P24" s="92">
        <f t="shared" si="2"/>
        <v>0.83582512036389778</v>
      </c>
      <c r="Q24" s="111">
        <f t="shared" si="7"/>
        <v>219781.58039848553</v>
      </c>
      <c r="R24" s="111">
        <v>0</v>
      </c>
    </row>
    <row r="25" spans="2:18">
      <c r="B25" s="57">
        <v>21</v>
      </c>
      <c r="C25" s="105" t="s">
        <v>123</v>
      </c>
      <c r="D25" s="124">
        <v>14148</v>
      </c>
      <c r="E25" s="124">
        <v>12366847470</v>
      </c>
      <c r="F25" s="124">
        <v>2768532626</v>
      </c>
      <c r="G25" s="124">
        <v>11726</v>
      </c>
      <c r="H25" s="59">
        <f t="shared" si="3"/>
        <v>0.82880972575629064</v>
      </c>
      <c r="I25" s="108">
        <f t="shared" si="4"/>
        <v>236102.04895104896</v>
      </c>
      <c r="K25" s="38" t="str">
        <f t="shared" si="0"/>
        <v>交野市</v>
      </c>
      <c r="L25" s="91">
        <f t="shared" si="5"/>
        <v>0.82624848799032313</v>
      </c>
      <c r="M25" s="38" t="str">
        <f t="shared" si="1"/>
        <v>東住吉区</v>
      </c>
      <c r="N25" s="110">
        <f t="shared" si="6"/>
        <v>234884.97863574832</v>
      </c>
      <c r="O25" s="60"/>
      <c r="P25" s="92">
        <f t="shared" si="2"/>
        <v>0.83582512036389778</v>
      </c>
      <c r="Q25" s="111">
        <f t="shared" si="7"/>
        <v>219781.58039848553</v>
      </c>
      <c r="R25" s="111">
        <v>0</v>
      </c>
    </row>
    <row r="26" spans="2:18">
      <c r="B26" s="57">
        <v>22</v>
      </c>
      <c r="C26" s="105" t="s">
        <v>63</v>
      </c>
      <c r="D26" s="124">
        <v>18085</v>
      </c>
      <c r="E26" s="124">
        <v>16499162780</v>
      </c>
      <c r="F26" s="124">
        <v>3647721232</v>
      </c>
      <c r="G26" s="124">
        <v>14963</v>
      </c>
      <c r="H26" s="59">
        <f t="shared" si="3"/>
        <v>0.82737074923970144</v>
      </c>
      <c r="I26" s="108">
        <f t="shared" si="4"/>
        <v>243782.74624072714</v>
      </c>
      <c r="K26" s="38" t="str">
        <f t="shared" si="0"/>
        <v>四條畷市</v>
      </c>
      <c r="L26" s="91">
        <f t="shared" si="5"/>
        <v>0.82590206185567006</v>
      </c>
      <c r="M26" s="38" t="str">
        <f t="shared" si="1"/>
        <v>泉佐野市</v>
      </c>
      <c r="N26" s="110">
        <f t="shared" si="6"/>
        <v>233482.87722105262</v>
      </c>
      <c r="O26" s="60"/>
      <c r="P26" s="92">
        <f t="shared" si="2"/>
        <v>0.83582512036389778</v>
      </c>
      <c r="Q26" s="111">
        <f t="shared" si="7"/>
        <v>219781.58039848553</v>
      </c>
      <c r="R26" s="111">
        <v>0</v>
      </c>
    </row>
    <row r="27" spans="2:18">
      <c r="B27" s="57">
        <v>23</v>
      </c>
      <c r="C27" s="105" t="s">
        <v>124</v>
      </c>
      <c r="D27" s="125">
        <v>30166</v>
      </c>
      <c r="E27" s="125">
        <v>26348999420</v>
      </c>
      <c r="F27" s="124">
        <v>6058379373</v>
      </c>
      <c r="G27" s="125">
        <v>25207</v>
      </c>
      <c r="H27" s="62">
        <f t="shared" si="3"/>
        <v>0.8356096267320825</v>
      </c>
      <c r="I27" s="64">
        <f t="shared" si="4"/>
        <v>240345.11734835562</v>
      </c>
      <c r="K27" s="38" t="str">
        <f t="shared" si="0"/>
        <v>藤井寺市</v>
      </c>
      <c r="L27" s="91">
        <f t="shared" si="5"/>
        <v>0.82551821292010463</v>
      </c>
      <c r="M27" s="38" t="str">
        <f t="shared" si="1"/>
        <v>東成区</v>
      </c>
      <c r="N27" s="110">
        <f t="shared" si="6"/>
        <v>232636.32159930465</v>
      </c>
      <c r="O27" s="60"/>
      <c r="P27" s="92">
        <f t="shared" si="2"/>
        <v>0.83582512036389778</v>
      </c>
      <c r="Q27" s="111">
        <f t="shared" si="7"/>
        <v>219781.58039848553</v>
      </c>
      <c r="R27" s="111">
        <v>0</v>
      </c>
    </row>
    <row r="28" spans="2:18">
      <c r="B28" s="57">
        <v>24</v>
      </c>
      <c r="C28" s="105" t="s">
        <v>125</v>
      </c>
      <c r="D28" s="126">
        <v>12791</v>
      </c>
      <c r="E28" s="126">
        <v>11208657930</v>
      </c>
      <c r="F28" s="124">
        <v>2338913070</v>
      </c>
      <c r="G28" s="126">
        <v>10360</v>
      </c>
      <c r="H28" s="63">
        <f t="shared" si="3"/>
        <v>0.80994449222109299</v>
      </c>
      <c r="I28" s="109">
        <f t="shared" si="4"/>
        <v>225763.80984555985</v>
      </c>
      <c r="K28" s="38" t="str">
        <f t="shared" si="0"/>
        <v>八尾市</v>
      </c>
      <c r="L28" s="91">
        <f t="shared" si="5"/>
        <v>0.82527068640111256</v>
      </c>
      <c r="M28" s="38" t="str">
        <f t="shared" si="1"/>
        <v>住吉区</v>
      </c>
      <c r="N28" s="110">
        <f t="shared" si="6"/>
        <v>232444.09068482867</v>
      </c>
      <c r="O28" s="60"/>
      <c r="P28" s="92">
        <f t="shared" si="2"/>
        <v>0.83582512036389778</v>
      </c>
      <c r="Q28" s="111">
        <f t="shared" si="7"/>
        <v>219781.58039848553</v>
      </c>
      <c r="R28" s="111">
        <v>0</v>
      </c>
    </row>
    <row r="29" spans="2:18">
      <c r="B29" s="57">
        <v>25</v>
      </c>
      <c r="C29" s="105" t="s">
        <v>126</v>
      </c>
      <c r="D29" s="124">
        <v>8861</v>
      </c>
      <c r="E29" s="124">
        <v>7542428490</v>
      </c>
      <c r="F29" s="124">
        <v>1589787647</v>
      </c>
      <c r="G29" s="124">
        <v>7084</v>
      </c>
      <c r="H29" s="59">
        <f t="shared" si="3"/>
        <v>0.79945830041756005</v>
      </c>
      <c r="I29" s="108">
        <f t="shared" si="4"/>
        <v>224419.48715415021</v>
      </c>
      <c r="K29" s="38" t="str">
        <f t="shared" si="0"/>
        <v>大正区</v>
      </c>
      <c r="L29" s="91">
        <f t="shared" si="5"/>
        <v>0.82438468117456998</v>
      </c>
      <c r="M29" s="38" t="str">
        <f t="shared" si="1"/>
        <v>貝塚市</v>
      </c>
      <c r="N29" s="110">
        <f t="shared" si="6"/>
        <v>232259.52844964314</v>
      </c>
      <c r="O29" s="60"/>
      <c r="P29" s="92">
        <f t="shared" si="2"/>
        <v>0.83582512036389778</v>
      </c>
      <c r="Q29" s="111">
        <f t="shared" si="7"/>
        <v>219781.58039848553</v>
      </c>
      <c r="R29" s="111">
        <v>0</v>
      </c>
    </row>
    <row r="30" spans="2:18">
      <c r="B30" s="57">
        <v>26</v>
      </c>
      <c r="C30" s="105" t="s">
        <v>35</v>
      </c>
      <c r="D30" s="124">
        <v>122023</v>
      </c>
      <c r="E30" s="124">
        <v>104610764140</v>
      </c>
      <c r="F30" s="124">
        <v>22584262320</v>
      </c>
      <c r="G30" s="124">
        <v>97775</v>
      </c>
      <c r="H30" s="59">
        <f t="shared" si="3"/>
        <v>0.80128336461158967</v>
      </c>
      <c r="I30" s="108">
        <f t="shared" si="4"/>
        <v>230981.97207875224</v>
      </c>
      <c r="K30" s="38" t="str">
        <f t="shared" si="0"/>
        <v>池田市</v>
      </c>
      <c r="L30" s="91">
        <f t="shared" si="5"/>
        <v>0.8230887437572032</v>
      </c>
      <c r="M30" s="38" t="str">
        <f t="shared" si="1"/>
        <v>西淀川区</v>
      </c>
      <c r="N30" s="110">
        <f t="shared" si="6"/>
        <v>231495.45308902534</v>
      </c>
      <c r="O30" s="60"/>
      <c r="P30" s="92">
        <f t="shared" si="2"/>
        <v>0.83582512036389778</v>
      </c>
      <c r="Q30" s="111">
        <f t="shared" si="7"/>
        <v>219781.58039848553</v>
      </c>
      <c r="R30" s="111">
        <v>0</v>
      </c>
    </row>
    <row r="31" spans="2:18">
      <c r="B31" s="57">
        <v>27</v>
      </c>
      <c r="C31" s="105" t="s">
        <v>36</v>
      </c>
      <c r="D31" s="124">
        <v>21449</v>
      </c>
      <c r="E31" s="124">
        <v>18303775300</v>
      </c>
      <c r="F31" s="124">
        <v>3860043411</v>
      </c>
      <c r="G31" s="124">
        <v>16800</v>
      </c>
      <c r="H31" s="59">
        <f t="shared" si="3"/>
        <v>0.78325329852207559</v>
      </c>
      <c r="I31" s="108">
        <f t="shared" si="4"/>
        <v>229764.48874999999</v>
      </c>
      <c r="K31" s="38" t="str">
        <f t="shared" si="0"/>
        <v>羽曳野市</v>
      </c>
      <c r="L31" s="91">
        <f t="shared" si="5"/>
        <v>0.82261678055337739</v>
      </c>
      <c r="M31" s="38" t="str">
        <f t="shared" si="1"/>
        <v>門真市</v>
      </c>
      <c r="N31" s="110">
        <f t="shared" si="6"/>
        <v>231334.27536422102</v>
      </c>
      <c r="O31" s="60"/>
      <c r="P31" s="92">
        <f t="shared" si="2"/>
        <v>0.83582512036389778</v>
      </c>
      <c r="Q31" s="111">
        <f t="shared" si="7"/>
        <v>219781.58039848553</v>
      </c>
      <c r="R31" s="111">
        <v>0</v>
      </c>
    </row>
    <row r="32" spans="2:18">
      <c r="B32" s="57">
        <v>28</v>
      </c>
      <c r="C32" s="105" t="s">
        <v>37</v>
      </c>
      <c r="D32" s="124">
        <v>16638</v>
      </c>
      <c r="E32" s="124">
        <v>13746520470</v>
      </c>
      <c r="F32" s="124">
        <v>3154506518</v>
      </c>
      <c r="G32" s="124">
        <v>12932</v>
      </c>
      <c r="H32" s="59">
        <f t="shared" si="3"/>
        <v>0.77725688183675923</v>
      </c>
      <c r="I32" s="108">
        <f t="shared" si="4"/>
        <v>243930.29059696876</v>
      </c>
      <c r="K32" s="38" t="str">
        <f t="shared" si="0"/>
        <v>高槻市</v>
      </c>
      <c r="L32" s="91">
        <f t="shared" si="5"/>
        <v>0.82245412018711772</v>
      </c>
      <c r="M32" s="38" t="str">
        <f t="shared" si="1"/>
        <v>堺市</v>
      </c>
      <c r="N32" s="110">
        <f t="shared" si="6"/>
        <v>230981.97207875224</v>
      </c>
      <c r="O32" s="60"/>
      <c r="P32" s="92">
        <f t="shared" si="2"/>
        <v>0.83582512036389778</v>
      </c>
      <c r="Q32" s="111">
        <f t="shared" si="7"/>
        <v>219781.58039848553</v>
      </c>
      <c r="R32" s="111">
        <v>0</v>
      </c>
    </row>
    <row r="33" spans="2:18">
      <c r="B33" s="57">
        <v>29</v>
      </c>
      <c r="C33" s="105" t="s">
        <v>38</v>
      </c>
      <c r="D33" s="124">
        <v>14442</v>
      </c>
      <c r="E33" s="124">
        <v>11930258170</v>
      </c>
      <c r="F33" s="124">
        <v>2569210971</v>
      </c>
      <c r="G33" s="124">
        <v>11489</v>
      </c>
      <c r="H33" s="59">
        <f t="shared" si="3"/>
        <v>0.79552693532751695</v>
      </c>
      <c r="I33" s="108">
        <f t="shared" si="4"/>
        <v>223623.55043955086</v>
      </c>
      <c r="K33" s="38" t="str">
        <f t="shared" si="0"/>
        <v>西淀川区</v>
      </c>
      <c r="L33" s="91">
        <f t="shared" si="5"/>
        <v>0.82188756603327284</v>
      </c>
      <c r="M33" s="38" t="str">
        <f t="shared" si="1"/>
        <v>都島区</v>
      </c>
      <c r="N33" s="110">
        <f t="shared" si="6"/>
        <v>230619.27056962025</v>
      </c>
      <c r="O33" s="60"/>
      <c r="P33" s="92">
        <f t="shared" si="2"/>
        <v>0.83582512036389778</v>
      </c>
      <c r="Q33" s="111">
        <f t="shared" si="7"/>
        <v>219781.58039848553</v>
      </c>
      <c r="R33" s="111">
        <v>0</v>
      </c>
    </row>
    <row r="34" spans="2:18">
      <c r="B34" s="57">
        <v>30</v>
      </c>
      <c r="C34" s="105" t="s">
        <v>39</v>
      </c>
      <c r="D34" s="124">
        <v>19573</v>
      </c>
      <c r="E34" s="124">
        <v>16654188390</v>
      </c>
      <c r="F34" s="124">
        <v>3465600682</v>
      </c>
      <c r="G34" s="124">
        <v>15667</v>
      </c>
      <c r="H34" s="59">
        <f t="shared" si="3"/>
        <v>0.80043938077964538</v>
      </c>
      <c r="I34" s="108">
        <f t="shared" si="4"/>
        <v>221203.84770536798</v>
      </c>
      <c r="K34" s="38" t="str">
        <f t="shared" si="0"/>
        <v>門真市</v>
      </c>
      <c r="L34" s="91">
        <f t="shared" si="5"/>
        <v>0.82172131147540983</v>
      </c>
      <c r="M34" s="38" t="str">
        <f t="shared" si="1"/>
        <v>堺市堺区</v>
      </c>
      <c r="N34" s="110">
        <f t="shared" si="6"/>
        <v>229764.48874999999</v>
      </c>
      <c r="O34" s="60"/>
      <c r="P34" s="92">
        <f t="shared" si="2"/>
        <v>0.83582512036389778</v>
      </c>
      <c r="Q34" s="111">
        <f t="shared" si="7"/>
        <v>219781.58039848553</v>
      </c>
      <c r="R34" s="111">
        <v>0</v>
      </c>
    </row>
    <row r="35" spans="2:18">
      <c r="B35" s="57">
        <v>31</v>
      </c>
      <c r="C35" s="105" t="s">
        <v>40</v>
      </c>
      <c r="D35" s="125">
        <v>24579</v>
      </c>
      <c r="E35" s="125">
        <v>20054883990</v>
      </c>
      <c r="F35" s="124">
        <v>4438167691</v>
      </c>
      <c r="G35" s="125">
        <v>18854</v>
      </c>
      <c r="H35" s="62">
        <f t="shared" si="3"/>
        <v>0.76707758655763048</v>
      </c>
      <c r="I35" s="64">
        <f t="shared" si="4"/>
        <v>235396.61032141722</v>
      </c>
      <c r="K35" s="38" t="str">
        <f t="shared" si="0"/>
        <v>河南町</v>
      </c>
      <c r="L35" s="91">
        <f t="shared" si="5"/>
        <v>0.82130092923516795</v>
      </c>
      <c r="M35" s="38" t="str">
        <f t="shared" si="1"/>
        <v>堺市北区</v>
      </c>
      <c r="N35" s="110">
        <f t="shared" si="6"/>
        <v>228181.37195936139</v>
      </c>
      <c r="O35" s="60"/>
      <c r="P35" s="92">
        <f t="shared" si="2"/>
        <v>0.83582512036389778</v>
      </c>
      <c r="Q35" s="111">
        <f t="shared" si="7"/>
        <v>219781.58039848553</v>
      </c>
      <c r="R35" s="111">
        <v>0</v>
      </c>
    </row>
    <row r="36" spans="2:18">
      <c r="B36" s="57">
        <v>32</v>
      </c>
      <c r="C36" s="105" t="s">
        <v>41</v>
      </c>
      <c r="D36" s="126">
        <v>21715</v>
      </c>
      <c r="E36" s="126">
        <v>18684494210</v>
      </c>
      <c r="F36" s="124">
        <v>3930424132</v>
      </c>
      <c r="G36" s="126">
        <v>17225</v>
      </c>
      <c r="H36" s="63">
        <f t="shared" si="3"/>
        <v>0.79323048583928157</v>
      </c>
      <c r="I36" s="109">
        <f t="shared" si="4"/>
        <v>228181.37195936139</v>
      </c>
      <c r="K36" s="38" t="str">
        <f t="shared" si="0"/>
        <v>河内長野市</v>
      </c>
      <c r="L36" s="91">
        <f t="shared" si="5"/>
        <v>0.82122698739251987</v>
      </c>
      <c r="M36" s="38" t="str">
        <f t="shared" si="1"/>
        <v>忠岡町</v>
      </c>
      <c r="N36" s="110">
        <f t="shared" si="6"/>
        <v>227981.0990525409</v>
      </c>
      <c r="O36" s="60"/>
      <c r="P36" s="92">
        <f t="shared" si="2"/>
        <v>0.83582512036389778</v>
      </c>
      <c r="Q36" s="111">
        <f t="shared" si="7"/>
        <v>219781.58039848553</v>
      </c>
      <c r="R36" s="111">
        <v>0</v>
      </c>
    </row>
    <row r="37" spans="2:18">
      <c r="B37" s="57">
        <v>33</v>
      </c>
      <c r="C37" s="105" t="s">
        <v>42</v>
      </c>
      <c r="D37" s="125">
        <v>5954</v>
      </c>
      <c r="E37" s="125">
        <v>5236643610</v>
      </c>
      <c r="F37" s="124">
        <v>1166308915</v>
      </c>
      <c r="G37" s="125">
        <v>4810</v>
      </c>
      <c r="H37" s="62">
        <f t="shared" si="3"/>
        <v>0.80786026200873362</v>
      </c>
      <c r="I37" s="64">
        <f t="shared" si="4"/>
        <v>242475.8659043659</v>
      </c>
      <c r="K37" s="38" t="str">
        <f t="shared" ref="K37:K68" si="8">INDEX($C$5:$C$78,MATCH(L37,H$5:H$78,0))</f>
        <v>此花区</v>
      </c>
      <c r="L37" s="91">
        <f t="shared" si="5"/>
        <v>0.81996692848284414</v>
      </c>
      <c r="M37" s="38" t="str">
        <f t="shared" ref="M37:M68" si="9">INDEX($C$5:$C$78,MATCH(N37,I$5:I$78,0))</f>
        <v>城東区</v>
      </c>
      <c r="N37" s="110">
        <f t="shared" si="6"/>
        <v>226600.18348480915</v>
      </c>
      <c r="O37" s="60"/>
      <c r="P37" s="92">
        <f t="shared" si="2"/>
        <v>0.83582512036389778</v>
      </c>
      <c r="Q37" s="111">
        <f t="shared" si="7"/>
        <v>219781.58039848553</v>
      </c>
      <c r="R37" s="111">
        <v>0</v>
      </c>
    </row>
    <row r="38" spans="2:18">
      <c r="B38" s="57">
        <v>34</v>
      </c>
      <c r="C38" s="105" t="s">
        <v>44</v>
      </c>
      <c r="D38" s="125">
        <v>28149</v>
      </c>
      <c r="E38" s="125">
        <v>24702930400</v>
      </c>
      <c r="F38" s="124">
        <v>5123186494</v>
      </c>
      <c r="G38" s="125">
        <v>22956</v>
      </c>
      <c r="H38" s="62">
        <f t="shared" si="3"/>
        <v>0.81551742513055525</v>
      </c>
      <c r="I38" s="64">
        <f t="shared" si="4"/>
        <v>223174.18078062381</v>
      </c>
      <c r="K38" s="38" t="str">
        <f t="shared" si="8"/>
        <v>富田林市</v>
      </c>
      <c r="L38" s="91">
        <f t="shared" si="5"/>
        <v>0.81898841480644247</v>
      </c>
      <c r="M38" s="38" t="str">
        <f t="shared" si="9"/>
        <v>北区</v>
      </c>
      <c r="N38" s="110">
        <f t="shared" si="6"/>
        <v>225763.80984555985</v>
      </c>
      <c r="O38" s="60"/>
      <c r="P38" s="92">
        <f t="shared" si="2"/>
        <v>0.83582512036389778</v>
      </c>
      <c r="Q38" s="111">
        <f t="shared" si="7"/>
        <v>219781.58039848553</v>
      </c>
      <c r="R38" s="111">
        <v>0</v>
      </c>
    </row>
    <row r="39" spans="2:18">
      <c r="B39" s="57">
        <v>35</v>
      </c>
      <c r="C39" s="105" t="s">
        <v>1</v>
      </c>
      <c r="D39" s="125">
        <v>56178</v>
      </c>
      <c r="E39" s="125">
        <v>44187848990</v>
      </c>
      <c r="F39" s="124">
        <v>9344638919</v>
      </c>
      <c r="G39" s="125">
        <v>44625</v>
      </c>
      <c r="H39" s="62">
        <f t="shared" si="3"/>
        <v>0.79435010146320628</v>
      </c>
      <c r="I39" s="64">
        <f t="shared" si="4"/>
        <v>209403.67325490195</v>
      </c>
      <c r="K39" s="38" t="str">
        <f t="shared" si="8"/>
        <v>枚方市</v>
      </c>
      <c r="L39" s="91">
        <f t="shared" si="5"/>
        <v>0.81822646274729904</v>
      </c>
      <c r="M39" s="38" t="str">
        <f t="shared" si="9"/>
        <v>旭区</v>
      </c>
      <c r="N39" s="110">
        <f t="shared" si="6"/>
        <v>224810.88184580015</v>
      </c>
      <c r="O39" s="60"/>
      <c r="P39" s="92">
        <f t="shared" si="2"/>
        <v>0.83582512036389778</v>
      </c>
      <c r="Q39" s="111">
        <f t="shared" si="7"/>
        <v>219781.58039848553</v>
      </c>
      <c r="R39" s="111">
        <v>0</v>
      </c>
    </row>
    <row r="40" spans="2:18">
      <c r="B40" s="57">
        <v>36</v>
      </c>
      <c r="C40" s="105" t="s">
        <v>2</v>
      </c>
      <c r="D40" s="125">
        <v>15618</v>
      </c>
      <c r="E40" s="125">
        <v>12755197850</v>
      </c>
      <c r="F40" s="124">
        <v>2633094548</v>
      </c>
      <c r="G40" s="125">
        <v>12855</v>
      </c>
      <c r="H40" s="62">
        <f t="shared" si="3"/>
        <v>0.8230887437572032</v>
      </c>
      <c r="I40" s="64">
        <f t="shared" si="4"/>
        <v>204830.38101905872</v>
      </c>
      <c r="K40" s="38" t="str">
        <f t="shared" si="8"/>
        <v>摂津市</v>
      </c>
      <c r="L40" s="91">
        <f t="shared" si="5"/>
        <v>0.81818987678397304</v>
      </c>
      <c r="M40" s="38" t="str">
        <f t="shared" si="9"/>
        <v>中央区</v>
      </c>
      <c r="N40" s="110">
        <f t="shared" si="6"/>
        <v>224419.48715415021</v>
      </c>
      <c r="O40" s="60"/>
      <c r="P40" s="92">
        <f t="shared" si="2"/>
        <v>0.83582512036389778</v>
      </c>
      <c r="Q40" s="111">
        <f t="shared" si="7"/>
        <v>219781.58039848553</v>
      </c>
      <c r="R40" s="111">
        <v>0</v>
      </c>
    </row>
    <row r="41" spans="2:18">
      <c r="B41" s="57">
        <v>37</v>
      </c>
      <c r="C41" s="105" t="s">
        <v>3</v>
      </c>
      <c r="D41" s="125">
        <v>46963</v>
      </c>
      <c r="E41" s="125">
        <v>39766272240</v>
      </c>
      <c r="F41" s="124">
        <v>8055048599</v>
      </c>
      <c r="G41" s="125">
        <v>38417</v>
      </c>
      <c r="H41" s="62">
        <f t="shared" si="3"/>
        <v>0.81802695739198938</v>
      </c>
      <c r="I41" s="64">
        <f t="shared" si="4"/>
        <v>209674.06614259313</v>
      </c>
      <c r="K41" s="38" t="str">
        <f t="shared" si="8"/>
        <v>吹田市</v>
      </c>
      <c r="L41" s="91">
        <f t="shared" si="5"/>
        <v>0.81802695739198938</v>
      </c>
      <c r="M41" s="38" t="str">
        <f t="shared" si="9"/>
        <v>阿倍野区</v>
      </c>
      <c r="N41" s="110">
        <f t="shared" si="6"/>
        <v>224258.79699188913</v>
      </c>
      <c r="O41" s="60"/>
      <c r="P41" s="92">
        <f t="shared" si="2"/>
        <v>0.83582512036389778</v>
      </c>
      <c r="Q41" s="111">
        <f t="shared" si="7"/>
        <v>219781.58039848553</v>
      </c>
      <c r="R41" s="111">
        <v>0</v>
      </c>
    </row>
    <row r="42" spans="2:18">
      <c r="B42" s="57">
        <v>38</v>
      </c>
      <c r="C42" s="106" t="s">
        <v>45</v>
      </c>
      <c r="D42" s="125">
        <v>10055</v>
      </c>
      <c r="E42" s="125">
        <v>9200963890</v>
      </c>
      <c r="F42" s="124">
        <v>1887731672</v>
      </c>
      <c r="G42" s="125">
        <v>8424</v>
      </c>
      <c r="H42" s="62">
        <f t="shared" si="3"/>
        <v>0.8377921432123322</v>
      </c>
      <c r="I42" s="64">
        <f t="shared" si="4"/>
        <v>224089.70465337133</v>
      </c>
      <c r="K42" s="38" t="str">
        <f t="shared" si="8"/>
        <v>貝塚市</v>
      </c>
      <c r="L42" s="91">
        <f t="shared" si="5"/>
        <v>0.81717294451194811</v>
      </c>
      <c r="M42" s="38" t="str">
        <f t="shared" si="9"/>
        <v>泉大津市</v>
      </c>
      <c r="N42" s="110">
        <f t="shared" si="6"/>
        <v>224089.70465337133</v>
      </c>
      <c r="O42" s="60"/>
      <c r="P42" s="92">
        <f t="shared" si="2"/>
        <v>0.83582512036389778</v>
      </c>
      <c r="Q42" s="111">
        <f t="shared" si="7"/>
        <v>219781.58039848553</v>
      </c>
      <c r="R42" s="111">
        <v>0</v>
      </c>
    </row>
    <row r="43" spans="2:18">
      <c r="B43" s="57">
        <v>39</v>
      </c>
      <c r="C43" s="106" t="s">
        <v>8</v>
      </c>
      <c r="D43" s="125">
        <v>55580</v>
      </c>
      <c r="E43" s="125">
        <v>46609630220</v>
      </c>
      <c r="F43" s="124">
        <v>9585276574</v>
      </c>
      <c r="G43" s="125">
        <v>45712</v>
      </c>
      <c r="H43" s="62">
        <f t="shared" si="3"/>
        <v>0.82245412018711772</v>
      </c>
      <c r="I43" s="64">
        <f t="shared" si="4"/>
        <v>209688.40947672384</v>
      </c>
      <c r="K43" s="38" t="str">
        <f t="shared" si="8"/>
        <v>淀川区</v>
      </c>
      <c r="L43" s="91">
        <f t="shared" si="5"/>
        <v>0.81712865250222788</v>
      </c>
      <c r="M43" s="38" t="str">
        <f t="shared" si="9"/>
        <v>堺市東区</v>
      </c>
      <c r="N43" s="110">
        <f t="shared" si="6"/>
        <v>223623.55043955086</v>
      </c>
      <c r="O43" s="60"/>
      <c r="P43" s="92">
        <f t="shared" si="2"/>
        <v>0.83582512036389778</v>
      </c>
      <c r="Q43" s="111">
        <f t="shared" si="7"/>
        <v>219781.58039848553</v>
      </c>
      <c r="R43" s="111">
        <v>0</v>
      </c>
    </row>
    <row r="44" spans="2:18">
      <c r="B44" s="57">
        <v>40</v>
      </c>
      <c r="C44" s="106" t="s">
        <v>46</v>
      </c>
      <c r="D44" s="125">
        <v>12345</v>
      </c>
      <c r="E44" s="125">
        <v>11131472720</v>
      </c>
      <c r="F44" s="124">
        <v>2343034123</v>
      </c>
      <c r="G44" s="125">
        <v>10088</v>
      </c>
      <c r="H44" s="62">
        <f t="shared" si="3"/>
        <v>0.81717294451194811</v>
      </c>
      <c r="I44" s="64">
        <f t="shared" si="4"/>
        <v>232259.52844964314</v>
      </c>
      <c r="K44" s="38" t="str">
        <f t="shared" si="8"/>
        <v>岸和田市</v>
      </c>
      <c r="L44" s="91">
        <f t="shared" si="5"/>
        <v>0.81551742513055525</v>
      </c>
      <c r="M44" s="38" t="str">
        <f t="shared" si="9"/>
        <v>岸和田市</v>
      </c>
      <c r="N44" s="110">
        <f t="shared" si="6"/>
        <v>223174.18078062381</v>
      </c>
      <c r="O44" s="60"/>
      <c r="P44" s="92">
        <f t="shared" si="2"/>
        <v>0.83582512036389778</v>
      </c>
      <c r="Q44" s="111">
        <f t="shared" si="7"/>
        <v>219781.58039848553</v>
      </c>
      <c r="R44" s="111">
        <v>0</v>
      </c>
    </row>
    <row r="45" spans="2:18">
      <c r="B45" s="57">
        <v>41</v>
      </c>
      <c r="C45" s="106" t="s">
        <v>13</v>
      </c>
      <c r="D45" s="125">
        <v>22670</v>
      </c>
      <c r="E45" s="125">
        <v>18434759930</v>
      </c>
      <c r="F45" s="124">
        <v>4198891069</v>
      </c>
      <c r="G45" s="125">
        <v>18824</v>
      </c>
      <c r="H45" s="62">
        <f t="shared" si="3"/>
        <v>0.8303484781649757</v>
      </c>
      <c r="I45" s="64">
        <f t="shared" si="4"/>
        <v>223060.51152783682</v>
      </c>
      <c r="K45" s="38" t="str">
        <f t="shared" si="8"/>
        <v>東住吉区</v>
      </c>
      <c r="L45" s="91">
        <f t="shared" si="5"/>
        <v>0.81452540747842761</v>
      </c>
      <c r="M45" s="38" t="str">
        <f t="shared" si="9"/>
        <v>守口市</v>
      </c>
      <c r="N45" s="110">
        <f t="shared" si="6"/>
        <v>223060.51152783682</v>
      </c>
      <c r="O45" s="60"/>
      <c r="P45" s="92">
        <f t="shared" si="2"/>
        <v>0.83582512036389778</v>
      </c>
      <c r="Q45" s="111">
        <f t="shared" si="7"/>
        <v>219781.58039848553</v>
      </c>
      <c r="R45" s="111">
        <v>0</v>
      </c>
    </row>
    <row r="46" spans="2:18">
      <c r="B46" s="57">
        <v>42</v>
      </c>
      <c r="C46" s="106" t="s">
        <v>14</v>
      </c>
      <c r="D46" s="125">
        <v>57016</v>
      </c>
      <c r="E46" s="125">
        <v>44631568400</v>
      </c>
      <c r="F46" s="124">
        <v>9471732860</v>
      </c>
      <c r="G46" s="125">
        <v>46652</v>
      </c>
      <c r="H46" s="62">
        <f t="shared" si="3"/>
        <v>0.81822646274729904</v>
      </c>
      <c r="I46" s="64">
        <f t="shared" si="4"/>
        <v>203029.51341850296</v>
      </c>
      <c r="K46" s="38" t="str">
        <f t="shared" si="8"/>
        <v>大東市</v>
      </c>
      <c r="L46" s="91">
        <f t="shared" si="5"/>
        <v>0.81172570232071195</v>
      </c>
      <c r="M46" s="38" t="str">
        <f t="shared" si="9"/>
        <v>堺市西区</v>
      </c>
      <c r="N46" s="110">
        <f t="shared" si="6"/>
        <v>221203.84770536798</v>
      </c>
      <c r="O46" s="60"/>
      <c r="P46" s="92">
        <f t="shared" si="2"/>
        <v>0.83582512036389778</v>
      </c>
      <c r="Q46" s="111">
        <f t="shared" si="7"/>
        <v>219781.58039848553</v>
      </c>
      <c r="R46" s="111">
        <v>0</v>
      </c>
    </row>
    <row r="47" spans="2:18">
      <c r="B47" s="57">
        <v>43</v>
      </c>
      <c r="C47" s="106" t="s">
        <v>9</v>
      </c>
      <c r="D47" s="125">
        <v>35049</v>
      </c>
      <c r="E47" s="125">
        <v>30765968690</v>
      </c>
      <c r="F47" s="124">
        <v>6000110882</v>
      </c>
      <c r="G47" s="127">
        <v>28382</v>
      </c>
      <c r="H47" s="62">
        <f t="shared" si="3"/>
        <v>0.80978059288424775</v>
      </c>
      <c r="I47" s="64">
        <f t="shared" si="4"/>
        <v>211405.49933056164</v>
      </c>
      <c r="K47" s="38" t="str">
        <f t="shared" si="8"/>
        <v>北区</v>
      </c>
      <c r="L47" s="91">
        <f t="shared" si="5"/>
        <v>0.80994449222109299</v>
      </c>
      <c r="M47" s="38" t="str">
        <f t="shared" si="9"/>
        <v>東淀川区</v>
      </c>
      <c r="N47" s="110">
        <f t="shared" si="6"/>
        <v>220785.10355295704</v>
      </c>
      <c r="O47" s="60"/>
      <c r="P47" s="92">
        <f t="shared" si="2"/>
        <v>0.83582512036389778</v>
      </c>
      <c r="Q47" s="111">
        <f t="shared" si="7"/>
        <v>219781.58039848553</v>
      </c>
      <c r="R47" s="111">
        <v>0</v>
      </c>
    </row>
    <row r="48" spans="2:18">
      <c r="B48" s="57">
        <v>44</v>
      </c>
      <c r="C48" s="106" t="s">
        <v>21</v>
      </c>
      <c r="D48" s="125">
        <v>40268</v>
      </c>
      <c r="E48" s="125">
        <v>30406978670</v>
      </c>
      <c r="F48" s="124">
        <v>6571664866</v>
      </c>
      <c r="G48" s="127">
        <v>33232</v>
      </c>
      <c r="H48" s="62">
        <f t="shared" si="3"/>
        <v>0.82527068640111256</v>
      </c>
      <c r="I48" s="64">
        <f t="shared" si="4"/>
        <v>197751.10935243141</v>
      </c>
      <c r="K48" s="38" t="str">
        <f t="shared" si="8"/>
        <v>茨木市</v>
      </c>
      <c r="L48" s="91">
        <f t="shared" si="5"/>
        <v>0.80978059288424775</v>
      </c>
      <c r="M48" s="38" t="str">
        <f t="shared" si="9"/>
        <v>田尻町</v>
      </c>
      <c r="N48" s="110">
        <f t="shared" si="6"/>
        <v>220096.46038114344</v>
      </c>
      <c r="O48" s="60"/>
      <c r="P48" s="92">
        <f t="shared" si="2"/>
        <v>0.83582512036389778</v>
      </c>
      <c r="Q48" s="111">
        <f t="shared" si="7"/>
        <v>219781.58039848553</v>
      </c>
      <c r="R48" s="111">
        <v>0</v>
      </c>
    </row>
    <row r="49" spans="2:18">
      <c r="B49" s="57">
        <v>45</v>
      </c>
      <c r="C49" s="106" t="s">
        <v>47</v>
      </c>
      <c r="D49" s="125">
        <v>14116</v>
      </c>
      <c r="E49" s="125">
        <v>12737771970</v>
      </c>
      <c r="F49" s="124">
        <v>2772609167</v>
      </c>
      <c r="G49" s="127">
        <v>11875</v>
      </c>
      <c r="H49" s="62">
        <f t="shared" si="3"/>
        <v>0.84124397846415411</v>
      </c>
      <c r="I49" s="64">
        <f t="shared" si="4"/>
        <v>233482.87722105262</v>
      </c>
      <c r="K49" s="38" t="str">
        <f t="shared" si="8"/>
        <v>和泉市</v>
      </c>
      <c r="L49" s="91">
        <f t="shared" si="5"/>
        <v>0.80977149462078779</v>
      </c>
      <c r="M49" s="38" t="str">
        <f t="shared" si="9"/>
        <v>高石市</v>
      </c>
      <c r="N49" s="110">
        <f t="shared" si="6"/>
        <v>219766.8037939629</v>
      </c>
      <c r="O49" s="60"/>
      <c r="P49" s="92">
        <f t="shared" si="2"/>
        <v>0.83582512036389778</v>
      </c>
      <c r="Q49" s="111">
        <f t="shared" si="7"/>
        <v>219781.58039848553</v>
      </c>
      <c r="R49" s="111">
        <v>0</v>
      </c>
    </row>
    <row r="50" spans="2:18">
      <c r="B50" s="57">
        <v>46</v>
      </c>
      <c r="C50" s="106" t="s">
        <v>25</v>
      </c>
      <c r="D50" s="125">
        <v>17695</v>
      </c>
      <c r="E50" s="125">
        <v>14444034380</v>
      </c>
      <c r="F50" s="124">
        <v>3037641650</v>
      </c>
      <c r="G50" s="127">
        <v>14492</v>
      </c>
      <c r="H50" s="62">
        <f t="shared" si="3"/>
        <v>0.81898841480644247</v>
      </c>
      <c r="I50" s="64">
        <f t="shared" si="4"/>
        <v>209608.17347502071</v>
      </c>
      <c r="K50" s="38" t="str">
        <f t="shared" si="8"/>
        <v>住吉区</v>
      </c>
      <c r="L50" s="91">
        <f t="shared" si="5"/>
        <v>0.80915599913213276</v>
      </c>
      <c r="M50" s="38" t="str">
        <f t="shared" si="9"/>
        <v>岬町</v>
      </c>
      <c r="N50" s="110">
        <f t="shared" si="6"/>
        <v>219452.12495600141</v>
      </c>
      <c r="O50" s="60"/>
      <c r="P50" s="92">
        <f t="shared" si="2"/>
        <v>0.83582512036389778</v>
      </c>
      <c r="Q50" s="111">
        <f t="shared" si="7"/>
        <v>219781.58039848553</v>
      </c>
      <c r="R50" s="111">
        <v>0</v>
      </c>
    </row>
    <row r="51" spans="2:18">
      <c r="B51" s="57">
        <v>47</v>
      </c>
      <c r="C51" s="106" t="s">
        <v>15</v>
      </c>
      <c r="D51" s="125">
        <v>35379</v>
      </c>
      <c r="E51" s="125">
        <v>27915076290</v>
      </c>
      <c r="F51" s="124">
        <v>6130662402</v>
      </c>
      <c r="G51" s="127">
        <v>28597</v>
      </c>
      <c r="H51" s="62">
        <f t="shared" si="3"/>
        <v>0.80830436134430028</v>
      </c>
      <c r="I51" s="64">
        <f t="shared" si="4"/>
        <v>214381.31279504843</v>
      </c>
      <c r="K51" s="38" t="str">
        <f t="shared" si="8"/>
        <v>千早赤阪村</v>
      </c>
      <c r="L51" s="91">
        <f t="shared" si="5"/>
        <v>0.80849358974358976</v>
      </c>
      <c r="M51" s="38" t="str">
        <f t="shared" si="9"/>
        <v>大阪狭山市</v>
      </c>
      <c r="N51" s="110">
        <f t="shared" si="6"/>
        <v>217705.76082036775</v>
      </c>
      <c r="O51" s="60"/>
      <c r="P51" s="92">
        <f t="shared" si="2"/>
        <v>0.83582512036389778</v>
      </c>
      <c r="Q51" s="111">
        <f t="shared" si="7"/>
        <v>219781.58039848553</v>
      </c>
      <c r="R51" s="111">
        <v>0</v>
      </c>
    </row>
    <row r="52" spans="2:18">
      <c r="B52" s="57">
        <v>48</v>
      </c>
      <c r="C52" s="106" t="s">
        <v>26</v>
      </c>
      <c r="D52" s="125">
        <v>18957</v>
      </c>
      <c r="E52" s="125">
        <v>15817521540</v>
      </c>
      <c r="F52" s="124">
        <v>3242942752</v>
      </c>
      <c r="G52" s="127">
        <v>15568</v>
      </c>
      <c r="H52" s="62">
        <f t="shared" si="3"/>
        <v>0.82122698739251987</v>
      </c>
      <c r="I52" s="64">
        <f t="shared" si="4"/>
        <v>208308.24460431654</v>
      </c>
      <c r="K52" s="38" t="str">
        <f t="shared" si="8"/>
        <v>寝屋川市</v>
      </c>
      <c r="L52" s="91">
        <f t="shared" si="5"/>
        <v>0.80830436134430028</v>
      </c>
      <c r="M52" s="38" t="str">
        <f t="shared" si="9"/>
        <v>和泉市</v>
      </c>
      <c r="N52" s="110">
        <f t="shared" si="6"/>
        <v>216327.06933845731</v>
      </c>
      <c r="O52" s="60"/>
      <c r="P52" s="92">
        <f t="shared" si="2"/>
        <v>0.83582512036389778</v>
      </c>
      <c r="Q52" s="111">
        <f t="shared" si="7"/>
        <v>219781.58039848553</v>
      </c>
      <c r="R52" s="111">
        <v>0</v>
      </c>
    </row>
    <row r="53" spans="2:18">
      <c r="B53" s="57">
        <v>49</v>
      </c>
      <c r="C53" s="106" t="s">
        <v>27</v>
      </c>
      <c r="D53" s="125">
        <v>19398</v>
      </c>
      <c r="E53" s="125">
        <v>14864511000</v>
      </c>
      <c r="F53" s="124">
        <v>3099241868</v>
      </c>
      <c r="G53" s="127">
        <v>16118</v>
      </c>
      <c r="H53" s="62">
        <f t="shared" si="3"/>
        <v>0.83091040313434372</v>
      </c>
      <c r="I53" s="64">
        <f t="shared" si="4"/>
        <v>192284.51842660378</v>
      </c>
      <c r="K53" s="38" t="str">
        <f t="shared" si="8"/>
        <v>港区</v>
      </c>
      <c r="L53" s="91">
        <f t="shared" si="5"/>
        <v>0.80804798800299926</v>
      </c>
      <c r="M53" s="38" t="str">
        <f t="shared" si="9"/>
        <v>泉南市</v>
      </c>
      <c r="N53" s="110">
        <f t="shared" si="6"/>
        <v>215252.54883477351</v>
      </c>
      <c r="O53" s="60"/>
      <c r="P53" s="92">
        <f t="shared" si="2"/>
        <v>0.83582512036389778</v>
      </c>
      <c r="Q53" s="111">
        <f t="shared" si="7"/>
        <v>219781.58039848553</v>
      </c>
      <c r="R53" s="111">
        <v>0</v>
      </c>
    </row>
    <row r="54" spans="2:18">
      <c r="B54" s="57">
        <v>50</v>
      </c>
      <c r="C54" s="106" t="s">
        <v>16</v>
      </c>
      <c r="D54" s="125">
        <v>17193</v>
      </c>
      <c r="E54" s="125">
        <v>13104681960</v>
      </c>
      <c r="F54" s="124">
        <v>2986445077</v>
      </c>
      <c r="G54" s="127">
        <v>13956</v>
      </c>
      <c r="H54" s="62">
        <f t="shared" si="3"/>
        <v>0.81172570232071195</v>
      </c>
      <c r="I54" s="64">
        <f t="shared" si="4"/>
        <v>213990.04564345084</v>
      </c>
      <c r="K54" s="38" t="str">
        <f t="shared" si="8"/>
        <v>堺市美原区</v>
      </c>
      <c r="L54" s="91">
        <f t="shared" si="5"/>
        <v>0.80786026200873362</v>
      </c>
      <c r="M54" s="38" t="str">
        <f t="shared" si="9"/>
        <v>摂津市</v>
      </c>
      <c r="N54" s="110">
        <f t="shared" si="6"/>
        <v>214955.54528710726</v>
      </c>
      <c r="O54" s="60"/>
      <c r="P54" s="92">
        <f t="shared" si="2"/>
        <v>0.83582512036389778</v>
      </c>
      <c r="Q54" s="111">
        <f t="shared" si="7"/>
        <v>219781.58039848553</v>
      </c>
      <c r="R54" s="111">
        <v>0</v>
      </c>
    </row>
    <row r="55" spans="2:18">
      <c r="B55" s="57">
        <v>51</v>
      </c>
      <c r="C55" s="106" t="s">
        <v>48</v>
      </c>
      <c r="D55" s="125">
        <v>22494</v>
      </c>
      <c r="E55" s="125">
        <v>19195442190</v>
      </c>
      <c r="F55" s="124">
        <v>3940397568</v>
      </c>
      <c r="G55" s="127">
        <v>18215</v>
      </c>
      <c r="H55" s="62">
        <f t="shared" si="3"/>
        <v>0.80977149462078779</v>
      </c>
      <c r="I55" s="64">
        <f t="shared" si="4"/>
        <v>216327.06933845731</v>
      </c>
      <c r="K55" s="38" t="str">
        <f t="shared" si="8"/>
        <v>生野区</v>
      </c>
      <c r="L55" s="91">
        <f t="shared" si="5"/>
        <v>0.80738331115382722</v>
      </c>
      <c r="M55" s="38" t="str">
        <f t="shared" si="9"/>
        <v>寝屋川市</v>
      </c>
      <c r="N55" s="110">
        <f t="shared" si="6"/>
        <v>214381.31279504843</v>
      </c>
      <c r="O55" s="60"/>
      <c r="P55" s="92">
        <f t="shared" si="2"/>
        <v>0.83582512036389778</v>
      </c>
      <c r="Q55" s="111">
        <f t="shared" si="7"/>
        <v>219781.58039848553</v>
      </c>
      <c r="R55" s="111">
        <v>0</v>
      </c>
    </row>
    <row r="56" spans="2:18">
      <c r="B56" s="57">
        <v>52</v>
      </c>
      <c r="C56" s="106" t="s">
        <v>4</v>
      </c>
      <c r="D56" s="125">
        <v>18485</v>
      </c>
      <c r="E56" s="125">
        <v>14808101910</v>
      </c>
      <c r="F56" s="124">
        <v>3080831050</v>
      </c>
      <c r="G56" s="127">
        <v>14843</v>
      </c>
      <c r="H56" s="62">
        <f t="shared" si="3"/>
        <v>0.80297538544766023</v>
      </c>
      <c r="I56" s="64">
        <f t="shared" si="4"/>
        <v>207561.2106716971</v>
      </c>
      <c r="K56" s="38" t="str">
        <f t="shared" si="8"/>
        <v>東淀川区</v>
      </c>
      <c r="L56" s="91">
        <f t="shared" si="5"/>
        <v>0.80638288227027521</v>
      </c>
      <c r="M56" s="38" t="str">
        <f t="shared" si="9"/>
        <v>大東市</v>
      </c>
      <c r="N56" s="110">
        <f t="shared" si="6"/>
        <v>213990.04564345084</v>
      </c>
      <c r="O56" s="60"/>
      <c r="P56" s="92">
        <f t="shared" si="2"/>
        <v>0.83582512036389778</v>
      </c>
      <c r="Q56" s="111">
        <f t="shared" si="7"/>
        <v>219781.58039848553</v>
      </c>
      <c r="R56" s="111">
        <v>0</v>
      </c>
    </row>
    <row r="57" spans="2:18">
      <c r="B57" s="57">
        <v>53</v>
      </c>
      <c r="C57" s="106" t="s">
        <v>22</v>
      </c>
      <c r="D57" s="125">
        <v>10570</v>
      </c>
      <c r="E57" s="125">
        <v>8456144900</v>
      </c>
      <c r="F57" s="124">
        <v>1773127043</v>
      </c>
      <c r="G57" s="127">
        <v>8884</v>
      </c>
      <c r="H57" s="62">
        <f t="shared" si="3"/>
        <v>0.84049195837275303</v>
      </c>
      <c r="I57" s="64">
        <f t="shared" si="4"/>
        <v>199586.56494822152</v>
      </c>
      <c r="K57" s="38" t="str">
        <f t="shared" si="8"/>
        <v>城東区</v>
      </c>
      <c r="L57" s="91">
        <f t="shared" si="5"/>
        <v>0.80628951886436917</v>
      </c>
      <c r="M57" s="38" t="str">
        <f t="shared" si="9"/>
        <v>茨木市</v>
      </c>
      <c r="N57" s="110">
        <f t="shared" si="6"/>
        <v>211405.49933056164</v>
      </c>
      <c r="O57" s="60"/>
      <c r="P57" s="92">
        <f t="shared" si="2"/>
        <v>0.83582512036389778</v>
      </c>
      <c r="Q57" s="111">
        <f t="shared" si="7"/>
        <v>219781.58039848553</v>
      </c>
      <c r="R57" s="111">
        <v>0</v>
      </c>
    </row>
    <row r="58" spans="2:18">
      <c r="B58" s="57">
        <v>54</v>
      </c>
      <c r="C58" s="106" t="s">
        <v>28</v>
      </c>
      <c r="D58" s="125">
        <v>17854</v>
      </c>
      <c r="E58" s="125">
        <v>14208881700</v>
      </c>
      <c r="F58" s="124">
        <v>2903163624</v>
      </c>
      <c r="G58" s="127">
        <v>14687</v>
      </c>
      <c r="H58" s="62">
        <f t="shared" si="3"/>
        <v>0.82261678055337739</v>
      </c>
      <c r="I58" s="64">
        <f t="shared" si="4"/>
        <v>197668.93334241165</v>
      </c>
      <c r="K58" s="38" t="str">
        <f t="shared" si="8"/>
        <v>箕面市</v>
      </c>
      <c r="L58" s="91">
        <f t="shared" si="5"/>
        <v>0.80297538544766023</v>
      </c>
      <c r="M58" s="38" t="str">
        <f t="shared" si="9"/>
        <v>高槻市</v>
      </c>
      <c r="N58" s="110">
        <f t="shared" si="6"/>
        <v>209688.40947672384</v>
      </c>
      <c r="O58" s="60"/>
      <c r="P58" s="92">
        <f t="shared" si="2"/>
        <v>0.83582512036389778</v>
      </c>
      <c r="Q58" s="111">
        <f t="shared" si="7"/>
        <v>219781.58039848553</v>
      </c>
      <c r="R58" s="111">
        <v>0</v>
      </c>
    </row>
    <row r="59" spans="2:18">
      <c r="B59" s="57">
        <v>55</v>
      </c>
      <c r="C59" s="106" t="s">
        <v>17</v>
      </c>
      <c r="D59" s="125">
        <v>18544</v>
      </c>
      <c r="E59" s="125">
        <v>14855290020</v>
      </c>
      <c r="F59" s="124">
        <v>3525071688</v>
      </c>
      <c r="G59" s="127">
        <v>15238</v>
      </c>
      <c r="H59" s="62">
        <f t="shared" si="3"/>
        <v>0.82172131147540983</v>
      </c>
      <c r="I59" s="64">
        <f t="shared" si="4"/>
        <v>231334.27536422102</v>
      </c>
      <c r="K59" s="38" t="str">
        <f t="shared" si="8"/>
        <v>旭区</v>
      </c>
      <c r="L59" s="91">
        <f t="shared" si="5"/>
        <v>0.80198867377848015</v>
      </c>
      <c r="M59" s="38" t="str">
        <f t="shared" si="9"/>
        <v>吹田市</v>
      </c>
      <c r="N59" s="110">
        <f t="shared" si="6"/>
        <v>209674.06614259313</v>
      </c>
      <c r="O59" s="60"/>
      <c r="P59" s="92">
        <f t="shared" si="2"/>
        <v>0.83582512036389778</v>
      </c>
      <c r="Q59" s="111">
        <f t="shared" si="7"/>
        <v>219781.58039848553</v>
      </c>
      <c r="R59" s="111">
        <v>0</v>
      </c>
    </row>
    <row r="60" spans="2:18">
      <c r="B60" s="57">
        <v>56</v>
      </c>
      <c r="C60" s="106" t="s">
        <v>10</v>
      </c>
      <c r="D60" s="125">
        <v>11281</v>
      </c>
      <c r="E60" s="125">
        <v>8943499350</v>
      </c>
      <c r="F60" s="124">
        <v>1984039683</v>
      </c>
      <c r="G60" s="127">
        <v>9230</v>
      </c>
      <c r="H60" s="62">
        <f t="shared" si="3"/>
        <v>0.81818987678397304</v>
      </c>
      <c r="I60" s="64">
        <f t="shared" si="4"/>
        <v>214955.54528710726</v>
      </c>
      <c r="K60" s="38" t="str">
        <f t="shared" si="8"/>
        <v>堺市</v>
      </c>
      <c r="L60" s="91">
        <f t="shared" si="5"/>
        <v>0.80128336461158967</v>
      </c>
      <c r="M60" s="38" t="str">
        <f t="shared" si="9"/>
        <v>富田林市</v>
      </c>
      <c r="N60" s="110">
        <f t="shared" si="6"/>
        <v>209608.17347502071</v>
      </c>
      <c r="O60" s="60"/>
      <c r="P60" s="92">
        <f t="shared" si="2"/>
        <v>0.83582512036389778</v>
      </c>
      <c r="Q60" s="111">
        <f t="shared" si="7"/>
        <v>219781.58039848553</v>
      </c>
      <c r="R60" s="111">
        <v>0</v>
      </c>
    </row>
    <row r="61" spans="2:18">
      <c r="B61" s="57">
        <v>57</v>
      </c>
      <c r="C61" s="106" t="s">
        <v>49</v>
      </c>
      <c r="D61" s="125">
        <v>8654</v>
      </c>
      <c r="E61" s="125">
        <v>7789486670</v>
      </c>
      <c r="F61" s="124">
        <v>1587155857</v>
      </c>
      <c r="G61" s="127">
        <v>7222</v>
      </c>
      <c r="H61" s="62">
        <f t="shared" si="3"/>
        <v>0.83452738617980127</v>
      </c>
      <c r="I61" s="64">
        <f t="shared" si="4"/>
        <v>219766.8037939629</v>
      </c>
      <c r="K61" s="38" t="str">
        <f t="shared" si="8"/>
        <v>堺市西区</v>
      </c>
      <c r="L61" s="91">
        <f t="shared" si="5"/>
        <v>0.80043938077964538</v>
      </c>
      <c r="M61" s="38" t="str">
        <f t="shared" si="9"/>
        <v>豊中市</v>
      </c>
      <c r="N61" s="110">
        <f t="shared" si="6"/>
        <v>209403.67325490195</v>
      </c>
      <c r="O61" s="60"/>
      <c r="P61" s="92">
        <f t="shared" si="2"/>
        <v>0.83582512036389778</v>
      </c>
      <c r="Q61" s="111">
        <f t="shared" si="7"/>
        <v>219781.58039848553</v>
      </c>
      <c r="R61" s="111">
        <v>0</v>
      </c>
    </row>
    <row r="62" spans="2:18">
      <c r="B62" s="57">
        <v>58</v>
      </c>
      <c r="C62" s="106" t="s">
        <v>29</v>
      </c>
      <c r="D62" s="125">
        <v>9938</v>
      </c>
      <c r="E62" s="125">
        <v>7662496090</v>
      </c>
      <c r="F62" s="124">
        <v>1688959397</v>
      </c>
      <c r="G62" s="127">
        <v>8204</v>
      </c>
      <c r="H62" s="62">
        <f t="shared" si="3"/>
        <v>0.82551821292010463</v>
      </c>
      <c r="I62" s="64">
        <f t="shared" si="4"/>
        <v>205870.23366650415</v>
      </c>
      <c r="K62" s="38" t="str">
        <f t="shared" si="8"/>
        <v>中央区</v>
      </c>
      <c r="L62" s="91">
        <f t="shared" si="5"/>
        <v>0.79945830041756005</v>
      </c>
      <c r="M62" s="38" t="str">
        <f t="shared" si="9"/>
        <v>河内長野市</v>
      </c>
      <c r="N62" s="110">
        <f t="shared" si="6"/>
        <v>208308.24460431654</v>
      </c>
      <c r="O62" s="60"/>
      <c r="P62" s="92">
        <f t="shared" si="2"/>
        <v>0.83582512036389778</v>
      </c>
      <c r="Q62" s="111">
        <f t="shared" si="7"/>
        <v>219781.58039848553</v>
      </c>
      <c r="R62" s="111">
        <v>0</v>
      </c>
    </row>
    <row r="63" spans="2:18">
      <c r="B63" s="57">
        <v>59</v>
      </c>
      <c r="C63" s="106" t="s">
        <v>23</v>
      </c>
      <c r="D63" s="125">
        <v>71357</v>
      </c>
      <c r="E63" s="125">
        <v>58554818190</v>
      </c>
      <c r="F63" s="124">
        <v>12252526396</v>
      </c>
      <c r="G63" s="127">
        <v>59262</v>
      </c>
      <c r="H63" s="62">
        <f t="shared" si="3"/>
        <v>0.83050016116148384</v>
      </c>
      <c r="I63" s="64">
        <f t="shared" si="4"/>
        <v>206751.82066079444</v>
      </c>
      <c r="K63" s="38" t="str">
        <f t="shared" si="8"/>
        <v>豊能町</v>
      </c>
      <c r="L63" s="91">
        <f t="shared" si="5"/>
        <v>0.79866236162361626</v>
      </c>
      <c r="M63" s="38" t="str">
        <f t="shared" si="9"/>
        <v>箕面市</v>
      </c>
      <c r="N63" s="110">
        <f t="shared" si="6"/>
        <v>207561.2106716971</v>
      </c>
      <c r="O63" s="60"/>
      <c r="P63" s="92">
        <f t="shared" si="2"/>
        <v>0.83582512036389778</v>
      </c>
      <c r="Q63" s="111">
        <f t="shared" si="7"/>
        <v>219781.58039848553</v>
      </c>
      <c r="R63" s="111">
        <v>0</v>
      </c>
    </row>
    <row r="64" spans="2:18">
      <c r="B64" s="57">
        <v>60</v>
      </c>
      <c r="C64" s="106" t="s">
        <v>50</v>
      </c>
      <c r="D64" s="125">
        <v>9123</v>
      </c>
      <c r="E64" s="125">
        <v>7486355330</v>
      </c>
      <c r="F64" s="125">
        <v>1644098968</v>
      </c>
      <c r="G64" s="127">
        <v>7638</v>
      </c>
      <c r="H64" s="62">
        <f t="shared" si="3"/>
        <v>0.83722459717198294</v>
      </c>
      <c r="I64" s="64">
        <f t="shared" si="4"/>
        <v>215252.54883477351</v>
      </c>
      <c r="K64" s="38" t="str">
        <f t="shared" si="8"/>
        <v>堺市東区</v>
      </c>
      <c r="L64" s="91">
        <f t="shared" si="5"/>
        <v>0.79552693532751695</v>
      </c>
      <c r="M64" s="38" t="str">
        <f t="shared" si="9"/>
        <v>島本町</v>
      </c>
      <c r="N64" s="110">
        <f t="shared" si="6"/>
        <v>207173.71135734071</v>
      </c>
      <c r="O64" s="60"/>
      <c r="P64" s="92">
        <f t="shared" si="2"/>
        <v>0.83582512036389778</v>
      </c>
      <c r="Q64" s="111">
        <f t="shared" si="7"/>
        <v>219781.58039848553</v>
      </c>
      <c r="R64" s="111">
        <v>0</v>
      </c>
    </row>
    <row r="65" spans="2:18">
      <c r="B65" s="57">
        <v>61</v>
      </c>
      <c r="C65" s="106" t="s">
        <v>18</v>
      </c>
      <c r="D65" s="125">
        <v>7760</v>
      </c>
      <c r="E65" s="125">
        <v>6272290310</v>
      </c>
      <c r="F65" s="125">
        <v>1297831939</v>
      </c>
      <c r="G65" s="127">
        <v>6409</v>
      </c>
      <c r="H65" s="62">
        <f t="shared" si="3"/>
        <v>0.82590206185567006</v>
      </c>
      <c r="I65" s="64">
        <f t="shared" si="4"/>
        <v>202501.47277266343</v>
      </c>
      <c r="K65" s="38" t="str">
        <f t="shared" si="8"/>
        <v>東成区</v>
      </c>
      <c r="L65" s="91">
        <f t="shared" si="5"/>
        <v>0.79529940378467123</v>
      </c>
      <c r="M65" s="38" t="str">
        <f t="shared" si="9"/>
        <v>東大阪市</v>
      </c>
      <c r="N65" s="110">
        <f t="shared" si="6"/>
        <v>206751.82066079444</v>
      </c>
      <c r="O65" s="60"/>
      <c r="P65" s="92">
        <f t="shared" si="2"/>
        <v>0.83582512036389778</v>
      </c>
      <c r="Q65" s="111">
        <f t="shared" si="7"/>
        <v>219781.58039848553</v>
      </c>
      <c r="R65" s="111">
        <v>0</v>
      </c>
    </row>
    <row r="66" spans="2:18">
      <c r="B66" s="57">
        <v>62</v>
      </c>
      <c r="C66" s="106" t="s">
        <v>19</v>
      </c>
      <c r="D66" s="125">
        <v>11574</v>
      </c>
      <c r="E66" s="125">
        <v>8725567540</v>
      </c>
      <c r="F66" s="124">
        <v>1941728894</v>
      </c>
      <c r="G66" s="127">
        <v>9563</v>
      </c>
      <c r="H66" s="62">
        <f t="shared" si="3"/>
        <v>0.82624848799032313</v>
      </c>
      <c r="I66" s="64">
        <f t="shared" si="4"/>
        <v>203045.9995817212</v>
      </c>
      <c r="K66" s="38" t="str">
        <f t="shared" si="8"/>
        <v>豊中市</v>
      </c>
      <c r="L66" s="91">
        <f t="shared" si="5"/>
        <v>0.79435010146320628</v>
      </c>
      <c r="M66" s="38" t="str">
        <f t="shared" si="9"/>
        <v>藤井寺市</v>
      </c>
      <c r="N66" s="110">
        <f t="shared" si="6"/>
        <v>205870.23366650415</v>
      </c>
      <c r="O66" s="60"/>
      <c r="P66" s="92">
        <f t="shared" si="2"/>
        <v>0.83582512036389778</v>
      </c>
      <c r="Q66" s="111">
        <f t="shared" si="7"/>
        <v>219781.58039848553</v>
      </c>
      <c r="R66" s="111">
        <v>0</v>
      </c>
    </row>
    <row r="67" spans="2:18">
      <c r="B67" s="57">
        <v>63</v>
      </c>
      <c r="C67" s="106" t="s">
        <v>30</v>
      </c>
      <c r="D67" s="125">
        <v>8511</v>
      </c>
      <c r="E67" s="125">
        <v>7010656110</v>
      </c>
      <c r="F67" s="124">
        <v>1539179729</v>
      </c>
      <c r="G67" s="127">
        <v>7070</v>
      </c>
      <c r="H67" s="62">
        <f t="shared" si="3"/>
        <v>0.83068969568793327</v>
      </c>
      <c r="I67" s="64">
        <f t="shared" si="4"/>
        <v>217705.76082036775</v>
      </c>
      <c r="K67" s="38" t="str">
        <f t="shared" si="8"/>
        <v>堺市北区</v>
      </c>
      <c r="L67" s="91">
        <f t="shared" si="5"/>
        <v>0.79323048583928157</v>
      </c>
      <c r="M67" s="38" t="str">
        <f t="shared" si="9"/>
        <v>池田市</v>
      </c>
      <c r="N67" s="110">
        <f t="shared" si="6"/>
        <v>204830.38101905872</v>
      </c>
      <c r="O67" s="60"/>
      <c r="P67" s="92">
        <f t="shared" si="2"/>
        <v>0.83582512036389778</v>
      </c>
      <c r="Q67" s="111">
        <f t="shared" si="7"/>
        <v>219781.58039848553</v>
      </c>
      <c r="R67" s="111">
        <v>0</v>
      </c>
    </row>
    <row r="68" spans="2:18">
      <c r="B68" s="57">
        <v>64</v>
      </c>
      <c r="C68" s="106" t="s">
        <v>51</v>
      </c>
      <c r="D68" s="125">
        <v>8964</v>
      </c>
      <c r="E68" s="125">
        <v>8057509700</v>
      </c>
      <c r="F68" s="124">
        <v>1805589685</v>
      </c>
      <c r="G68" s="127">
        <v>7557</v>
      </c>
      <c r="H68" s="62">
        <f t="shared" si="3"/>
        <v>0.84303882195448465</v>
      </c>
      <c r="I68" s="64">
        <f t="shared" si="4"/>
        <v>238929.42768294297</v>
      </c>
      <c r="K68" s="38" t="str">
        <f t="shared" si="8"/>
        <v>能勢町</v>
      </c>
      <c r="L68" s="91">
        <f t="shared" si="5"/>
        <v>0.79168704156479219</v>
      </c>
      <c r="M68" s="38" t="str">
        <f t="shared" si="9"/>
        <v>交野市</v>
      </c>
      <c r="N68" s="110">
        <f t="shared" si="6"/>
        <v>203045.9995817212</v>
      </c>
      <c r="O68" s="60"/>
      <c r="P68" s="92">
        <f t="shared" si="2"/>
        <v>0.83582512036389778</v>
      </c>
      <c r="Q68" s="111">
        <f t="shared" si="7"/>
        <v>219781.58039848553</v>
      </c>
      <c r="R68" s="111">
        <v>0</v>
      </c>
    </row>
    <row r="69" spans="2:18">
      <c r="B69" s="57">
        <v>65</v>
      </c>
      <c r="C69" s="106" t="s">
        <v>11</v>
      </c>
      <c r="D69" s="125">
        <v>4327</v>
      </c>
      <c r="E69" s="125">
        <v>3672986140</v>
      </c>
      <c r="F69" s="124">
        <v>747897098</v>
      </c>
      <c r="G69" s="127">
        <v>3610</v>
      </c>
      <c r="H69" s="62">
        <f t="shared" si="3"/>
        <v>0.83429627917725913</v>
      </c>
      <c r="I69" s="64">
        <f t="shared" si="4"/>
        <v>207173.71135734071</v>
      </c>
      <c r="K69" s="38" t="str">
        <f t="shared" ref="K69:K78" si="10">INDEX($C$5:$C$78,MATCH(L69,H$5:H$78,0))</f>
        <v>福島区</v>
      </c>
      <c r="L69" s="91">
        <f t="shared" si="5"/>
        <v>0.78471552555448409</v>
      </c>
      <c r="M69" s="38" t="str">
        <f t="shared" ref="M69:M78" si="11">INDEX($C$5:$C$78,MATCH(N69,I$5:I$78,0))</f>
        <v>枚方市</v>
      </c>
      <c r="N69" s="110">
        <f t="shared" si="6"/>
        <v>203029.51341850296</v>
      </c>
      <c r="O69" s="60"/>
      <c r="P69" s="92">
        <f t="shared" ref="P69:P78" si="12">$H$79</f>
        <v>0.83582512036389778</v>
      </c>
      <c r="Q69" s="111">
        <f t="shared" si="7"/>
        <v>219781.58039848553</v>
      </c>
      <c r="R69" s="111">
        <v>0</v>
      </c>
    </row>
    <row r="70" spans="2:18">
      <c r="B70" s="57">
        <v>66</v>
      </c>
      <c r="C70" s="106" t="s">
        <v>5</v>
      </c>
      <c r="D70" s="125">
        <v>4336</v>
      </c>
      <c r="E70" s="125">
        <v>3245745580</v>
      </c>
      <c r="F70" s="124">
        <v>601029728</v>
      </c>
      <c r="G70" s="127">
        <v>3463</v>
      </c>
      <c r="H70" s="62">
        <f t="shared" ref="H70:H79" si="13">IFERROR(G70/D70,"-")</f>
        <v>0.79866236162361626</v>
      </c>
      <c r="I70" s="64">
        <f t="shared" ref="I70:I79" si="14">IFERROR(F70/G70,"-")</f>
        <v>173557.5304649148</v>
      </c>
      <c r="K70" s="38" t="str">
        <f t="shared" si="10"/>
        <v>堺市堺区</v>
      </c>
      <c r="L70" s="91">
        <f t="shared" ref="L70:L78" si="15">LARGE(H$5:H$78,ROW(A66))</f>
        <v>0.78325329852207559</v>
      </c>
      <c r="M70" s="38" t="str">
        <f t="shared" si="11"/>
        <v>四條畷市</v>
      </c>
      <c r="N70" s="110">
        <f t="shared" ref="N70:N78" si="16">LARGE(I$5:I$78,ROW(A66))</f>
        <v>202501.47277266343</v>
      </c>
      <c r="O70" s="60"/>
      <c r="P70" s="92">
        <f t="shared" si="12"/>
        <v>0.83582512036389778</v>
      </c>
      <c r="Q70" s="111">
        <f t="shared" ref="Q70:Q78" si="17">$I$79</f>
        <v>219781.58039848553</v>
      </c>
      <c r="R70" s="111">
        <v>0</v>
      </c>
    </row>
    <row r="71" spans="2:18">
      <c r="B71" s="57">
        <v>67</v>
      </c>
      <c r="C71" s="106" t="s">
        <v>6</v>
      </c>
      <c r="D71" s="125">
        <v>2045</v>
      </c>
      <c r="E71" s="125">
        <v>1901013170</v>
      </c>
      <c r="F71" s="124">
        <v>401057608</v>
      </c>
      <c r="G71" s="127">
        <v>1619</v>
      </c>
      <c r="H71" s="62">
        <f t="shared" si="13"/>
        <v>0.79168704156479219</v>
      </c>
      <c r="I71" s="64">
        <f t="shared" si="14"/>
        <v>247719.33786287831</v>
      </c>
      <c r="K71" s="38" t="str">
        <f t="shared" si="10"/>
        <v>阿倍野区</v>
      </c>
      <c r="L71" s="91">
        <f t="shared" si="15"/>
        <v>0.78166933398990524</v>
      </c>
      <c r="M71" s="38" t="str">
        <f t="shared" si="11"/>
        <v>熊取町</v>
      </c>
      <c r="N71" s="110">
        <f t="shared" si="16"/>
        <v>201494.35975733065</v>
      </c>
      <c r="O71" s="60"/>
      <c r="P71" s="92">
        <f t="shared" si="12"/>
        <v>0.83582512036389778</v>
      </c>
      <c r="Q71" s="111">
        <f t="shared" si="17"/>
        <v>219781.58039848553</v>
      </c>
      <c r="R71" s="111">
        <v>0</v>
      </c>
    </row>
    <row r="72" spans="2:18">
      <c r="B72" s="57">
        <v>68</v>
      </c>
      <c r="C72" s="106" t="s">
        <v>52</v>
      </c>
      <c r="D72" s="125">
        <v>2755</v>
      </c>
      <c r="E72" s="125">
        <v>2475189530</v>
      </c>
      <c r="F72" s="124">
        <v>529372112</v>
      </c>
      <c r="G72" s="127">
        <v>2322</v>
      </c>
      <c r="H72" s="62">
        <f t="shared" si="13"/>
        <v>0.84283121597096189</v>
      </c>
      <c r="I72" s="64">
        <f t="shared" si="14"/>
        <v>227981.0990525409</v>
      </c>
      <c r="K72" s="38" t="str">
        <f t="shared" si="10"/>
        <v>堺市中区</v>
      </c>
      <c r="L72" s="91">
        <f t="shared" si="15"/>
        <v>0.77725688183675923</v>
      </c>
      <c r="M72" s="38" t="str">
        <f t="shared" si="11"/>
        <v>柏原市</v>
      </c>
      <c r="N72" s="110">
        <f t="shared" si="16"/>
        <v>199586.56494822152</v>
      </c>
      <c r="O72" s="60"/>
      <c r="P72" s="92">
        <f t="shared" si="12"/>
        <v>0.83582512036389778</v>
      </c>
      <c r="Q72" s="111">
        <f t="shared" si="17"/>
        <v>219781.58039848553</v>
      </c>
      <c r="R72" s="111">
        <v>0</v>
      </c>
    </row>
    <row r="73" spans="2:18">
      <c r="B73" s="57">
        <v>69</v>
      </c>
      <c r="C73" s="106" t="s">
        <v>53</v>
      </c>
      <c r="D73" s="125">
        <v>5947</v>
      </c>
      <c r="E73" s="125">
        <v>4944324310</v>
      </c>
      <c r="F73" s="124">
        <v>996389609</v>
      </c>
      <c r="G73" s="127">
        <v>4945</v>
      </c>
      <c r="H73" s="62">
        <f t="shared" si="13"/>
        <v>0.83151168656465446</v>
      </c>
      <c r="I73" s="64">
        <f t="shared" si="14"/>
        <v>201494.35975733065</v>
      </c>
      <c r="K73" s="38" t="str">
        <f t="shared" si="10"/>
        <v>西成区</v>
      </c>
      <c r="L73" s="91">
        <f t="shared" si="15"/>
        <v>0.77647058823529413</v>
      </c>
      <c r="M73" s="38" t="str">
        <f t="shared" si="11"/>
        <v>八尾市</v>
      </c>
      <c r="N73" s="110">
        <f t="shared" si="16"/>
        <v>197751.10935243141</v>
      </c>
      <c r="O73" s="60"/>
      <c r="P73" s="92">
        <f t="shared" si="12"/>
        <v>0.83582512036389778</v>
      </c>
      <c r="Q73" s="111">
        <f t="shared" si="17"/>
        <v>219781.58039848553</v>
      </c>
      <c r="R73" s="111">
        <v>0</v>
      </c>
    </row>
    <row r="74" spans="2:18">
      <c r="B74" s="57">
        <v>70</v>
      </c>
      <c r="C74" s="106" t="s">
        <v>54</v>
      </c>
      <c r="D74" s="125">
        <v>1148</v>
      </c>
      <c r="E74" s="125">
        <v>1009526130</v>
      </c>
      <c r="F74" s="124">
        <v>219436171</v>
      </c>
      <c r="G74" s="127">
        <v>997</v>
      </c>
      <c r="H74" s="62">
        <f t="shared" si="13"/>
        <v>0.86846689895470386</v>
      </c>
      <c r="I74" s="64">
        <f t="shared" si="14"/>
        <v>220096.46038114344</v>
      </c>
      <c r="K74" s="38" t="str">
        <f t="shared" si="10"/>
        <v>堺市南区</v>
      </c>
      <c r="L74" s="91">
        <f t="shared" si="15"/>
        <v>0.76707758655763048</v>
      </c>
      <c r="M74" s="38" t="str">
        <f t="shared" si="11"/>
        <v>羽曳野市</v>
      </c>
      <c r="N74" s="110">
        <f t="shared" si="16"/>
        <v>197668.93334241165</v>
      </c>
      <c r="O74" s="60"/>
      <c r="P74" s="92">
        <f t="shared" si="12"/>
        <v>0.83582512036389778</v>
      </c>
      <c r="Q74" s="111">
        <f t="shared" si="17"/>
        <v>219781.58039848553</v>
      </c>
      <c r="R74" s="111">
        <v>0</v>
      </c>
    </row>
    <row r="75" spans="2:18">
      <c r="B75" s="57">
        <v>71</v>
      </c>
      <c r="C75" s="106" t="s">
        <v>55</v>
      </c>
      <c r="D75" s="125">
        <v>3415</v>
      </c>
      <c r="E75" s="125">
        <v>3196901840</v>
      </c>
      <c r="F75" s="124">
        <v>623463487</v>
      </c>
      <c r="G75" s="127">
        <v>2841</v>
      </c>
      <c r="H75" s="62">
        <f t="shared" si="13"/>
        <v>0.83191800878477307</v>
      </c>
      <c r="I75" s="64">
        <f t="shared" si="14"/>
        <v>219452.12495600141</v>
      </c>
      <c r="K75" s="38" t="str">
        <f t="shared" si="10"/>
        <v>都島区</v>
      </c>
      <c r="L75" s="91">
        <f t="shared" si="15"/>
        <v>0.76640897377595874</v>
      </c>
      <c r="M75" s="38" t="str">
        <f t="shared" si="11"/>
        <v>河南町</v>
      </c>
      <c r="N75" s="110">
        <f t="shared" si="16"/>
        <v>196951.99825935595</v>
      </c>
      <c r="O75" s="60"/>
      <c r="P75" s="92">
        <f t="shared" si="12"/>
        <v>0.83582512036389778</v>
      </c>
      <c r="Q75" s="111">
        <f t="shared" si="17"/>
        <v>219781.58039848553</v>
      </c>
      <c r="R75" s="111">
        <v>0</v>
      </c>
    </row>
    <row r="76" spans="2:18">
      <c r="B76" s="57">
        <v>72</v>
      </c>
      <c r="C76" s="106" t="s">
        <v>31</v>
      </c>
      <c r="D76" s="125">
        <v>1965</v>
      </c>
      <c r="E76" s="125">
        <v>1496025790</v>
      </c>
      <c r="F76" s="124">
        <v>309683162</v>
      </c>
      <c r="G76" s="127">
        <v>1651</v>
      </c>
      <c r="H76" s="62">
        <f t="shared" si="13"/>
        <v>0.84020356234096694</v>
      </c>
      <c r="I76" s="64">
        <f t="shared" si="14"/>
        <v>187573.08419139916</v>
      </c>
      <c r="K76" s="38" t="str">
        <f t="shared" si="10"/>
        <v>西区</v>
      </c>
      <c r="L76" s="91">
        <f t="shared" si="15"/>
        <v>0.76629629629629625</v>
      </c>
      <c r="M76" s="38" t="str">
        <f t="shared" si="11"/>
        <v>松原市</v>
      </c>
      <c r="N76" s="110">
        <f t="shared" si="16"/>
        <v>192284.51842660378</v>
      </c>
      <c r="O76" s="60"/>
      <c r="P76" s="92">
        <f t="shared" si="12"/>
        <v>0.83582512036389778</v>
      </c>
      <c r="Q76" s="111">
        <f t="shared" si="17"/>
        <v>219781.58039848553</v>
      </c>
      <c r="R76" s="111">
        <v>0</v>
      </c>
    </row>
    <row r="77" spans="2:18">
      <c r="B77" s="57">
        <v>73</v>
      </c>
      <c r="C77" s="106" t="s">
        <v>32</v>
      </c>
      <c r="D77" s="125">
        <v>2798</v>
      </c>
      <c r="E77" s="125">
        <v>2153519490</v>
      </c>
      <c r="F77" s="124">
        <v>452595692</v>
      </c>
      <c r="G77" s="127">
        <v>2298</v>
      </c>
      <c r="H77" s="62">
        <f t="shared" si="13"/>
        <v>0.82130092923516795</v>
      </c>
      <c r="I77" s="64">
        <f t="shared" si="14"/>
        <v>196951.99825935595</v>
      </c>
      <c r="K77" s="38" t="str">
        <f t="shared" si="10"/>
        <v>浪速区</v>
      </c>
      <c r="L77" s="91">
        <f t="shared" si="15"/>
        <v>0.75911743253099928</v>
      </c>
      <c r="M77" s="38" t="str">
        <f t="shared" si="11"/>
        <v>太子町</v>
      </c>
      <c r="N77" s="110">
        <f t="shared" si="16"/>
        <v>187573.08419139916</v>
      </c>
      <c r="O77" s="60"/>
      <c r="P77" s="92">
        <f t="shared" si="12"/>
        <v>0.83582512036389778</v>
      </c>
      <c r="Q77" s="111">
        <f t="shared" si="17"/>
        <v>219781.58039848553</v>
      </c>
      <c r="R77" s="111">
        <v>0</v>
      </c>
    </row>
    <row r="78" spans="2:18" ht="14.25" thickBot="1">
      <c r="B78" s="57">
        <v>74</v>
      </c>
      <c r="C78" s="106" t="s">
        <v>33</v>
      </c>
      <c r="D78" s="125">
        <v>1248</v>
      </c>
      <c r="E78" s="125">
        <v>1148686350</v>
      </c>
      <c r="F78" s="124">
        <v>268506924</v>
      </c>
      <c r="G78" s="128">
        <v>1009</v>
      </c>
      <c r="H78" s="62">
        <f t="shared" si="13"/>
        <v>0.80849358974358976</v>
      </c>
      <c r="I78" s="64">
        <f t="shared" si="14"/>
        <v>266111.91674925666</v>
      </c>
      <c r="K78" s="38" t="str">
        <f t="shared" si="10"/>
        <v>天王寺区</v>
      </c>
      <c r="L78" s="91">
        <f t="shared" si="15"/>
        <v>0.75295928030303028</v>
      </c>
      <c r="M78" s="38" t="str">
        <f t="shared" si="11"/>
        <v>豊能町</v>
      </c>
      <c r="N78" s="110">
        <f t="shared" si="16"/>
        <v>173557.5304649148</v>
      </c>
      <c r="O78" s="60"/>
      <c r="P78" s="92">
        <f t="shared" si="12"/>
        <v>0.83582512036389778</v>
      </c>
      <c r="Q78" s="111">
        <f t="shared" si="17"/>
        <v>219781.58039848553</v>
      </c>
      <c r="R78" s="111">
        <v>999</v>
      </c>
    </row>
    <row r="79" spans="2:18" ht="14.25" thickTop="1">
      <c r="B79" s="177" t="s">
        <v>0</v>
      </c>
      <c r="C79" s="178"/>
      <c r="D79" s="42">
        <f>生活習慣病の状況!C11</f>
        <v>1218804</v>
      </c>
      <c r="E79" s="42">
        <f>生活習慣病の状況!D11</f>
        <v>1047295358100</v>
      </c>
      <c r="F79" s="42">
        <f>生活習慣病の状況!E11</f>
        <v>223893034423</v>
      </c>
      <c r="G79" s="42">
        <f>生活習慣病の状況!F11</f>
        <v>1018707</v>
      </c>
      <c r="H79" s="65">
        <f t="shared" si="13"/>
        <v>0.83582512036389778</v>
      </c>
      <c r="I79" s="42">
        <f t="shared" si="14"/>
        <v>219781.58039848553</v>
      </c>
      <c r="O79" s="60"/>
    </row>
  </sheetData>
  <mergeCells count="11">
    <mergeCell ref="K4:L4"/>
    <mergeCell ref="M4:N4"/>
    <mergeCell ref="B79:C79"/>
    <mergeCell ref="B3:B4"/>
    <mergeCell ref="C3:C4"/>
    <mergeCell ref="I3:I4"/>
    <mergeCell ref="D3:D4"/>
    <mergeCell ref="E3:E4"/>
    <mergeCell ref="F3:F4"/>
    <mergeCell ref="G3:G4"/>
    <mergeCell ref="H3:H4"/>
  </mergeCells>
  <phoneticPr fontId="3"/>
  <pageMargins left="0.19685039370078741" right="0.19685039370078741" top="0.59055118110236227" bottom="0.39370078740157483" header="0.31496062992125984" footer="0.19685039370078741"/>
  <pageSetup paperSize="9" scale="75" fitToHeight="0" orientation="portrait" r:id="rId1"/>
  <headerFooter>
    <oddHeader>&amp;R&amp;"ＭＳ 明朝,標準"&amp;12 2-4.生活習慣病に係る医療費等の状況</oddHeader>
  </headerFooter>
  <rowBreaks count="1" manualBreakCount="1">
    <brk id="64" max="8" man="1"/>
  </rowBreaks>
  <ignoredErrors>
    <ignoredError sqref="L7:L78 N7:N78" emptyCellReferenc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
  <sheetViews>
    <sheetView showGridLines="0" zoomScaleNormal="100" zoomScaleSheetLayoutView="100" workbookViewId="0"/>
  </sheetViews>
  <sheetFormatPr defaultRowHeight="13.5"/>
  <cols>
    <col min="1" max="1" width="4.625" style="4" customWidth="1"/>
    <col min="2" max="2" width="3.625" style="4" customWidth="1"/>
    <col min="3" max="3" width="9.625" style="4" customWidth="1"/>
    <col min="4" max="9" width="13.125" style="4" customWidth="1"/>
    <col min="10" max="12" width="20.625" style="4" customWidth="1"/>
    <col min="13" max="13" width="5.625" style="43" customWidth="1"/>
    <col min="14" max="16384" width="9" style="4"/>
  </cols>
  <sheetData>
    <row r="1" spans="1:12" ht="16.5" customHeight="1">
      <c r="A1" s="43" t="s">
        <v>144</v>
      </c>
      <c r="C1" s="43"/>
      <c r="D1" s="43"/>
      <c r="E1" s="43"/>
      <c r="F1" s="43"/>
      <c r="G1" s="43"/>
      <c r="H1" s="43"/>
      <c r="I1" s="43"/>
      <c r="J1" s="43"/>
      <c r="K1" s="43"/>
      <c r="L1" s="43"/>
    </row>
    <row r="2" spans="1:12" ht="16.5" customHeight="1">
      <c r="A2" s="43" t="s">
        <v>147</v>
      </c>
    </row>
  </sheetData>
  <phoneticPr fontId="3"/>
  <pageMargins left="0.19685039370078741" right="0.19685039370078741" top="0.59055118110236227" bottom="0.39370078740157483" header="0.31496062992125984" footer="0.19685039370078741"/>
  <pageSetup paperSize="9" scale="75" fitToHeight="0" orientation="portrait" r:id="rId1"/>
  <headerFooter>
    <oddHeader>&amp;R&amp;"ＭＳ 明朝,標準"&amp;12 2-4.生活習慣病に係る医療費等の状況</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4"/>
  <sheetViews>
    <sheetView showGridLines="0" zoomScaleNormal="100" zoomScaleSheetLayoutView="70" workbookViewId="0"/>
  </sheetViews>
  <sheetFormatPr defaultRowHeight="13.5"/>
  <cols>
    <col min="1" max="1" width="4.625" style="36" customWidth="1"/>
    <col min="2" max="2" width="2.125" style="36" customWidth="1"/>
    <col min="3" max="3" width="8.375" style="36" customWidth="1"/>
    <col min="4" max="4" width="11.625" style="36" customWidth="1"/>
    <col min="5" max="5" width="5.5" style="36" bestFit="1" customWidth="1"/>
    <col min="6" max="6" width="11.625" style="36" customWidth="1"/>
    <col min="7" max="7" width="5.5" style="36" customWidth="1"/>
    <col min="8" max="16" width="8.875" style="36" customWidth="1"/>
    <col min="17" max="17" width="2" style="4" customWidth="1"/>
    <col min="18" max="16384" width="9" style="4"/>
  </cols>
  <sheetData>
    <row r="1" spans="1:16">
      <c r="A1" s="36" t="s">
        <v>218</v>
      </c>
    </row>
    <row r="2" spans="1:16">
      <c r="A2" s="36" t="s">
        <v>223</v>
      </c>
    </row>
    <row r="4" spans="1:16" ht="13.5" customHeight="1">
      <c r="B4" s="156"/>
      <c r="C4" s="157"/>
      <c r="D4" s="157"/>
      <c r="E4" s="157"/>
      <c r="F4" s="157"/>
      <c r="G4" s="158"/>
    </row>
    <row r="5" spans="1:16" ht="13.5" customHeight="1">
      <c r="B5" s="159"/>
      <c r="C5" s="160"/>
      <c r="D5" s="161">
        <v>0.84600000000000009</v>
      </c>
      <c r="E5" s="147" t="s">
        <v>220</v>
      </c>
      <c r="F5" s="162">
        <v>0.87</v>
      </c>
      <c r="G5" s="163" t="s">
        <v>227</v>
      </c>
    </row>
    <row r="6" spans="1:16">
      <c r="B6" s="159"/>
      <c r="D6" s="161"/>
      <c r="E6" s="147"/>
      <c r="F6" s="162"/>
      <c r="G6" s="163"/>
    </row>
    <row r="7" spans="1:16">
      <c r="B7" s="159"/>
      <c r="C7" s="164"/>
      <c r="D7" s="161">
        <v>0.82200000000000006</v>
      </c>
      <c r="E7" s="147" t="s">
        <v>220</v>
      </c>
      <c r="F7" s="162">
        <v>0.84600000000000009</v>
      </c>
      <c r="G7" s="163" t="s">
        <v>221</v>
      </c>
    </row>
    <row r="8" spans="1:16">
      <c r="B8" s="159"/>
      <c r="D8" s="161"/>
      <c r="E8" s="147"/>
      <c r="F8" s="162"/>
      <c r="G8" s="163"/>
    </row>
    <row r="9" spans="1:16">
      <c r="B9" s="159"/>
      <c r="C9" s="165"/>
      <c r="D9" s="161">
        <v>0.79800000000000004</v>
      </c>
      <c r="E9" s="147" t="s">
        <v>220</v>
      </c>
      <c r="F9" s="162">
        <v>0.82200000000000006</v>
      </c>
      <c r="G9" s="163" t="s">
        <v>221</v>
      </c>
    </row>
    <row r="10" spans="1:16">
      <c r="B10" s="159"/>
      <c r="D10" s="161"/>
      <c r="E10" s="147"/>
      <c r="F10" s="162"/>
      <c r="G10" s="163"/>
    </row>
    <row r="11" spans="1:16">
      <c r="B11" s="159"/>
      <c r="C11" s="166"/>
      <c r="D11" s="161">
        <v>0.77400000000000002</v>
      </c>
      <c r="E11" s="147" t="s">
        <v>220</v>
      </c>
      <c r="F11" s="162">
        <v>0.79800000000000004</v>
      </c>
      <c r="G11" s="163" t="s">
        <v>221</v>
      </c>
    </row>
    <row r="12" spans="1:16">
      <c r="B12" s="159"/>
      <c r="D12" s="161"/>
      <c r="E12" s="147"/>
      <c r="F12" s="162"/>
      <c r="G12" s="163"/>
    </row>
    <row r="13" spans="1:16">
      <c r="B13" s="159"/>
      <c r="C13" s="167"/>
      <c r="D13" s="161">
        <v>0.75</v>
      </c>
      <c r="E13" s="147" t="s">
        <v>220</v>
      </c>
      <c r="F13" s="162">
        <v>0.77400000000000002</v>
      </c>
      <c r="G13" s="163" t="s">
        <v>221</v>
      </c>
    </row>
    <row r="14" spans="1:16">
      <c r="B14" s="168"/>
      <c r="C14" s="169"/>
      <c r="D14" s="169"/>
      <c r="E14" s="169"/>
      <c r="F14" s="169"/>
      <c r="G14" s="170"/>
    </row>
    <row r="16" spans="1:16">
      <c r="B16" s="156"/>
      <c r="C16" s="157"/>
      <c r="D16" s="157"/>
      <c r="E16" s="157"/>
      <c r="F16" s="157"/>
      <c r="G16" s="157"/>
      <c r="H16" s="157"/>
      <c r="I16" s="157"/>
      <c r="J16" s="157"/>
      <c r="K16" s="157"/>
      <c r="L16" s="157"/>
      <c r="M16" s="157"/>
      <c r="N16" s="157"/>
      <c r="O16" s="157"/>
      <c r="P16" s="158"/>
    </row>
    <row r="17" spans="2:16">
      <c r="B17" s="159"/>
      <c r="P17" s="171"/>
    </row>
    <row r="18" spans="2:16">
      <c r="B18" s="159"/>
      <c r="P18" s="171"/>
    </row>
    <row r="19" spans="2:16">
      <c r="B19" s="159"/>
      <c r="P19" s="171"/>
    </row>
    <row r="20" spans="2:16">
      <c r="B20" s="159"/>
      <c r="P20" s="171"/>
    </row>
    <row r="21" spans="2:16">
      <c r="B21" s="159"/>
      <c r="P21" s="171"/>
    </row>
    <row r="22" spans="2:16">
      <c r="B22" s="159"/>
      <c r="P22" s="171"/>
    </row>
    <row r="23" spans="2:16">
      <c r="B23" s="159"/>
      <c r="P23" s="171"/>
    </row>
    <row r="24" spans="2:16">
      <c r="B24" s="159"/>
      <c r="P24" s="171"/>
    </row>
    <row r="25" spans="2:16">
      <c r="B25" s="159"/>
      <c r="P25" s="171"/>
    </row>
    <row r="26" spans="2:16">
      <c r="B26" s="159"/>
      <c r="P26" s="171"/>
    </row>
    <row r="27" spans="2:16">
      <c r="B27" s="159"/>
      <c r="P27" s="171"/>
    </row>
    <row r="28" spans="2:16">
      <c r="B28" s="159"/>
      <c r="P28" s="171"/>
    </row>
    <row r="29" spans="2:16">
      <c r="B29" s="159"/>
      <c r="P29" s="171"/>
    </row>
    <row r="30" spans="2:16">
      <c r="B30" s="159"/>
      <c r="P30" s="171"/>
    </row>
    <row r="31" spans="2:16">
      <c r="B31" s="159"/>
      <c r="P31" s="171"/>
    </row>
    <row r="32" spans="2:16">
      <c r="B32" s="159"/>
      <c r="P32" s="171"/>
    </row>
    <row r="33" spans="2:16">
      <c r="B33" s="159"/>
      <c r="P33" s="171"/>
    </row>
    <row r="34" spans="2:16">
      <c r="B34" s="159"/>
      <c r="P34" s="171"/>
    </row>
    <row r="35" spans="2:16">
      <c r="B35" s="159"/>
      <c r="P35" s="171"/>
    </row>
    <row r="36" spans="2:16">
      <c r="B36" s="159"/>
      <c r="P36" s="171"/>
    </row>
    <row r="37" spans="2:16">
      <c r="B37" s="159"/>
      <c r="P37" s="171"/>
    </row>
    <row r="38" spans="2:16">
      <c r="B38" s="159"/>
      <c r="P38" s="171"/>
    </row>
    <row r="39" spans="2:16">
      <c r="B39" s="159"/>
      <c r="P39" s="171"/>
    </row>
    <row r="40" spans="2:16">
      <c r="B40" s="159"/>
      <c r="P40" s="171"/>
    </row>
    <row r="41" spans="2:16">
      <c r="B41" s="159"/>
      <c r="P41" s="171"/>
    </row>
    <row r="42" spans="2:16">
      <c r="B42" s="159"/>
      <c r="P42" s="171"/>
    </row>
    <row r="43" spans="2:16">
      <c r="B43" s="159"/>
      <c r="P43" s="171"/>
    </row>
    <row r="44" spans="2:16">
      <c r="B44" s="159"/>
      <c r="P44" s="171"/>
    </row>
    <row r="45" spans="2:16">
      <c r="B45" s="159"/>
      <c r="P45" s="171"/>
    </row>
    <row r="46" spans="2:16">
      <c r="B46" s="159"/>
      <c r="P46" s="171"/>
    </row>
    <row r="47" spans="2:16">
      <c r="B47" s="159"/>
      <c r="P47" s="171"/>
    </row>
    <row r="48" spans="2:16">
      <c r="B48" s="159"/>
      <c r="P48" s="171"/>
    </row>
    <row r="49" spans="2:16">
      <c r="B49" s="159"/>
      <c r="P49" s="171"/>
    </row>
    <row r="50" spans="2:16">
      <c r="B50" s="159"/>
      <c r="P50" s="171"/>
    </row>
    <row r="51" spans="2:16">
      <c r="B51" s="159"/>
      <c r="P51" s="171"/>
    </row>
    <row r="52" spans="2:16">
      <c r="B52" s="159"/>
      <c r="P52" s="171"/>
    </row>
    <row r="53" spans="2:16">
      <c r="B53" s="159"/>
      <c r="P53" s="171"/>
    </row>
    <row r="54" spans="2:16">
      <c r="B54" s="159"/>
      <c r="P54" s="171"/>
    </row>
    <row r="55" spans="2:16">
      <c r="B55" s="159"/>
      <c r="P55" s="171"/>
    </row>
    <row r="56" spans="2:16">
      <c r="B56" s="159"/>
      <c r="P56" s="171"/>
    </row>
    <row r="57" spans="2:16">
      <c r="B57" s="159"/>
      <c r="P57" s="171"/>
    </row>
    <row r="58" spans="2:16">
      <c r="B58" s="159"/>
      <c r="P58" s="171"/>
    </row>
    <row r="59" spans="2:16">
      <c r="B59" s="159"/>
      <c r="P59" s="171"/>
    </row>
    <row r="60" spans="2:16">
      <c r="B60" s="159"/>
      <c r="P60" s="171"/>
    </row>
    <row r="61" spans="2:16">
      <c r="B61" s="159"/>
      <c r="P61" s="171"/>
    </row>
    <row r="62" spans="2:16">
      <c r="B62" s="159"/>
      <c r="P62" s="171"/>
    </row>
    <row r="63" spans="2:16">
      <c r="B63" s="159"/>
      <c r="P63" s="171"/>
    </row>
    <row r="64" spans="2:16">
      <c r="B64" s="159"/>
      <c r="P64" s="171"/>
    </row>
    <row r="65" spans="2:16">
      <c r="B65" s="159"/>
      <c r="P65" s="171"/>
    </row>
    <row r="66" spans="2:16">
      <c r="B66" s="159"/>
      <c r="P66" s="171"/>
    </row>
    <row r="67" spans="2:16">
      <c r="B67" s="159"/>
      <c r="P67" s="171"/>
    </row>
    <row r="68" spans="2:16">
      <c r="B68" s="159"/>
      <c r="P68" s="171"/>
    </row>
    <row r="69" spans="2:16">
      <c r="B69" s="159"/>
      <c r="P69" s="171"/>
    </row>
    <row r="70" spans="2:16">
      <c r="B70" s="159"/>
      <c r="P70" s="171"/>
    </row>
    <row r="71" spans="2:16">
      <c r="B71" s="159"/>
      <c r="P71" s="171"/>
    </row>
    <row r="72" spans="2:16">
      <c r="B72" s="159"/>
      <c r="P72" s="171"/>
    </row>
    <row r="73" spans="2:16">
      <c r="B73" s="159"/>
      <c r="P73" s="171"/>
    </row>
    <row r="74" spans="2:16">
      <c r="B74" s="159"/>
      <c r="P74" s="171"/>
    </row>
    <row r="75" spans="2:16">
      <c r="B75" s="159"/>
      <c r="P75" s="171"/>
    </row>
    <row r="76" spans="2:16">
      <c r="B76" s="159"/>
      <c r="P76" s="171"/>
    </row>
    <row r="77" spans="2:16">
      <c r="B77" s="159"/>
      <c r="P77" s="171"/>
    </row>
    <row r="78" spans="2:16">
      <c r="B78" s="159"/>
      <c r="P78" s="171"/>
    </row>
    <row r="79" spans="2:16">
      <c r="B79" s="159"/>
      <c r="P79" s="171"/>
    </row>
    <row r="80" spans="2:16">
      <c r="B80" s="159"/>
      <c r="P80" s="171"/>
    </row>
    <row r="81" spans="2:16">
      <c r="B81" s="159"/>
      <c r="P81" s="171"/>
    </row>
    <row r="82" spans="2:16">
      <c r="B82" s="159"/>
      <c r="P82" s="171"/>
    </row>
    <row r="83" spans="2:16">
      <c r="B83" s="159"/>
      <c r="P83" s="171"/>
    </row>
    <row r="84" spans="2:16">
      <c r="B84" s="168"/>
      <c r="C84" s="169"/>
      <c r="D84" s="169"/>
      <c r="E84" s="169"/>
      <c r="F84" s="169"/>
      <c r="G84" s="169"/>
      <c r="H84" s="169"/>
      <c r="I84" s="169"/>
      <c r="J84" s="169"/>
      <c r="K84" s="169"/>
      <c r="L84" s="169"/>
      <c r="M84" s="169"/>
      <c r="N84" s="169"/>
      <c r="O84" s="169"/>
      <c r="P84" s="172"/>
    </row>
  </sheetData>
  <phoneticPr fontId="3"/>
  <pageMargins left="0.19685039370078741" right="0.19685039370078741" top="0.47" bottom="0.26" header="0.31496062992125984" footer="0.19685039370078741"/>
  <pageSetup paperSize="9" scale="75" orientation="portrait" r:id="rId1"/>
  <headerFooter>
    <oddHeader>&amp;R&amp;"ＭＳ 明朝,標準"&amp;12 2-4.生活習慣病に係る医療費等の状況</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40</vt:i4>
      </vt:variant>
    </vt:vector>
  </HeadingPairs>
  <TitlesOfParts>
    <vt:vector size="72" baseType="lpstr">
      <vt:lpstr>生活習慣病の状況</vt:lpstr>
      <vt:lpstr>地区別　生活習慣病の状況</vt:lpstr>
      <vt:lpstr>地区別　生活習慣病患者割合グラフ</vt:lpstr>
      <vt:lpstr>地区別_生活習慣病患者割合MAP</vt:lpstr>
      <vt:lpstr>地区別_生活習慣病患者一人当たりグラフ</vt:lpstr>
      <vt:lpstr>地区別_生活習慣病患者一人当たりMAP</vt:lpstr>
      <vt:lpstr>市区町村別_生活習慣病の状況</vt:lpstr>
      <vt:lpstr>市区町村別_生活習慣病患者割合グラフ</vt:lpstr>
      <vt:lpstr>市区町村別_生活習慣病患者割合MAP</vt:lpstr>
      <vt:lpstr>市区町村別_生活習慣病患者一人当たりグラフ</vt:lpstr>
      <vt:lpstr>市区町村別_生活習慣病患者一人当たりMAP</vt:lpstr>
      <vt:lpstr>地区別_年齢調整生活習慣病医療費</vt:lpstr>
      <vt:lpstr>地区別_年齢調整生活習慣病医療費グラフ</vt:lpstr>
      <vt:lpstr>市区町村別_年齢調整生活習慣病医療費</vt:lpstr>
      <vt:lpstr>市区町村別_年齢調整生活習慣病医療費グラフ</vt:lpstr>
      <vt:lpstr>生活習慣病疾病別の医療費</vt:lpstr>
      <vt:lpstr>地区別_生活習慣病疾病別の医療費</vt:lpstr>
      <vt:lpstr>地区別_生活習慣病疾病別グラフ</vt:lpstr>
      <vt:lpstr>市区町村別_生活習慣病疾病別の医療費</vt:lpstr>
      <vt:lpstr>市区町村別_生活習慣病疾病別グラフ</vt:lpstr>
      <vt:lpstr>地区別_年齢調整糖尿病医療費</vt:lpstr>
      <vt:lpstr>地区別_年齢調整糖尿病医療費グラフ</vt:lpstr>
      <vt:lpstr>市区町村別_年齢調整糖尿病医療費</vt:lpstr>
      <vt:lpstr>市区町村別_年齢調整糖尿病医療費グラフ</vt:lpstr>
      <vt:lpstr>地区別_年齢調整脂質異常症医療費</vt:lpstr>
      <vt:lpstr>地区別_年齢調整脂質異常症医療費グラフ</vt:lpstr>
      <vt:lpstr>市区町村別_年齢調整脂質異常症医療費</vt:lpstr>
      <vt:lpstr>市区町村別_年齢調整脂質異常症医療費グラフ</vt:lpstr>
      <vt:lpstr>地区別_年齢調整高血圧性疾患</vt:lpstr>
      <vt:lpstr>地区別_年齢調整高血圧性疾患グラフ</vt:lpstr>
      <vt:lpstr>市区町村別_年齢調整高血圧性疾患</vt:lpstr>
      <vt:lpstr>市区町村別_年齢調整高血圧性疾患グラフ</vt:lpstr>
      <vt:lpstr>市区町村別_生活習慣病の状況!Print_Area</vt:lpstr>
      <vt:lpstr>市区町村別_生活習慣病患者一人当たりMAP!Print_Area</vt:lpstr>
      <vt:lpstr>市区町村別_生活習慣病患者一人当たりグラフ!Print_Area</vt:lpstr>
      <vt:lpstr>市区町村別_生活習慣病患者割合MAP!Print_Area</vt:lpstr>
      <vt:lpstr>市区町村別_生活習慣病患者割合グラフ!Print_Area</vt:lpstr>
      <vt:lpstr>市区町村別_生活習慣病疾病別グラフ!Print_Area</vt:lpstr>
      <vt:lpstr>市区町村別_生活習慣病疾病別の医療費!Print_Area</vt:lpstr>
      <vt:lpstr>市区町村別_年齢調整高血圧性疾患!Print_Area</vt:lpstr>
      <vt:lpstr>市区町村別_年齢調整高血圧性疾患グラフ!Print_Area</vt:lpstr>
      <vt:lpstr>市区町村別_年齢調整脂質異常症医療費!Print_Area</vt:lpstr>
      <vt:lpstr>市区町村別_年齢調整脂質異常症医療費グラフ!Print_Area</vt:lpstr>
      <vt:lpstr>市区町村別_年齢調整生活習慣病医療費!Print_Area</vt:lpstr>
      <vt:lpstr>市区町村別_年齢調整生活習慣病医療費グラフ!Print_Area</vt:lpstr>
      <vt:lpstr>市区町村別_年齢調整糖尿病医療費!Print_Area</vt:lpstr>
      <vt:lpstr>市区町村別_年齢調整糖尿病医療費グラフ!Print_Area</vt:lpstr>
      <vt:lpstr>生活習慣病の状況!Print_Area</vt:lpstr>
      <vt:lpstr>生活習慣病疾病別の医療費!Print_Area</vt:lpstr>
      <vt:lpstr>'地区別　生活習慣病の状況'!Print_Area</vt:lpstr>
      <vt:lpstr>'地区別　生活習慣病患者割合グラフ'!Print_Area</vt:lpstr>
      <vt:lpstr>地区別_生活習慣病患者一人当たりMAP!Print_Area</vt:lpstr>
      <vt:lpstr>地区別_生活習慣病患者一人当たりグラフ!Print_Area</vt:lpstr>
      <vt:lpstr>地区別_生活習慣病患者割合MAP!Print_Area</vt:lpstr>
      <vt:lpstr>地区別_生活習慣病疾病別グラフ!Print_Area</vt:lpstr>
      <vt:lpstr>地区別_生活習慣病疾病別の医療費!Print_Area</vt:lpstr>
      <vt:lpstr>地区別_年齢調整高血圧性疾患!Print_Area</vt:lpstr>
      <vt:lpstr>地区別_年齢調整高血圧性疾患グラフ!Print_Area</vt:lpstr>
      <vt:lpstr>地区別_年齢調整脂質異常症医療費!Print_Area</vt:lpstr>
      <vt:lpstr>地区別_年齢調整脂質異常症医療費グラフ!Print_Area</vt:lpstr>
      <vt:lpstr>地区別_年齢調整生活習慣病医療費!Print_Area</vt:lpstr>
      <vt:lpstr>地区別_年齢調整生活習慣病医療費グラフ!Print_Area</vt:lpstr>
      <vt:lpstr>地区別_年齢調整糖尿病医療費!Print_Area</vt:lpstr>
      <vt:lpstr>地区別_年齢調整糖尿病医療費グラフ!Print_Area</vt:lpstr>
      <vt:lpstr>市区町村別_生活習慣病の状況!Print_Titles</vt:lpstr>
      <vt:lpstr>市区町村別_生活習慣病疾病別の医療費!Print_Titles</vt:lpstr>
      <vt:lpstr>市区町村別_年齢調整高血圧性疾患!Print_Titles</vt:lpstr>
      <vt:lpstr>市区町村別_年齢調整脂質異常症医療費!Print_Titles</vt:lpstr>
      <vt:lpstr>市区町村別_年齢調整生活習慣病医療費!Print_Titles</vt:lpstr>
      <vt:lpstr>市区町村別_年齢調整糖尿病医療費!Print_Titles</vt:lpstr>
      <vt:lpstr>'地区別　生活習慣病の状況'!Print_Titles</vt:lpstr>
      <vt:lpstr>地区別_生活習慣病疾病別の医療費!Print_Titles</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creator/>
  <dc:description/>
  <cp:revision/>
  <cp:lastPrinted>2020-03-17T13:14:13Z</cp:lastPrinted>
  <dcterms:created xsi:type="dcterms:W3CDTF">2019-12-18T02:50:02Z</dcterms:created>
  <dcterms:modified xsi:type="dcterms:W3CDTF">2020-03-17T13:14:26Z</dcterms:modified>
  <cp:category/>
  <cp:contentStatus/>
  <dc:language/>
  <cp:version/>
</cp:coreProperties>
</file>